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2a778a2f787a426/Skrivebord/"/>
    </mc:Choice>
  </mc:AlternateContent>
  <xr:revisionPtr revIDLastSave="0" documentId="13_ncr:201_{76D2148C-BF40-48CC-A064-48FF5DAEB709}" xr6:coauthVersionLast="45" xr6:coauthVersionMax="45" xr10:uidLastSave="{00000000-0000-0000-0000-000000000000}"/>
  <bookViews>
    <workbookView xWindow="-110" yWindow="-110" windowWidth="21820" windowHeight="14020" tabRatio="908" firstSheet="8" activeTab="17" xr2:uid="{00000000-000D-0000-FFFF-FFFF00000000}"/>
  </bookViews>
  <sheets>
    <sheet name="Ordinært beslutningstre 2-2" sheetId="9" r:id="rId1"/>
    <sheet name="Ordinært beslutningstre 2-3" sheetId="21" r:id="rId2"/>
    <sheet name="Ordinært beslutningstre 3-2" sheetId="22" r:id="rId3"/>
    <sheet name="Ordinært beslutningstre 3-3" sheetId="20" r:id="rId4"/>
    <sheet name="Markedsundersøkelse 2-3-3" sheetId="10" r:id="rId5"/>
    <sheet name="Markedsundersøkelse 2-2-2" sheetId="15" r:id="rId6"/>
    <sheet name="Markedsundersøkelse 2-3-2 (2)" sheetId="34" r:id="rId7"/>
    <sheet name="Markedsundersøkelse 2-3-2" sheetId="25" r:id="rId8"/>
    <sheet name="Markedsundersøkelse 2-2-3" sheetId="18" r:id="rId9"/>
    <sheet name="V20 Oppgave 4" sheetId="16" r:id="rId10"/>
    <sheet name="H19 Oppgave 4" sheetId="19" r:id="rId11"/>
    <sheet name="Prøveeksamen 1" sheetId="24" r:id="rId12"/>
    <sheet name="Prøveeksamen 2 H17 " sheetId="28" r:id="rId13"/>
    <sheet name="Prøveeksamen 2 H17 g)" sheetId="26" r:id="rId14"/>
    <sheet name="Prøveeksamen 3 " sheetId="29" r:id="rId15"/>
    <sheet name="V18" sheetId="31" r:id="rId16"/>
    <sheet name="H18" sheetId="32" r:id="rId17"/>
    <sheet name="H18 - 2" sheetId="33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5" i="34" l="1"/>
  <c r="N64" i="34"/>
  <c r="Q58" i="34"/>
  <c r="N57" i="34" s="1"/>
  <c r="Q51" i="34"/>
  <c r="N50" i="34"/>
  <c r="Q42" i="34"/>
  <c r="N41" i="34"/>
  <c r="I29" i="34"/>
  <c r="Q28" i="34"/>
  <c r="N27" i="34"/>
  <c r="Q20" i="34"/>
  <c r="N19" i="34"/>
  <c r="Q13" i="34"/>
  <c r="N12" i="34"/>
  <c r="Q6" i="34"/>
  <c r="N5" i="34"/>
  <c r="J12" i="34" s="1"/>
  <c r="J12" i="25"/>
  <c r="J57" i="34" l="1"/>
  <c r="J34" i="34"/>
  <c r="F23" i="34" s="1"/>
  <c r="Q6" i="15"/>
  <c r="J24" i="15"/>
  <c r="H24" i="18"/>
  <c r="M32" i="18"/>
  <c r="I28" i="18" s="1"/>
  <c r="M41" i="18"/>
  <c r="B35" i="34" l="1"/>
  <c r="E53" i="34"/>
  <c r="E55" i="34" s="1"/>
  <c r="N4" i="10"/>
  <c r="I28" i="10"/>
  <c r="Q12" i="33"/>
  <c r="Q16" i="33" s="1"/>
  <c r="N15" i="33" s="1"/>
  <c r="Q2" i="33"/>
  <c r="Q6" i="33" s="1"/>
  <c r="N5" i="33" s="1"/>
  <c r="Q30" i="33"/>
  <c r="Q34" i="33" s="1"/>
  <c r="N33" i="33" s="1"/>
  <c r="Q20" i="33"/>
  <c r="Q24" i="33" s="1"/>
  <c r="N23" i="33" s="1"/>
  <c r="J24" i="33"/>
  <c r="Q53" i="33"/>
  <c r="N52" i="33" s="1"/>
  <c r="Q43" i="33"/>
  <c r="N42" i="33" s="1"/>
  <c r="I6" i="32"/>
  <c r="F5" i="32"/>
  <c r="J47" i="33" l="1"/>
  <c r="J28" i="33"/>
  <c r="J12" i="33"/>
  <c r="B12" i="32"/>
  <c r="I20" i="32"/>
  <c r="F19" i="32" s="1"/>
  <c r="Q2" i="31"/>
  <c r="Q6" i="31" s="1"/>
  <c r="N5" i="31" s="1"/>
  <c r="J12" i="31" s="1"/>
  <c r="Q24" i="31"/>
  <c r="Q34" i="31"/>
  <c r="N33" i="31" s="1"/>
  <c r="N23" i="31"/>
  <c r="Q16" i="31"/>
  <c r="N15" i="31" s="1"/>
  <c r="Q53" i="31"/>
  <c r="N52" i="31"/>
  <c r="Q43" i="31"/>
  <c r="N42" i="31"/>
  <c r="J24" i="31"/>
  <c r="Q16" i="29"/>
  <c r="N15" i="29" s="1"/>
  <c r="Q43" i="29"/>
  <c r="N42" i="29" s="1"/>
  <c r="Q30" i="29"/>
  <c r="N33" i="29" s="1"/>
  <c r="J24" i="29"/>
  <c r="Q53" i="29"/>
  <c r="N52" i="29" s="1"/>
  <c r="Q20" i="29"/>
  <c r="N23" i="29" s="1"/>
  <c r="Q6" i="29"/>
  <c r="N5" i="29" s="1"/>
  <c r="F21" i="33" l="1"/>
  <c r="E46" i="33" s="1"/>
  <c r="E48" i="33" s="1"/>
  <c r="J28" i="31"/>
  <c r="F21" i="31" s="1"/>
  <c r="J47" i="31"/>
  <c r="J47" i="29"/>
  <c r="J28" i="29"/>
  <c r="J12" i="29"/>
  <c r="F23" i="26"/>
  <c r="B35" i="26"/>
  <c r="Q65" i="28"/>
  <c r="N64" i="28"/>
  <c r="Q58" i="28"/>
  <c r="N57" i="28"/>
  <c r="Q51" i="28"/>
  <c r="N50" i="28" s="1"/>
  <c r="J57" i="28" s="1"/>
  <c r="Q42" i="28"/>
  <c r="N41" i="28" s="1"/>
  <c r="Q35" i="28"/>
  <c r="N34" i="28"/>
  <c r="I29" i="28"/>
  <c r="Q28" i="28"/>
  <c r="N27" i="28"/>
  <c r="Q20" i="28"/>
  <c r="N19" i="28" s="1"/>
  <c r="Q13" i="28"/>
  <c r="N12" i="28" s="1"/>
  <c r="Q6" i="28"/>
  <c r="N5" i="28"/>
  <c r="Q65" i="26"/>
  <c r="N64" i="26"/>
  <c r="Q58" i="26"/>
  <c r="N57" i="26"/>
  <c r="Q51" i="26"/>
  <c r="N50" i="26"/>
  <c r="J57" i="26" s="1"/>
  <c r="Q42" i="26"/>
  <c r="N41" i="26" s="1"/>
  <c r="Q35" i="26"/>
  <c r="I29" i="26"/>
  <c r="Q28" i="26"/>
  <c r="N27" i="26"/>
  <c r="Q20" i="26"/>
  <c r="N19" i="26" s="1"/>
  <c r="Q13" i="26"/>
  <c r="N12" i="26" s="1"/>
  <c r="Q6" i="26"/>
  <c r="N5" i="26"/>
  <c r="I29" i="25"/>
  <c r="Q65" i="25"/>
  <c r="Q58" i="25"/>
  <c r="N57" i="25" s="1"/>
  <c r="Q51" i="25"/>
  <c r="N50" i="25" s="1"/>
  <c r="Q42" i="25"/>
  <c r="N41" i="25" s="1"/>
  <c r="Q35" i="25"/>
  <c r="N34" i="25" s="1"/>
  <c r="J34" i="25" s="1"/>
  <c r="F23" i="25" s="1"/>
  <c r="B35" i="25" s="1"/>
  <c r="Q28" i="25"/>
  <c r="Q20" i="25"/>
  <c r="N19" i="25" s="1"/>
  <c r="Q13" i="25"/>
  <c r="N12" i="25" s="1"/>
  <c r="N5" i="25"/>
  <c r="Q6" i="25"/>
  <c r="N64" i="25"/>
  <c r="N27" i="25"/>
  <c r="J57" i="25" l="1"/>
  <c r="C32" i="33"/>
  <c r="E46" i="31"/>
  <c r="E48" i="31" s="1"/>
  <c r="C32" i="31"/>
  <c r="F21" i="29"/>
  <c r="C32" i="29" s="1"/>
  <c r="J12" i="28"/>
  <c r="F23" i="28" s="1"/>
  <c r="J34" i="28"/>
  <c r="J12" i="26"/>
  <c r="J34" i="26"/>
  <c r="N14" i="24"/>
  <c r="J16" i="24"/>
  <c r="Q16" i="24"/>
  <c r="I19" i="24"/>
  <c r="I33" i="24"/>
  <c r="F32" i="24" s="1"/>
  <c r="E46" i="29" l="1"/>
  <c r="E48" i="29" s="1"/>
  <c r="B35" i="28"/>
  <c r="E54" i="28"/>
  <c r="E55" i="28" s="1"/>
  <c r="F18" i="24"/>
  <c r="B25" i="24" s="1"/>
  <c r="M50" i="18"/>
  <c r="I46" i="18"/>
  <c r="M23" i="18"/>
  <c r="M14" i="18"/>
  <c r="M5" i="18"/>
  <c r="E53" i="25" l="1"/>
  <c r="E55" i="25" s="1"/>
  <c r="I10" i="18"/>
  <c r="E18" i="18" s="1"/>
  <c r="E54" i="26"/>
  <c r="E55" i="26" s="1"/>
  <c r="F19" i="9"/>
  <c r="F5" i="9"/>
  <c r="F19" i="21"/>
  <c r="F5" i="21"/>
  <c r="B12" i="20"/>
  <c r="B12" i="22"/>
  <c r="F12" i="22"/>
  <c r="F19" i="22"/>
  <c r="F5" i="22"/>
  <c r="F12" i="20"/>
  <c r="F19" i="20"/>
  <c r="F5" i="20"/>
  <c r="E46" i="18" l="1"/>
  <c r="E48" i="18" s="1"/>
  <c r="B36" i="18"/>
  <c r="B12" i="9"/>
  <c r="B12" i="21"/>
  <c r="V38" i="19"/>
  <c r="S37" i="19"/>
  <c r="V28" i="19"/>
  <c r="S27" i="19" s="1"/>
  <c r="V6" i="19"/>
  <c r="S5" i="19" s="1"/>
  <c r="Q60" i="19"/>
  <c r="Q56" i="19" s="1"/>
  <c r="N59" i="19" s="1"/>
  <c r="Q46" i="19"/>
  <c r="V20" i="19"/>
  <c r="N82" i="19"/>
  <c r="N68" i="19"/>
  <c r="N33" i="10"/>
  <c r="N63" i="10"/>
  <c r="N56" i="10"/>
  <c r="N49" i="10"/>
  <c r="N40" i="10"/>
  <c r="N26" i="10"/>
  <c r="N18" i="10"/>
  <c r="N11" i="10"/>
  <c r="J11" i="10" s="1"/>
  <c r="N69" i="16"/>
  <c r="N55" i="16"/>
  <c r="J62" i="16" s="1"/>
  <c r="N46" i="16"/>
  <c r="Q43" i="16"/>
  <c r="Q29" i="16"/>
  <c r="N32" i="16" s="1"/>
  <c r="J39" i="16" s="1"/>
  <c r="Q25" i="16"/>
  <c r="N24" i="16"/>
  <c r="J17" i="16" s="1"/>
  <c r="Q11" i="16"/>
  <c r="N10" i="16"/>
  <c r="N52" i="15"/>
  <c r="N42" i="15"/>
  <c r="Q30" i="15"/>
  <c r="N33" i="15" s="1"/>
  <c r="Q20" i="15"/>
  <c r="N23" i="15" s="1"/>
  <c r="Q16" i="15"/>
  <c r="N15" i="15" s="1"/>
  <c r="N5" i="15"/>
  <c r="J33" i="10" l="1"/>
  <c r="F22" i="10" s="1"/>
  <c r="J56" i="10"/>
  <c r="J47" i="15"/>
  <c r="J12" i="15"/>
  <c r="O33" i="19"/>
  <c r="Q42" i="19"/>
  <c r="N45" i="19" s="1"/>
  <c r="J52" i="19" s="1"/>
  <c r="J75" i="19"/>
  <c r="S19" i="19"/>
  <c r="O12" i="19" s="1"/>
  <c r="F28" i="16"/>
  <c r="C37" i="16" s="1"/>
  <c r="E53" i="16" s="1"/>
  <c r="J28" i="15"/>
  <c r="B34" i="10" l="1"/>
  <c r="E52" i="10"/>
  <c r="E54" i="10" s="1"/>
  <c r="F21" i="15"/>
  <c r="J30" i="19"/>
  <c r="F41" i="19" s="1"/>
  <c r="C50" i="19" s="1"/>
  <c r="E66" i="19" s="1"/>
  <c r="E67" i="19" s="1"/>
  <c r="E46" i="15" l="1"/>
  <c r="E48" i="15" s="1"/>
  <c r="C32" i="15"/>
</calcChain>
</file>

<file path=xl/sharedStrings.xml><?xml version="1.0" encoding="utf-8"?>
<sst xmlns="http://schemas.openxmlformats.org/spreadsheetml/2006/main" count="421" uniqueCount="84">
  <si>
    <t>Middels</t>
  </si>
  <si>
    <t>Negativ</t>
  </si>
  <si>
    <t>Hall</t>
  </si>
  <si>
    <t>Klubb</t>
  </si>
  <si>
    <t>w</t>
  </si>
  <si>
    <t>P(H)=</t>
  </si>
  <si>
    <t>P(L)=</t>
  </si>
  <si>
    <t>Positiv</t>
  </si>
  <si>
    <t xml:space="preserve">Verdien av undersøkelsen  = </t>
  </si>
  <si>
    <t xml:space="preserve">Kostnad undersøkelse </t>
  </si>
  <si>
    <t>Ekspert</t>
  </si>
  <si>
    <t>Ikke ekspert</t>
  </si>
  <si>
    <t xml:space="preserve">Negativ     = </t>
  </si>
  <si>
    <t xml:space="preserve">Positiv      = </t>
  </si>
  <si>
    <t>Avslutte</t>
  </si>
  <si>
    <t>Lansere</t>
  </si>
  <si>
    <t xml:space="preserve">"Suksess"      = </t>
  </si>
  <si>
    <t xml:space="preserve">"Fiasko"    = </t>
  </si>
  <si>
    <t>P(Fiasko)    =</t>
  </si>
  <si>
    <t>P(Suksess)  =</t>
  </si>
  <si>
    <t>Bruker byrået</t>
  </si>
  <si>
    <t>Bruker ikke byrået</t>
  </si>
  <si>
    <t>Nettoverdi undersøkelse</t>
  </si>
  <si>
    <t xml:space="preserve">Kostnad undersøkelser </t>
  </si>
  <si>
    <t>Verdi av undersøkelser</t>
  </si>
  <si>
    <t>Lån</t>
  </si>
  <si>
    <t>Avslag</t>
  </si>
  <si>
    <t>P(God) =</t>
  </si>
  <si>
    <t>P(Middels) =</t>
  </si>
  <si>
    <t>P(Dårlig) =</t>
  </si>
  <si>
    <t>Verdien av undersøkelsen</t>
  </si>
  <si>
    <t>Nettoverdien av undersøkelsen</t>
  </si>
  <si>
    <t>=</t>
  </si>
  <si>
    <t>En maskin</t>
  </si>
  <si>
    <t>To maskiner</t>
  </si>
  <si>
    <t>P(Høy) =</t>
  </si>
  <si>
    <t>P(Lav) =</t>
  </si>
  <si>
    <t>Rask levering</t>
  </si>
  <si>
    <t>Treg levering</t>
  </si>
  <si>
    <t>Kjøpe en ny maskin</t>
  </si>
  <si>
    <t>Ikke kjøpe ny maskin</t>
  </si>
  <si>
    <t>Investere</t>
  </si>
  <si>
    <t>Leie</t>
  </si>
  <si>
    <t>Uendret</t>
  </si>
  <si>
    <t>P(Høy)      =</t>
  </si>
  <si>
    <t>P(Lav)      =</t>
  </si>
  <si>
    <t xml:space="preserve">    Før kostnad!</t>
  </si>
  <si>
    <t>Rapport</t>
  </si>
  <si>
    <t>Etter kostnader</t>
  </si>
  <si>
    <t xml:space="preserve">       Før kostnader!</t>
  </si>
  <si>
    <t xml:space="preserve">  Etter kostnader</t>
  </si>
  <si>
    <t>Høy</t>
  </si>
  <si>
    <t>Lav</t>
  </si>
  <si>
    <t>Før kostnader!</t>
  </si>
  <si>
    <t>Tatt hensyn til kostnader!</t>
  </si>
  <si>
    <t>Kostnad undersøkelse     =</t>
  </si>
  <si>
    <t>Nettoverdi undersøkelse  =</t>
  </si>
  <si>
    <t>IKKE EKSPERUTTALELSE</t>
  </si>
  <si>
    <t>EKSPERUTTALELSE</t>
  </si>
  <si>
    <t>FØR KOSTNADER!</t>
  </si>
  <si>
    <t>Ikke investere</t>
  </si>
  <si>
    <t>P(Tilslag)  =</t>
  </si>
  <si>
    <t>P(Ikke tilslag)  =</t>
  </si>
  <si>
    <t>Kostnad undersøkelse</t>
  </si>
  <si>
    <t>Ikke konsulent</t>
  </si>
  <si>
    <t>Bruke konsulent</t>
  </si>
  <si>
    <t>Bruke fokusgruppe</t>
  </si>
  <si>
    <t>Ikke bruke fokusgruppe</t>
  </si>
  <si>
    <t>Utvikle</t>
  </si>
  <si>
    <t>Ikke utvikle</t>
  </si>
  <si>
    <t>P(F)  =</t>
  </si>
  <si>
    <t>P(S)  =</t>
  </si>
  <si>
    <t>Verdien av fokusgruppen</t>
  </si>
  <si>
    <t>Kostnad fokusgruppen</t>
  </si>
  <si>
    <t>Nettoverdi fokusgruppe</t>
  </si>
  <si>
    <t>Selge</t>
  </si>
  <si>
    <t>P(Utvinnbart) =</t>
  </si>
  <si>
    <t>P(Ikke utvinnbart) =</t>
  </si>
  <si>
    <t>Seismikkselskap</t>
  </si>
  <si>
    <t>Ikke Seismikkselskap</t>
  </si>
  <si>
    <t>s</t>
  </si>
  <si>
    <t>Ikke markedsrapport</t>
  </si>
  <si>
    <t>Alle tall i millioner kroner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</si>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</sst>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"/>
    <numFmt numFmtId="165" formatCode="0.0"/>
    <numFmt numFmtId="166" formatCode="_-* #,##0_-;\-* #,##0_-;_-* &quot;-&quot;??_-;_-@_-"/>
    <numFmt numFmtId="167" formatCode="#,##0_ ;[Red]\-#,##0\ "/>
    <numFmt numFmtId="168" formatCode="#,##0.0_ ;[Red]\-#,##0.0\ "/>
    <numFmt numFmtId="169" formatCode="#,##0.00_ ;[Red]\-#,##0.00\ "/>
    <numFmt numFmtId="170" formatCode="_-* #,##0.0_-;\-* #,##0.0_-;_-* &quot;-&quot;??_-;_-@_-"/>
    <numFmt numFmtId="171" formatCode="0.0\ %"/>
    <numFmt numFmtId="172" formatCode="#,##0.000_ ;[Red]\-#,##0.000\ "/>
    <numFmt numFmtId="173" formatCode="#&quot; &quot;???/???"/>
    <numFmt numFmtId="174" formatCode="_-* #,##0.000_-;\-* #,##0.000_-;_-* &quot;-&quot;??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8" fillId="0" borderId="0" xfId="0" applyFont="1"/>
    <xf numFmtId="0" fontId="16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9" fontId="0" fillId="0" borderId="0" xfId="43" applyFont="1"/>
    <xf numFmtId="9" fontId="0" fillId="0" borderId="0" xfId="43" applyFont="1" applyAlignment="1">
      <alignment horizontal="center"/>
    </xf>
    <xf numFmtId="166" fontId="0" fillId="0" borderId="0" xfId="42" applyNumberFormat="1" applyFont="1"/>
    <xf numFmtId="0" fontId="22" fillId="0" borderId="0" xfId="0" applyFont="1"/>
    <xf numFmtId="0" fontId="22" fillId="0" borderId="0" xfId="0" applyFont="1" applyAlignment="1">
      <alignment horizontal="right"/>
    </xf>
    <xf numFmtId="166" fontId="22" fillId="0" borderId="0" xfId="42" applyNumberFormat="1" applyFont="1"/>
    <xf numFmtId="0" fontId="22" fillId="0" borderId="0" xfId="0" applyFont="1" applyAlignment="1">
      <alignment horizontal="center"/>
    </xf>
    <xf numFmtId="164" fontId="22" fillId="0" borderId="0" xfId="0" applyNumberFormat="1" applyFont="1"/>
    <xf numFmtId="167" fontId="0" fillId="0" borderId="0" xfId="42" applyNumberFormat="1" applyFont="1"/>
    <xf numFmtId="167" fontId="22" fillId="0" borderId="0" xfId="42" applyNumberFormat="1" applyFont="1"/>
    <xf numFmtId="166" fontId="16" fillId="0" borderId="0" xfId="0" applyNumberFormat="1" applyFont="1" applyAlignment="1">
      <alignment horizontal="left"/>
    </xf>
    <xf numFmtId="9" fontId="22" fillId="0" borderId="0" xfId="43" applyFont="1"/>
    <xf numFmtId="9" fontId="22" fillId="0" borderId="0" xfId="43" applyFont="1" applyAlignment="1">
      <alignment horizontal="center"/>
    </xf>
    <xf numFmtId="167" fontId="22" fillId="0" borderId="0" xfId="42" applyNumberFormat="1" applyFont="1" applyAlignment="1">
      <alignment horizontal="center"/>
    </xf>
    <xf numFmtId="167" fontId="0" fillId="0" borderId="0" xfId="0" applyNumberFormat="1"/>
    <xf numFmtId="167" fontId="22" fillId="0" borderId="0" xfId="0" applyNumberFormat="1" applyFont="1"/>
    <xf numFmtId="167" fontId="22" fillId="0" borderId="10" xfId="42" applyNumberFormat="1" applyFont="1" applyBorder="1" applyAlignment="1">
      <alignment horizontal="center"/>
    </xf>
    <xf numFmtId="167" fontId="2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23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/>
    <xf numFmtId="0" fontId="24" fillId="0" borderId="0" xfId="0" applyFont="1"/>
    <xf numFmtId="2" fontId="16" fillId="0" borderId="0" xfId="0" applyNumberFormat="1" applyFont="1"/>
    <xf numFmtId="0" fontId="20" fillId="0" borderId="0" xfId="0" applyFont="1"/>
    <xf numFmtId="2" fontId="20" fillId="0" borderId="0" xfId="0" applyNumberFormat="1" applyFont="1"/>
    <xf numFmtId="167" fontId="20" fillId="0" borderId="0" xfId="42" applyNumberFormat="1" applyFont="1" applyAlignment="1">
      <alignment horizontal="center"/>
    </xf>
    <xf numFmtId="0" fontId="20" fillId="0" borderId="0" xfId="0" applyFont="1" applyBorder="1"/>
    <xf numFmtId="167" fontId="16" fillId="0" borderId="0" xfId="42" applyNumberFormat="1" applyFont="1"/>
    <xf numFmtId="167" fontId="20" fillId="0" borderId="0" xfId="42" applyNumberFormat="1" applyFont="1"/>
    <xf numFmtId="167" fontId="0" fillId="0" borderId="0" xfId="0" applyNumberFormat="1" applyFont="1"/>
    <xf numFmtId="167" fontId="0" fillId="0" borderId="0" xfId="0" applyNumberFormat="1" applyFont="1" applyAlignment="1">
      <alignment horizontal="center"/>
    </xf>
    <xf numFmtId="0" fontId="25" fillId="0" borderId="0" xfId="0" applyFont="1"/>
    <xf numFmtId="0" fontId="26" fillId="0" borderId="0" xfId="0" applyFont="1"/>
    <xf numFmtId="0" fontId="20" fillId="0" borderId="0" xfId="0" applyFont="1" applyAlignment="1">
      <alignment horizontal="center"/>
    </xf>
    <xf numFmtId="164" fontId="20" fillId="0" borderId="0" xfId="0" applyNumberFormat="1" applyFont="1"/>
    <xf numFmtId="165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20" fillId="0" borderId="0" xfId="0" applyNumberFormat="1" applyFont="1" applyAlignment="1">
      <alignment horizontal="left"/>
    </xf>
    <xf numFmtId="167" fontId="0" fillId="0" borderId="0" xfId="42" applyNumberFormat="1" applyFont="1" applyAlignment="1">
      <alignment horizontal="center"/>
    </xf>
    <xf numFmtId="167" fontId="0" fillId="0" borderId="12" xfId="0" applyNumberFormat="1" applyBorder="1"/>
    <xf numFmtId="167" fontId="22" fillId="0" borderId="12" xfId="42" applyNumberFormat="1" applyFont="1" applyBorder="1" applyAlignment="1">
      <alignment horizontal="center"/>
    </xf>
    <xf numFmtId="167" fontId="21" fillId="0" borderId="0" xfId="0" applyNumberFormat="1" applyFont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67" fontId="16" fillId="0" borderId="0" xfId="0" applyNumberFormat="1" applyFont="1"/>
    <xf numFmtId="167" fontId="16" fillId="0" borderId="0" xfId="0" applyNumberFormat="1" applyFont="1" applyAlignment="1">
      <alignment horizontal="center"/>
    </xf>
    <xf numFmtId="9" fontId="16" fillId="0" borderId="0" xfId="43" applyFont="1"/>
    <xf numFmtId="9" fontId="16" fillId="0" borderId="0" xfId="43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67" fontId="22" fillId="0" borderId="19" xfId="42" applyNumberFormat="1" applyFont="1" applyBorder="1" applyAlignment="1">
      <alignment horizontal="right"/>
    </xf>
    <xf numFmtId="167" fontId="20" fillId="0" borderId="22" xfId="0" applyNumberFormat="1" applyFont="1" applyBorder="1" applyAlignment="1">
      <alignment horizontal="right"/>
    </xf>
    <xf numFmtId="9" fontId="16" fillId="0" borderId="0" xfId="0" applyNumberFormat="1" applyFont="1" applyAlignment="1">
      <alignment horizontal="center"/>
    </xf>
    <xf numFmtId="167" fontId="1" fillId="0" borderId="0" xfId="42" applyNumberFormat="1" applyFont="1"/>
    <xf numFmtId="0" fontId="20" fillId="0" borderId="0" xfId="0" applyFont="1" applyAlignment="1"/>
    <xf numFmtId="167" fontId="0" fillId="0" borderId="1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7" fontId="31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165" fontId="20" fillId="0" borderId="12" xfId="0" applyNumberFormat="1" applyFont="1" applyBorder="1" applyAlignment="1">
      <alignment horizontal="center"/>
    </xf>
    <xf numFmtId="168" fontId="2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6" fontId="16" fillId="0" borderId="0" xfId="42" applyNumberFormat="1" applyFont="1" applyBorder="1"/>
    <xf numFmtId="166" fontId="16" fillId="0" borderId="12" xfId="42" applyNumberFormat="1" applyFont="1" applyBorder="1" applyAlignment="1">
      <alignment horizontal="center"/>
    </xf>
    <xf numFmtId="166" fontId="16" fillId="0" borderId="0" xfId="42" applyNumberFormat="1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169" fontId="22" fillId="0" borderId="19" xfId="42" applyNumberFormat="1" applyFont="1" applyBorder="1" applyAlignment="1">
      <alignment horizontal="right"/>
    </xf>
    <xf numFmtId="169" fontId="22" fillId="0" borderId="24" xfId="42" applyNumberFormat="1" applyFont="1" applyBorder="1" applyAlignment="1">
      <alignment horizontal="right"/>
    </xf>
    <xf numFmtId="169" fontId="20" fillId="0" borderId="22" xfId="0" applyNumberFormat="1" applyFont="1" applyBorder="1" applyAlignment="1">
      <alignment horizontal="right"/>
    </xf>
    <xf numFmtId="0" fontId="14" fillId="0" borderId="0" xfId="0" applyFont="1"/>
    <xf numFmtId="0" fontId="17" fillId="0" borderId="0" xfId="0" applyFont="1"/>
    <xf numFmtId="1" fontId="33" fillId="0" borderId="0" xfId="0" applyNumberFormat="1" applyFont="1" applyAlignment="1">
      <alignment horizontal="center"/>
    </xf>
    <xf numFmtId="0" fontId="13" fillId="0" borderId="0" xfId="0" applyFont="1"/>
    <xf numFmtId="9" fontId="13" fillId="0" borderId="0" xfId="43" applyFont="1" applyAlignment="1">
      <alignment horizontal="center"/>
    </xf>
    <xf numFmtId="0" fontId="17" fillId="0" borderId="0" xfId="0" applyFont="1" applyBorder="1"/>
    <xf numFmtId="165" fontId="33" fillId="0" borderId="0" xfId="0" applyNumberFormat="1" applyFont="1" applyAlignment="1">
      <alignment horizontal="center"/>
    </xf>
    <xf numFmtId="0" fontId="0" fillId="0" borderId="0" xfId="0" applyAlignment="1"/>
    <xf numFmtId="0" fontId="20" fillId="0" borderId="11" xfId="0" applyFont="1" applyBorder="1" applyAlignment="1">
      <alignment horizontal="center"/>
    </xf>
    <xf numFmtId="167" fontId="22" fillId="0" borderId="27" xfId="42" applyNumberFormat="1" applyFont="1" applyBorder="1" applyAlignment="1">
      <alignment horizontal="right"/>
    </xf>
    <xf numFmtId="0" fontId="29" fillId="0" borderId="17" xfId="0" applyFont="1" applyBorder="1" applyAlignment="1">
      <alignment horizontal="left"/>
    </xf>
    <xf numFmtId="0" fontId="29" fillId="0" borderId="18" xfId="0" applyFont="1" applyBorder="1" applyAlignment="1">
      <alignment horizontal="left"/>
    </xf>
    <xf numFmtId="167" fontId="29" fillId="0" borderId="19" xfId="0" applyNumberFormat="1" applyFont="1" applyBorder="1" applyAlignment="1">
      <alignment horizontal="left"/>
    </xf>
    <xf numFmtId="167" fontId="30" fillId="0" borderId="22" xfId="0" applyNumberFormat="1" applyFont="1" applyBorder="1" applyAlignment="1">
      <alignment horizontal="left"/>
    </xf>
    <xf numFmtId="0" fontId="29" fillId="0" borderId="26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67" fontId="30" fillId="0" borderId="27" xfId="42" applyNumberFormat="1" applyFont="1" applyBorder="1" applyAlignment="1">
      <alignment horizontal="left"/>
    </xf>
    <xf numFmtId="169" fontId="22" fillId="0" borderId="27" xfId="42" applyNumberFormat="1" applyFont="1" applyBorder="1" applyAlignment="1">
      <alignment horizontal="right"/>
    </xf>
    <xf numFmtId="0" fontId="20" fillId="0" borderId="17" xfId="0" applyFont="1" applyBorder="1" applyAlignment="1"/>
    <xf numFmtId="0" fontId="20" fillId="0" borderId="26" xfId="0" applyFont="1" applyBorder="1" applyAlignment="1"/>
    <xf numFmtId="0" fontId="20" fillId="0" borderId="20" xfId="0" applyFont="1" applyBorder="1" applyAlignment="1"/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29" fillId="0" borderId="17" xfId="0" applyFont="1" applyBorder="1" applyAlignment="1">
      <alignment horizontal="left"/>
    </xf>
    <xf numFmtId="0" fontId="29" fillId="0" borderId="18" xfId="0" applyFont="1" applyBorder="1" applyAlignment="1">
      <alignment horizontal="left"/>
    </xf>
    <xf numFmtId="0" fontId="29" fillId="0" borderId="26" xfId="0" applyFont="1" applyBorder="1" applyAlignment="1">
      <alignment horizontal="left"/>
    </xf>
    <xf numFmtId="168" fontId="29" fillId="0" borderId="19" xfId="0" applyNumberFormat="1" applyFont="1" applyBorder="1" applyAlignment="1">
      <alignment horizontal="center"/>
    </xf>
    <xf numFmtId="168" fontId="30" fillId="0" borderId="27" xfId="42" applyNumberFormat="1" applyFont="1" applyBorder="1" applyAlignment="1">
      <alignment horizontal="center"/>
    </xf>
    <xf numFmtId="168" fontId="30" fillId="0" borderId="22" xfId="0" applyNumberFormat="1" applyFont="1" applyBorder="1" applyAlignment="1">
      <alignment horizontal="center"/>
    </xf>
    <xf numFmtId="168" fontId="20" fillId="0" borderId="0" xfId="42" applyNumberFormat="1" applyFont="1" applyAlignment="1">
      <alignment horizontal="center"/>
    </xf>
    <xf numFmtId="168" fontId="22" fillId="0" borderId="10" xfId="42" applyNumberFormat="1" applyFont="1" applyBorder="1" applyAlignment="1">
      <alignment horizontal="center"/>
    </xf>
    <xf numFmtId="171" fontId="22" fillId="0" borderId="0" xfId="43" applyNumberFormat="1" applyFont="1"/>
    <xf numFmtId="171" fontId="22" fillId="0" borderId="0" xfId="43" applyNumberFormat="1" applyFont="1" applyAlignment="1">
      <alignment horizontal="center"/>
    </xf>
    <xf numFmtId="171" fontId="0" fillId="0" borderId="0" xfId="43" applyNumberFormat="1" applyFont="1"/>
    <xf numFmtId="168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/>
    <xf numFmtId="169" fontId="2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2" fontId="20" fillId="0" borderId="12" xfId="0" applyNumberFormat="1" applyFont="1" applyBorder="1" applyAlignment="1">
      <alignment horizontal="center"/>
    </xf>
    <xf numFmtId="168" fontId="1" fillId="0" borderId="0" xfId="42" applyNumberFormat="1" applyFont="1"/>
    <xf numFmtId="169" fontId="20" fillId="0" borderId="0" xfId="42" applyNumberFormat="1" applyFont="1"/>
    <xf numFmtId="169" fontId="20" fillId="0" borderId="0" xfId="42" applyNumberFormat="1" applyFont="1" applyAlignment="1">
      <alignment horizontal="center"/>
    </xf>
    <xf numFmtId="169" fontId="16" fillId="0" borderId="0" xfId="42" applyNumberFormat="1" applyFont="1"/>
    <xf numFmtId="169" fontId="22" fillId="0" borderId="0" xfId="0" applyNumberFormat="1" applyFont="1"/>
    <xf numFmtId="169" fontId="22" fillId="0" borderId="10" xfId="42" applyNumberFormat="1" applyFont="1" applyBorder="1" applyAlignment="1">
      <alignment horizontal="center"/>
    </xf>
    <xf numFmtId="169" fontId="22" fillId="0" borderId="0" xfId="42" applyNumberFormat="1" applyFont="1"/>
    <xf numFmtId="169" fontId="22" fillId="0" borderId="0" xfId="43" applyNumberFormat="1" applyFont="1" applyAlignment="1">
      <alignment horizontal="center"/>
    </xf>
    <xf numFmtId="169" fontId="22" fillId="0" borderId="0" xfId="42" applyNumberFormat="1" applyFont="1" applyAlignment="1">
      <alignment horizontal="center"/>
    </xf>
    <xf numFmtId="169" fontId="22" fillId="0" borderId="0" xfId="0" applyNumberFormat="1" applyFont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/>
    <xf numFmtId="173" fontId="0" fillId="0" borderId="0" xfId="43" applyNumberFormat="1" applyFont="1" applyAlignment="1">
      <alignment horizontal="center"/>
    </xf>
    <xf numFmtId="173" fontId="22" fillId="0" borderId="0" xfId="43" applyNumberFormat="1" applyFont="1"/>
    <xf numFmtId="173" fontId="0" fillId="0" borderId="0" xfId="0" applyNumberFormat="1"/>
    <xf numFmtId="173" fontId="22" fillId="0" borderId="0" xfId="43" applyNumberFormat="1" applyFont="1" applyAlignment="1">
      <alignment horizontal="center"/>
    </xf>
    <xf numFmtId="173" fontId="0" fillId="0" borderId="0" xfId="43" applyNumberFormat="1" applyFont="1"/>
    <xf numFmtId="174" fontId="29" fillId="0" borderId="19" xfId="42" applyNumberFormat="1" applyFont="1" applyBorder="1" applyAlignment="1">
      <alignment horizontal="left"/>
    </xf>
    <xf numFmtId="174" fontId="30" fillId="0" borderId="27" xfId="42" applyNumberFormat="1" applyFont="1" applyBorder="1" applyAlignment="1">
      <alignment horizontal="left"/>
    </xf>
    <xf numFmtId="174" fontId="30" fillId="0" borderId="22" xfId="42" applyNumberFormat="1" applyFont="1" applyBorder="1" applyAlignment="1">
      <alignment horizontal="left"/>
    </xf>
    <xf numFmtId="0" fontId="0" fillId="0" borderId="0" xfId="0" applyAlignment="1">
      <alignment horizontal="center"/>
    </xf>
    <xf numFmtId="170" fontId="16" fillId="0" borderId="12" xfId="42" applyNumberFormat="1" applyFont="1" applyBorder="1" applyAlignment="1">
      <alignment horizontal="center"/>
    </xf>
    <xf numFmtId="165" fontId="27" fillId="0" borderId="15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0" fillId="0" borderId="26" xfId="0" applyFont="1" applyBorder="1" applyAlignment="1">
      <alignment horizontal="right"/>
    </xf>
    <xf numFmtId="0" fontId="20" fillId="0" borderId="11" xfId="0" applyFont="1" applyBorder="1" applyAlignment="1">
      <alignment horizontal="right"/>
    </xf>
    <xf numFmtId="0" fontId="20" fillId="0" borderId="17" xfId="0" applyFont="1" applyBorder="1" applyAlignment="1">
      <alignment horizontal="right"/>
    </xf>
    <xf numFmtId="0" fontId="20" fillId="0" borderId="18" xfId="0" applyFont="1" applyBorder="1" applyAlignment="1">
      <alignment horizontal="right"/>
    </xf>
    <xf numFmtId="0" fontId="20" fillId="0" borderId="20" xfId="0" applyFont="1" applyBorder="1" applyAlignment="1">
      <alignment horizontal="right"/>
    </xf>
    <xf numFmtId="0" fontId="20" fillId="0" borderId="21" xfId="0" applyFont="1" applyBorder="1" applyAlignment="1">
      <alignment horizontal="right"/>
    </xf>
    <xf numFmtId="0" fontId="0" fillId="0" borderId="25" xfId="0" applyBorder="1" applyAlignment="1">
      <alignment horizontal="center" vertical="center"/>
    </xf>
    <xf numFmtId="0" fontId="0" fillId="0" borderId="0" xfId="0" applyAlignment="1"/>
    <xf numFmtId="166" fontId="28" fillId="0" borderId="13" xfId="42" applyNumberFormat="1" applyFont="1" applyBorder="1" applyAlignment="1">
      <alignment horizontal="center" vertical="center"/>
    </xf>
    <xf numFmtId="166" fontId="28" fillId="0" borderId="14" xfId="42" applyNumberFormat="1" applyFont="1" applyBorder="1" applyAlignment="1">
      <alignment horizontal="center" vertical="center"/>
    </xf>
    <xf numFmtId="167" fontId="28" fillId="0" borderId="0" xfId="42" applyNumberFormat="1" applyFont="1" applyAlignment="1">
      <alignment horizontal="center" vertical="top"/>
    </xf>
    <xf numFmtId="0" fontId="29" fillId="0" borderId="20" xfId="0" applyFont="1" applyBorder="1" applyAlignment="1">
      <alignment horizontal="left"/>
    </xf>
    <xf numFmtId="0" fontId="29" fillId="0" borderId="21" xfId="0" applyFont="1" applyBorder="1" applyAlignment="1">
      <alignment horizontal="left"/>
    </xf>
    <xf numFmtId="9" fontId="34" fillId="0" borderId="0" xfId="43" applyFont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1" fontId="32" fillId="0" borderId="15" xfId="0" applyNumberFormat="1" applyFont="1" applyBorder="1" applyAlignment="1">
      <alignment horizontal="center" vertical="center"/>
    </xf>
    <xf numFmtId="1" fontId="32" fillId="0" borderId="16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68" fontId="27" fillId="0" borderId="13" xfId="0" applyNumberFormat="1" applyFont="1" applyBorder="1" applyAlignment="1">
      <alignment horizontal="center" vertical="center"/>
    </xf>
    <xf numFmtId="168" fontId="27" fillId="0" borderId="14" xfId="0" applyNumberFormat="1" applyFont="1" applyBorder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166" fontId="19" fillId="0" borderId="13" xfId="42" applyNumberFormat="1" applyFont="1" applyBorder="1" applyAlignment="1">
      <alignment horizontal="center" vertical="center"/>
    </xf>
    <xf numFmtId="166" fontId="19" fillId="0" borderId="14" xfId="4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32" fillId="0" borderId="15" xfId="0" applyNumberFormat="1" applyFont="1" applyBorder="1" applyAlignment="1">
      <alignment horizontal="center" vertical="center"/>
    </xf>
    <xf numFmtId="2" fontId="32" fillId="0" borderId="16" xfId="0" applyNumberFormat="1" applyFont="1" applyBorder="1" applyAlignment="1">
      <alignment horizontal="center" vertical="center"/>
    </xf>
    <xf numFmtId="0" fontId="20" fillId="0" borderId="23" xfId="0" applyFont="1" applyBorder="1" applyAlignment="1">
      <alignment horizontal="right"/>
    </xf>
    <xf numFmtId="0" fontId="20" fillId="0" borderId="0" xfId="0" applyFont="1" applyBorder="1" applyAlignment="1">
      <alignment horizontal="right"/>
    </xf>
    <xf numFmtId="168" fontId="28" fillId="0" borderId="0" xfId="42" applyNumberFormat="1" applyFont="1" applyAlignment="1">
      <alignment horizontal="center" vertical="top"/>
    </xf>
    <xf numFmtId="170" fontId="28" fillId="0" borderId="13" xfId="42" applyNumberFormat="1" applyFont="1" applyBorder="1" applyAlignment="1">
      <alignment horizontal="center" vertical="center"/>
    </xf>
    <xf numFmtId="170" fontId="28" fillId="0" borderId="14" xfId="42" applyNumberFormat="1" applyFont="1" applyBorder="1" applyAlignment="1">
      <alignment horizontal="center" vertical="center"/>
    </xf>
    <xf numFmtId="0" fontId="29" fillId="0" borderId="26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9" fillId="0" borderId="17" xfId="0" applyFont="1" applyBorder="1" applyAlignment="1">
      <alignment horizontal="left"/>
    </xf>
    <xf numFmtId="0" fontId="29" fillId="0" borderId="18" xfId="0" applyFont="1" applyBorder="1" applyAlignment="1">
      <alignment horizontal="left"/>
    </xf>
    <xf numFmtId="170" fontId="35" fillId="0" borderId="13" xfId="42" applyNumberFormat="1" applyFont="1" applyBorder="1" applyAlignment="1">
      <alignment horizontal="left" vertical="center"/>
    </xf>
    <xf numFmtId="170" fontId="35" fillId="0" borderId="14" xfId="42" applyNumberFormat="1" applyFont="1" applyBorder="1" applyAlignment="1">
      <alignment horizontal="left" vertical="center"/>
    </xf>
    <xf numFmtId="172" fontId="28" fillId="0" borderId="0" xfId="42" applyNumberFormat="1" applyFont="1" applyAlignment="1">
      <alignment horizontal="center" vertical="top"/>
    </xf>
    <xf numFmtId="174" fontId="28" fillId="0" borderId="13" xfId="42" applyNumberFormat="1" applyFont="1" applyBorder="1" applyAlignment="1">
      <alignment horizontal="center" vertical="center"/>
    </xf>
    <xf numFmtId="174" fontId="28" fillId="0" borderId="14" xfId="42" applyNumberFormat="1" applyFont="1" applyBorder="1" applyAlignment="1">
      <alignment horizontal="center" vertical="center"/>
    </xf>
  </cellXfs>
  <cellStyles count="44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mma" xfId="42" builtinId="3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Prosent" xfId="43" builtinId="5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219075</xdr:rowOff>
    </xdr:from>
    <xdr:to>
      <xdr:col>6</xdr:col>
      <xdr:colOff>19050</xdr:colOff>
      <xdr:row>6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00085520-8667-42A9-8A7A-A2126EC9D7A9}"/>
            </a:ext>
          </a:extLst>
        </xdr:cNvPr>
        <xdr:cNvSpPr/>
      </xdr:nvSpPr>
      <xdr:spPr>
        <a:xfrm>
          <a:off x="3400425" y="8918575"/>
          <a:ext cx="866775" cy="6318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17</xdr:row>
      <xdr:rowOff>9525</xdr:rowOff>
    </xdr:from>
    <xdr:to>
      <xdr:col>6</xdr:col>
      <xdr:colOff>9526</xdr:colOff>
      <xdr:row>20</xdr:row>
      <xdr:rowOff>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44ACB921-F0FC-4858-8E81-070022ADD347}"/>
            </a:ext>
          </a:extLst>
        </xdr:cNvPr>
        <xdr:cNvSpPr/>
      </xdr:nvSpPr>
      <xdr:spPr>
        <a:xfrm>
          <a:off x="3806826" y="32416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5</xdr:row>
      <xdr:rowOff>99831</xdr:rowOff>
    </xdr:from>
    <xdr:to>
      <xdr:col>5</xdr:col>
      <xdr:colOff>106252</xdr:colOff>
      <xdr:row>11</xdr:row>
      <xdr:rowOff>0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82113858-FE92-4134-8923-0490A1E2E1AC}"/>
            </a:ext>
          </a:extLst>
        </xdr:cNvPr>
        <xdr:cNvCxnSpPr>
          <a:endCxn id="2" idx="3"/>
        </xdr:cNvCxnSpPr>
      </xdr:nvCxnSpPr>
      <xdr:spPr>
        <a:xfrm flipV="1">
          <a:off x="1009650" y="9440681"/>
          <a:ext cx="2544652" cy="10812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104858</xdr:colOff>
      <xdr:row>17</xdr:row>
      <xdr:rowOff>91824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3CA9416D-087E-47CF-BD39-711F103EE264}"/>
            </a:ext>
          </a:extLst>
        </xdr:cNvPr>
        <xdr:cNvCxnSpPr>
          <a:endCxn id="4" idx="1"/>
        </xdr:cNvCxnSpPr>
      </xdr:nvCxnSpPr>
      <xdr:spPr>
        <a:xfrm>
          <a:off x="1524000" y="23114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2</xdr:row>
      <xdr:rowOff>114300</xdr:rowOff>
    </xdr:from>
    <xdr:to>
      <xdr:col>7</xdr:col>
      <xdr:colOff>9525</xdr:colOff>
      <xdr:row>3</xdr:row>
      <xdr:rowOff>81144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38579FF5-CC19-4180-90A4-0933BFE354D2}"/>
            </a:ext>
          </a:extLst>
        </xdr:cNvPr>
        <xdr:cNvCxnSpPr>
          <a:stCxn id="2" idx="7"/>
        </xdr:cNvCxnSpPr>
      </xdr:nvCxnSpPr>
      <xdr:spPr>
        <a:xfrm rot="5400000" flipH="1" flipV="1">
          <a:off x="4348127" y="8591696"/>
          <a:ext cx="176394" cy="6460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5</xdr:row>
      <xdr:rowOff>99830</xdr:rowOff>
    </xdr:from>
    <xdr:to>
      <xdr:col>7</xdr:col>
      <xdr:colOff>9528</xdr:colOff>
      <xdr:row>6</xdr:row>
      <xdr:rowOff>85727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EDA4B698-7B34-4AC6-A4B2-893F6B1A0B8F}"/>
            </a:ext>
          </a:extLst>
        </xdr:cNvPr>
        <xdr:cNvCxnSpPr>
          <a:stCxn id="2" idx="5"/>
        </xdr:cNvCxnSpPr>
      </xdr:nvCxnSpPr>
      <xdr:spPr>
        <a:xfrm rot="16200000" flipH="1">
          <a:off x="4338602" y="9215401"/>
          <a:ext cx="195447" cy="6460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111125</xdr:rowOff>
    </xdr:from>
    <xdr:to>
      <xdr:col>9</xdr:col>
      <xdr:colOff>0</xdr:colOff>
      <xdr:row>2</xdr:row>
      <xdr:rowOff>112713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49B90C54-4DB5-4B67-BB2E-7DEF4814B767}"/>
            </a:ext>
          </a:extLst>
        </xdr:cNvPr>
        <xdr:cNvCxnSpPr/>
      </xdr:nvCxnSpPr>
      <xdr:spPr>
        <a:xfrm>
          <a:off x="4581525" y="1111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76200</xdr:rowOff>
    </xdr:from>
    <xdr:to>
      <xdr:col>9</xdr:col>
      <xdr:colOff>9525</xdr:colOff>
      <xdr:row>6</xdr:row>
      <xdr:rowOff>85726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9A5FC2C4-1CD1-4FDA-BC15-452BB8774503}"/>
            </a:ext>
          </a:extLst>
        </xdr:cNvPr>
        <xdr:cNvCxnSpPr/>
      </xdr:nvCxnSpPr>
      <xdr:spPr>
        <a:xfrm flipV="1">
          <a:off x="4759325" y="9626600"/>
          <a:ext cx="128905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16</xdr:row>
      <xdr:rowOff>85729</xdr:rowOff>
    </xdr:from>
    <xdr:to>
      <xdr:col>7</xdr:col>
      <xdr:colOff>2</xdr:colOff>
      <xdr:row>17</xdr:row>
      <xdr:rowOff>91825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9A6C481F-A1EE-4C86-BA61-03BD18B1BF68}"/>
            </a:ext>
          </a:extLst>
        </xdr:cNvPr>
        <xdr:cNvCxnSpPr>
          <a:stCxn id="4" idx="7"/>
        </xdr:cNvCxnSpPr>
      </xdr:nvCxnSpPr>
      <xdr:spPr>
        <a:xfrm rot="5400000" flipH="1" flipV="1">
          <a:off x="4805450" y="27954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16</xdr:row>
      <xdr:rowOff>88899</xdr:rowOff>
    </xdr:from>
    <xdr:to>
      <xdr:col>8</xdr:col>
      <xdr:colOff>736600</xdr:colOff>
      <xdr:row>16</xdr:row>
      <xdr:rowOff>88900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C2F75170-02AE-4579-9365-FC1C3A0CF191}"/>
            </a:ext>
          </a:extLst>
        </xdr:cNvPr>
        <xdr:cNvCxnSpPr/>
      </xdr:nvCxnSpPr>
      <xdr:spPr>
        <a:xfrm>
          <a:off x="4556125" y="26669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19</xdr:row>
      <xdr:rowOff>108200</xdr:rowOff>
    </xdr:from>
    <xdr:to>
      <xdr:col>7</xdr:col>
      <xdr:colOff>1</xdr:colOff>
      <xdr:row>20</xdr:row>
      <xdr:rowOff>114299</xdr:rowOff>
    </xdr:to>
    <xdr:cxnSp macro="">
      <xdr:nvCxnSpPr>
        <xdr:cNvPr id="21" name="Rett linje 20">
          <a:extLst>
            <a:ext uri="{FF2B5EF4-FFF2-40B4-BE49-F238E27FC236}">
              <a16:creationId xmlns:a16="http://schemas.microsoft.com/office/drawing/2014/main" id="{B1D115C5-A29E-4886-BFEB-30E4F83089C9}"/>
            </a:ext>
          </a:extLst>
        </xdr:cNvPr>
        <xdr:cNvCxnSpPr>
          <a:stCxn id="4" idx="5"/>
        </xdr:cNvCxnSpPr>
      </xdr:nvCxnSpPr>
      <xdr:spPr>
        <a:xfrm rot="16200000" flipH="1">
          <a:off x="4805448" y="33703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20</xdr:row>
      <xdr:rowOff>111125</xdr:rowOff>
    </xdr:from>
    <xdr:to>
      <xdr:col>8</xdr:col>
      <xdr:colOff>749300</xdr:colOff>
      <xdr:row>20</xdr:row>
      <xdr:rowOff>112713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06B89914-35D0-4333-856D-4016ABA747C5}"/>
            </a:ext>
          </a:extLst>
        </xdr:cNvPr>
        <xdr:cNvCxnSpPr/>
      </xdr:nvCxnSpPr>
      <xdr:spPr>
        <a:xfrm>
          <a:off x="5330825" y="38957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450849</xdr:colOff>
      <xdr:row>14</xdr:row>
      <xdr:rowOff>69850</xdr:rowOff>
    </xdr:from>
    <xdr:to>
      <xdr:col>3</xdr:col>
      <xdr:colOff>642937</xdr:colOff>
      <xdr:row>15</xdr:row>
      <xdr:rowOff>157163</xdr:rowOff>
    </xdr:to>
    <xdr:pic>
      <xdr:nvPicPr>
        <xdr:cNvPr id="48" name="Bilde 47">
          <a:extLst>
            <a:ext uri="{FF2B5EF4-FFF2-40B4-BE49-F238E27FC236}">
              <a16:creationId xmlns:a16="http://schemas.microsoft.com/office/drawing/2014/main" id="{286EFA65-3CC9-440D-B7D3-701D3D0297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36849" y="274955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9525</xdr:rowOff>
    </xdr:from>
    <xdr:to>
      <xdr:col>14</xdr:col>
      <xdr:colOff>0</xdr:colOff>
      <xdr:row>10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533E25EE-6180-4F71-B488-2D68CC8174DE}"/>
            </a:ext>
          </a:extLst>
        </xdr:cNvPr>
        <xdr:cNvSpPr/>
      </xdr:nvSpPr>
      <xdr:spPr>
        <a:xfrm>
          <a:off x="8959850" y="157162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7</xdr:row>
      <xdr:rowOff>76200</xdr:rowOff>
    </xdr:from>
    <xdr:to>
      <xdr:col>15</xdr:col>
      <xdr:colOff>1</xdr:colOff>
      <xdr:row>8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830089B9-3897-4FC1-93C8-73378DFED416}"/>
            </a:ext>
          </a:extLst>
        </xdr:cNvPr>
        <xdr:cNvCxnSpPr>
          <a:stCxn id="2" idx="7"/>
        </xdr:cNvCxnSpPr>
      </xdr:nvCxnSpPr>
      <xdr:spPr>
        <a:xfrm rot="5400000" flipH="1" flipV="1">
          <a:off x="9773360" y="122143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10</xdr:row>
      <xdr:rowOff>100070</xdr:rowOff>
    </xdr:from>
    <xdr:to>
      <xdr:col>15</xdr:col>
      <xdr:colOff>1</xdr:colOff>
      <xdr:row>11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DE18408B-DB47-4C4A-BD78-8A9F07166794}"/>
            </a:ext>
          </a:extLst>
        </xdr:cNvPr>
        <xdr:cNvCxnSpPr>
          <a:stCxn id="2" idx="5"/>
        </xdr:cNvCxnSpPr>
      </xdr:nvCxnSpPr>
      <xdr:spPr>
        <a:xfrm rot="16200000" flipH="1">
          <a:off x="9792410" y="1816808"/>
          <a:ext cx="1729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7</xdr:row>
      <xdr:rowOff>76200</xdr:rowOff>
    </xdr:from>
    <xdr:to>
      <xdr:col>17</xdr:col>
      <xdr:colOff>0</xdr:colOff>
      <xdr:row>7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3384DFEC-14A3-4C53-B0FF-A7AC54849107}"/>
            </a:ext>
          </a:extLst>
        </xdr:cNvPr>
        <xdr:cNvCxnSpPr/>
      </xdr:nvCxnSpPr>
      <xdr:spPr>
        <a:xfrm>
          <a:off x="10201275" y="14414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535455</xdr:colOff>
      <xdr:row>11</xdr:row>
      <xdr:rowOff>70784</xdr:rowOff>
    </xdr:from>
    <xdr:to>
      <xdr:col>16</xdr:col>
      <xdr:colOff>635000</xdr:colOff>
      <xdr:row>11</xdr:row>
      <xdr:rowOff>72372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15380603-D708-439B-A1A1-5475319ECA0B}"/>
            </a:ext>
          </a:extLst>
        </xdr:cNvPr>
        <xdr:cNvCxnSpPr/>
      </xdr:nvCxnSpPr>
      <xdr:spPr>
        <a:xfrm>
          <a:off x="10193805" y="222343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22</xdr:row>
      <xdr:rowOff>1</xdr:rowOff>
    </xdr:from>
    <xdr:to>
      <xdr:col>14</xdr:col>
      <xdr:colOff>19050</xdr:colOff>
      <xdr:row>24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1F77FC45-8817-470F-AA68-D5A4D5C0C364}"/>
            </a:ext>
          </a:extLst>
        </xdr:cNvPr>
        <xdr:cNvSpPr/>
      </xdr:nvSpPr>
      <xdr:spPr>
        <a:xfrm>
          <a:off x="8969375" y="431800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21</xdr:row>
      <xdr:rowOff>85726</xdr:rowOff>
    </xdr:from>
    <xdr:to>
      <xdr:col>14</xdr:col>
      <xdr:colOff>752474</xdr:colOff>
      <xdr:row>22</xdr:row>
      <xdr:rowOff>92066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94CF9AF1-C406-4D70-B265-FF2A34FA3840}"/>
            </a:ext>
          </a:extLst>
        </xdr:cNvPr>
        <xdr:cNvCxnSpPr>
          <a:stCxn id="7" idx="7"/>
        </xdr:cNvCxnSpPr>
      </xdr:nvCxnSpPr>
      <xdr:spPr>
        <a:xfrm rot="5400000" flipH="1" flipV="1">
          <a:off x="9775523" y="397796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21</xdr:row>
      <xdr:rowOff>86783</xdr:rowOff>
    </xdr:from>
    <xdr:to>
      <xdr:col>16</xdr:col>
      <xdr:colOff>627591</xdr:colOff>
      <xdr:row>21</xdr:row>
      <xdr:rowOff>88371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F5A24862-103B-470B-88F8-67DF58AC3B62}"/>
            </a:ext>
          </a:extLst>
        </xdr:cNvPr>
        <xdr:cNvCxnSpPr/>
      </xdr:nvCxnSpPr>
      <xdr:spPr>
        <a:xfrm>
          <a:off x="10193866" y="420793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24</xdr:row>
      <xdr:rowOff>117486</xdr:rowOff>
    </xdr:from>
    <xdr:to>
      <xdr:col>15</xdr:col>
      <xdr:colOff>1</xdr:colOff>
      <xdr:row>25</xdr:row>
      <xdr:rowOff>95249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EA6DD10F-AA25-4D69-BC41-90739EE90298}"/>
            </a:ext>
          </a:extLst>
        </xdr:cNvPr>
        <xdr:cNvCxnSpPr>
          <a:stCxn id="7" idx="5"/>
        </xdr:cNvCxnSpPr>
      </xdr:nvCxnSpPr>
      <xdr:spPr>
        <a:xfrm rot="16200000" flipH="1">
          <a:off x="9788225" y="458757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25</xdr:row>
      <xdr:rowOff>104775</xdr:rowOff>
    </xdr:from>
    <xdr:to>
      <xdr:col>17</xdr:col>
      <xdr:colOff>9525</xdr:colOff>
      <xdr:row>25</xdr:row>
      <xdr:rowOff>106363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D6E40DDE-B122-4C49-8A10-48F6C2E30256}"/>
            </a:ext>
          </a:extLst>
        </xdr:cNvPr>
        <xdr:cNvCxnSpPr/>
      </xdr:nvCxnSpPr>
      <xdr:spPr>
        <a:xfrm>
          <a:off x="10204450" y="501332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10</xdr:row>
      <xdr:rowOff>94491</xdr:rowOff>
    </xdr:from>
    <xdr:to>
      <xdr:col>13</xdr:col>
      <xdr:colOff>97643</xdr:colOff>
      <xdr:row>16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C02AA158-365A-49B6-8F38-649966A7CFEE}"/>
            </a:ext>
          </a:extLst>
        </xdr:cNvPr>
        <xdr:cNvCxnSpPr>
          <a:endCxn id="2" idx="3"/>
        </xdr:cNvCxnSpPr>
      </xdr:nvCxnSpPr>
      <xdr:spPr>
        <a:xfrm flipV="1">
          <a:off x="7000875" y="205029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0</xdr:rowOff>
    </xdr:from>
    <xdr:to>
      <xdr:col>13</xdr:col>
      <xdr:colOff>108563</xdr:colOff>
      <xdr:row>22</xdr:row>
      <xdr:rowOff>92065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19F791E5-18AE-480D-A5C7-A69D76B2E891}"/>
            </a:ext>
          </a:extLst>
        </xdr:cNvPr>
        <xdr:cNvCxnSpPr>
          <a:endCxn id="7" idx="1"/>
        </xdr:cNvCxnSpPr>
      </xdr:nvCxnSpPr>
      <xdr:spPr>
        <a:xfrm>
          <a:off x="6991350" y="333375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30</xdr:row>
      <xdr:rowOff>0</xdr:rowOff>
    </xdr:from>
    <xdr:to>
      <xdr:col>14</xdr:col>
      <xdr:colOff>9525</xdr:colOff>
      <xdr:row>33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2B07C709-A5A3-46A7-8B86-15566CCCBF0E}"/>
            </a:ext>
          </a:extLst>
        </xdr:cNvPr>
        <xdr:cNvSpPr/>
      </xdr:nvSpPr>
      <xdr:spPr>
        <a:xfrm>
          <a:off x="8956675" y="58928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575842</xdr:colOff>
      <xdr:row>29</xdr:row>
      <xdr:rowOff>85725</xdr:rowOff>
    </xdr:from>
    <xdr:to>
      <xdr:col>15</xdr:col>
      <xdr:colOff>0</xdr:colOff>
      <xdr:row>30</xdr:row>
      <xdr:rowOff>94853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D1A2B0EC-B657-44C0-9E93-6F8BC26C54F7}"/>
            </a:ext>
          </a:extLst>
        </xdr:cNvPr>
        <xdr:cNvCxnSpPr>
          <a:stCxn id="14" idx="7"/>
        </xdr:cNvCxnSpPr>
      </xdr:nvCxnSpPr>
      <xdr:spPr>
        <a:xfrm rot="5400000" flipH="1" flipV="1">
          <a:off x="9767082" y="5550285"/>
          <a:ext cx="205978" cy="6687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32</xdr:row>
      <xdr:rowOff>133747</xdr:rowOff>
    </xdr:from>
    <xdr:to>
      <xdr:col>15</xdr:col>
      <xdr:colOff>9524</xdr:colOff>
      <xdr:row>33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F0E77C3D-4C1D-407A-ADC7-AD7298252DA9}"/>
            </a:ext>
          </a:extLst>
        </xdr:cNvPr>
        <xdr:cNvCxnSpPr>
          <a:stCxn id="14" idx="5"/>
        </xdr:cNvCxnSpPr>
      </xdr:nvCxnSpPr>
      <xdr:spPr>
        <a:xfrm rot="16200000" flipH="1">
          <a:off x="9800419" y="61555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29</xdr:row>
      <xdr:rowOff>76200</xdr:rowOff>
    </xdr:from>
    <xdr:to>
      <xdr:col>17</xdr:col>
      <xdr:colOff>0</xdr:colOff>
      <xdr:row>29</xdr:row>
      <xdr:rowOff>85725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A5C5FE35-B7FC-4593-A9FE-4CF09561435B}"/>
            </a:ext>
          </a:extLst>
        </xdr:cNvPr>
        <xdr:cNvCxnSpPr/>
      </xdr:nvCxnSpPr>
      <xdr:spPr>
        <a:xfrm flipV="1">
          <a:off x="10201275" y="57721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33</xdr:row>
      <xdr:rowOff>83671</xdr:rowOff>
    </xdr:from>
    <xdr:to>
      <xdr:col>16</xdr:col>
      <xdr:colOff>627529</xdr:colOff>
      <xdr:row>33</xdr:row>
      <xdr:rowOff>85259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2D61942E-27D3-48B8-BAE1-ACF275E9B167}"/>
            </a:ext>
          </a:extLst>
        </xdr:cNvPr>
        <xdr:cNvCxnSpPr/>
      </xdr:nvCxnSpPr>
      <xdr:spPr>
        <a:xfrm>
          <a:off x="10186334" y="656702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132710</xdr:rowOff>
    </xdr:from>
    <xdr:to>
      <xdr:col>13</xdr:col>
      <xdr:colOff>90908</xdr:colOff>
      <xdr:row>38</xdr:row>
      <xdr:rowOff>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0BE27DD4-B3A6-400A-8A96-6A5FC31F7B27}"/>
            </a:ext>
          </a:extLst>
        </xdr:cNvPr>
        <xdr:cNvCxnSpPr>
          <a:endCxn id="14" idx="3"/>
        </xdr:cNvCxnSpPr>
      </xdr:nvCxnSpPr>
      <xdr:spPr>
        <a:xfrm flipV="1">
          <a:off x="6991350" y="6419210"/>
          <a:ext cx="2059408" cy="10610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39</xdr:row>
      <xdr:rowOff>0</xdr:rowOff>
    </xdr:from>
    <xdr:to>
      <xdr:col>13</xdr:col>
      <xdr:colOff>102824</xdr:colOff>
      <xdr:row>44</xdr:row>
      <xdr:rowOff>98532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45AE2DF5-7F1A-4168-A25D-7532B4DCE513}"/>
            </a:ext>
          </a:extLst>
        </xdr:cNvPr>
        <xdr:cNvCxnSpPr>
          <a:endCxn id="21" idx="1"/>
        </xdr:cNvCxnSpPr>
      </xdr:nvCxnSpPr>
      <xdr:spPr>
        <a:xfrm>
          <a:off x="6991350" y="7677150"/>
          <a:ext cx="2071324" cy="1082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44</xdr:row>
      <xdr:rowOff>7327</xdr:rowOff>
    </xdr:from>
    <xdr:to>
      <xdr:col>13</xdr:col>
      <xdr:colOff>659423</xdr:colOff>
      <xdr:row>46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061561D5-D7AF-4EA9-8F72-9D1B1029CF7B}"/>
            </a:ext>
          </a:extLst>
        </xdr:cNvPr>
        <xdr:cNvSpPr/>
      </xdr:nvSpPr>
      <xdr:spPr>
        <a:xfrm>
          <a:off x="8967177" y="86687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43</xdr:row>
      <xdr:rowOff>87923</xdr:rowOff>
    </xdr:from>
    <xdr:to>
      <xdr:col>15</xdr:col>
      <xdr:colOff>1</xdr:colOff>
      <xdr:row>44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2325D017-CB9C-43FC-BC9E-50EBCE940B6F}"/>
            </a:ext>
          </a:extLst>
        </xdr:cNvPr>
        <xdr:cNvCxnSpPr>
          <a:stCxn id="21" idx="7"/>
        </xdr:cNvCxnSpPr>
      </xdr:nvCxnSpPr>
      <xdr:spPr>
        <a:xfrm rot="5400000" flipH="1" flipV="1">
          <a:off x="9760384" y="83158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46</xdr:row>
      <xdr:rowOff>121276</xdr:rowOff>
    </xdr:from>
    <xdr:to>
      <xdr:col>15</xdr:col>
      <xdr:colOff>7330</xdr:colOff>
      <xdr:row>47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5A3E12A3-53E6-4628-876F-47942724A3F8}"/>
            </a:ext>
          </a:extLst>
        </xdr:cNvPr>
        <xdr:cNvCxnSpPr>
          <a:stCxn id="21" idx="5"/>
        </xdr:cNvCxnSpPr>
      </xdr:nvCxnSpPr>
      <xdr:spPr>
        <a:xfrm rot="16200000" flipH="1">
          <a:off x="9778702" y="89214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43</xdr:row>
      <xdr:rowOff>87923</xdr:rowOff>
    </xdr:from>
    <xdr:to>
      <xdr:col>16</xdr:col>
      <xdr:colOff>612444</xdr:colOff>
      <xdr:row>43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916C82BF-40F0-42BC-8A23-6A3CB185975F}"/>
            </a:ext>
          </a:extLst>
        </xdr:cNvPr>
        <xdr:cNvCxnSpPr/>
      </xdr:nvCxnSpPr>
      <xdr:spPr>
        <a:xfrm flipV="1">
          <a:off x="10173676" y="855247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548321</xdr:colOff>
      <xdr:row>47</xdr:row>
      <xdr:rowOff>93451</xdr:rowOff>
    </xdr:from>
    <xdr:to>
      <xdr:col>16</xdr:col>
      <xdr:colOff>638112</xdr:colOff>
      <xdr:row>47</xdr:row>
      <xdr:rowOff>95039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F45AA64C-29A6-4B8B-9855-288F6F687167}"/>
            </a:ext>
          </a:extLst>
        </xdr:cNvPr>
        <xdr:cNvCxnSpPr/>
      </xdr:nvCxnSpPr>
      <xdr:spPr>
        <a:xfrm>
          <a:off x="10206671" y="9345401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25</xdr:row>
      <xdr:rowOff>190499</xdr:rowOff>
    </xdr:from>
    <xdr:to>
      <xdr:col>6</xdr:col>
      <xdr:colOff>19050</xdr:colOff>
      <xdr:row>28</xdr:row>
      <xdr:rowOff>219074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C047D103-203F-4F8E-80F2-3AEAB3D28337}"/>
            </a:ext>
          </a:extLst>
        </xdr:cNvPr>
        <xdr:cNvSpPr/>
      </xdr:nvSpPr>
      <xdr:spPr>
        <a:xfrm>
          <a:off x="3419475" y="5099049"/>
          <a:ext cx="90487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785498</xdr:colOff>
      <xdr:row>17</xdr:row>
      <xdr:rowOff>1</xdr:rowOff>
    </xdr:from>
    <xdr:to>
      <xdr:col>9</xdr:col>
      <xdr:colOff>2116</xdr:colOff>
      <xdr:row>26</xdr:row>
      <xdr:rowOff>79155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C279254E-ECE7-4E09-BCDE-9CCADB39E91B}"/>
            </a:ext>
          </a:extLst>
        </xdr:cNvPr>
        <xdr:cNvCxnSpPr>
          <a:cxnSpLocks/>
          <a:stCxn id="26" idx="7"/>
        </xdr:cNvCxnSpPr>
      </xdr:nvCxnSpPr>
      <xdr:spPr>
        <a:xfrm flipV="1">
          <a:off x="4195448" y="3333751"/>
          <a:ext cx="1902668" cy="18508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785498</xdr:colOff>
      <xdr:row>28</xdr:row>
      <xdr:rowOff>110285</xdr:rowOff>
    </xdr:from>
    <xdr:to>
      <xdr:col>9</xdr:col>
      <xdr:colOff>3</xdr:colOff>
      <xdr:row>38</xdr:row>
      <xdr:rowOff>3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379F1822-A4D4-43A1-9E5F-B20D7F153847}"/>
            </a:ext>
          </a:extLst>
        </xdr:cNvPr>
        <xdr:cNvCxnSpPr>
          <a:cxnSpLocks/>
          <a:stCxn id="26" idx="5"/>
        </xdr:cNvCxnSpPr>
      </xdr:nvCxnSpPr>
      <xdr:spPr>
        <a:xfrm>
          <a:off x="4195448" y="5609385"/>
          <a:ext cx="1900555" cy="18709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37</xdr:row>
      <xdr:rowOff>172545</xdr:rowOff>
    </xdr:from>
    <xdr:to>
      <xdr:col>9</xdr:col>
      <xdr:colOff>0</xdr:colOff>
      <xdr:row>61</xdr:row>
      <xdr:rowOff>116417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B85CE721-A0F1-42A0-B61E-3A2DBAD95C8D}"/>
            </a:ext>
          </a:extLst>
        </xdr:cNvPr>
        <xdr:cNvCxnSpPr>
          <a:cxnSpLocks/>
        </xdr:cNvCxnSpPr>
      </xdr:nvCxnSpPr>
      <xdr:spPr>
        <a:xfrm>
          <a:off x="1790703" y="7449645"/>
          <a:ext cx="4305297" cy="46619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804336</xdr:colOff>
      <xdr:row>28</xdr:row>
      <xdr:rowOff>110285</xdr:rowOff>
    </xdr:from>
    <xdr:to>
      <xdr:col>5</xdr:col>
      <xdr:colOff>142661</xdr:colOff>
      <xdr:row>36</xdr:row>
      <xdr:rowOff>21168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CB6284C5-5CD6-47C8-8677-AC90F5C46E52}"/>
            </a:ext>
          </a:extLst>
        </xdr:cNvPr>
        <xdr:cNvCxnSpPr>
          <a:cxnSpLocks/>
          <a:endCxn id="26" idx="3"/>
        </xdr:cNvCxnSpPr>
      </xdr:nvCxnSpPr>
      <xdr:spPr>
        <a:xfrm flipV="1">
          <a:off x="1775886" y="5609385"/>
          <a:ext cx="1776725" cy="14920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53</xdr:row>
      <xdr:rowOff>0</xdr:rowOff>
    </xdr:from>
    <xdr:to>
      <xdr:col>14</xdr:col>
      <xdr:colOff>9525</xdr:colOff>
      <xdr:row>56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BFDEEA95-697F-47C2-976C-0F234ED2A68A}"/>
            </a:ext>
          </a:extLst>
        </xdr:cNvPr>
        <xdr:cNvSpPr/>
      </xdr:nvSpPr>
      <xdr:spPr>
        <a:xfrm>
          <a:off x="8956675" y="104203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52</xdr:row>
      <xdr:rowOff>85726</xdr:rowOff>
    </xdr:from>
    <xdr:to>
      <xdr:col>15</xdr:col>
      <xdr:colOff>0</xdr:colOff>
      <xdr:row>53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9D35E1EB-B44E-418C-87DB-BC4969FF3DCB}"/>
            </a:ext>
          </a:extLst>
        </xdr:cNvPr>
        <xdr:cNvCxnSpPr>
          <a:stCxn id="31" idx="7"/>
        </xdr:cNvCxnSpPr>
      </xdr:nvCxnSpPr>
      <xdr:spPr>
        <a:xfrm flipV="1">
          <a:off x="9563102" y="10309226"/>
          <a:ext cx="641348" cy="199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55</xdr:row>
      <xdr:rowOff>133747</xdr:rowOff>
    </xdr:from>
    <xdr:to>
      <xdr:col>15</xdr:col>
      <xdr:colOff>9524</xdr:colOff>
      <xdr:row>56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2F18F81A-1731-4F81-86F9-E569CD4EA33F}"/>
            </a:ext>
          </a:extLst>
        </xdr:cNvPr>
        <xdr:cNvCxnSpPr>
          <a:stCxn id="31" idx="5"/>
        </xdr:cNvCxnSpPr>
      </xdr:nvCxnSpPr>
      <xdr:spPr>
        <a:xfrm rot="16200000" flipH="1">
          <a:off x="9800419" y="106830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52</xdr:row>
      <xdr:rowOff>76200</xdr:rowOff>
    </xdr:from>
    <xdr:to>
      <xdr:col>17</xdr:col>
      <xdr:colOff>0</xdr:colOff>
      <xdr:row>52</xdr:row>
      <xdr:rowOff>85725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9D0480B4-34D7-4201-B892-97823E0BB3CF}"/>
            </a:ext>
          </a:extLst>
        </xdr:cNvPr>
        <xdr:cNvCxnSpPr/>
      </xdr:nvCxnSpPr>
      <xdr:spPr>
        <a:xfrm flipV="1">
          <a:off x="10201275" y="102997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56</xdr:row>
      <xdr:rowOff>83671</xdr:rowOff>
    </xdr:from>
    <xdr:to>
      <xdr:col>16</xdr:col>
      <xdr:colOff>627529</xdr:colOff>
      <xdr:row>56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73AF15FB-70D2-4F06-8D27-7B5D9225CCC2}"/>
            </a:ext>
          </a:extLst>
        </xdr:cNvPr>
        <xdr:cNvCxnSpPr/>
      </xdr:nvCxnSpPr>
      <xdr:spPr>
        <a:xfrm>
          <a:off x="10186334" y="1109457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55</xdr:row>
      <xdr:rowOff>132710</xdr:rowOff>
    </xdr:from>
    <xdr:to>
      <xdr:col>13</xdr:col>
      <xdr:colOff>90908</xdr:colOff>
      <xdr:row>61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22D2465C-0475-4A9F-B6DB-19EAD579A963}"/>
            </a:ext>
          </a:extLst>
        </xdr:cNvPr>
        <xdr:cNvCxnSpPr>
          <a:endCxn id="31" idx="3"/>
        </xdr:cNvCxnSpPr>
      </xdr:nvCxnSpPr>
      <xdr:spPr>
        <a:xfrm flipV="1">
          <a:off x="6991350" y="10946760"/>
          <a:ext cx="2059408" cy="1048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62</xdr:row>
      <xdr:rowOff>0</xdr:rowOff>
    </xdr:from>
    <xdr:to>
      <xdr:col>13</xdr:col>
      <xdr:colOff>102824</xdr:colOff>
      <xdr:row>67</xdr:row>
      <xdr:rowOff>98532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C428B7E0-66F3-4291-871E-D5EB72525BF3}"/>
            </a:ext>
          </a:extLst>
        </xdr:cNvPr>
        <xdr:cNvCxnSpPr>
          <a:endCxn id="38" idx="1"/>
        </xdr:cNvCxnSpPr>
      </xdr:nvCxnSpPr>
      <xdr:spPr>
        <a:xfrm>
          <a:off x="6991350" y="12192000"/>
          <a:ext cx="2071324" cy="1082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67</xdr:row>
      <xdr:rowOff>7327</xdr:rowOff>
    </xdr:from>
    <xdr:to>
      <xdr:col>13</xdr:col>
      <xdr:colOff>659423</xdr:colOff>
      <xdr:row>69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A5668293-C27D-48E6-9ED0-5BFCE6C104A1}"/>
            </a:ext>
          </a:extLst>
        </xdr:cNvPr>
        <xdr:cNvSpPr/>
      </xdr:nvSpPr>
      <xdr:spPr>
        <a:xfrm>
          <a:off x="8967177" y="131835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66</xdr:row>
      <xdr:rowOff>87923</xdr:rowOff>
    </xdr:from>
    <xdr:to>
      <xdr:col>15</xdr:col>
      <xdr:colOff>1</xdr:colOff>
      <xdr:row>67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5EF600C7-8105-4655-AE20-2DE3E0283318}"/>
            </a:ext>
          </a:extLst>
        </xdr:cNvPr>
        <xdr:cNvCxnSpPr>
          <a:stCxn id="38" idx="7"/>
        </xdr:cNvCxnSpPr>
      </xdr:nvCxnSpPr>
      <xdr:spPr>
        <a:xfrm rot="5400000" flipH="1" flipV="1">
          <a:off x="9760384" y="128307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69</xdr:row>
      <xdr:rowOff>121276</xdr:rowOff>
    </xdr:from>
    <xdr:to>
      <xdr:col>15</xdr:col>
      <xdr:colOff>7330</xdr:colOff>
      <xdr:row>70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84F67AA9-CDAD-4796-B985-10671B824741}"/>
            </a:ext>
          </a:extLst>
        </xdr:cNvPr>
        <xdr:cNvCxnSpPr>
          <a:stCxn id="38" idx="5"/>
        </xdr:cNvCxnSpPr>
      </xdr:nvCxnSpPr>
      <xdr:spPr>
        <a:xfrm rot="16200000" flipH="1">
          <a:off x="9778702" y="134363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66</xdr:row>
      <xdr:rowOff>87923</xdr:rowOff>
    </xdr:from>
    <xdr:to>
      <xdr:col>16</xdr:col>
      <xdr:colOff>612444</xdr:colOff>
      <xdr:row>66</xdr:row>
      <xdr:rowOff>87924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7A7DD3A5-7703-4C90-8780-13F3D3841204}"/>
            </a:ext>
          </a:extLst>
        </xdr:cNvPr>
        <xdr:cNvCxnSpPr/>
      </xdr:nvCxnSpPr>
      <xdr:spPr>
        <a:xfrm flipV="1">
          <a:off x="10173676" y="130673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70</xdr:row>
      <xdr:rowOff>104035</xdr:rowOff>
    </xdr:from>
    <xdr:to>
      <xdr:col>16</xdr:col>
      <xdr:colOff>627528</xdr:colOff>
      <xdr:row>70</xdr:row>
      <xdr:rowOff>105623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BD9FE0A9-3C6A-4328-8647-1B9D55632971}"/>
            </a:ext>
          </a:extLst>
        </xdr:cNvPr>
        <xdr:cNvCxnSpPr/>
      </xdr:nvCxnSpPr>
      <xdr:spPr>
        <a:xfrm>
          <a:off x="10196087" y="1387083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158750</xdr:colOff>
      <xdr:row>42</xdr:row>
      <xdr:rowOff>182562</xdr:rowOff>
    </xdr:from>
    <xdr:to>
      <xdr:col>4</xdr:col>
      <xdr:colOff>341313</xdr:colOff>
      <xdr:row>44</xdr:row>
      <xdr:rowOff>47625</xdr:rowOff>
    </xdr:to>
    <xdr:pic>
      <xdr:nvPicPr>
        <xdr:cNvPr id="43" name="Bilde 42">
          <a:extLst>
            <a:ext uri="{FF2B5EF4-FFF2-40B4-BE49-F238E27FC236}">
              <a16:creationId xmlns:a16="http://schemas.microsoft.com/office/drawing/2014/main" id="{6FFE7C37-8ED5-4DF8-A447-79F51CA75D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2749550" y="8450262"/>
          <a:ext cx="182563" cy="25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398461</xdr:colOff>
      <xdr:row>20</xdr:row>
      <xdr:rowOff>1588</xdr:rowOff>
    </xdr:from>
    <xdr:to>
      <xdr:col>11</xdr:col>
      <xdr:colOff>581024</xdr:colOff>
      <xdr:row>21</xdr:row>
      <xdr:rowOff>65089</xdr:rowOff>
    </xdr:to>
    <xdr:pic>
      <xdr:nvPicPr>
        <xdr:cNvPr id="44" name="Bilde 43">
          <a:extLst>
            <a:ext uri="{FF2B5EF4-FFF2-40B4-BE49-F238E27FC236}">
              <a16:creationId xmlns:a16="http://schemas.microsoft.com/office/drawing/2014/main" id="{F99AA179-8CF6-4046-9939-BCD7CE01DF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189911" y="3925888"/>
          <a:ext cx="182563" cy="26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550862</xdr:colOff>
      <xdr:row>33</xdr:row>
      <xdr:rowOff>177800</xdr:rowOff>
    </xdr:from>
    <xdr:to>
      <xdr:col>12</xdr:col>
      <xdr:colOff>19050</xdr:colOff>
      <xdr:row>35</xdr:row>
      <xdr:rowOff>42863</xdr:rowOff>
    </xdr:to>
    <xdr:pic>
      <xdr:nvPicPr>
        <xdr:cNvPr id="45" name="Bilde 44">
          <a:extLst>
            <a:ext uri="{FF2B5EF4-FFF2-40B4-BE49-F238E27FC236}">
              <a16:creationId xmlns:a16="http://schemas.microsoft.com/office/drawing/2014/main" id="{BB485CC9-4568-46FE-98AC-94E10F60CF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743532">
          <a:off x="8342312" y="6661150"/>
          <a:ext cx="185738" cy="25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9525</xdr:rowOff>
    </xdr:from>
    <xdr:to>
      <xdr:col>19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97343971-DF58-4705-85B6-31185DD93297}"/>
            </a:ext>
          </a:extLst>
        </xdr:cNvPr>
        <xdr:cNvSpPr/>
      </xdr:nvSpPr>
      <xdr:spPr>
        <a:xfrm>
          <a:off x="8959850" y="157162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18</xdr:col>
      <xdr:colOff>856370</xdr:colOff>
      <xdr:row>2</xdr:row>
      <xdr:rowOff>76201</xdr:rowOff>
    </xdr:from>
    <xdr:to>
      <xdr:col>20</xdr:col>
      <xdr:colOff>1</xdr:colOff>
      <xdr:row>3</xdr:row>
      <xdr:rowOff>94149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385953A7-A091-4E99-808E-BF7A88AEE8DC}"/>
            </a:ext>
          </a:extLst>
        </xdr:cNvPr>
        <xdr:cNvCxnSpPr>
          <a:stCxn id="2" idx="7"/>
        </xdr:cNvCxnSpPr>
      </xdr:nvCxnSpPr>
      <xdr:spPr>
        <a:xfrm flipV="1">
          <a:off x="14407270" y="469901"/>
          <a:ext cx="947031" cy="221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856370</xdr:colOff>
      <xdr:row>5</xdr:row>
      <xdr:rowOff>96351</xdr:rowOff>
    </xdr:from>
    <xdr:to>
      <xdr:col>20</xdr:col>
      <xdr:colOff>1</xdr:colOff>
      <xdr:row>6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2F9D391F-E5B0-45C7-9BB1-28EC13B40776}"/>
            </a:ext>
          </a:extLst>
        </xdr:cNvPr>
        <xdr:cNvCxnSpPr>
          <a:stCxn id="2" idx="5"/>
        </xdr:cNvCxnSpPr>
      </xdr:nvCxnSpPr>
      <xdr:spPr>
        <a:xfrm>
          <a:off x="14407270" y="1099651"/>
          <a:ext cx="947031" cy="1830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752475</xdr:colOff>
      <xdr:row>2</xdr:row>
      <xdr:rowOff>76200</xdr:rowOff>
    </xdr:from>
    <xdr:to>
      <xdr:col>22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B5BBA26A-D969-4DD6-A3BC-70ED334864E4}"/>
            </a:ext>
          </a:extLst>
        </xdr:cNvPr>
        <xdr:cNvCxnSpPr/>
      </xdr:nvCxnSpPr>
      <xdr:spPr>
        <a:xfrm>
          <a:off x="10201275" y="14414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776755</xdr:colOff>
      <xdr:row>6</xdr:row>
      <xdr:rowOff>70784</xdr:rowOff>
    </xdr:from>
    <xdr:to>
      <xdr:col>21</xdr:col>
      <xdr:colOff>660400</xdr:colOff>
      <xdr:row>6</xdr:row>
      <xdr:rowOff>88900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11C0D1DE-811D-4432-B90B-C84EA58FC50D}"/>
            </a:ext>
          </a:extLst>
        </xdr:cNvPr>
        <xdr:cNvCxnSpPr/>
      </xdr:nvCxnSpPr>
      <xdr:spPr>
        <a:xfrm>
          <a:off x="15330955" y="1277284"/>
          <a:ext cx="1483845" cy="181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17</xdr:row>
      <xdr:rowOff>1</xdr:rowOff>
    </xdr:from>
    <xdr:to>
      <xdr:col>19</xdr:col>
      <xdr:colOff>19050</xdr:colOff>
      <xdr:row>19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3AF61CB5-33DD-4772-856C-5CE835FF526D}"/>
            </a:ext>
          </a:extLst>
        </xdr:cNvPr>
        <xdr:cNvSpPr/>
      </xdr:nvSpPr>
      <xdr:spPr>
        <a:xfrm>
          <a:off x="8969375" y="431800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18</xdr:col>
      <xdr:colOff>791343</xdr:colOff>
      <xdr:row>16</xdr:row>
      <xdr:rowOff>60326</xdr:rowOff>
    </xdr:from>
    <xdr:to>
      <xdr:col>20</xdr:col>
      <xdr:colOff>104774</xdr:colOff>
      <xdr:row>17</xdr:row>
      <xdr:rowOff>62945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3992E6E0-160B-496D-85F5-C1B873B5B820}"/>
            </a:ext>
          </a:extLst>
        </xdr:cNvPr>
        <xdr:cNvCxnSpPr/>
      </xdr:nvCxnSpPr>
      <xdr:spPr>
        <a:xfrm flipV="1">
          <a:off x="14100943" y="3527426"/>
          <a:ext cx="1116831" cy="2058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103716</xdr:colOff>
      <xdr:row>16</xdr:row>
      <xdr:rowOff>61383</xdr:rowOff>
    </xdr:from>
    <xdr:to>
      <xdr:col>22</xdr:col>
      <xdr:colOff>195791</xdr:colOff>
      <xdr:row>16</xdr:row>
      <xdr:rowOff>62971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8030D8D2-9825-44E9-B902-7B17006C649F}"/>
            </a:ext>
          </a:extLst>
        </xdr:cNvPr>
        <xdr:cNvCxnSpPr/>
      </xdr:nvCxnSpPr>
      <xdr:spPr>
        <a:xfrm>
          <a:off x="15216716" y="3528483"/>
          <a:ext cx="1692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842143</xdr:colOff>
      <xdr:row>19</xdr:row>
      <xdr:rowOff>133907</xdr:rowOff>
    </xdr:from>
    <xdr:to>
      <xdr:col>20</xdr:col>
      <xdr:colOff>152401</xdr:colOff>
      <xdr:row>20</xdr:row>
      <xdr:rowOff>120649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A5B99DA1-247A-4C2E-879E-73AF5506725D}"/>
            </a:ext>
          </a:extLst>
        </xdr:cNvPr>
        <xdr:cNvCxnSpPr/>
      </xdr:nvCxnSpPr>
      <xdr:spPr>
        <a:xfrm>
          <a:off x="14151743" y="4210607"/>
          <a:ext cx="1113658" cy="1899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114300</xdr:colOff>
      <xdr:row>20</xdr:row>
      <xdr:rowOff>117475</xdr:rowOff>
    </xdr:from>
    <xdr:to>
      <xdr:col>22</xdr:col>
      <xdr:colOff>123825</xdr:colOff>
      <xdr:row>20</xdr:row>
      <xdr:rowOff>119063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2C167FCA-A15C-4F94-B055-FFA5B1ABDC8B}"/>
            </a:ext>
          </a:extLst>
        </xdr:cNvPr>
        <xdr:cNvCxnSpPr/>
      </xdr:nvCxnSpPr>
      <xdr:spPr>
        <a:xfrm>
          <a:off x="15227300" y="4397375"/>
          <a:ext cx="16097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</xdr:row>
      <xdr:rowOff>94491</xdr:rowOff>
    </xdr:from>
    <xdr:to>
      <xdr:col>18</xdr:col>
      <xdr:colOff>97643</xdr:colOff>
      <xdr:row>11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7923738B-C5E0-4293-982B-CA20A32730D9}"/>
            </a:ext>
          </a:extLst>
        </xdr:cNvPr>
        <xdr:cNvCxnSpPr>
          <a:endCxn id="2" idx="3"/>
        </xdr:cNvCxnSpPr>
      </xdr:nvCxnSpPr>
      <xdr:spPr>
        <a:xfrm flipV="1">
          <a:off x="7000875" y="205029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12</xdr:row>
      <xdr:rowOff>0</xdr:rowOff>
    </xdr:from>
    <xdr:to>
      <xdr:col>18</xdr:col>
      <xdr:colOff>108563</xdr:colOff>
      <xdr:row>17</xdr:row>
      <xdr:rowOff>92065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6B736F16-C6F2-4EB7-B652-D5F34765885A}"/>
            </a:ext>
          </a:extLst>
        </xdr:cNvPr>
        <xdr:cNvCxnSpPr>
          <a:endCxn id="7" idx="1"/>
        </xdr:cNvCxnSpPr>
      </xdr:nvCxnSpPr>
      <xdr:spPr>
        <a:xfrm>
          <a:off x="6991350" y="333375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43</xdr:row>
      <xdr:rowOff>0</xdr:rowOff>
    </xdr:from>
    <xdr:to>
      <xdr:col>14</xdr:col>
      <xdr:colOff>9525</xdr:colOff>
      <xdr:row>46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91742C28-1461-423A-A1F4-47DF69E1C255}"/>
            </a:ext>
          </a:extLst>
        </xdr:cNvPr>
        <xdr:cNvSpPr/>
      </xdr:nvSpPr>
      <xdr:spPr>
        <a:xfrm>
          <a:off x="8956675" y="58928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678823</xdr:colOff>
      <xdr:row>42</xdr:row>
      <xdr:rowOff>85725</xdr:rowOff>
    </xdr:from>
    <xdr:to>
      <xdr:col>15</xdr:col>
      <xdr:colOff>0</xdr:colOff>
      <xdr:row>43</xdr:row>
      <xdr:rowOff>89274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8D91EDF9-8ED0-4A51-90BC-BCFD55119902}"/>
            </a:ext>
          </a:extLst>
        </xdr:cNvPr>
        <xdr:cNvCxnSpPr>
          <a:stCxn id="14" idx="7"/>
        </xdr:cNvCxnSpPr>
      </xdr:nvCxnSpPr>
      <xdr:spPr>
        <a:xfrm flipV="1">
          <a:off x="9797423" y="5965825"/>
          <a:ext cx="654677" cy="2067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45</xdr:row>
      <xdr:rowOff>133747</xdr:rowOff>
    </xdr:from>
    <xdr:to>
      <xdr:col>15</xdr:col>
      <xdr:colOff>9524</xdr:colOff>
      <xdr:row>46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06AA3A6C-E308-4E71-81C2-AC4BE395D9A5}"/>
            </a:ext>
          </a:extLst>
        </xdr:cNvPr>
        <xdr:cNvCxnSpPr>
          <a:stCxn id="14" idx="5"/>
        </xdr:cNvCxnSpPr>
      </xdr:nvCxnSpPr>
      <xdr:spPr>
        <a:xfrm rot="16200000" flipH="1">
          <a:off x="9800419" y="61555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733425</xdr:colOff>
      <xdr:row>42</xdr:row>
      <xdr:rowOff>50800</xdr:rowOff>
    </xdr:from>
    <xdr:to>
      <xdr:col>17</xdr:col>
      <xdr:colOff>50800</xdr:colOff>
      <xdr:row>42</xdr:row>
      <xdr:rowOff>98426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88BB3303-5687-4112-AF75-697A02E15E2B}"/>
            </a:ext>
          </a:extLst>
        </xdr:cNvPr>
        <xdr:cNvCxnSpPr/>
      </xdr:nvCxnSpPr>
      <xdr:spPr>
        <a:xfrm flipV="1">
          <a:off x="10753725" y="8597900"/>
          <a:ext cx="1768475" cy="47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723900</xdr:colOff>
      <xdr:row>46</xdr:row>
      <xdr:rowOff>85259</xdr:rowOff>
    </xdr:from>
    <xdr:to>
      <xdr:col>16</xdr:col>
      <xdr:colOff>627529</xdr:colOff>
      <xdr:row>46</xdr:row>
      <xdr:rowOff>88900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22C2ACCA-E968-4113-9761-A24F227E6EFD}"/>
            </a:ext>
          </a:extLst>
        </xdr:cNvPr>
        <xdr:cNvCxnSpPr/>
      </xdr:nvCxnSpPr>
      <xdr:spPr>
        <a:xfrm flipV="1">
          <a:off x="10744200" y="9445159"/>
          <a:ext cx="1707029" cy="36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45</xdr:row>
      <xdr:rowOff>132710</xdr:rowOff>
    </xdr:from>
    <xdr:to>
      <xdr:col>13</xdr:col>
      <xdr:colOff>90908</xdr:colOff>
      <xdr:row>51</xdr:row>
      <xdr:rowOff>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2A83E805-0E2C-4238-8178-9DE557FBCC7F}"/>
            </a:ext>
          </a:extLst>
        </xdr:cNvPr>
        <xdr:cNvCxnSpPr>
          <a:endCxn id="14" idx="3"/>
        </xdr:cNvCxnSpPr>
      </xdr:nvCxnSpPr>
      <xdr:spPr>
        <a:xfrm flipV="1">
          <a:off x="6991350" y="6419210"/>
          <a:ext cx="2059408" cy="10610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52</xdr:row>
      <xdr:rowOff>0</xdr:rowOff>
    </xdr:from>
    <xdr:to>
      <xdr:col>13</xdr:col>
      <xdr:colOff>102824</xdr:colOff>
      <xdr:row>57</xdr:row>
      <xdr:rowOff>98532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2D2CE649-5713-49AD-A3D2-78528225350B}"/>
            </a:ext>
          </a:extLst>
        </xdr:cNvPr>
        <xdr:cNvCxnSpPr>
          <a:endCxn id="21" idx="1"/>
        </xdr:cNvCxnSpPr>
      </xdr:nvCxnSpPr>
      <xdr:spPr>
        <a:xfrm>
          <a:off x="6991350" y="7677150"/>
          <a:ext cx="2071324" cy="1082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57</xdr:row>
      <xdr:rowOff>7327</xdr:rowOff>
    </xdr:from>
    <xdr:to>
      <xdr:col>13</xdr:col>
      <xdr:colOff>659423</xdr:colOff>
      <xdr:row>59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40E4509C-34C9-43D6-8737-5338E8B8770C}"/>
            </a:ext>
          </a:extLst>
        </xdr:cNvPr>
        <xdr:cNvSpPr/>
      </xdr:nvSpPr>
      <xdr:spPr>
        <a:xfrm>
          <a:off x="8967177" y="86687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56</xdr:row>
      <xdr:rowOff>87923</xdr:rowOff>
    </xdr:from>
    <xdr:to>
      <xdr:col>15</xdr:col>
      <xdr:colOff>1</xdr:colOff>
      <xdr:row>57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AF0175E6-EBBD-4797-9419-08A73B49F79D}"/>
            </a:ext>
          </a:extLst>
        </xdr:cNvPr>
        <xdr:cNvCxnSpPr>
          <a:stCxn id="21" idx="7"/>
        </xdr:cNvCxnSpPr>
      </xdr:nvCxnSpPr>
      <xdr:spPr>
        <a:xfrm rot="5400000" flipH="1" flipV="1">
          <a:off x="9760384" y="83158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59</xdr:row>
      <xdr:rowOff>121276</xdr:rowOff>
    </xdr:from>
    <xdr:to>
      <xdr:col>15</xdr:col>
      <xdr:colOff>7330</xdr:colOff>
      <xdr:row>60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97C0D821-759F-4892-A197-2546E49BB868}"/>
            </a:ext>
          </a:extLst>
        </xdr:cNvPr>
        <xdr:cNvCxnSpPr>
          <a:stCxn id="21" idx="5"/>
        </xdr:cNvCxnSpPr>
      </xdr:nvCxnSpPr>
      <xdr:spPr>
        <a:xfrm rot="16200000" flipH="1">
          <a:off x="9778702" y="89214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25400</xdr:colOff>
      <xdr:row>56</xdr:row>
      <xdr:rowOff>76200</xdr:rowOff>
    </xdr:from>
    <xdr:to>
      <xdr:col>16</xdr:col>
      <xdr:colOff>612444</xdr:colOff>
      <xdr:row>56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6E8E0ABD-91EE-49C0-92F3-4B38F3D58A88}"/>
            </a:ext>
          </a:extLst>
        </xdr:cNvPr>
        <xdr:cNvCxnSpPr/>
      </xdr:nvCxnSpPr>
      <xdr:spPr>
        <a:xfrm>
          <a:off x="10833100" y="11468100"/>
          <a:ext cx="1603044" cy="11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60</xdr:row>
      <xdr:rowOff>95039</xdr:rowOff>
    </xdr:from>
    <xdr:to>
      <xdr:col>16</xdr:col>
      <xdr:colOff>638112</xdr:colOff>
      <xdr:row>60</xdr:row>
      <xdr:rowOff>101600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5DC21639-58FD-467B-AF44-1FA71D444A69}"/>
            </a:ext>
          </a:extLst>
        </xdr:cNvPr>
        <xdr:cNvCxnSpPr/>
      </xdr:nvCxnSpPr>
      <xdr:spPr>
        <a:xfrm flipV="1">
          <a:off x="10807700" y="12299739"/>
          <a:ext cx="1654112" cy="65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38</xdr:row>
      <xdr:rowOff>190499</xdr:rowOff>
    </xdr:from>
    <xdr:to>
      <xdr:col>6</xdr:col>
      <xdr:colOff>19050</xdr:colOff>
      <xdr:row>41</xdr:row>
      <xdr:rowOff>219074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5F00BF5E-F342-4D4E-AD1C-016EDDBD5A29}"/>
            </a:ext>
          </a:extLst>
        </xdr:cNvPr>
        <xdr:cNvSpPr/>
      </xdr:nvSpPr>
      <xdr:spPr>
        <a:xfrm>
          <a:off x="3419475" y="5099049"/>
          <a:ext cx="90487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787304</xdr:colOff>
      <xdr:row>30</xdr:row>
      <xdr:rowOff>12700</xdr:rowOff>
    </xdr:from>
    <xdr:to>
      <xdr:col>8</xdr:col>
      <xdr:colOff>482600</xdr:colOff>
      <xdr:row>39</xdr:row>
      <xdr:rowOff>77968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42E96ACC-D161-4211-82B9-29C9F6A9907A}"/>
            </a:ext>
          </a:extLst>
        </xdr:cNvPr>
        <xdr:cNvCxnSpPr>
          <a:cxnSpLocks/>
          <a:stCxn id="26" idx="7"/>
        </xdr:cNvCxnSpPr>
      </xdr:nvCxnSpPr>
      <xdr:spPr>
        <a:xfrm flipV="1">
          <a:off x="4432204" y="6134100"/>
          <a:ext cx="1905096" cy="18813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785498</xdr:colOff>
      <xdr:row>41</xdr:row>
      <xdr:rowOff>110285</xdr:rowOff>
    </xdr:from>
    <xdr:to>
      <xdr:col>9</xdr:col>
      <xdr:colOff>3</xdr:colOff>
      <xdr:row>51</xdr:row>
      <xdr:rowOff>3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CFDD8F36-37B6-4D81-BBF8-83DB1279E665}"/>
            </a:ext>
          </a:extLst>
        </xdr:cNvPr>
        <xdr:cNvCxnSpPr>
          <a:cxnSpLocks/>
          <a:stCxn id="26" idx="5"/>
        </xdr:cNvCxnSpPr>
      </xdr:nvCxnSpPr>
      <xdr:spPr>
        <a:xfrm>
          <a:off x="4195448" y="5609385"/>
          <a:ext cx="1900555" cy="18709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50</xdr:row>
      <xdr:rowOff>172545</xdr:rowOff>
    </xdr:from>
    <xdr:to>
      <xdr:col>9</xdr:col>
      <xdr:colOff>0</xdr:colOff>
      <xdr:row>74</xdr:row>
      <xdr:rowOff>116417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824D4EEE-1FAA-4F74-88AA-7155DBC09598}"/>
            </a:ext>
          </a:extLst>
        </xdr:cNvPr>
        <xdr:cNvCxnSpPr>
          <a:cxnSpLocks/>
        </xdr:cNvCxnSpPr>
      </xdr:nvCxnSpPr>
      <xdr:spPr>
        <a:xfrm>
          <a:off x="1790703" y="7449645"/>
          <a:ext cx="4305297" cy="46619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804336</xdr:colOff>
      <xdr:row>41</xdr:row>
      <xdr:rowOff>110285</xdr:rowOff>
    </xdr:from>
    <xdr:to>
      <xdr:col>5</xdr:col>
      <xdr:colOff>142661</xdr:colOff>
      <xdr:row>49</xdr:row>
      <xdr:rowOff>21168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DAA99101-554A-40D2-8BE2-C36240F5585A}"/>
            </a:ext>
          </a:extLst>
        </xdr:cNvPr>
        <xdr:cNvCxnSpPr>
          <a:cxnSpLocks/>
          <a:endCxn id="26" idx="3"/>
        </xdr:cNvCxnSpPr>
      </xdr:nvCxnSpPr>
      <xdr:spPr>
        <a:xfrm flipV="1">
          <a:off x="1775886" y="5609385"/>
          <a:ext cx="1776725" cy="14920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66</xdr:row>
      <xdr:rowOff>0</xdr:rowOff>
    </xdr:from>
    <xdr:to>
      <xdr:col>14</xdr:col>
      <xdr:colOff>9525</xdr:colOff>
      <xdr:row>69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37F08775-9780-420D-B445-ADAE4B1B3D6B}"/>
            </a:ext>
          </a:extLst>
        </xdr:cNvPr>
        <xdr:cNvSpPr/>
      </xdr:nvSpPr>
      <xdr:spPr>
        <a:xfrm>
          <a:off x="8956675" y="104203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65</xdr:row>
      <xdr:rowOff>85726</xdr:rowOff>
    </xdr:from>
    <xdr:to>
      <xdr:col>15</xdr:col>
      <xdr:colOff>0</xdr:colOff>
      <xdr:row>66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1B79F068-764C-46FC-863D-195E67E3F3FB}"/>
            </a:ext>
          </a:extLst>
        </xdr:cNvPr>
        <xdr:cNvCxnSpPr>
          <a:stCxn id="31" idx="7"/>
        </xdr:cNvCxnSpPr>
      </xdr:nvCxnSpPr>
      <xdr:spPr>
        <a:xfrm flipV="1">
          <a:off x="9563102" y="10309226"/>
          <a:ext cx="641348" cy="199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68</xdr:row>
      <xdr:rowOff>133747</xdr:rowOff>
    </xdr:from>
    <xdr:to>
      <xdr:col>15</xdr:col>
      <xdr:colOff>9524</xdr:colOff>
      <xdr:row>69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9665EBA7-F2D1-4778-A6E0-47ACEF8B030A}"/>
            </a:ext>
          </a:extLst>
        </xdr:cNvPr>
        <xdr:cNvCxnSpPr>
          <a:stCxn id="31" idx="5"/>
        </xdr:cNvCxnSpPr>
      </xdr:nvCxnSpPr>
      <xdr:spPr>
        <a:xfrm rot="16200000" flipH="1">
          <a:off x="9800419" y="106830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50800</xdr:colOff>
      <xdr:row>65</xdr:row>
      <xdr:rowOff>76201</xdr:rowOff>
    </xdr:from>
    <xdr:to>
      <xdr:col>17</xdr:col>
      <xdr:colOff>0</xdr:colOff>
      <xdr:row>65</xdr:row>
      <xdr:rowOff>101600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5AE349B4-2F16-45FC-80EF-CA11EE31E8FC}"/>
            </a:ext>
          </a:extLst>
        </xdr:cNvPr>
        <xdr:cNvCxnSpPr/>
      </xdr:nvCxnSpPr>
      <xdr:spPr>
        <a:xfrm flipV="1">
          <a:off x="10858500" y="13296901"/>
          <a:ext cx="1612900" cy="253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25400</xdr:colOff>
      <xdr:row>69</xdr:row>
      <xdr:rowOff>63500</xdr:rowOff>
    </xdr:from>
    <xdr:to>
      <xdr:col>16</xdr:col>
      <xdr:colOff>627529</xdr:colOff>
      <xdr:row>69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FCB29880-07E9-4CD5-9BE3-A0F3B65EE9D4}"/>
            </a:ext>
          </a:extLst>
        </xdr:cNvPr>
        <xdr:cNvCxnSpPr/>
      </xdr:nvCxnSpPr>
      <xdr:spPr>
        <a:xfrm>
          <a:off x="10833100" y="14097000"/>
          <a:ext cx="1618129" cy="217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68</xdr:row>
      <xdr:rowOff>132710</xdr:rowOff>
    </xdr:from>
    <xdr:to>
      <xdr:col>13</xdr:col>
      <xdr:colOff>90908</xdr:colOff>
      <xdr:row>74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ED4493F1-E27F-44D9-A44E-7A5BF7197134}"/>
            </a:ext>
          </a:extLst>
        </xdr:cNvPr>
        <xdr:cNvCxnSpPr>
          <a:endCxn id="31" idx="3"/>
        </xdr:cNvCxnSpPr>
      </xdr:nvCxnSpPr>
      <xdr:spPr>
        <a:xfrm flipV="1">
          <a:off x="6991350" y="10946760"/>
          <a:ext cx="2059408" cy="1048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75</xdr:row>
      <xdr:rowOff>0</xdr:rowOff>
    </xdr:from>
    <xdr:to>
      <xdr:col>13</xdr:col>
      <xdr:colOff>102824</xdr:colOff>
      <xdr:row>80</xdr:row>
      <xdr:rowOff>98532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35863893-DF56-4FFD-938B-B05E8E425B44}"/>
            </a:ext>
          </a:extLst>
        </xdr:cNvPr>
        <xdr:cNvCxnSpPr>
          <a:endCxn id="38" idx="1"/>
        </xdr:cNvCxnSpPr>
      </xdr:nvCxnSpPr>
      <xdr:spPr>
        <a:xfrm>
          <a:off x="6991350" y="12192000"/>
          <a:ext cx="2071324" cy="1082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80</xdr:row>
      <xdr:rowOff>7327</xdr:rowOff>
    </xdr:from>
    <xdr:to>
      <xdr:col>13</xdr:col>
      <xdr:colOff>659423</xdr:colOff>
      <xdr:row>82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EA708FF2-8181-40ED-9A82-2904F5C64A0D}"/>
            </a:ext>
          </a:extLst>
        </xdr:cNvPr>
        <xdr:cNvSpPr/>
      </xdr:nvSpPr>
      <xdr:spPr>
        <a:xfrm>
          <a:off x="8967177" y="131835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79</xdr:row>
      <xdr:rowOff>87923</xdr:rowOff>
    </xdr:from>
    <xdr:to>
      <xdr:col>15</xdr:col>
      <xdr:colOff>1</xdr:colOff>
      <xdr:row>80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81D4655F-0697-4720-9128-314E7B5E7794}"/>
            </a:ext>
          </a:extLst>
        </xdr:cNvPr>
        <xdr:cNvCxnSpPr>
          <a:stCxn id="38" idx="7"/>
        </xdr:cNvCxnSpPr>
      </xdr:nvCxnSpPr>
      <xdr:spPr>
        <a:xfrm rot="5400000" flipH="1" flipV="1">
          <a:off x="9760384" y="128307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82</xdr:row>
      <xdr:rowOff>121276</xdr:rowOff>
    </xdr:from>
    <xdr:to>
      <xdr:col>15</xdr:col>
      <xdr:colOff>7330</xdr:colOff>
      <xdr:row>83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6395D980-8942-4AA4-B69B-A34287C8222B}"/>
            </a:ext>
          </a:extLst>
        </xdr:cNvPr>
        <xdr:cNvCxnSpPr>
          <a:stCxn id="38" idx="5"/>
        </xdr:cNvCxnSpPr>
      </xdr:nvCxnSpPr>
      <xdr:spPr>
        <a:xfrm rot="16200000" flipH="1">
          <a:off x="9778702" y="134363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79</xdr:row>
      <xdr:rowOff>87924</xdr:rowOff>
    </xdr:from>
    <xdr:to>
      <xdr:col>16</xdr:col>
      <xdr:colOff>536244</xdr:colOff>
      <xdr:row>79</xdr:row>
      <xdr:rowOff>88900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2C5D88F6-1705-447B-B9F0-1A62624E14BC}"/>
            </a:ext>
          </a:extLst>
        </xdr:cNvPr>
        <xdr:cNvCxnSpPr/>
      </xdr:nvCxnSpPr>
      <xdr:spPr>
        <a:xfrm flipV="1">
          <a:off x="10782300" y="16153424"/>
          <a:ext cx="1577644" cy="9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50800</xdr:colOff>
      <xdr:row>83</xdr:row>
      <xdr:rowOff>105623</xdr:rowOff>
    </xdr:from>
    <xdr:to>
      <xdr:col>16</xdr:col>
      <xdr:colOff>589428</xdr:colOff>
      <xdr:row>83</xdr:row>
      <xdr:rowOff>114300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14D3A851-7307-4ABF-B1E9-F2536C70E088}"/>
            </a:ext>
          </a:extLst>
        </xdr:cNvPr>
        <xdr:cNvCxnSpPr/>
      </xdr:nvCxnSpPr>
      <xdr:spPr>
        <a:xfrm flipV="1">
          <a:off x="10858500" y="16983923"/>
          <a:ext cx="1554628" cy="86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158750</xdr:colOff>
      <xdr:row>55</xdr:row>
      <xdr:rowOff>182562</xdr:rowOff>
    </xdr:from>
    <xdr:to>
      <xdr:col>4</xdr:col>
      <xdr:colOff>341313</xdr:colOff>
      <xdr:row>57</xdr:row>
      <xdr:rowOff>47625</xdr:rowOff>
    </xdr:to>
    <xdr:pic>
      <xdr:nvPicPr>
        <xdr:cNvPr id="43" name="Bilde 42">
          <a:extLst>
            <a:ext uri="{FF2B5EF4-FFF2-40B4-BE49-F238E27FC236}">
              <a16:creationId xmlns:a16="http://schemas.microsoft.com/office/drawing/2014/main" id="{867E96D0-DE3C-44BA-A561-79D9536B19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2749550" y="8450262"/>
          <a:ext cx="182563" cy="25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588961</xdr:colOff>
      <xdr:row>14</xdr:row>
      <xdr:rowOff>166686</xdr:rowOff>
    </xdr:from>
    <xdr:to>
      <xdr:col>17</xdr:col>
      <xdr:colOff>123824</xdr:colOff>
      <xdr:row>16</xdr:row>
      <xdr:rowOff>26987</xdr:rowOff>
    </xdr:to>
    <xdr:pic>
      <xdr:nvPicPr>
        <xdr:cNvPr id="44" name="Bilde 43">
          <a:extLst>
            <a:ext uri="{FF2B5EF4-FFF2-40B4-BE49-F238E27FC236}">
              <a16:creationId xmlns:a16="http://schemas.microsoft.com/office/drawing/2014/main" id="{CC2ECAEB-54ED-4C29-8795-5A88168E95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2171361" y="3227386"/>
          <a:ext cx="182563" cy="26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461962</xdr:colOff>
      <xdr:row>46</xdr:row>
      <xdr:rowOff>190500</xdr:rowOff>
    </xdr:from>
    <xdr:to>
      <xdr:col>11</xdr:col>
      <xdr:colOff>654050</xdr:colOff>
      <xdr:row>48</xdr:row>
      <xdr:rowOff>55563</xdr:rowOff>
    </xdr:to>
    <xdr:pic>
      <xdr:nvPicPr>
        <xdr:cNvPr id="45" name="Bilde 44">
          <a:extLst>
            <a:ext uri="{FF2B5EF4-FFF2-40B4-BE49-F238E27FC236}">
              <a16:creationId xmlns:a16="http://schemas.microsoft.com/office/drawing/2014/main" id="{DCDA5E08-3299-4AA4-B956-7CA2FC0610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743532">
          <a:off x="8399462" y="688340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476249</xdr:colOff>
      <xdr:row>78</xdr:row>
      <xdr:rowOff>17461</xdr:rowOff>
    </xdr:from>
    <xdr:to>
      <xdr:col>11</xdr:col>
      <xdr:colOff>658812</xdr:colOff>
      <xdr:row>79</xdr:row>
      <xdr:rowOff>79374</xdr:rowOff>
    </xdr:to>
    <xdr:pic>
      <xdr:nvPicPr>
        <xdr:cNvPr id="51" name="Bilde 50">
          <a:extLst>
            <a:ext uri="{FF2B5EF4-FFF2-40B4-BE49-F238E27FC236}">
              <a16:creationId xmlns:a16="http://schemas.microsoft.com/office/drawing/2014/main" id="{68AFA2B0-167A-40F1-BB0E-B7AA2A625F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312149" y="13200061"/>
          <a:ext cx="182563" cy="265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482600</xdr:colOff>
      <xdr:row>11</xdr:row>
      <xdr:rowOff>127000</xdr:rowOff>
    </xdr:from>
    <xdr:to>
      <xdr:col>13</xdr:col>
      <xdr:colOff>736600</xdr:colOff>
      <xdr:row>28</xdr:row>
      <xdr:rowOff>152400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E860EFC7-4F6D-4A1A-8643-818B91DAEB43}"/>
            </a:ext>
          </a:extLst>
        </xdr:cNvPr>
        <xdr:cNvCxnSpPr/>
      </xdr:nvCxnSpPr>
      <xdr:spPr>
        <a:xfrm flipV="1">
          <a:off x="6832600" y="2349500"/>
          <a:ext cx="3136900" cy="3517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152400</xdr:rowOff>
    </xdr:from>
    <xdr:to>
      <xdr:col>14</xdr:col>
      <xdr:colOff>0</xdr:colOff>
      <xdr:row>32</xdr:row>
      <xdr:rowOff>76200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25AA66F1-D971-4C2D-AB31-B27C6D5E5023}"/>
            </a:ext>
          </a:extLst>
        </xdr:cNvPr>
        <xdr:cNvCxnSpPr/>
      </xdr:nvCxnSpPr>
      <xdr:spPr>
        <a:xfrm>
          <a:off x="7251700" y="6070600"/>
          <a:ext cx="276860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25</xdr:row>
      <xdr:rowOff>9525</xdr:rowOff>
    </xdr:from>
    <xdr:to>
      <xdr:col>19</xdr:col>
      <xdr:colOff>0</xdr:colOff>
      <xdr:row>27</xdr:row>
      <xdr:rowOff>180975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74CFB466-DDC1-497E-B0AB-DD2921500CBA}"/>
            </a:ext>
          </a:extLst>
        </xdr:cNvPr>
        <xdr:cNvSpPr/>
      </xdr:nvSpPr>
      <xdr:spPr>
        <a:xfrm>
          <a:off x="13309600" y="606425"/>
          <a:ext cx="1003300" cy="5778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18</xdr:col>
      <xdr:colOff>860198</xdr:colOff>
      <xdr:row>24</xdr:row>
      <xdr:rowOff>76200</xdr:rowOff>
    </xdr:from>
    <xdr:to>
      <xdr:col>20</xdr:col>
      <xdr:colOff>266701</xdr:colOff>
      <xdr:row>25</xdr:row>
      <xdr:rowOff>90429</xdr:rowOff>
    </xdr:to>
    <xdr:cxnSp macro="">
      <xdr:nvCxnSpPr>
        <xdr:cNvPr id="151" name="Rett linje 150">
          <a:extLst>
            <a:ext uri="{FF2B5EF4-FFF2-40B4-BE49-F238E27FC236}">
              <a16:creationId xmlns:a16="http://schemas.microsoft.com/office/drawing/2014/main" id="{7F1EB97E-4FC0-4149-A29B-AA7D16566EB6}"/>
            </a:ext>
          </a:extLst>
        </xdr:cNvPr>
        <xdr:cNvCxnSpPr/>
      </xdr:nvCxnSpPr>
      <xdr:spPr>
        <a:xfrm rot="5400000" flipH="1" flipV="1">
          <a:off x="14666035" y="4482163"/>
          <a:ext cx="217429" cy="12099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856370</xdr:colOff>
      <xdr:row>27</xdr:row>
      <xdr:rowOff>96351</xdr:rowOff>
    </xdr:from>
    <xdr:to>
      <xdr:col>20</xdr:col>
      <xdr:colOff>1</xdr:colOff>
      <xdr:row>28</xdr:row>
      <xdr:rowOff>76199</xdr:rowOff>
    </xdr:to>
    <xdr:cxnSp macro="">
      <xdr:nvCxnSpPr>
        <xdr:cNvPr id="152" name="Rett linje 151">
          <a:extLst>
            <a:ext uri="{FF2B5EF4-FFF2-40B4-BE49-F238E27FC236}">
              <a16:creationId xmlns:a16="http://schemas.microsoft.com/office/drawing/2014/main" id="{4DF6F87F-A9FC-4BC0-AE14-7EA70408762F}"/>
            </a:ext>
          </a:extLst>
        </xdr:cNvPr>
        <xdr:cNvCxnSpPr>
          <a:stCxn id="150" idx="5"/>
        </xdr:cNvCxnSpPr>
      </xdr:nvCxnSpPr>
      <xdr:spPr>
        <a:xfrm>
          <a:off x="14165970" y="5608151"/>
          <a:ext cx="947031" cy="1830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206375</xdr:colOff>
      <xdr:row>24</xdr:row>
      <xdr:rowOff>88900</xdr:rowOff>
    </xdr:from>
    <xdr:to>
      <xdr:col>21</xdr:col>
      <xdr:colOff>762000</xdr:colOff>
      <xdr:row>24</xdr:row>
      <xdr:rowOff>101600</xdr:rowOff>
    </xdr:to>
    <xdr:cxnSp macro="">
      <xdr:nvCxnSpPr>
        <xdr:cNvPr id="153" name="Rett linje 152">
          <a:extLst>
            <a:ext uri="{FF2B5EF4-FFF2-40B4-BE49-F238E27FC236}">
              <a16:creationId xmlns:a16="http://schemas.microsoft.com/office/drawing/2014/main" id="{3218EABB-F671-4233-B857-653BC3362BFC}"/>
            </a:ext>
          </a:extLst>
        </xdr:cNvPr>
        <xdr:cNvCxnSpPr/>
      </xdr:nvCxnSpPr>
      <xdr:spPr>
        <a:xfrm>
          <a:off x="15319375" y="4991100"/>
          <a:ext cx="135572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2055</xdr:colOff>
      <xdr:row>28</xdr:row>
      <xdr:rowOff>70784</xdr:rowOff>
    </xdr:from>
    <xdr:to>
      <xdr:col>21</xdr:col>
      <xdr:colOff>673100</xdr:colOff>
      <xdr:row>28</xdr:row>
      <xdr:rowOff>88900</xdr:rowOff>
    </xdr:to>
    <xdr:cxnSp macro="">
      <xdr:nvCxnSpPr>
        <xdr:cNvPr id="154" name="Rett linje 153">
          <a:extLst>
            <a:ext uri="{FF2B5EF4-FFF2-40B4-BE49-F238E27FC236}">
              <a16:creationId xmlns:a16="http://schemas.microsoft.com/office/drawing/2014/main" id="{56E9BE18-9D44-4A5C-9840-8C0423E8503C}"/>
            </a:ext>
          </a:extLst>
        </xdr:cNvPr>
        <xdr:cNvCxnSpPr/>
      </xdr:nvCxnSpPr>
      <xdr:spPr>
        <a:xfrm>
          <a:off x="15115055" y="5785784"/>
          <a:ext cx="1471145" cy="181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35</xdr:row>
      <xdr:rowOff>1</xdr:rowOff>
    </xdr:from>
    <xdr:to>
      <xdr:col>19</xdr:col>
      <xdr:colOff>19050</xdr:colOff>
      <xdr:row>37</xdr:row>
      <xdr:rowOff>209551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4FA00BC6-22AD-453D-8983-AA845E4B5302}"/>
            </a:ext>
          </a:extLst>
        </xdr:cNvPr>
        <xdr:cNvSpPr/>
      </xdr:nvSpPr>
      <xdr:spPr>
        <a:xfrm>
          <a:off x="13319125" y="3479801"/>
          <a:ext cx="1012825" cy="603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18</xdr:col>
      <xdr:colOff>791343</xdr:colOff>
      <xdr:row>34</xdr:row>
      <xdr:rowOff>60326</xdr:rowOff>
    </xdr:from>
    <xdr:to>
      <xdr:col>20</xdr:col>
      <xdr:colOff>104774</xdr:colOff>
      <xdr:row>35</xdr:row>
      <xdr:rowOff>62945</xdr:rowOff>
    </xdr:to>
    <xdr:cxnSp macro="">
      <xdr:nvCxnSpPr>
        <xdr:cNvPr id="156" name="Rett linje 155">
          <a:extLst>
            <a:ext uri="{FF2B5EF4-FFF2-40B4-BE49-F238E27FC236}">
              <a16:creationId xmlns:a16="http://schemas.microsoft.com/office/drawing/2014/main" id="{3F668D39-6982-43FC-8C19-14F38FEEA57F}"/>
            </a:ext>
          </a:extLst>
        </xdr:cNvPr>
        <xdr:cNvCxnSpPr/>
      </xdr:nvCxnSpPr>
      <xdr:spPr>
        <a:xfrm flipV="1">
          <a:off x="14100943" y="3336926"/>
          <a:ext cx="1116831" cy="2058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103716</xdr:colOff>
      <xdr:row>34</xdr:row>
      <xdr:rowOff>48683</xdr:rowOff>
    </xdr:from>
    <xdr:to>
      <xdr:col>22</xdr:col>
      <xdr:colOff>195791</xdr:colOff>
      <xdr:row>34</xdr:row>
      <xdr:rowOff>50271</xdr:rowOff>
    </xdr:to>
    <xdr:cxnSp macro="">
      <xdr:nvCxnSpPr>
        <xdr:cNvPr id="157" name="Rett linje 156">
          <a:extLst>
            <a:ext uri="{FF2B5EF4-FFF2-40B4-BE49-F238E27FC236}">
              <a16:creationId xmlns:a16="http://schemas.microsoft.com/office/drawing/2014/main" id="{8907826B-9827-4CD5-A1CF-95A38ADA10FB}"/>
            </a:ext>
          </a:extLst>
        </xdr:cNvPr>
        <xdr:cNvCxnSpPr/>
      </xdr:nvCxnSpPr>
      <xdr:spPr>
        <a:xfrm>
          <a:off x="15458016" y="6982883"/>
          <a:ext cx="1692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842143</xdr:colOff>
      <xdr:row>37</xdr:row>
      <xdr:rowOff>133907</xdr:rowOff>
    </xdr:from>
    <xdr:to>
      <xdr:col>20</xdr:col>
      <xdr:colOff>152401</xdr:colOff>
      <xdr:row>38</xdr:row>
      <xdr:rowOff>120649</xdr:rowOff>
    </xdr:to>
    <xdr:cxnSp macro="">
      <xdr:nvCxnSpPr>
        <xdr:cNvPr id="158" name="Rett linje 157">
          <a:extLst>
            <a:ext uri="{FF2B5EF4-FFF2-40B4-BE49-F238E27FC236}">
              <a16:creationId xmlns:a16="http://schemas.microsoft.com/office/drawing/2014/main" id="{3DECC178-503C-4DC5-9DFE-4B249583FFFD}"/>
            </a:ext>
          </a:extLst>
        </xdr:cNvPr>
        <xdr:cNvCxnSpPr/>
      </xdr:nvCxnSpPr>
      <xdr:spPr>
        <a:xfrm>
          <a:off x="14151743" y="4020107"/>
          <a:ext cx="1113658" cy="1899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114300</xdr:colOff>
      <xdr:row>38</xdr:row>
      <xdr:rowOff>117475</xdr:rowOff>
    </xdr:from>
    <xdr:to>
      <xdr:col>22</xdr:col>
      <xdr:colOff>123825</xdr:colOff>
      <xdr:row>38</xdr:row>
      <xdr:rowOff>119063</xdr:rowOff>
    </xdr:to>
    <xdr:cxnSp macro="">
      <xdr:nvCxnSpPr>
        <xdr:cNvPr id="159" name="Rett linje 158">
          <a:extLst>
            <a:ext uri="{FF2B5EF4-FFF2-40B4-BE49-F238E27FC236}">
              <a16:creationId xmlns:a16="http://schemas.microsoft.com/office/drawing/2014/main" id="{FD8ED6EB-9E52-4FB9-BF65-35B7010CD5E2}"/>
            </a:ext>
          </a:extLst>
        </xdr:cNvPr>
        <xdr:cNvCxnSpPr/>
      </xdr:nvCxnSpPr>
      <xdr:spPr>
        <a:xfrm>
          <a:off x="15227300" y="4206875"/>
          <a:ext cx="16097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508000</xdr:colOff>
      <xdr:row>32</xdr:row>
      <xdr:rowOff>190500</xdr:rowOff>
    </xdr:from>
    <xdr:to>
      <xdr:col>18</xdr:col>
      <xdr:colOff>9525</xdr:colOff>
      <xdr:row>36</xdr:row>
      <xdr:rowOff>92076</xdr:rowOff>
    </xdr:to>
    <xdr:cxnSp macro="">
      <xdr:nvCxnSpPr>
        <xdr:cNvPr id="161" name="Rett linje 160">
          <a:extLst>
            <a:ext uri="{FF2B5EF4-FFF2-40B4-BE49-F238E27FC236}">
              <a16:creationId xmlns:a16="http://schemas.microsoft.com/office/drawing/2014/main" id="{32C81B95-CF46-49E4-8F9A-3B81C453D451}"/>
            </a:ext>
          </a:extLst>
        </xdr:cNvPr>
        <xdr:cNvCxnSpPr>
          <a:endCxn id="155" idx="2"/>
        </xdr:cNvCxnSpPr>
      </xdr:nvCxnSpPr>
      <xdr:spPr>
        <a:xfrm>
          <a:off x="10528300" y="6718300"/>
          <a:ext cx="2790825" cy="7143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508000</xdr:colOff>
      <xdr:row>26</xdr:row>
      <xdr:rowOff>95250</xdr:rowOff>
    </xdr:from>
    <xdr:to>
      <xdr:col>18</xdr:col>
      <xdr:colOff>0</xdr:colOff>
      <xdr:row>31</xdr:row>
      <xdr:rowOff>177800</xdr:rowOff>
    </xdr:to>
    <xdr:cxnSp macro="">
      <xdr:nvCxnSpPr>
        <xdr:cNvPr id="162" name="Rett linje 161">
          <a:extLst>
            <a:ext uri="{FF2B5EF4-FFF2-40B4-BE49-F238E27FC236}">
              <a16:creationId xmlns:a16="http://schemas.microsoft.com/office/drawing/2014/main" id="{1388ED57-E28C-4134-9E27-6CCAE6F9E280}"/>
            </a:ext>
          </a:extLst>
        </xdr:cNvPr>
        <xdr:cNvCxnSpPr>
          <a:endCxn id="150" idx="2"/>
        </xdr:cNvCxnSpPr>
      </xdr:nvCxnSpPr>
      <xdr:spPr>
        <a:xfrm flipV="1">
          <a:off x="10528300" y="5403850"/>
          <a:ext cx="2781300" cy="1098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487361</xdr:colOff>
      <xdr:row>28</xdr:row>
      <xdr:rowOff>26985</xdr:rowOff>
    </xdr:from>
    <xdr:to>
      <xdr:col>17</xdr:col>
      <xdr:colOff>22224</xdr:colOff>
      <xdr:row>29</xdr:row>
      <xdr:rowOff>90486</xdr:rowOff>
    </xdr:to>
    <xdr:pic>
      <xdr:nvPicPr>
        <xdr:cNvPr id="171" name="Bilde 170">
          <a:extLst>
            <a:ext uri="{FF2B5EF4-FFF2-40B4-BE49-F238E27FC236}">
              <a16:creationId xmlns:a16="http://schemas.microsoft.com/office/drawing/2014/main" id="{D282812E-DD90-4DDB-A232-CDF6A75E5C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20807917">
          <a:off x="12311061" y="5741985"/>
          <a:ext cx="182563" cy="26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758825</xdr:colOff>
      <xdr:row>15</xdr:row>
      <xdr:rowOff>180975</xdr:rowOff>
    </xdr:from>
    <xdr:to>
      <xdr:col>6</xdr:col>
      <xdr:colOff>19050</xdr:colOff>
      <xdr:row>19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E1C7B3FE-9FAA-4A1F-BB98-F9CF6B4587B9}"/>
            </a:ext>
          </a:extLst>
        </xdr:cNvPr>
        <xdr:cNvSpPr/>
      </xdr:nvSpPr>
      <xdr:spPr>
        <a:xfrm>
          <a:off x="3806825" y="2943225"/>
          <a:ext cx="784225" cy="555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30</xdr:row>
      <xdr:rowOff>9525</xdr:rowOff>
    </xdr:from>
    <xdr:to>
      <xdr:col>6</xdr:col>
      <xdr:colOff>9526</xdr:colOff>
      <xdr:row>33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B11996E7-27AD-403C-A4AD-6E5885A2F173}"/>
            </a:ext>
          </a:extLst>
        </xdr:cNvPr>
        <xdr:cNvSpPr/>
      </xdr:nvSpPr>
      <xdr:spPr>
        <a:xfrm>
          <a:off x="3806826" y="31908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17</xdr:row>
      <xdr:rowOff>90488</xdr:rowOff>
    </xdr:from>
    <xdr:to>
      <xdr:col>4</xdr:col>
      <xdr:colOff>758825</xdr:colOff>
      <xdr:row>24</xdr:row>
      <xdr:rowOff>1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0579B635-F78B-434D-973C-FEB9DAFCBDF3}"/>
            </a:ext>
          </a:extLst>
        </xdr:cNvPr>
        <xdr:cNvCxnSpPr>
          <a:endCxn id="2" idx="2"/>
        </xdr:cNvCxnSpPr>
      </xdr:nvCxnSpPr>
      <xdr:spPr>
        <a:xfrm flipV="1">
          <a:off x="1524000" y="3221038"/>
          <a:ext cx="2282825" cy="12049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0</xdr:rowOff>
    </xdr:from>
    <xdr:to>
      <xdr:col>5</xdr:col>
      <xdr:colOff>104858</xdr:colOff>
      <xdr:row>30</xdr:row>
      <xdr:rowOff>91824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B31833AF-C0F0-41BB-B212-D903A7AFD354}"/>
            </a:ext>
          </a:extLst>
        </xdr:cNvPr>
        <xdr:cNvCxnSpPr>
          <a:endCxn id="3" idx="1"/>
        </xdr:cNvCxnSpPr>
      </xdr:nvCxnSpPr>
      <xdr:spPr>
        <a:xfrm>
          <a:off x="1524000" y="22606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15</xdr:row>
      <xdr:rowOff>114300</xdr:rowOff>
    </xdr:from>
    <xdr:to>
      <xdr:col>7</xdr:col>
      <xdr:colOff>9525</xdr:colOff>
      <xdr:row>16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DCC01C12-16C0-4C53-8D76-9B0D10CA4933}"/>
            </a:ext>
          </a:extLst>
        </xdr:cNvPr>
        <xdr:cNvCxnSpPr>
          <a:cxnSpLocks/>
          <a:stCxn id="2" idx="7"/>
        </xdr:cNvCxnSpPr>
      </xdr:nvCxnSpPr>
      <xdr:spPr>
        <a:xfrm rot="5400000" flipH="1" flipV="1">
          <a:off x="4833902" y="1493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18</xdr:row>
      <xdr:rowOff>99830</xdr:rowOff>
    </xdr:from>
    <xdr:to>
      <xdr:col>7</xdr:col>
      <xdr:colOff>9528</xdr:colOff>
      <xdr:row>19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B174C2B0-1F5D-4BFF-B2A9-E029CE0FFE19}"/>
            </a:ext>
          </a:extLst>
        </xdr:cNvPr>
        <xdr:cNvCxnSpPr>
          <a:stCxn id="2" idx="5"/>
        </xdr:cNvCxnSpPr>
      </xdr:nvCxnSpPr>
      <xdr:spPr>
        <a:xfrm rot="16200000" flipH="1">
          <a:off x="4824377" y="306542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47626</xdr:rowOff>
    </xdr:from>
    <xdr:to>
      <xdr:col>8</xdr:col>
      <xdr:colOff>755651</xdr:colOff>
      <xdr:row>15</xdr:row>
      <xdr:rowOff>111125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F9BE11A6-4ED5-4A7F-8805-BE4103A8DCF2}"/>
            </a:ext>
          </a:extLst>
        </xdr:cNvPr>
        <xdr:cNvCxnSpPr>
          <a:cxnSpLocks/>
        </xdr:cNvCxnSpPr>
      </xdr:nvCxnSpPr>
      <xdr:spPr>
        <a:xfrm flipV="1">
          <a:off x="5343525" y="2809876"/>
          <a:ext cx="1508126" cy="634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19</xdr:row>
      <xdr:rowOff>76200</xdr:rowOff>
    </xdr:from>
    <xdr:to>
      <xdr:col>9</xdr:col>
      <xdr:colOff>9525</xdr:colOff>
      <xdr:row>19</xdr:row>
      <xdr:rowOff>85726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D96B6615-5F11-4D0D-81D6-4C9576613D71}"/>
            </a:ext>
          </a:extLst>
        </xdr:cNvPr>
        <xdr:cNvCxnSpPr/>
      </xdr:nvCxnSpPr>
      <xdr:spPr>
        <a:xfrm flipV="1">
          <a:off x="5343525" y="12065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29</xdr:row>
      <xdr:rowOff>85729</xdr:rowOff>
    </xdr:from>
    <xdr:to>
      <xdr:col>7</xdr:col>
      <xdr:colOff>2</xdr:colOff>
      <xdr:row>30</xdr:row>
      <xdr:rowOff>91825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07723C66-4027-410C-93DB-1CE32C143B93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446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29</xdr:row>
      <xdr:rowOff>88899</xdr:rowOff>
    </xdr:from>
    <xdr:to>
      <xdr:col>8</xdr:col>
      <xdr:colOff>736600</xdr:colOff>
      <xdr:row>29</xdr:row>
      <xdr:rowOff>88900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2C573F29-D7F1-4621-A12D-091A7104503F}"/>
            </a:ext>
          </a:extLst>
        </xdr:cNvPr>
        <xdr:cNvCxnSpPr/>
      </xdr:nvCxnSpPr>
      <xdr:spPr>
        <a:xfrm>
          <a:off x="5318125" y="30860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32</xdr:row>
      <xdr:rowOff>108200</xdr:rowOff>
    </xdr:from>
    <xdr:to>
      <xdr:col>7</xdr:col>
      <xdr:colOff>1</xdr:colOff>
      <xdr:row>33</xdr:row>
      <xdr:rowOff>114299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ED9A3369-C2B5-4048-802E-848C1088F13B}"/>
            </a:ext>
          </a:extLst>
        </xdr:cNvPr>
        <xdr:cNvCxnSpPr>
          <a:stCxn id="3" idx="5"/>
        </xdr:cNvCxnSpPr>
      </xdr:nvCxnSpPr>
      <xdr:spPr>
        <a:xfrm rot="16200000" flipH="1">
          <a:off x="4805448" y="33195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33</xdr:row>
      <xdr:rowOff>111125</xdr:rowOff>
    </xdr:from>
    <xdr:to>
      <xdr:col>8</xdr:col>
      <xdr:colOff>749300</xdr:colOff>
      <xdr:row>33</xdr:row>
      <xdr:rowOff>112713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B19F93AC-71C5-4F3F-9D35-644C1F1178CB}"/>
            </a:ext>
          </a:extLst>
        </xdr:cNvPr>
        <xdr:cNvCxnSpPr/>
      </xdr:nvCxnSpPr>
      <xdr:spPr>
        <a:xfrm>
          <a:off x="5330825" y="38449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50800</xdr:colOff>
      <xdr:row>16</xdr:row>
      <xdr:rowOff>101600</xdr:rowOff>
    </xdr:from>
    <xdr:to>
      <xdr:col>11</xdr:col>
      <xdr:colOff>242888</xdr:colOff>
      <xdr:row>18</xdr:row>
      <xdr:rowOff>4763</xdr:rowOff>
    </xdr:to>
    <xdr:pic>
      <xdr:nvPicPr>
        <xdr:cNvPr id="14" name="Bilde 13">
          <a:extLst>
            <a:ext uri="{FF2B5EF4-FFF2-40B4-BE49-F238E27FC236}">
              <a16:creationId xmlns:a16="http://schemas.microsoft.com/office/drawing/2014/main" id="{00445796-2628-4B8C-B290-78E022D746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8204200" y="304800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398</xdr:colOff>
      <xdr:row>16</xdr:row>
      <xdr:rowOff>106</xdr:rowOff>
    </xdr:from>
    <xdr:to>
      <xdr:col>13</xdr:col>
      <xdr:colOff>0</xdr:colOff>
      <xdr:row>19</xdr:row>
      <xdr:rowOff>31750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FD2AADD6-B387-4007-956F-0D6AF1811EE1}"/>
            </a:ext>
          </a:extLst>
        </xdr:cNvPr>
        <xdr:cNvCxnSpPr>
          <a:cxnSpLocks/>
        </xdr:cNvCxnSpPr>
      </xdr:nvCxnSpPr>
      <xdr:spPr>
        <a:xfrm>
          <a:off x="7506098" y="2946506"/>
          <a:ext cx="2247502" cy="5840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</xdr:colOff>
      <xdr:row>13</xdr:row>
      <xdr:rowOff>47626</xdr:rowOff>
    </xdr:from>
    <xdr:to>
      <xdr:col>12</xdr:col>
      <xdr:colOff>755651</xdr:colOff>
      <xdr:row>14</xdr:row>
      <xdr:rowOff>177800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F1A0CA56-5C00-4CF9-AA5E-ED783AF9B7D1}"/>
            </a:ext>
          </a:extLst>
        </xdr:cNvPr>
        <xdr:cNvCxnSpPr>
          <a:cxnSpLocks/>
          <a:endCxn id="47" idx="2"/>
        </xdr:cNvCxnSpPr>
      </xdr:nvCxnSpPr>
      <xdr:spPr>
        <a:xfrm flipV="1">
          <a:off x="7512050" y="2441576"/>
          <a:ext cx="2159001" cy="3143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432357</xdr:colOff>
      <xdr:row>14</xdr:row>
      <xdr:rowOff>31856</xdr:rowOff>
    </xdr:from>
    <xdr:to>
      <xdr:col>17</xdr:col>
      <xdr:colOff>6350</xdr:colOff>
      <xdr:row>17</xdr:row>
      <xdr:rowOff>25400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EA671DB5-590C-4084-83E1-3841309602D8}"/>
            </a:ext>
          </a:extLst>
        </xdr:cNvPr>
        <xdr:cNvCxnSpPr>
          <a:cxnSpLocks/>
          <a:stCxn id="47" idx="5"/>
        </xdr:cNvCxnSpPr>
      </xdr:nvCxnSpPr>
      <xdr:spPr>
        <a:xfrm>
          <a:off x="10185957" y="2609956"/>
          <a:ext cx="2380693" cy="5459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432357</xdr:colOff>
      <xdr:row>10</xdr:row>
      <xdr:rowOff>82550</xdr:rowOff>
    </xdr:from>
    <xdr:to>
      <xdr:col>17</xdr:col>
      <xdr:colOff>0</xdr:colOff>
      <xdr:row>12</xdr:row>
      <xdr:rowOff>63396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3031288A-61B2-44CE-87D3-DD8FEC3C88B8}"/>
            </a:ext>
          </a:extLst>
        </xdr:cNvPr>
        <xdr:cNvCxnSpPr>
          <a:cxnSpLocks/>
          <a:stCxn id="47" idx="7"/>
        </xdr:cNvCxnSpPr>
      </xdr:nvCxnSpPr>
      <xdr:spPr>
        <a:xfrm flipV="1">
          <a:off x="10185957" y="1924050"/>
          <a:ext cx="2374343" cy="349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755651</xdr:colOff>
      <xdr:row>11</xdr:row>
      <xdr:rowOff>177801</xdr:rowOff>
    </xdr:from>
    <xdr:to>
      <xdr:col>13</xdr:col>
      <xdr:colOff>641351</xdr:colOff>
      <xdr:row>14</xdr:row>
      <xdr:rowOff>101601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0C8DBD2E-2820-4CB8-B411-2696301795AE}"/>
            </a:ext>
          </a:extLst>
        </xdr:cNvPr>
        <xdr:cNvSpPr/>
      </xdr:nvSpPr>
      <xdr:spPr>
        <a:xfrm>
          <a:off x="6851651" y="2571751"/>
          <a:ext cx="647700" cy="476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 editAs="oneCell">
    <xdr:from>
      <xdr:col>3</xdr:col>
      <xdr:colOff>501649</xdr:colOff>
      <xdr:row>27</xdr:row>
      <xdr:rowOff>95250</xdr:rowOff>
    </xdr:from>
    <xdr:to>
      <xdr:col>3</xdr:col>
      <xdr:colOff>693737</xdr:colOff>
      <xdr:row>28</xdr:row>
      <xdr:rowOff>182563</xdr:rowOff>
    </xdr:to>
    <xdr:pic>
      <xdr:nvPicPr>
        <xdr:cNvPr id="59" name="Bilde 58">
          <a:extLst>
            <a:ext uri="{FF2B5EF4-FFF2-40B4-BE49-F238E27FC236}">
              <a16:creationId xmlns:a16="http://schemas.microsoft.com/office/drawing/2014/main" id="{A38235DA-7340-4779-8383-9F6C011F9F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87649" y="509270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4FF10D55-003E-41AE-A6AA-187D87EE9EE8}"/>
            </a:ext>
          </a:extLst>
        </xdr:cNvPr>
        <xdr:cNvSpPr/>
      </xdr:nvSpPr>
      <xdr:spPr>
        <a:xfrm>
          <a:off x="1033780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C20A8E3C-DB87-4A24-B611-6EE111794794}"/>
            </a:ext>
          </a:extLst>
        </xdr:cNvPr>
        <xdr:cNvCxnSpPr>
          <a:stCxn id="2" idx="7"/>
        </xdr:cNvCxnSpPr>
      </xdr:nvCxnSpPr>
      <xdr:spPr>
        <a:xfrm rot="5400000" flipH="1" flipV="1">
          <a:off x="1115131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596207</xdr:colOff>
      <xdr:row>5</xdr:row>
      <xdr:rowOff>98004</xdr:rowOff>
    </xdr:from>
    <xdr:to>
      <xdr:col>15</xdr:col>
      <xdr:colOff>3</xdr:colOff>
      <xdr:row>6</xdr:row>
      <xdr:rowOff>77614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73C440B8-8017-4D1F-871E-30E432538869}"/>
            </a:ext>
          </a:extLst>
        </xdr:cNvPr>
        <xdr:cNvCxnSpPr>
          <a:stCxn id="2" idx="5"/>
        </xdr:cNvCxnSpPr>
      </xdr:nvCxnSpPr>
      <xdr:spPr>
        <a:xfrm>
          <a:off x="10934007" y="1082254"/>
          <a:ext cx="648396" cy="176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529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903447E5-0C16-4157-B3F2-1E2658BA58CF}"/>
            </a:ext>
          </a:extLst>
        </xdr:cNvPr>
        <xdr:cNvCxnSpPr/>
      </xdr:nvCxnSpPr>
      <xdr:spPr>
        <a:xfrm>
          <a:off x="11582929" y="469900"/>
          <a:ext cx="165047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6</xdr:row>
      <xdr:rowOff>85725</xdr:rowOff>
    </xdr:from>
    <xdr:to>
      <xdr:col>17</xdr:col>
      <xdr:colOff>0</xdr:colOff>
      <xdr:row>6</xdr:row>
      <xdr:rowOff>87313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84FD7A4A-3E63-45DB-99AF-928F52234810}"/>
            </a:ext>
          </a:extLst>
        </xdr:cNvPr>
        <xdr:cNvCxnSpPr/>
      </xdr:nvCxnSpPr>
      <xdr:spPr>
        <a:xfrm>
          <a:off x="11579225" y="1266825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180975</xdr:rowOff>
    </xdr:from>
    <xdr:to>
      <xdr:col>14</xdr:col>
      <xdr:colOff>9525</xdr:colOff>
      <xdr:row>13</xdr:row>
      <xdr:rowOff>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346C86AF-F429-4C50-924E-E91C672A3F16}"/>
            </a:ext>
          </a:extLst>
        </xdr:cNvPr>
        <xdr:cNvSpPr/>
      </xdr:nvSpPr>
      <xdr:spPr>
        <a:xfrm>
          <a:off x="10347325" y="1952625"/>
          <a:ext cx="698500" cy="61912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605732</xdr:colOff>
      <xdr:row>9</xdr:row>
      <xdr:rowOff>85726</xdr:rowOff>
    </xdr:from>
    <xdr:to>
      <xdr:col>15</xdr:col>
      <xdr:colOff>1</xdr:colOff>
      <xdr:row>10</xdr:row>
      <xdr:rowOff>70304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29B7B8C8-2430-48BA-A8E3-B09B4468BAF0}"/>
            </a:ext>
          </a:extLst>
        </xdr:cNvPr>
        <xdr:cNvCxnSpPr>
          <a:stCxn id="7" idx="7"/>
        </xdr:cNvCxnSpPr>
      </xdr:nvCxnSpPr>
      <xdr:spPr>
        <a:xfrm flipV="1">
          <a:off x="10943532" y="1857376"/>
          <a:ext cx="638869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76200</xdr:rowOff>
    </xdr:from>
    <xdr:to>
      <xdr:col>17</xdr:col>
      <xdr:colOff>9525</xdr:colOff>
      <xdr:row>9</xdr:row>
      <xdr:rowOff>85725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4CB09846-3AE0-4B14-A2AE-56B00992319C}"/>
            </a:ext>
          </a:extLst>
        </xdr:cNvPr>
        <xdr:cNvCxnSpPr/>
      </xdr:nvCxnSpPr>
      <xdr:spPr>
        <a:xfrm flipV="1">
          <a:off x="11582400" y="1847850"/>
          <a:ext cx="1660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605732</xdr:colOff>
      <xdr:row>12</xdr:row>
      <xdr:rowOff>110672</xdr:rowOff>
    </xdr:from>
    <xdr:to>
      <xdr:col>15</xdr:col>
      <xdr:colOff>0</xdr:colOff>
      <xdr:row>13</xdr:row>
      <xdr:rowOff>95250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AC99A624-6D78-4E47-958D-1478EACD33BD}"/>
            </a:ext>
          </a:extLst>
        </xdr:cNvPr>
        <xdr:cNvCxnSpPr>
          <a:stCxn id="7" idx="5"/>
        </xdr:cNvCxnSpPr>
      </xdr:nvCxnSpPr>
      <xdr:spPr>
        <a:xfrm>
          <a:off x="10943532" y="2485572"/>
          <a:ext cx="638868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</xdr:colOff>
      <xdr:row>13</xdr:row>
      <xdr:rowOff>98425</xdr:rowOff>
    </xdr:from>
    <xdr:to>
      <xdr:col>16</xdr:col>
      <xdr:colOff>635000</xdr:colOff>
      <xdr:row>13</xdr:row>
      <xdr:rowOff>100013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BD31D3E3-2D61-4E02-A67E-5AE65EF9E84C}"/>
            </a:ext>
          </a:extLst>
        </xdr:cNvPr>
        <xdr:cNvCxnSpPr/>
      </xdr:nvCxnSpPr>
      <xdr:spPr>
        <a:xfrm>
          <a:off x="11588750" y="2670175"/>
          <a:ext cx="16383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17</xdr:row>
      <xdr:rowOff>1</xdr:rowOff>
    </xdr:from>
    <xdr:to>
      <xdr:col>14</xdr:col>
      <xdr:colOff>19050</xdr:colOff>
      <xdr:row>19</xdr:row>
      <xdr:rowOff>209551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78681EC0-E3B0-4563-81F4-6EBA01F9513C}"/>
            </a:ext>
          </a:extLst>
        </xdr:cNvPr>
        <xdr:cNvSpPr/>
      </xdr:nvSpPr>
      <xdr:spPr>
        <a:xfrm>
          <a:off x="10347325" y="33591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16</xdr:row>
      <xdr:rowOff>85726</xdr:rowOff>
    </xdr:from>
    <xdr:to>
      <xdr:col>14</xdr:col>
      <xdr:colOff>752474</xdr:colOff>
      <xdr:row>17</xdr:row>
      <xdr:rowOff>92066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6104E5BF-62EE-4EA4-B01F-B4D6356BC73C}"/>
            </a:ext>
          </a:extLst>
        </xdr:cNvPr>
        <xdr:cNvCxnSpPr>
          <a:stCxn id="12" idx="7"/>
        </xdr:cNvCxnSpPr>
      </xdr:nvCxnSpPr>
      <xdr:spPr>
        <a:xfrm rot="5400000" flipH="1" flipV="1">
          <a:off x="11153473" y="30191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16</xdr:row>
      <xdr:rowOff>76200</xdr:rowOff>
    </xdr:from>
    <xdr:to>
      <xdr:col>16</xdr:col>
      <xdr:colOff>752475</xdr:colOff>
      <xdr:row>16</xdr:row>
      <xdr:rowOff>77788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FB4D4EBB-E8E1-4AD4-8792-9C0A4BEF5ED2}"/>
            </a:ext>
          </a:extLst>
        </xdr:cNvPr>
        <xdr:cNvCxnSpPr/>
      </xdr:nvCxnSpPr>
      <xdr:spPr>
        <a:xfrm>
          <a:off x="11582400" y="32385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19</xdr:row>
      <xdr:rowOff>117486</xdr:rowOff>
    </xdr:from>
    <xdr:to>
      <xdr:col>15</xdr:col>
      <xdr:colOff>1</xdr:colOff>
      <xdr:row>20</xdr:row>
      <xdr:rowOff>95249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6E80F246-661F-454D-A309-79A0F0728F3C}"/>
            </a:ext>
          </a:extLst>
        </xdr:cNvPr>
        <xdr:cNvCxnSpPr>
          <a:stCxn id="12" idx="5"/>
        </xdr:cNvCxnSpPr>
      </xdr:nvCxnSpPr>
      <xdr:spPr>
        <a:xfrm rot="16200000" flipH="1">
          <a:off x="11166175" y="36287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104775</xdr:rowOff>
    </xdr:from>
    <xdr:to>
      <xdr:col>17</xdr:col>
      <xdr:colOff>9525</xdr:colOff>
      <xdr:row>20</xdr:row>
      <xdr:rowOff>106363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D8E9F8D8-3678-4668-9229-5AD3C8089AE8}"/>
            </a:ext>
          </a:extLst>
        </xdr:cNvPr>
        <xdr:cNvCxnSpPr/>
      </xdr:nvCxnSpPr>
      <xdr:spPr>
        <a:xfrm>
          <a:off x="11582400" y="40544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9CEA8B3B-23E8-43A5-933F-43AAC38092F5}"/>
            </a:ext>
          </a:extLst>
        </xdr:cNvPr>
        <xdr:cNvCxnSpPr>
          <a:endCxn id="2" idx="3"/>
        </xdr:cNvCxnSpPr>
      </xdr:nvCxnSpPr>
      <xdr:spPr>
        <a:xfrm flipV="1">
          <a:off x="8378825" y="1078741"/>
          <a:ext cx="2056618" cy="10929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90488</xdr:rowOff>
    </xdr:from>
    <xdr:to>
      <xdr:col>13</xdr:col>
      <xdr:colOff>9525</xdr:colOff>
      <xdr:row>11</xdr:row>
      <xdr:rowOff>104775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5741041C-8A87-416E-B486-35F66025ACB1}"/>
            </a:ext>
          </a:extLst>
        </xdr:cNvPr>
        <xdr:cNvCxnSpPr>
          <a:endCxn id="7" idx="2"/>
        </xdr:cNvCxnSpPr>
      </xdr:nvCxnSpPr>
      <xdr:spPr>
        <a:xfrm flipV="1">
          <a:off x="8369300" y="2262188"/>
          <a:ext cx="1978025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108563</xdr:colOff>
      <xdr:row>17</xdr:row>
      <xdr:rowOff>92065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588086FC-2AF4-4403-AE0B-ACCC6308A8B3}"/>
            </a:ext>
          </a:extLst>
        </xdr:cNvPr>
        <xdr:cNvCxnSpPr>
          <a:endCxn id="12" idx="1"/>
        </xdr:cNvCxnSpPr>
      </xdr:nvCxnSpPr>
      <xdr:spPr>
        <a:xfrm>
          <a:off x="8369300" y="237490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25</xdr:row>
      <xdr:rowOff>0</xdr:rowOff>
    </xdr:from>
    <xdr:to>
      <xdr:col>14</xdr:col>
      <xdr:colOff>9525</xdr:colOff>
      <xdr:row>28</xdr:row>
      <xdr:rowOff>0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3FAB21CE-06F8-4545-B673-A2E65C0792C4}"/>
            </a:ext>
          </a:extLst>
        </xdr:cNvPr>
        <xdr:cNvSpPr/>
      </xdr:nvSpPr>
      <xdr:spPr>
        <a:xfrm>
          <a:off x="10334625" y="49339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9525</xdr:colOff>
      <xdr:row>32</xdr:row>
      <xdr:rowOff>9525</xdr:rowOff>
    </xdr:from>
    <xdr:to>
      <xdr:col>14</xdr:col>
      <xdr:colOff>0</xdr:colOff>
      <xdr:row>34</xdr:row>
      <xdr:rowOff>219075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D9D8DF57-B455-4176-85EA-59EA0539E225}"/>
            </a:ext>
          </a:extLst>
        </xdr:cNvPr>
        <xdr:cNvSpPr/>
      </xdr:nvSpPr>
      <xdr:spPr>
        <a:xfrm>
          <a:off x="10347325" y="6321425"/>
          <a:ext cx="688975" cy="5969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603474</xdr:colOff>
      <xdr:row>24</xdr:row>
      <xdr:rowOff>85725</xdr:rowOff>
    </xdr:from>
    <xdr:to>
      <xdr:col>15</xdr:col>
      <xdr:colOff>27214</xdr:colOff>
      <xdr:row>25</xdr:row>
      <xdr:rowOff>87680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15432CAB-6EC7-4DE4-8A25-7538C758000F}"/>
            </a:ext>
          </a:extLst>
        </xdr:cNvPr>
        <xdr:cNvCxnSpPr>
          <a:stCxn id="20" idx="7"/>
        </xdr:cNvCxnSpPr>
      </xdr:nvCxnSpPr>
      <xdr:spPr>
        <a:xfrm flipV="1">
          <a:off x="10941274" y="4822825"/>
          <a:ext cx="668340" cy="1988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603474</xdr:colOff>
      <xdr:row>27</xdr:row>
      <xdr:rowOff>111892</xdr:rowOff>
    </xdr:from>
    <xdr:to>
      <xdr:col>15</xdr:col>
      <xdr:colOff>9524</xdr:colOff>
      <xdr:row>28</xdr:row>
      <xdr:rowOff>85725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791FA386-AF3B-4B74-8BBE-EBA05167B925}"/>
            </a:ext>
          </a:extLst>
        </xdr:cNvPr>
        <xdr:cNvCxnSpPr>
          <a:stCxn id="20" idx="5"/>
        </xdr:cNvCxnSpPr>
      </xdr:nvCxnSpPr>
      <xdr:spPr>
        <a:xfrm>
          <a:off x="10941274" y="5439542"/>
          <a:ext cx="650650" cy="1706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570503</xdr:colOff>
      <xdr:row>31</xdr:row>
      <xdr:rowOff>95250</xdr:rowOff>
    </xdr:from>
    <xdr:to>
      <xdr:col>15</xdr:col>
      <xdr:colOff>1</xdr:colOff>
      <xdr:row>32</xdr:row>
      <xdr:rowOff>101589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CA554D20-7F60-47D3-890A-6BB558557BCF}"/>
            </a:ext>
          </a:extLst>
        </xdr:cNvPr>
        <xdr:cNvCxnSpPr>
          <a:stCxn id="21" idx="7"/>
        </xdr:cNvCxnSpPr>
      </xdr:nvCxnSpPr>
      <xdr:spPr>
        <a:xfrm rot="5400000" flipH="1" flipV="1">
          <a:off x="11143757" y="5974846"/>
          <a:ext cx="203189" cy="674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570501</xdr:colOff>
      <xdr:row>34</xdr:row>
      <xdr:rowOff>127011</xdr:rowOff>
    </xdr:from>
    <xdr:to>
      <xdr:col>15</xdr:col>
      <xdr:colOff>2</xdr:colOff>
      <xdr:row>35</xdr:row>
      <xdr:rowOff>85725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09EC6107-5DB5-4EE6-8A11-CD50F26FBF94}"/>
            </a:ext>
          </a:extLst>
        </xdr:cNvPr>
        <xdr:cNvCxnSpPr>
          <a:stCxn id="21" idx="5"/>
        </xdr:cNvCxnSpPr>
      </xdr:nvCxnSpPr>
      <xdr:spPr>
        <a:xfrm rot="16200000" flipH="1">
          <a:off x="11164395" y="6589217"/>
          <a:ext cx="161914" cy="674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24</xdr:row>
      <xdr:rowOff>76200</xdr:rowOff>
    </xdr:from>
    <xdr:to>
      <xdr:col>17</xdr:col>
      <xdr:colOff>0</xdr:colOff>
      <xdr:row>24</xdr:row>
      <xdr:rowOff>85725</xdr:rowOff>
    </xdr:to>
    <xdr:cxnSp macro="">
      <xdr:nvCxnSpPr>
        <xdr:cNvPr id="26" name="Rett linje 25">
          <a:extLst>
            <a:ext uri="{FF2B5EF4-FFF2-40B4-BE49-F238E27FC236}">
              <a16:creationId xmlns:a16="http://schemas.microsoft.com/office/drawing/2014/main" id="{AB238446-0F43-45F9-8883-018A479734F4}"/>
            </a:ext>
          </a:extLst>
        </xdr:cNvPr>
        <xdr:cNvCxnSpPr/>
      </xdr:nvCxnSpPr>
      <xdr:spPr>
        <a:xfrm flipV="1">
          <a:off x="11579225" y="48133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28</xdr:row>
      <xdr:rowOff>76200</xdr:rowOff>
    </xdr:from>
    <xdr:to>
      <xdr:col>17</xdr:col>
      <xdr:colOff>0</xdr:colOff>
      <xdr:row>28</xdr:row>
      <xdr:rowOff>77788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68519A87-FCA6-4BCF-A8DD-018B79D54417}"/>
            </a:ext>
          </a:extLst>
        </xdr:cNvPr>
        <xdr:cNvCxnSpPr/>
      </xdr:nvCxnSpPr>
      <xdr:spPr>
        <a:xfrm>
          <a:off x="11579225" y="56007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31</xdr:row>
      <xdr:rowOff>85725</xdr:rowOff>
    </xdr:from>
    <xdr:to>
      <xdr:col>17</xdr:col>
      <xdr:colOff>0</xdr:colOff>
      <xdr:row>31</xdr:row>
      <xdr:rowOff>95250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C81DA956-A49F-4C12-8ED6-8924C98F1BCD}"/>
            </a:ext>
          </a:extLst>
        </xdr:cNvPr>
        <xdr:cNvCxnSpPr/>
      </xdr:nvCxnSpPr>
      <xdr:spPr>
        <a:xfrm flipV="1">
          <a:off x="11579225" y="620077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35</xdr:row>
      <xdr:rowOff>85725</xdr:rowOff>
    </xdr:from>
    <xdr:to>
      <xdr:col>17</xdr:col>
      <xdr:colOff>0</xdr:colOff>
      <xdr:row>35</xdr:row>
      <xdr:rowOff>95250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7CB859EF-31DF-4013-ADA5-DA75D4746A0A}"/>
            </a:ext>
          </a:extLst>
        </xdr:cNvPr>
        <xdr:cNvCxnSpPr/>
      </xdr:nvCxnSpPr>
      <xdr:spPr>
        <a:xfrm flipV="1">
          <a:off x="11579225" y="700722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132710</xdr:rowOff>
    </xdr:from>
    <xdr:to>
      <xdr:col>13</xdr:col>
      <xdr:colOff>90908</xdr:colOff>
      <xdr:row>33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9EBDE49D-162A-4792-809F-834AB2ECE7F0}"/>
            </a:ext>
          </a:extLst>
        </xdr:cNvPr>
        <xdr:cNvCxnSpPr>
          <a:endCxn id="20" idx="3"/>
        </xdr:cNvCxnSpPr>
      </xdr:nvCxnSpPr>
      <xdr:spPr>
        <a:xfrm flipV="1">
          <a:off x="8369300" y="5460360"/>
          <a:ext cx="2059408" cy="1054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0</xdr:rowOff>
    </xdr:from>
    <xdr:to>
      <xdr:col>13</xdr:col>
      <xdr:colOff>102824</xdr:colOff>
      <xdr:row>39</xdr:row>
      <xdr:rowOff>98532</xdr:rowOff>
    </xdr:to>
    <xdr:cxnSp macro="">
      <xdr:nvCxnSpPr>
        <xdr:cNvPr id="31" name="Rett linje 30">
          <a:extLst>
            <a:ext uri="{FF2B5EF4-FFF2-40B4-BE49-F238E27FC236}">
              <a16:creationId xmlns:a16="http://schemas.microsoft.com/office/drawing/2014/main" id="{CE08F72A-9DB7-4B51-9CB9-09556B827F36}"/>
            </a:ext>
          </a:extLst>
        </xdr:cNvPr>
        <xdr:cNvCxnSpPr>
          <a:endCxn id="32" idx="1"/>
        </xdr:cNvCxnSpPr>
      </xdr:nvCxnSpPr>
      <xdr:spPr>
        <a:xfrm>
          <a:off x="8369300" y="6718300"/>
          <a:ext cx="2071324" cy="11018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39</xdr:row>
      <xdr:rowOff>7327</xdr:rowOff>
    </xdr:from>
    <xdr:to>
      <xdr:col>13</xdr:col>
      <xdr:colOff>659423</xdr:colOff>
      <xdr:row>41</xdr:row>
      <xdr:rowOff>212481</xdr:rowOff>
    </xdr:to>
    <xdr:sp macro="" textlink="">
      <xdr:nvSpPr>
        <xdr:cNvPr id="32" name="Ellipse 31">
          <a:extLst>
            <a:ext uri="{FF2B5EF4-FFF2-40B4-BE49-F238E27FC236}">
              <a16:creationId xmlns:a16="http://schemas.microsoft.com/office/drawing/2014/main" id="{EC78A602-8CB0-4ECB-B169-15BD2AEB03B0}"/>
            </a:ext>
          </a:extLst>
        </xdr:cNvPr>
        <xdr:cNvSpPr/>
      </xdr:nvSpPr>
      <xdr:spPr>
        <a:xfrm>
          <a:off x="10345127" y="77289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33</xdr:row>
      <xdr:rowOff>95250</xdr:rowOff>
    </xdr:from>
    <xdr:to>
      <xdr:col>13</xdr:col>
      <xdr:colOff>9525</xdr:colOff>
      <xdr:row>33</xdr:row>
      <xdr:rowOff>95983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877E2717-71DD-430C-A7C5-6255A5BEA7F1}"/>
            </a:ext>
          </a:extLst>
        </xdr:cNvPr>
        <xdr:cNvCxnSpPr>
          <a:endCxn id="21" idx="2"/>
        </xdr:cNvCxnSpPr>
      </xdr:nvCxnSpPr>
      <xdr:spPr>
        <a:xfrm>
          <a:off x="8369300" y="6610350"/>
          <a:ext cx="1978025" cy="7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563927</xdr:colOff>
      <xdr:row>38</xdr:row>
      <xdr:rowOff>87923</xdr:rowOff>
    </xdr:from>
    <xdr:to>
      <xdr:col>15</xdr:col>
      <xdr:colOff>1</xdr:colOff>
      <xdr:row>39</xdr:row>
      <xdr:rowOff>98532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6CA5EAB0-591D-4CB9-AE98-9182014E90C9}"/>
            </a:ext>
          </a:extLst>
        </xdr:cNvPr>
        <xdr:cNvCxnSpPr>
          <a:stCxn id="32" idx="7"/>
        </xdr:cNvCxnSpPr>
      </xdr:nvCxnSpPr>
      <xdr:spPr>
        <a:xfrm rot="5400000" flipH="1" flipV="1">
          <a:off x="11138334" y="73760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41</xdr:row>
      <xdr:rowOff>121276</xdr:rowOff>
    </xdr:from>
    <xdr:to>
      <xdr:col>15</xdr:col>
      <xdr:colOff>7330</xdr:colOff>
      <xdr:row>42</xdr:row>
      <xdr:rowOff>102577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AEC02F7F-C0BE-4D05-AB0D-F230579E9DA0}"/>
            </a:ext>
          </a:extLst>
        </xdr:cNvPr>
        <xdr:cNvCxnSpPr>
          <a:stCxn id="32" idx="5"/>
        </xdr:cNvCxnSpPr>
      </xdr:nvCxnSpPr>
      <xdr:spPr>
        <a:xfrm rot="16200000" flipH="1">
          <a:off x="11156652" y="79816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38</xdr:row>
      <xdr:rowOff>87923</xdr:rowOff>
    </xdr:from>
    <xdr:to>
      <xdr:col>17</xdr:col>
      <xdr:colOff>7327</xdr:colOff>
      <xdr:row>38</xdr:row>
      <xdr:rowOff>87924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160C4CBB-90E6-4338-925C-F228070D6241}"/>
            </a:ext>
          </a:extLst>
        </xdr:cNvPr>
        <xdr:cNvCxnSpPr/>
      </xdr:nvCxnSpPr>
      <xdr:spPr>
        <a:xfrm flipV="1">
          <a:off x="11589727" y="7612673"/>
          <a:ext cx="16510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42</xdr:row>
      <xdr:rowOff>109904</xdr:rowOff>
    </xdr:from>
    <xdr:to>
      <xdr:col>17</xdr:col>
      <xdr:colOff>0</xdr:colOff>
      <xdr:row>42</xdr:row>
      <xdr:rowOff>111492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D5869C20-1D28-4614-A51E-47FECC8B34FD}"/>
            </a:ext>
          </a:extLst>
        </xdr:cNvPr>
        <xdr:cNvCxnSpPr/>
      </xdr:nvCxnSpPr>
      <xdr:spPr>
        <a:xfrm>
          <a:off x="11589727" y="8422054"/>
          <a:ext cx="1643673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20</xdr:row>
      <xdr:rowOff>190499</xdr:rowOff>
    </xdr:from>
    <xdr:to>
      <xdr:col>6</xdr:col>
      <xdr:colOff>19050</xdr:colOff>
      <xdr:row>23</xdr:row>
      <xdr:rowOff>219074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2D982DB9-3B2B-4904-ABC4-EC360F988C97}"/>
            </a:ext>
          </a:extLst>
        </xdr:cNvPr>
        <xdr:cNvSpPr/>
      </xdr:nvSpPr>
      <xdr:spPr>
        <a:xfrm>
          <a:off x="5292725" y="4140199"/>
          <a:ext cx="74612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700583</xdr:colOff>
      <xdr:row>12</xdr:row>
      <xdr:rowOff>1</xdr:rowOff>
    </xdr:from>
    <xdr:to>
      <xdr:col>8</xdr:col>
      <xdr:colOff>488949</xdr:colOff>
      <xdr:row>21</xdr:row>
      <xdr:rowOff>77968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9C96E9B4-0708-4859-ABC2-8086B1BAC088}"/>
            </a:ext>
          </a:extLst>
        </xdr:cNvPr>
        <xdr:cNvCxnSpPr>
          <a:stCxn id="38" idx="7"/>
        </xdr:cNvCxnSpPr>
      </xdr:nvCxnSpPr>
      <xdr:spPr>
        <a:xfrm flipV="1">
          <a:off x="5983783" y="2374901"/>
          <a:ext cx="1826716" cy="1849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668063</xdr:colOff>
      <xdr:row>23</xdr:row>
      <xdr:rowOff>131195</xdr:rowOff>
    </xdr:from>
    <xdr:to>
      <xdr:col>9</xdr:col>
      <xdr:colOff>3</xdr:colOff>
      <xdr:row>33</xdr:row>
      <xdr:rowOff>3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95B28DA6-3223-44D7-9860-3F239763924B}"/>
            </a:ext>
          </a:extLst>
        </xdr:cNvPr>
        <xdr:cNvCxnSpPr>
          <a:stCxn id="38" idx="5"/>
        </xdr:cNvCxnSpPr>
      </xdr:nvCxnSpPr>
      <xdr:spPr>
        <a:xfrm rot="16200000" flipH="1">
          <a:off x="5959054" y="4663654"/>
          <a:ext cx="1843658" cy="1859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47</xdr:row>
      <xdr:rowOff>219075</xdr:rowOff>
    </xdr:from>
    <xdr:to>
      <xdr:col>14</xdr:col>
      <xdr:colOff>19050</xdr:colOff>
      <xdr:row>51</xdr:row>
      <xdr:rowOff>0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14AAE98F-A99B-4C97-8588-58300382B239}"/>
            </a:ext>
          </a:extLst>
        </xdr:cNvPr>
        <xdr:cNvSpPr/>
      </xdr:nvSpPr>
      <xdr:spPr>
        <a:xfrm>
          <a:off x="10334625" y="9490075"/>
          <a:ext cx="720725" cy="5937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771524</xdr:colOff>
      <xdr:row>54</xdr:row>
      <xdr:rowOff>180976</xdr:rowOff>
    </xdr:from>
    <xdr:to>
      <xdr:col>14</xdr:col>
      <xdr:colOff>9525</xdr:colOff>
      <xdr:row>57</xdr:row>
      <xdr:rowOff>180976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691998CD-6B91-44A6-AEFE-0FE1890C8BE9}"/>
            </a:ext>
          </a:extLst>
        </xdr:cNvPr>
        <xdr:cNvSpPr/>
      </xdr:nvSpPr>
      <xdr:spPr>
        <a:xfrm>
          <a:off x="10340974" y="10861676"/>
          <a:ext cx="704851" cy="609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771526</xdr:colOff>
      <xdr:row>62</xdr:row>
      <xdr:rowOff>9525</xdr:rowOff>
    </xdr:from>
    <xdr:to>
      <xdr:col>14</xdr:col>
      <xdr:colOff>9526</xdr:colOff>
      <xdr:row>65</xdr:row>
      <xdr:rowOff>0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AB8FA299-D1CC-4E09-ABE5-D88624172D6F}"/>
            </a:ext>
          </a:extLst>
        </xdr:cNvPr>
        <xdr:cNvSpPr/>
      </xdr:nvSpPr>
      <xdr:spPr>
        <a:xfrm>
          <a:off x="10334626" y="12284075"/>
          <a:ext cx="711200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50</xdr:row>
      <xdr:rowOff>99831</xdr:rowOff>
    </xdr:from>
    <xdr:to>
      <xdr:col>13</xdr:col>
      <xdr:colOff>106252</xdr:colOff>
      <xdr:row>56</xdr:row>
      <xdr:rowOff>0</xdr:rowOff>
    </xdr:to>
    <xdr:cxnSp macro="">
      <xdr:nvCxnSpPr>
        <xdr:cNvPr id="44" name="Rett linje 43">
          <a:extLst>
            <a:ext uri="{FF2B5EF4-FFF2-40B4-BE49-F238E27FC236}">
              <a16:creationId xmlns:a16="http://schemas.microsoft.com/office/drawing/2014/main" id="{69700ADD-972D-4C47-B5D4-E777497D86F2}"/>
            </a:ext>
          </a:extLst>
        </xdr:cNvPr>
        <xdr:cNvCxnSpPr>
          <a:endCxn id="41" idx="3"/>
        </xdr:cNvCxnSpPr>
      </xdr:nvCxnSpPr>
      <xdr:spPr>
        <a:xfrm flipV="1">
          <a:off x="8369300" y="9986781"/>
          <a:ext cx="2074752" cy="11003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57</xdr:row>
      <xdr:rowOff>0</xdr:rowOff>
    </xdr:from>
    <xdr:to>
      <xdr:col>13</xdr:col>
      <xdr:colOff>104858</xdr:colOff>
      <xdr:row>62</xdr:row>
      <xdr:rowOff>91824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E3A59776-BDBD-4FA5-8F8F-4280FE344E78}"/>
            </a:ext>
          </a:extLst>
        </xdr:cNvPr>
        <xdr:cNvCxnSpPr>
          <a:endCxn id="43" idx="1"/>
        </xdr:cNvCxnSpPr>
      </xdr:nvCxnSpPr>
      <xdr:spPr>
        <a:xfrm>
          <a:off x="8369300" y="11290300"/>
          <a:ext cx="2073358" cy="10760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56</xdr:row>
      <xdr:rowOff>85726</xdr:rowOff>
    </xdr:from>
    <xdr:to>
      <xdr:col>12</xdr:col>
      <xdr:colOff>771524</xdr:colOff>
      <xdr:row>56</xdr:row>
      <xdr:rowOff>95250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986D4D02-DDC7-4F04-A527-1DD78F535CA1}"/>
            </a:ext>
          </a:extLst>
        </xdr:cNvPr>
        <xdr:cNvCxnSpPr>
          <a:endCxn id="42" idx="2"/>
        </xdr:cNvCxnSpPr>
      </xdr:nvCxnSpPr>
      <xdr:spPr>
        <a:xfrm flipV="1">
          <a:off x="8369300" y="11172826"/>
          <a:ext cx="1971674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611604</xdr:colOff>
      <xdr:row>47</xdr:row>
      <xdr:rowOff>114301</xdr:rowOff>
    </xdr:from>
    <xdr:to>
      <xdr:col>15</xdr:col>
      <xdr:colOff>9525</xdr:colOff>
      <xdr:row>48</xdr:row>
      <xdr:rowOff>82647</xdr:rowOff>
    </xdr:to>
    <xdr:cxnSp macro="">
      <xdr:nvCxnSpPr>
        <xdr:cNvPr id="47" name="Rett linje 46">
          <a:extLst>
            <a:ext uri="{FF2B5EF4-FFF2-40B4-BE49-F238E27FC236}">
              <a16:creationId xmlns:a16="http://schemas.microsoft.com/office/drawing/2014/main" id="{7C67E90C-BDC7-43ED-AFA9-E9D8392293AC}"/>
            </a:ext>
          </a:extLst>
        </xdr:cNvPr>
        <xdr:cNvCxnSpPr>
          <a:stCxn id="41" idx="7"/>
        </xdr:cNvCxnSpPr>
      </xdr:nvCxnSpPr>
      <xdr:spPr>
        <a:xfrm flipV="1">
          <a:off x="10949404" y="9410701"/>
          <a:ext cx="642521" cy="1651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665273</xdr:colOff>
      <xdr:row>50</xdr:row>
      <xdr:rowOff>99830</xdr:rowOff>
    </xdr:from>
    <xdr:to>
      <xdr:col>15</xdr:col>
      <xdr:colOff>9528</xdr:colOff>
      <xdr:row>51</xdr:row>
      <xdr:rowOff>85727</xdr:rowOff>
    </xdr:to>
    <xdr:cxnSp macro="">
      <xdr:nvCxnSpPr>
        <xdr:cNvPr id="48" name="Rett linje 47">
          <a:extLst>
            <a:ext uri="{FF2B5EF4-FFF2-40B4-BE49-F238E27FC236}">
              <a16:creationId xmlns:a16="http://schemas.microsoft.com/office/drawing/2014/main" id="{E89AEC32-BD02-45EC-A7B4-111593677BD7}"/>
            </a:ext>
          </a:extLst>
        </xdr:cNvPr>
        <xdr:cNvCxnSpPr>
          <a:stCxn id="41" idx="5"/>
        </xdr:cNvCxnSpPr>
      </xdr:nvCxnSpPr>
      <xdr:spPr>
        <a:xfrm rot="16200000" flipH="1">
          <a:off x="11206127" y="9783726"/>
          <a:ext cx="182747" cy="588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47</xdr:row>
      <xdr:rowOff>104775</xdr:rowOff>
    </xdr:from>
    <xdr:to>
      <xdr:col>17</xdr:col>
      <xdr:colOff>0</xdr:colOff>
      <xdr:row>47</xdr:row>
      <xdr:rowOff>106363</xdr:rowOff>
    </xdr:to>
    <xdr:cxnSp macro="">
      <xdr:nvCxnSpPr>
        <xdr:cNvPr id="49" name="Rett linje 48">
          <a:extLst>
            <a:ext uri="{FF2B5EF4-FFF2-40B4-BE49-F238E27FC236}">
              <a16:creationId xmlns:a16="http://schemas.microsoft.com/office/drawing/2014/main" id="{2CA2E645-1009-45D8-8124-59A2C0F20EBE}"/>
            </a:ext>
          </a:extLst>
        </xdr:cNvPr>
        <xdr:cNvCxnSpPr/>
      </xdr:nvCxnSpPr>
      <xdr:spPr>
        <a:xfrm>
          <a:off x="11591925" y="94011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51</xdr:row>
      <xdr:rowOff>76200</xdr:rowOff>
    </xdr:from>
    <xdr:to>
      <xdr:col>17</xdr:col>
      <xdr:colOff>9525</xdr:colOff>
      <xdr:row>51</xdr:row>
      <xdr:rowOff>85726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781DEC7E-6AA4-4C8E-9709-D111334B2D38}"/>
            </a:ext>
          </a:extLst>
        </xdr:cNvPr>
        <xdr:cNvCxnSpPr/>
      </xdr:nvCxnSpPr>
      <xdr:spPr>
        <a:xfrm flipV="1">
          <a:off x="11591925" y="10160000"/>
          <a:ext cx="1651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54</xdr:row>
      <xdr:rowOff>95250</xdr:rowOff>
    </xdr:from>
    <xdr:to>
      <xdr:col>17</xdr:col>
      <xdr:colOff>9525</xdr:colOff>
      <xdr:row>54</xdr:row>
      <xdr:rowOff>96838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F1FB0696-D816-4818-AA30-A61BB0F7A8F4}"/>
            </a:ext>
          </a:extLst>
        </xdr:cNvPr>
        <xdr:cNvCxnSpPr/>
      </xdr:nvCxnSpPr>
      <xdr:spPr>
        <a:xfrm>
          <a:off x="11582400" y="10775950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58</xdr:row>
      <xdr:rowOff>104775</xdr:rowOff>
    </xdr:from>
    <xdr:to>
      <xdr:col>17</xdr:col>
      <xdr:colOff>9525</xdr:colOff>
      <xdr:row>58</xdr:row>
      <xdr:rowOff>106363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8528173B-502C-4DBA-97AB-CC8D2B5A2499}"/>
            </a:ext>
          </a:extLst>
        </xdr:cNvPr>
        <xdr:cNvCxnSpPr/>
      </xdr:nvCxnSpPr>
      <xdr:spPr>
        <a:xfrm>
          <a:off x="11591925" y="11591925"/>
          <a:ext cx="16510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54</xdr:row>
      <xdr:rowOff>95251</xdr:rowOff>
    </xdr:from>
    <xdr:to>
      <xdr:col>15</xdr:col>
      <xdr:colOff>9525</xdr:colOff>
      <xdr:row>55</xdr:row>
      <xdr:rowOff>69085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653A26A5-6E76-428C-BCE8-66E80AA4A3AA}"/>
            </a:ext>
          </a:extLst>
        </xdr:cNvPr>
        <xdr:cNvCxnSpPr>
          <a:stCxn id="42" idx="7"/>
        </xdr:cNvCxnSpPr>
      </xdr:nvCxnSpPr>
      <xdr:spPr>
        <a:xfrm flipV="1">
          <a:off x="10942203" y="10775951"/>
          <a:ext cx="649722" cy="1770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57</xdr:row>
      <xdr:rowOff>93296</xdr:rowOff>
    </xdr:from>
    <xdr:to>
      <xdr:col>15</xdr:col>
      <xdr:colOff>0</xdr:colOff>
      <xdr:row>58</xdr:row>
      <xdr:rowOff>104774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9B33540A-0DE8-4F1B-9195-9FFD920CD51E}"/>
            </a:ext>
          </a:extLst>
        </xdr:cNvPr>
        <xdr:cNvCxnSpPr>
          <a:stCxn id="42" idx="5"/>
        </xdr:cNvCxnSpPr>
      </xdr:nvCxnSpPr>
      <xdr:spPr>
        <a:xfrm>
          <a:off x="10942203" y="11383596"/>
          <a:ext cx="640197" cy="208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61</xdr:row>
      <xdr:rowOff>85730</xdr:rowOff>
    </xdr:from>
    <xdr:to>
      <xdr:col>15</xdr:col>
      <xdr:colOff>2</xdr:colOff>
      <xdr:row>62</xdr:row>
      <xdr:rowOff>95810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EAE3DE8C-A842-484B-B0DE-8FC745CE8084}"/>
            </a:ext>
          </a:extLst>
        </xdr:cNvPr>
        <xdr:cNvCxnSpPr>
          <a:stCxn id="43" idx="7"/>
        </xdr:cNvCxnSpPr>
      </xdr:nvCxnSpPr>
      <xdr:spPr>
        <a:xfrm flipV="1">
          <a:off x="10941275" y="12163430"/>
          <a:ext cx="641127" cy="2069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61</xdr:row>
      <xdr:rowOff>76199</xdr:rowOff>
    </xdr:from>
    <xdr:to>
      <xdr:col>17</xdr:col>
      <xdr:colOff>0</xdr:colOff>
      <xdr:row>61</xdr:row>
      <xdr:rowOff>76200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D6DA2416-AD10-4B26-BD44-3DE83E73FF31}"/>
            </a:ext>
          </a:extLst>
        </xdr:cNvPr>
        <xdr:cNvCxnSpPr/>
      </xdr:nvCxnSpPr>
      <xdr:spPr>
        <a:xfrm>
          <a:off x="11591925" y="12153899"/>
          <a:ext cx="1641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64</xdr:row>
      <xdr:rowOff>113287</xdr:rowOff>
    </xdr:from>
    <xdr:to>
      <xdr:col>15</xdr:col>
      <xdr:colOff>1</xdr:colOff>
      <xdr:row>65</xdr:row>
      <xdr:rowOff>114299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8F5DDA4A-40BB-477C-A1CE-436E0E4BB5E2}"/>
            </a:ext>
          </a:extLst>
        </xdr:cNvPr>
        <xdr:cNvCxnSpPr>
          <a:stCxn id="43" idx="5"/>
        </xdr:cNvCxnSpPr>
      </xdr:nvCxnSpPr>
      <xdr:spPr>
        <a:xfrm>
          <a:off x="10941275" y="12781537"/>
          <a:ext cx="641126" cy="197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65</xdr:row>
      <xdr:rowOff>104775</xdr:rowOff>
    </xdr:from>
    <xdr:to>
      <xdr:col>17</xdr:col>
      <xdr:colOff>0</xdr:colOff>
      <xdr:row>65</xdr:row>
      <xdr:rowOff>106363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FBCEDFFD-0CCF-456A-8AB4-D432BBCA1CA9}"/>
            </a:ext>
          </a:extLst>
        </xdr:cNvPr>
        <xdr:cNvCxnSpPr/>
      </xdr:nvCxnSpPr>
      <xdr:spPr>
        <a:xfrm>
          <a:off x="11591925" y="129698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18143</xdr:colOff>
      <xdr:row>36</xdr:row>
      <xdr:rowOff>9071</xdr:rowOff>
    </xdr:from>
    <xdr:to>
      <xdr:col>8</xdr:col>
      <xdr:colOff>472624</xdr:colOff>
      <xdr:row>56</xdr:row>
      <xdr:rowOff>76203</xdr:rowOff>
    </xdr:to>
    <xdr:cxnSp macro="">
      <xdr:nvCxnSpPr>
        <xdr:cNvPr id="59" name="Rett linje 58">
          <a:extLst>
            <a:ext uri="{FF2B5EF4-FFF2-40B4-BE49-F238E27FC236}">
              <a16:creationId xmlns:a16="http://schemas.microsoft.com/office/drawing/2014/main" id="{AF390614-6B0C-43A4-9847-51B8B854A497}"/>
            </a:ext>
          </a:extLst>
        </xdr:cNvPr>
        <xdr:cNvCxnSpPr/>
      </xdr:nvCxnSpPr>
      <xdr:spPr>
        <a:xfrm>
          <a:off x="1821543" y="7133771"/>
          <a:ext cx="5972631" cy="4029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9072</xdr:colOff>
      <xdr:row>23</xdr:row>
      <xdr:rowOff>109355</xdr:rowOff>
    </xdr:from>
    <xdr:to>
      <xdr:col>5</xdr:col>
      <xdr:colOff>128092</xdr:colOff>
      <xdr:row>33</xdr:row>
      <xdr:rowOff>172357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BFC6B455-0E6A-4CBC-894B-65D66D1829CF}"/>
            </a:ext>
          </a:extLst>
        </xdr:cNvPr>
        <xdr:cNvCxnSpPr>
          <a:endCxn id="38" idx="3"/>
        </xdr:cNvCxnSpPr>
      </xdr:nvCxnSpPr>
      <xdr:spPr>
        <a:xfrm flipV="1">
          <a:off x="1812472" y="4649605"/>
          <a:ext cx="3598820" cy="2037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465667</xdr:colOff>
      <xdr:row>29</xdr:row>
      <xdr:rowOff>-1</xdr:rowOff>
    </xdr:from>
    <xdr:to>
      <xdr:col>11</xdr:col>
      <xdr:colOff>648230</xdr:colOff>
      <xdr:row>30</xdr:row>
      <xdr:rowOff>71890</xdr:rowOff>
    </xdr:to>
    <xdr:pic>
      <xdr:nvPicPr>
        <xdr:cNvPr id="61" name="Bilde 60">
          <a:extLst>
            <a:ext uri="{FF2B5EF4-FFF2-40B4-BE49-F238E27FC236}">
              <a16:creationId xmlns:a16="http://schemas.microsoft.com/office/drawing/2014/main" id="{03436735-AF70-4D07-A5D6-F2D5F965A1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20214309">
          <a:off x="9635067" y="5721349"/>
          <a:ext cx="182563" cy="268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99484</xdr:colOff>
      <xdr:row>36</xdr:row>
      <xdr:rowOff>25401</xdr:rowOff>
    </xdr:from>
    <xdr:to>
      <xdr:col>11</xdr:col>
      <xdr:colOff>282047</xdr:colOff>
      <xdr:row>37</xdr:row>
      <xdr:rowOff>98804</xdr:rowOff>
    </xdr:to>
    <xdr:pic>
      <xdr:nvPicPr>
        <xdr:cNvPr id="62" name="Bilde 61">
          <a:extLst>
            <a:ext uri="{FF2B5EF4-FFF2-40B4-BE49-F238E27FC236}">
              <a16:creationId xmlns:a16="http://schemas.microsoft.com/office/drawing/2014/main" id="{45B41CD2-FA15-46D1-A615-3BDDDC8B0A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268884" y="7150101"/>
          <a:ext cx="182563" cy="276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586316</xdr:colOff>
      <xdr:row>11</xdr:row>
      <xdr:rowOff>5746</xdr:rowOff>
    </xdr:from>
    <xdr:to>
      <xdr:col>12</xdr:col>
      <xdr:colOff>49211</xdr:colOff>
      <xdr:row>12</xdr:row>
      <xdr:rowOff>75522</xdr:rowOff>
    </xdr:to>
    <xdr:pic>
      <xdr:nvPicPr>
        <xdr:cNvPr id="63" name="Bilde 62">
          <a:extLst>
            <a:ext uri="{FF2B5EF4-FFF2-40B4-BE49-F238E27FC236}">
              <a16:creationId xmlns:a16="http://schemas.microsoft.com/office/drawing/2014/main" id="{CECB5CC3-3AC7-47AB-A0D5-D686BF69EE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755716" y="2177446"/>
          <a:ext cx="180445" cy="27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800401</xdr:colOff>
      <xdr:row>13</xdr:row>
      <xdr:rowOff>153305</xdr:rowOff>
    </xdr:from>
    <xdr:to>
      <xdr:col>11</xdr:col>
      <xdr:colOff>178631</xdr:colOff>
      <xdr:row>15</xdr:row>
      <xdr:rowOff>24113</xdr:rowOff>
    </xdr:to>
    <xdr:pic>
      <xdr:nvPicPr>
        <xdr:cNvPr id="64" name="Bilde 63">
          <a:extLst>
            <a:ext uri="{FF2B5EF4-FFF2-40B4-BE49-F238E27FC236}">
              <a16:creationId xmlns:a16="http://schemas.microsoft.com/office/drawing/2014/main" id="{6F96E797-EF85-411D-A16C-87DDCB6FE0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169701" y="2725055"/>
          <a:ext cx="178330" cy="264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742950</xdr:colOff>
      <xdr:row>61</xdr:row>
      <xdr:rowOff>76200</xdr:rowOff>
    </xdr:from>
    <xdr:to>
      <xdr:col>16</xdr:col>
      <xdr:colOff>752475</xdr:colOff>
      <xdr:row>61</xdr:row>
      <xdr:rowOff>77788</xdr:rowOff>
    </xdr:to>
    <xdr:cxnSp macro="">
      <xdr:nvCxnSpPr>
        <xdr:cNvPr id="65" name="Rett linje 64">
          <a:extLst>
            <a:ext uri="{FF2B5EF4-FFF2-40B4-BE49-F238E27FC236}">
              <a16:creationId xmlns:a16="http://schemas.microsoft.com/office/drawing/2014/main" id="{4B6FE5FC-0539-40B0-8AEB-8748A1B4748E}"/>
            </a:ext>
          </a:extLst>
        </xdr:cNvPr>
        <xdr:cNvCxnSpPr/>
      </xdr:nvCxnSpPr>
      <xdr:spPr>
        <a:xfrm>
          <a:off x="11582400" y="121539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65</xdr:row>
      <xdr:rowOff>104775</xdr:rowOff>
    </xdr:from>
    <xdr:to>
      <xdr:col>17</xdr:col>
      <xdr:colOff>9525</xdr:colOff>
      <xdr:row>65</xdr:row>
      <xdr:rowOff>106363</xdr:rowOff>
    </xdr:to>
    <xdr:cxnSp macro="">
      <xdr:nvCxnSpPr>
        <xdr:cNvPr id="66" name="Rett linje 65">
          <a:extLst>
            <a:ext uri="{FF2B5EF4-FFF2-40B4-BE49-F238E27FC236}">
              <a16:creationId xmlns:a16="http://schemas.microsoft.com/office/drawing/2014/main" id="{72B4B969-138E-4ED0-AC3E-9F5F057CA0D1}"/>
            </a:ext>
          </a:extLst>
        </xdr:cNvPr>
        <xdr:cNvCxnSpPr/>
      </xdr:nvCxnSpPr>
      <xdr:spPr>
        <a:xfrm>
          <a:off x="11582400" y="129698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537635</xdr:colOff>
      <xdr:row>55</xdr:row>
      <xdr:rowOff>177801</xdr:rowOff>
    </xdr:from>
    <xdr:to>
      <xdr:col>12</xdr:col>
      <xdr:colOff>530</xdr:colOff>
      <xdr:row>57</xdr:row>
      <xdr:rowOff>50120</xdr:rowOff>
    </xdr:to>
    <xdr:pic>
      <xdr:nvPicPr>
        <xdr:cNvPr id="67" name="Bilde 66">
          <a:extLst>
            <a:ext uri="{FF2B5EF4-FFF2-40B4-BE49-F238E27FC236}">
              <a16:creationId xmlns:a16="http://schemas.microsoft.com/office/drawing/2014/main" id="{73157B0B-FEBA-4F95-AA4A-858EEFFD7C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707035" y="11061701"/>
          <a:ext cx="180445" cy="278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414866</xdr:colOff>
      <xdr:row>59</xdr:row>
      <xdr:rowOff>171450</xdr:rowOff>
    </xdr:from>
    <xdr:to>
      <xdr:col>11</xdr:col>
      <xdr:colOff>597429</xdr:colOff>
      <xdr:row>61</xdr:row>
      <xdr:rowOff>43770</xdr:rowOff>
    </xdr:to>
    <xdr:pic>
      <xdr:nvPicPr>
        <xdr:cNvPr id="68" name="Bilde 67">
          <a:extLst>
            <a:ext uri="{FF2B5EF4-FFF2-40B4-BE49-F238E27FC236}">
              <a16:creationId xmlns:a16="http://schemas.microsoft.com/office/drawing/2014/main" id="{5C6B4691-4843-4D1C-8AE3-F160AFF2F7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584266" y="11855450"/>
          <a:ext cx="182563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471478</xdr:colOff>
      <xdr:row>48</xdr:row>
      <xdr:rowOff>184823</xdr:rowOff>
    </xdr:from>
    <xdr:to>
      <xdr:col>5</xdr:col>
      <xdr:colOff>654041</xdr:colOff>
      <xdr:row>50</xdr:row>
      <xdr:rowOff>55566</xdr:rowOff>
    </xdr:to>
    <xdr:pic>
      <xdr:nvPicPr>
        <xdr:cNvPr id="69" name="Bilde 68">
          <a:extLst>
            <a:ext uri="{FF2B5EF4-FFF2-40B4-BE49-F238E27FC236}">
              <a16:creationId xmlns:a16="http://schemas.microsoft.com/office/drawing/2014/main" id="{043A09C8-7B65-4320-845D-AF5F22381B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2588020">
          <a:off x="5754678" y="9678073"/>
          <a:ext cx="182563" cy="264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90EA1B7-8A2A-43BE-B334-EA845D7F4026}"/>
            </a:ext>
          </a:extLst>
        </xdr:cNvPr>
        <xdr:cNvSpPr/>
      </xdr:nvSpPr>
      <xdr:spPr>
        <a:xfrm>
          <a:off x="1033780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BA4D29DD-6773-4A9A-B7CA-29A4DF6495FE}"/>
            </a:ext>
          </a:extLst>
        </xdr:cNvPr>
        <xdr:cNvCxnSpPr>
          <a:stCxn id="2" idx="7"/>
        </xdr:cNvCxnSpPr>
      </xdr:nvCxnSpPr>
      <xdr:spPr>
        <a:xfrm rot="5400000" flipH="1" flipV="1">
          <a:off x="1115131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596207</xdr:colOff>
      <xdr:row>5</xdr:row>
      <xdr:rowOff>98004</xdr:rowOff>
    </xdr:from>
    <xdr:to>
      <xdr:col>15</xdr:col>
      <xdr:colOff>3</xdr:colOff>
      <xdr:row>6</xdr:row>
      <xdr:rowOff>77614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2EFCAC4E-6A73-4894-941A-3F36A315BC07}"/>
            </a:ext>
          </a:extLst>
        </xdr:cNvPr>
        <xdr:cNvCxnSpPr>
          <a:stCxn id="2" idx="5"/>
        </xdr:cNvCxnSpPr>
      </xdr:nvCxnSpPr>
      <xdr:spPr>
        <a:xfrm>
          <a:off x="10934007" y="1082254"/>
          <a:ext cx="648396" cy="176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529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C173545C-9513-40A1-81F3-FD575FB12C32}"/>
            </a:ext>
          </a:extLst>
        </xdr:cNvPr>
        <xdr:cNvCxnSpPr/>
      </xdr:nvCxnSpPr>
      <xdr:spPr>
        <a:xfrm>
          <a:off x="11582929" y="469900"/>
          <a:ext cx="165047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6</xdr:row>
      <xdr:rowOff>85725</xdr:rowOff>
    </xdr:from>
    <xdr:to>
      <xdr:col>17</xdr:col>
      <xdr:colOff>0</xdr:colOff>
      <xdr:row>6</xdr:row>
      <xdr:rowOff>87313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55D44437-EE3A-40A0-953D-7097B71A6FDA}"/>
            </a:ext>
          </a:extLst>
        </xdr:cNvPr>
        <xdr:cNvCxnSpPr/>
      </xdr:nvCxnSpPr>
      <xdr:spPr>
        <a:xfrm>
          <a:off x="11579225" y="1266825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180975</xdr:rowOff>
    </xdr:from>
    <xdr:to>
      <xdr:col>14</xdr:col>
      <xdr:colOff>9525</xdr:colOff>
      <xdr:row>13</xdr:row>
      <xdr:rowOff>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571F3E95-4AFA-477A-9210-A94FC32BF930}"/>
            </a:ext>
          </a:extLst>
        </xdr:cNvPr>
        <xdr:cNvSpPr/>
      </xdr:nvSpPr>
      <xdr:spPr>
        <a:xfrm>
          <a:off x="10347325" y="1952625"/>
          <a:ext cx="698500" cy="61912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605732</xdr:colOff>
      <xdr:row>9</xdr:row>
      <xdr:rowOff>85726</xdr:rowOff>
    </xdr:from>
    <xdr:to>
      <xdr:col>15</xdr:col>
      <xdr:colOff>1</xdr:colOff>
      <xdr:row>10</xdr:row>
      <xdr:rowOff>70304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E7A0823E-8848-4B0C-8AB0-27B9F2C5C2A1}"/>
            </a:ext>
          </a:extLst>
        </xdr:cNvPr>
        <xdr:cNvCxnSpPr>
          <a:stCxn id="7" idx="7"/>
        </xdr:cNvCxnSpPr>
      </xdr:nvCxnSpPr>
      <xdr:spPr>
        <a:xfrm flipV="1">
          <a:off x="10943532" y="1857376"/>
          <a:ext cx="638869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76200</xdr:rowOff>
    </xdr:from>
    <xdr:to>
      <xdr:col>17</xdr:col>
      <xdr:colOff>9525</xdr:colOff>
      <xdr:row>9</xdr:row>
      <xdr:rowOff>85725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B103ADAB-F6E8-45EF-A9E5-89A6C838C7C8}"/>
            </a:ext>
          </a:extLst>
        </xdr:cNvPr>
        <xdr:cNvCxnSpPr/>
      </xdr:nvCxnSpPr>
      <xdr:spPr>
        <a:xfrm flipV="1">
          <a:off x="11582400" y="1847850"/>
          <a:ext cx="1660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605732</xdr:colOff>
      <xdr:row>12</xdr:row>
      <xdr:rowOff>110672</xdr:rowOff>
    </xdr:from>
    <xdr:to>
      <xdr:col>15</xdr:col>
      <xdr:colOff>0</xdr:colOff>
      <xdr:row>13</xdr:row>
      <xdr:rowOff>95250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A8DB0207-C276-4119-AFC4-FB7837119965}"/>
            </a:ext>
          </a:extLst>
        </xdr:cNvPr>
        <xdr:cNvCxnSpPr>
          <a:stCxn id="7" idx="5"/>
        </xdr:cNvCxnSpPr>
      </xdr:nvCxnSpPr>
      <xdr:spPr>
        <a:xfrm>
          <a:off x="10943532" y="2485572"/>
          <a:ext cx="638868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</xdr:colOff>
      <xdr:row>13</xdr:row>
      <xdr:rowOff>98425</xdr:rowOff>
    </xdr:from>
    <xdr:to>
      <xdr:col>16</xdr:col>
      <xdr:colOff>635000</xdr:colOff>
      <xdr:row>13</xdr:row>
      <xdr:rowOff>100013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44FD2B56-86AD-4943-B56D-F8EA2008291D}"/>
            </a:ext>
          </a:extLst>
        </xdr:cNvPr>
        <xdr:cNvCxnSpPr/>
      </xdr:nvCxnSpPr>
      <xdr:spPr>
        <a:xfrm>
          <a:off x="11588750" y="2670175"/>
          <a:ext cx="16383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17</xdr:row>
      <xdr:rowOff>1</xdr:rowOff>
    </xdr:from>
    <xdr:to>
      <xdr:col>14</xdr:col>
      <xdr:colOff>19050</xdr:colOff>
      <xdr:row>19</xdr:row>
      <xdr:rowOff>209551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A5198784-43F3-465C-B251-1DE792349377}"/>
            </a:ext>
          </a:extLst>
        </xdr:cNvPr>
        <xdr:cNvSpPr/>
      </xdr:nvSpPr>
      <xdr:spPr>
        <a:xfrm>
          <a:off x="10347325" y="33591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16</xdr:row>
      <xdr:rowOff>85726</xdr:rowOff>
    </xdr:from>
    <xdr:to>
      <xdr:col>14</xdr:col>
      <xdr:colOff>752474</xdr:colOff>
      <xdr:row>17</xdr:row>
      <xdr:rowOff>92066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54C8900C-ABDA-4F5E-97F5-4DF64E50EE53}"/>
            </a:ext>
          </a:extLst>
        </xdr:cNvPr>
        <xdr:cNvCxnSpPr>
          <a:stCxn id="12" idx="7"/>
        </xdr:cNvCxnSpPr>
      </xdr:nvCxnSpPr>
      <xdr:spPr>
        <a:xfrm rot="5400000" flipH="1" flipV="1">
          <a:off x="11153473" y="30191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16</xdr:row>
      <xdr:rowOff>76200</xdr:rowOff>
    </xdr:from>
    <xdr:to>
      <xdr:col>16</xdr:col>
      <xdr:colOff>752475</xdr:colOff>
      <xdr:row>16</xdr:row>
      <xdr:rowOff>77788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EF86DE24-A295-4398-8CAE-62F57A678B0E}"/>
            </a:ext>
          </a:extLst>
        </xdr:cNvPr>
        <xdr:cNvCxnSpPr/>
      </xdr:nvCxnSpPr>
      <xdr:spPr>
        <a:xfrm>
          <a:off x="11582400" y="32385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19</xdr:row>
      <xdr:rowOff>117486</xdr:rowOff>
    </xdr:from>
    <xdr:to>
      <xdr:col>15</xdr:col>
      <xdr:colOff>1</xdr:colOff>
      <xdr:row>20</xdr:row>
      <xdr:rowOff>95249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9C15D859-A480-4EE8-988D-1DF1A7D1060A}"/>
            </a:ext>
          </a:extLst>
        </xdr:cNvPr>
        <xdr:cNvCxnSpPr>
          <a:stCxn id="12" idx="5"/>
        </xdr:cNvCxnSpPr>
      </xdr:nvCxnSpPr>
      <xdr:spPr>
        <a:xfrm rot="16200000" flipH="1">
          <a:off x="11166175" y="36287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104775</xdr:rowOff>
    </xdr:from>
    <xdr:to>
      <xdr:col>17</xdr:col>
      <xdr:colOff>9525</xdr:colOff>
      <xdr:row>20</xdr:row>
      <xdr:rowOff>106363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ECC86D6E-D880-45EA-8717-FBE71C64D79B}"/>
            </a:ext>
          </a:extLst>
        </xdr:cNvPr>
        <xdr:cNvCxnSpPr/>
      </xdr:nvCxnSpPr>
      <xdr:spPr>
        <a:xfrm>
          <a:off x="11582400" y="40544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5284F254-FEB4-40FC-AA18-DD98E8906FDC}"/>
            </a:ext>
          </a:extLst>
        </xdr:cNvPr>
        <xdr:cNvCxnSpPr>
          <a:endCxn id="2" idx="3"/>
        </xdr:cNvCxnSpPr>
      </xdr:nvCxnSpPr>
      <xdr:spPr>
        <a:xfrm flipV="1">
          <a:off x="8378825" y="1078741"/>
          <a:ext cx="2056618" cy="10929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90488</xdr:rowOff>
    </xdr:from>
    <xdr:to>
      <xdr:col>13</xdr:col>
      <xdr:colOff>9525</xdr:colOff>
      <xdr:row>11</xdr:row>
      <xdr:rowOff>104775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D2BF59D9-6A69-452D-BC37-A3E3C3F3EB22}"/>
            </a:ext>
          </a:extLst>
        </xdr:cNvPr>
        <xdr:cNvCxnSpPr>
          <a:endCxn id="7" idx="2"/>
        </xdr:cNvCxnSpPr>
      </xdr:nvCxnSpPr>
      <xdr:spPr>
        <a:xfrm flipV="1">
          <a:off x="8369300" y="2262188"/>
          <a:ext cx="1978025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108563</xdr:colOff>
      <xdr:row>17</xdr:row>
      <xdr:rowOff>92065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34D7CFFF-AB21-4B33-A94A-465369B50B11}"/>
            </a:ext>
          </a:extLst>
        </xdr:cNvPr>
        <xdr:cNvCxnSpPr>
          <a:endCxn id="12" idx="1"/>
        </xdr:cNvCxnSpPr>
      </xdr:nvCxnSpPr>
      <xdr:spPr>
        <a:xfrm>
          <a:off x="8369300" y="237490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25</xdr:row>
      <xdr:rowOff>0</xdr:rowOff>
    </xdr:from>
    <xdr:to>
      <xdr:col>14</xdr:col>
      <xdr:colOff>9525</xdr:colOff>
      <xdr:row>28</xdr:row>
      <xdr:rowOff>0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FA8766A6-7196-4D82-AAED-2E2B443497A8}"/>
            </a:ext>
          </a:extLst>
        </xdr:cNvPr>
        <xdr:cNvSpPr/>
      </xdr:nvSpPr>
      <xdr:spPr>
        <a:xfrm>
          <a:off x="10334625" y="49339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9525</xdr:colOff>
      <xdr:row>32</xdr:row>
      <xdr:rowOff>9525</xdr:rowOff>
    </xdr:from>
    <xdr:to>
      <xdr:col>14</xdr:col>
      <xdr:colOff>0</xdr:colOff>
      <xdr:row>34</xdr:row>
      <xdr:rowOff>219075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69363301-DA19-47DA-938E-021AA9EEC75E}"/>
            </a:ext>
          </a:extLst>
        </xdr:cNvPr>
        <xdr:cNvSpPr/>
      </xdr:nvSpPr>
      <xdr:spPr>
        <a:xfrm>
          <a:off x="10347325" y="6321425"/>
          <a:ext cx="688975" cy="5969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603474</xdr:colOff>
      <xdr:row>24</xdr:row>
      <xdr:rowOff>85725</xdr:rowOff>
    </xdr:from>
    <xdr:to>
      <xdr:col>15</xdr:col>
      <xdr:colOff>27214</xdr:colOff>
      <xdr:row>25</xdr:row>
      <xdr:rowOff>87680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343EA7F0-A17F-4538-8DCF-B0D9B6F3920C}"/>
            </a:ext>
          </a:extLst>
        </xdr:cNvPr>
        <xdr:cNvCxnSpPr>
          <a:stCxn id="20" idx="7"/>
        </xdr:cNvCxnSpPr>
      </xdr:nvCxnSpPr>
      <xdr:spPr>
        <a:xfrm flipV="1">
          <a:off x="10941274" y="4822825"/>
          <a:ext cx="668340" cy="1988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603474</xdr:colOff>
      <xdr:row>27</xdr:row>
      <xdr:rowOff>111892</xdr:rowOff>
    </xdr:from>
    <xdr:to>
      <xdr:col>15</xdr:col>
      <xdr:colOff>9524</xdr:colOff>
      <xdr:row>28</xdr:row>
      <xdr:rowOff>85725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64B05125-3A5E-4539-AAE8-C34CA625656D}"/>
            </a:ext>
          </a:extLst>
        </xdr:cNvPr>
        <xdr:cNvCxnSpPr>
          <a:stCxn id="20" idx="5"/>
        </xdr:cNvCxnSpPr>
      </xdr:nvCxnSpPr>
      <xdr:spPr>
        <a:xfrm>
          <a:off x="10941274" y="5439542"/>
          <a:ext cx="650650" cy="1706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570503</xdr:colOff>
      <xdr:row>31</xdr:row>
      <xdr:rowOff>95250</xdr:rowOff>
    </xdr:from>
    <xdr:to>
      <xdr:col>15</xdr:col>
      <xdr:colOff>1</xdr:colOff>
      <xdr:row>32</xdr:row>
      <xdr:rowOff>101589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FAD11764-1A26-45D3-9141-BB8EC925863F}"/>
            </a:ext>
          </a:extLst>
        </xdr:cNvPr>
        <xdr:cNvCxnSpPr>
          <a:stCxn id="21" idx="7"/>
        </xdr:cNvCxnSpPr>
      </xdr:nvCxnSpPr>
      <xdr:spPr>
        <a:xfrm rot="5400000" flipH="1" flipV="1">
          <a:off x="11143757" y="5974846"/>
          <a:ext cx="203189" cy="674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570501</xdr:colOff>
      <xdr:row>34</xdr:row>
      <xdr:rowOff>127011</xdr:rowOff>
    </xdr:from>
    <xdr:to>
      <xdr:col>15</xdr:col>
      <xdr:colOff>2</xdr:colOff>
      <xdr:row>35</xdr:row>
      <xdr:rowOff>85725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868BE72B-7EDA-453C-AB8D-D03C0C02E031}"/>
            </a:ext>
          </a:extLst>
        </xdr:cNvPr>
        <xdr:cNvCxnSpPr>
          <a:stCxn id="21" idx="5"/>
        </xdr:cNvCxnSpPr>
      </xdr:nvCxnSpPr>
      <xdr:spPr>
        <a:xfrm rot="16200000" flipH="1">
          <a:off x="11164395" y="6589217"/>
          <a:ext cx="161914" cy="674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24</xdr:row>
      <xdr:rowOff>76200</xdr:rowOff>
    </xdr:from>
    <xdr:to>
      <xdr:col>17</xdr:col>
      <xdr:colOff>0</xdr:colOff>
      <xdr:row>24</xdr:row>
      <xdr:rowOff>85725</xdr:rowOff>
    </xdr:to>
    <xdr:cxnSp macro="">
      <xdr:nvCxnSpPr>
        <xdr:cNvPr id="26" name="Rett linje 25">
          <a:extLst>
            <a:ext uri="{FF2B5EF4-FFF2-40B4-BE49-F238E27FC236}">
              <a16:creationId xmlns:a16="http://schemas.microsoft.com/office/drawing/2014/main" id="{3DEDF7EB-1A9C-4904-B626-203F24DBECC9}"/>
            </a:ext>
          </a:extLst>
        </xdr:cNvPr>
        <xdr:cNvCxnSpPr/>
      </xdr:nvCxnSpPr>
      <xdr:spPr>
        <a:xfrm flipV="1">
          <a:off x="11579225" y="48133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28</xdr:row>
      <xdr:rowOff>76200</xdr:rowOff>
    </xdr:from>
    <xdr:to>
      <xdr:col>17</xdr:col>
      <xdr:colOff>0</xdr:colOff>
      <xdr:row>28</xdr:row>
      <xdr:rowOff>77788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3D1A59A0-BD05-4B05-9FA9-B5DC193FD382}"/>
            </a:ext>
          </a:extLst>
        </xdr:cNvPr>
        <xdr:cNvCxnSpPr/>
      </xdr:nvCxnSpPr>
      <xdr:spPr>
        <a:xfrm>
          <a:off x="11579225" y="56007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31</xdr:row>
      <xdr:rowOff>85725</xdr:rowOff>
    </xdr:from>
    <xdr:to>
      <xdr:col>17</xdr:col>
      <xdr:colOff>0</xdr:colOff>
      <xdr:row>31</xdr:row>
      <xdr:rowOff>95250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A6027FC1-DF95-4D6E-A2B3-E4F32F1E5C12}"/>
            </a:ext>
          </a:extLst>
        </xdr:cNvPr>
        <xdr:cNvCxnSpPr/>
      </xdr:nvCxnSpPr>
      <xdr:spPr>
        <a:xfrm flipV="1">
          <a:off x="11579225" y="620077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35</xdr:row>
      <xdr:rowOff>85725</xdr:rowOff>
    </xdr:from>
    <xdr:to>
      <xdr:col>17</xdr:col>
      <xdr:colOff>0</xdr:colOff>
      <xdr:row>35</xdr:row>
      <xdr:rowOff>95250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9A83EAAA-0FBA-469E-A782-6C807088DD1B}"/>
            </a:ext>
          </a:extLst>
        </xdr:cNvPr>
        <xdr:cNvCxnSpPr/>
      </xdr:nvCxnSpPr>
      <xdr:spPr>
        <a:xfrm flipV="1">
          <a:off x="11579225" y="700722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132710</xdr:rowOff>
    </xdr:from>
    <xdr:to>
      <xdr:col>13</xdr:col>
      <xdr:colOff>90908</xdr:colOff>
      <xdr:row>33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D738EF56-BB78-4690-A903-7625EB0B20EB}"/>
            </a:ext>
          </a:extLst>
        </xdr:cNvPr>
        <xdr:cNvCxnSpPr>
          <a:endCxn id="20" idx="3"/>
        </xdr:cNvCxnSpPr>
      </xdr:nvCxnSpPr>
      <xdr:spPr>
        <a:xfrm flipV="1">
          <a:off x="8363085" y="5604519"/>
          <a:ext cx="2049951" cy="10832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0</xdr:rowOff>
    </xdr:from>
    <xdr:to>
      <xdr:col>13</xdr:col>
      <xdr:colOff>102824</xdr:colOff>
      <xdr:row>39</xdr:row>
      <xdr:rowOff>98532</xdr:rowOff>
    </xdr:to>
    <xdr:cxnSp macro="">
      <xdr:nvCxnSpPr>
        <xdr:cNvPr id="31" name="Rett linje 30">
          <a:extLst>
            <a:ext uri="{FF2B5EF4-FFF2-40B4-BE49-F238E27FC236}">
              <a16:creationId xmlns:a16="http://schemas.microsoft.com/office/drawing/2014/main" id="{34F3CA5A-EBA0-4B78-81A6-869EFCDDEB43}"/>
            </a:ext>
          </a:extLst>
        </xdr:cNvPr>
        <xdr:cNvCxnSpPr>
          <a:endCxn id="32" idx="1"/>
        </xdr:cNvCxnSpPr>
      </xdr:nvCxnSpPr>
      <xdr:spPr>
        <a:xfrm>
          <a:off x="8369300" y="6718300"/>
          <a:ext cx="2071324" cy="11018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39</xdr:row>
      <xdr:rowOff>7327</xdr:rowOff>
    </xdr:from>
    <xdr:to>
      <xdr:col>13</xdr:col>
      <xdr:colOff>659423</xdr:colOff>
      <xdr:row>41</xdr:row>
      <xdr:rowOff>212481</xdr:rowOff>
    </xdr:to>
    <xdr:sp macro="" textlink="">
      <xdr:nvSpPr>
        <xdr:cNvPr id="32" name="Ellipse 31">
          <a:extLst>
            <a:ext uri="{FF2B5EF4-FFF2-40B4-BE49-F238E27FC236}">
              <a16:creationId xmlns:a16="http://schemas.microsoft.com/office/drawing/2014/main" id="{CD499CD4-77E6-433A-96BB-366B638D070F}"/>
            </a:ext>
          </a:extLst>
        </xdr:cNvPr>
        <xdr:cNvSpPr/>
      </xdr:nvSpPr>
      <xdr:spPr>
        <a:xfrm>
          <a:off x="10345127" y="77289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33</xdr:row>
      <xdr:rowOff>95250</xdr:rowOff>
    </xdr:from>
    <xdr:to>
      <xdr:col>13</xdr:col>
      <xdr:colOff>9525</xdr:colOff>
      <xdr:row>33</xdr:row>
      <xdr:rowOff>95983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EBBBCD8C-E548-45F9-961E-21268932FA40}"/>
            </a:ext>
          </a:extLst>
        </xdr:cNvPr>
        <xdr:cNvCxnSpPr>
          <a:endCxn id="21" idx="2"/>
        </xdr:cNvCxnSpPr>
      </xdr:nvCxnSpPr>
      <xdr:spPr>
        <a:xfrm>
          <a:off x="8369300" y="6610350"/>
          <a:ext cx="1978025" cy="7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563927</xdr:colOff>
      <xdr:row>38</xdr:row>
      <xdr:rowOff>87923</xdr:rowOff>
    </xdr:from>
    <xdr:to>
      <xdr:col>15</xdr:col>
      <xdr:colOff>1</xdr:colOff>
      <xdr:row>39</xdr:row>
      <xdr:rowOff>98532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DE186E14-9784-4708-A0E8-7DD5EBC4C732}"/>
            </a:ext>
          </a:extLst>
        </xdr:cNvPr>
        <xdr:cNvCxnSpPr>
          <a:stCxn id="32" idx="7"/>
        </xdr:cNvCxnSpPr>
      </xdr:nvCxnSpPr>
      <xdr:spPr>
        <a:xfrm rot="5400000" flipH="1" flipV="1">
          <a:off x="11138334" y="73760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41</xdr:row>
      <xdr:rowOff>121276</xdr:rowOff>
    </xdr:from>
    <xdr:to>
      <xdr:col>15</xdr:col>
      <xdr:colOff>7330</xdr:colOff>
      <xdr:row>42</xdr:row>
      <xdr:rowOff>102577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94AC6602-C838-4B7E-8C70-776BC698646D}"/>
            </a:ext>
          </a:extLst>
        </xdr:cNvPr>
        <xdr:cNvCxnSpPr>
          <a:stCxn id="32" idx="5"/>
        </xdr:cNvCxnSpPr>
      </xdr:nvCxnSpPr>
      <xdr:spPr>
        <a:xfrm rot="16200000" flipH="1">
          <a:off x="11156652" y="79816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38</xdr:row>
      <xdr:rowOff>87923</xdr:rowOff>
    </xdr:from>
    <xdr:to>
      <xdr:col>17</xdr:col>
      <xdr:colOff>7327</xdr:colOff>
      <xdr:row>38</xdr:row>
      <xdr:rowOff>87924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1FAF5117-87D8-45D2-819E-0DB13E5F767E}"/>
            </a:ext>
          </a:extLst>
        </xdr:cNvPr>
        <xdr:cNvCxnSpPr/>
      </xdr:nvCxnSpPr>
      <xdr:spPr>
        <a:xfrm flipV="1">
          <a:off x="11589727" y="7612673"/>
          <a:ext cx="16510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42</xdr:row>
      <xdr:rowOff>109904</xdr:rowOff>
    </xdr:from>
    <xdr:to>
      <xdr:col>17</xdr:col>
      <xdr:colOff>0</xdr:colOff>
      <xdr:row>42</xdr:row>
      <xdr:rowOff>111492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3A3638B3-AEE9-4461-9DEE-4FC38CAA1470}"/>
            </a:ext>
          </a:extLst>
        </xdr:cNvPr>
        <xdr:cNvCxnSpPr/>
      </xdr:nvCxnSpPr>
      <xdr:spPr>
        <a:xfrm>
          <a:off x="11589727" y="8422054"/>
          <a:ext cx="1643673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20</xdr:row>
      <xdr:rowOff>190499</xdr:rowOff>
    </xdr:from>
    <xdr:to>
      <xdr:col>6</xdr:col>
      <xdr:colOff>19050</xdr:colOff>
      <xdr:row>23</xdr:row>
      <xdr:rowOff>219074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F20906A4-5DA0-46C7-AA3B-AB2F821802C6}"/>
            </a:ext>
          </a:extLst>
        </xdr:cNvPr>
        <xdr:cNvSpPr/>
      </xdr:nvSpPr>
      <xdr:spPr>
        <a:xfrm>
          <a:off x="5292725" y="4140199"/>
          <a:ext cx="74612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700583</xdr:colOff>
      <xdr:row>12</xdr:row>
      <xdr:rowOff>1</xdr:rowOff>
    </xdr:from>
    <xdr:to>
      <xdr:col>8</xdr:col>
      <xdr:colOff>488949</xdr:colOff>
      <xdr:row>21</xdr:row>
      <xdr:rowOff>77968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F5BA13F2-F414-43A1-ADEC-35D395F3AB10}"/>
            </a:ext>
          </a:extLst>
        </xdr:cNvPr>
        <xdr:cNvCxnSpPr>
          <a:stCxn id="38" idx="7"/>
        </xdr:cNvCxnSpPr>
      </xdr:nvCxnSpPr>
      <xdr:spPr>
        <a:xfrm flipV="1">
          <a:off x="5983783" y="2374901"/>
          <a:ext cx="1826716" cy="1849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668063</xdr:colOff>
      <xdr:row>23</xdr:row>
      <xdr:rowOff>131195</xdr:rowOff>
    </xdr:from>
    <xdr:to>
      <xdr:col>9</xdr:col>
      <xdr:colOff>3</xdr:colOff>
      <xdr:row>33</xdr:row>
      <xdr:rowOff>3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3FF36062-43C1-4764-94A3-CE7C71F22DB6}"/>
            </a:ext>
          </a:extLst>
        </xdr:cNvPr>
        <xdr:cNvCxnSpPr>
          <a:stCxn id="38" idx="5"/>
        </xdr:cNvCxnSpPr>
      </xdr:nvCxnSpPr>
      <xdr:spPr>
        <a:xfrm rot="16200000" flipH="1">
          <a:off x="5959054" y="4663654"/>
          <a:ext cx="1843658" cy="1859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47</xdr:row>
      <xdr:rowOff>219075</xdr:rowOff>
    </xdr:from>
    <xdr:to>
      <xdr:col>14</xdr:col>
      <xdr:colOff>19050</xdr:colOff>
      <xdr:row>51</xdr:row>
      <xdr:rowOff>0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92D31700-7A55-48E1-B5B4-3E7EC6352A50}"/>
            </a:ext>
          </a:extLst>
        </xdr:cNvPr>
        <xdr:cNvSpPr/>
      </xdr:nvSpPr>
      <xdr:spPr>
        <a:xfrm>
          <a:off x="10334625" y="9490075"/>
          <a:ext cx="720725" cy="5937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771524</xdr:colOff>
      <xdr:row>54</xdr:row>
      <xdr:rowOff>180976</xdr:rowOff>
    </xdr:from>
    <xdr:to>
      <xdr:col>14</xdr:col>
      <xdr:colOff>9525</xdr:colOff>
      <xdr:row>57</xdr:row>
      <xdr:rowOff>180976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2C3078DB-F732-4B04-900A-AECD13943079}"/>
            </a:ext>
          </a:extLst>
        </xdr:cNvPr>
        <xdr:cNvSpPr/>
      </xdr:nvSpPr>
      <xdr:spPr>
        <a:xfrm>
          <a:off x="10340974" y="10861676"/>
          <a:ext cx="704851" cy="609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771526</xdr:colOff>
      <xdr:row>62</xdr:row>
      <xdr:rowOff>9525</xdr:rowOff>
    </xdr:from>
    <xdr:to>
      <xdr:col>14</xdr:col>
      <xdr:colOff>9526</xdr:colOff>
      <xdr:row>65</xdr:row>
      <xdr:rowOff>0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A3E8F57E-BE70-4E6F-9E44-4A895B0F683D}"/>
            </a:ext>
          </a:extLst>
        </xdr:cNvPr>
        <xdr:cNvSpPr/>
      </xdr:nvSpPr>
      <xdr:spPr>
        <a:xfrm>
          <a:off x="10334626" y="12284075"/>
          <a:ext cx="711200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50</xdr:row>
      <xdr:rowOff>99831</xdr:rowOff>
    </xdr:from>
    <xdr:to>
      <xdr:col>13</xdr:col>
      <xdr:colOff>106252</xdr:colOff>
      <xdr:row>56</xdr:row>
      <xdr:rowOff>0</xdr:rowOff>
    </xdr:to>
    <xdr:cxnSp macro="">
      <xdr:nvCxnSpPr>
        <xdr:cNvPr id="44" name="Rett linje 43">
          <a:extLst>
            <a:ext uri="{FF2B5EF4-FFF2-40B4-BE49-F238E27FC236}">
              <a16:creationId xmlns:a16="http://schemas.microsoft.com/office/drawing/2014/main" id="{39F915A3-0441-41AA-B234-40D6BC2DB1CE}"/>
            </a:ext>
          </a:extLst>
        </xdr:cNvPr>
        <xdr:cNvCxnSpPr>
          <a:endCxn id="41" idx="3"/>
        </xdr:cNvCxnSpPr>
      </xdr:nvCxnSpPr>
      <xdr:spPr>
        <a:xfrm flipV="1">
          <a:off x="8369300" y="9986781"/>
          <a:ext cx="2074752" cy="11003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57</xdr:row>
      <xdr:rowOff>0</xdr:rowOff>
    </xdr:from>
    <xdr:to>
      <xdr:col>13</xdr:col>
      <xdr:colOff>104858</xdr:colOff>
      <xdr:row>62</xdr:row>
      <xdr:rowOff>91824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005691D8-2508-4E9B-85DF-2756CCFD6038}"/>
            </a:ext>
          </a:extLst>
        </xdr:cNvPr>
        <xdr:cNvCxnSpPr>
          <a:endCxn id="43" idx="1"/>
        </xdr:cNvCxnSpPr>
      </xdr:nvCxnSpPr>
      <xdr:spPr>
        <a:xfrm>
          <a:off x="8369300" y="11290300"/>
          <a:ext cx="2073358" cy="10760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56</xdr:row>
      <xdr:rowOff>85726</xdr:rowOff>
    </xdr:from>
    <xdr:to>
      <xdr:col>12</xdr:col>
      <xdr:colOff>771524</xdr:colOff>
      <xdr:row>56</xdr:row>
      <xdr:rowOff>95250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C4D84CC8-F753-4D61-82AC-7E7F13C57EF0}"/>
            </a:ext>
          </a:extLst>
        </xdr:cNvPr>
        <xdr:cNvCxnSpPr>
          <a:endCxn id="42" idx="2"/>
        </xdr:cNvCxnSpPr>
      </xdr:nvCxnSpPr>
      <xdr:spPr>
        <a:xfrm flipV="1">
          <a:off x="8369300" y="11172826"/>
          <a:ext cx="1971674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611604</xdr:colOff>
      <xdr:row>47</xdr:row>
      <xdr:rowOff>114301</xdr:rowOff>
    </xdr:from>
    <xdr:to>
      <xdr:col>15</xdr:col>
      <xdr:colOff>9525</xdr:colOff>
      <xdr:row>48</xdr:row>
      <xdr:rowOff>82647</xdr:rowOff>
    </xdr:to>
    <xdr:cxnSp macro="">
      <xdr:nvCxnSpPr>
        <xdr:cNvPr id="47" name="Rett linje 46">
          <a:extLst>
            <a:ext uri="{FF2B5EF4-FFF2-40B4-BE49-F238E27FC236}">
              <a16:creationId xmlns:a16="http://schemas.microsoft.com/office/drawing/2014/main" id="{2E9EB8AB-734B-49F9-A0BC-FDB355888F2C}"/>
            </a:ext>
          </a:extLst>
        </xdr:cNvPr>
        <xdr:cNvCxnSpPr>
          <a:stCxn id="41" idx="7"/>
        </xdr:cNvCxnSpPr>
      </xdr:nvCxnSpPr>
      <xdr:spPr>
        <a:xfrm flipV="1">
          <a:off x="10949404" y="9410701"/>
          <a:ext cx="642521" cy="1651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665273</xdr:colOff>
      <xdr:row>50</xdr:row>
      <xdr:rowOff>99830</xdr:rowOff>
    </xdr:from>
    <xdr:to>
      <xdr:col>15</xdr:col>
      <xdr:colOff>9528</xdr:colOff>
      <xdr:row>51</xdr:row>
      <xdr:rowOff>85727</xdr:rowOff>
    </xdr:to>
    <xdr:cxnSp macro="">
      <xdr:nvCxnSpPr>
        <xdr:cNvPr id="48" name="Rett linje 47">
          <a:extLst>
            <a:ext uri="{FF2B5EF4-FFF2-40B4-BE49-F238E27FC236}">
              <a16:creationId xmlns:a16="http://schemas.microsoft.com/office/drawing/2014/main" id="{F3D0F2B2-DB7C-4847-8281-8E524A9D20B1}"/>
            </a:ext>
          </a:extLst>
        </xdr:cNvPr>
        <xdr:cNvCxnSpPr>
          <a:stCxn id="41" idx="5"/>
        </xdr:cNvCxnSpPr>
      </xdr:nvCxnSpPr>
      <xdr:spPr>
        <a:xfrm rot="16200000" flipH="1">
          <a:off x="11206127" y="9783726"/>
          <a:ext cx="182747" cy="588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47</xdr:row>
      <xdr:rowOff>104775</xdr:rowOff>
    </xdr:from>
    <xdr:to>
      <xdr:col>17</xdr:col>
      <xdr:colOff>0</xdr:colOff>
      <xdr:row>47</xdr:row>
      <xdr:rowOff>106363</xdr:rowOff>
    </xdr:to>
    <xdr:cxnSp macro="">
      <xdr:nvCxnSpPr>
        <xdr:cNvPr id="49" name="Rett linje 48">
          <a:extLst>
            <a:ext uri="{FF2B5EF4-FFF2-40B4-BE49-F238E27FC236}">
              <a16:creationId xmlns:a16="http://schemas.microsoft.com/office/drawing/2014/main" id="{07373121-CFF3-41E4-90C1-A5A71E10CCB5}"/>
            </a:ext>
          </a:extLst>
        </xdr:cNvPr>
        <xdr:cNvCxnSpPr/>
      </xdr:nvCxnSpPr>
      <xdr:spPr>
        <a:xfrm>
          <a:off x="11591925" y="94011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51</xdr:row>
      <xdr:rowOff>76200</xdr:rowOff>
    </xdr:from>
    <xdr:to>
      <xdr:col>17</xdr:col>
      <xdr:colOff>9525</xdr:colOff>
      <xdr:row>51</xdr:row>
      <xdr:rowOff>85726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CCAB4BBD-3476-44F5-9B5C-1FA118A76A19}"/>
            </a:ext>
          </a:extLst>
        </xdr:cNvPr>
        <xdr:cNvCxnSpPr/>
      </xdr:nvCxnSpPr>
      <xdr:spPr>
        <a:xfrm flipV="1">
          <a:off x="11591925" y="10160000"/>
          <a:ext cx="1651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54</xdr:row>
      <xdr:rowOff>95250</xdr:rowOff>
    </xdr:from>
    <xdr:to>
      <xdr:col>17</xdr:col>
      <xdr:colOff>9525</xdr:colOff>
      <xdr:row>54</xdr:row>
      <xdr:rowOff>96838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6AB88D90-049E-4486-9C1B-E8F5EC3CF95A}"/>
            </a:ext>
          </a:extLst>
        </xdr:cNvPr>
        <xdr:cNvCxnSpPr/>
      </xdr:nvCxnSpPr>
      <xdr:spPr>
        <a:xfrm>
          <a:off x="11582400" y="10775950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58</xdr:row>
      <xdr:rowOff>104775</xdr:rowOff>
    </xdr:from>
    <xdr:to>
      <xdr:col>17</xdr:col>
      <xdr:colOff>9525</xdr:colOff>
      <xdr:row>58</xdr:row>
      <xdr:rowOff>106363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B56C0B25-2BC7-45C7-81A3-135B2559FCBF}"/>
            </a:ext>
          </a:extLst>
        </xdr:cNvPr>
        <xdr:cNvCxnSpPr/>
      </xdr:nvCxnSpPr>
      <xdr:spPr>
        <a:xfrm>
          <a:off x="11591925" y="11591925"/>
          <a:ext cx="16510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54</xdr:row>
      <xdr:rowOff>95251</xdr:rowOff>
    </xdr:from>
    <xdr:to>
      <xdr:col>15</xdr:col>
      <xdr:colOff>9525</xdr:colOff>
      <xdr:row>55</xdr:row>
      <xdr:rowOff>69085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7906D8CA-76F0-4E50-AD43-9C52D0274872}"/>
            </a:ext>
          </a:extLst>
        </xdr:cNvPr>
        <xdr:cNvCxnSpPr>
          <a:stCxn id="42" idx="7"/>
        </xdr:cNvCxnSpPr>
      </xdr:nvCxnSpPr>
      <xdr:spPr>
        <a:xfrm flipV="1">
          <a:off x="10942203" y="10775951"/>
          <a:ext cx="649722" cy="1770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57</xdr:row>
      <xdr:rowOff>93296</xdr:rowOff>
    </xdr:from>
    <xdr:to>
      <xdr:col>15</xdr:col>
      <xdr:colOff>0</xdr:colOff>
      <xdr:row>58</xdr:row>
      <xdr:rowOff>104774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E5247360-5ADB-4E12-A2BF-01117CD72296}"/>
            </a:ext>
          </a:extLst>
        </xdr:cNvPr>
        <xdr:cNvCxnSpPr>
          <a:stCxn id="42" idx="5"/>
        </xdr:cNvCxnSpPr>
      </xdr:nvCxnSpPr>
      <xdr:spPr>
        <a:xfrm>
          <a:off x="10942203" y="11383596"/>
          <a:ext cx="640197" cy="208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61</xdr:row>
      <xdr:rowOff>85730</xdr:rowOff>
    </xdr:from>
    <xdr:to>
      <xdr:col>15</xdr:col>
      <xdr:colOff>2</xdr:colOff>
      <xdr:row>62</xdr:row>
      <xdr:rowOff>95810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221C3C43-CBB2-48B8-AD70-845B099586C6}"/>
            </a:ext>
          </a:extLst>
        </xdr:cNvPr>
        <xdr:cNvCxnSpPr>
          <a:stCxn id="43" idx="7"/>
        </xdr:cNvCxnSpPr>
      </xdr:nvCxnSpPr>
      <xdr:spPr>
        <a:xfrm flipV="1">
          <a:off x="10941275" y="12163430"/>
          <a:ext cx="641127" cy="2069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61</xdr:row>
      <xdr:rowOff>76199</xdr:rowOff>
    </xdr:from>
    <xdr:to>
      <xdr:col>17</xdr:col>
      <xdr:colOff>0</xdr:colOff>
      <xdr:row>61</xdr:row>
      <xdr:rowOff>76200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8CF2ABF5-9EDC-4109-83D4-A9AE1742AAA3}"/>
            </a:ext>
          </a:extLst>
        </xdr:cNvPr>
        <xdr:cNvCxnSpPr/>
      </xdr:nvCxnSpPr>
      <xdr:spPr>
        <a:xfrm>
          <a:off x="11591925" y="12153899"/>
          <a:ext cx="1641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64</xdr:row>
      <xdr:rowOff>113287</xdr:rowOff>
    </xdr:from>
    <xdr:to>
      <xdr:col>15</xdr:col>
      <xdr:colOff>1</xdr:colOff>
      <xdr:row>65</xdr:row>
      <xdr:rowOff>114299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3CE83BBC-666D-4B4D-BDE1-1261DA279D59}"/>
            </a:ext>
          </a:extLst>
        </xdr:cNvPr>
        <xdr:cNvCxnSpPr>
          <a:stCxn id="43" idx="5"/>
        </xdr:cNvCxnSpPr>
      </xdr:nvCxnSpPr>
      <xdr:spPr>
        <a:xfrm>
          <a:off x="10941275" y="12781537"/>
          <a:ext cx="641126" cy="197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65</xdr:row>
      <xdr:rowOff>104775</xdr:rowOff>
    </xdr:from>
    <xdr:to>
      <xdr:col>17</xdr:col>
      <xdr:colOff>0</xdr:colOff>
      <xdr:row>65</xdr:row>
      <xdr:rowOff>106363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30E90A2E-BD55-4DD3-B2AE-CE08EC7963BA}"/>
            </a:ext>
          </a:extLst>
        </xdr:cNvPr>
        <xdr:cNvCxnSpPr/>
      </xdr:nvCxnSpPr>
      <xdr:spPr>
        <a:xfrm>
          <a:off x="11591925" y="129698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18143</xdr:colOff>
      <xdr:row>36</xdr:row>
      <xdr:rowOff>9071</xdr:rowOff>
    </xdr:from>
    <xdr:to>
      <xdr:col>8</xdr:col>
      <xdr:colOff>472624</xdr:colOff>
      <xdr:row>56</xdr:row>
      <xdr:rowOff>76203</xdr:rowOff>
    </xdr:to>
    <xdr:cxnSp macro="">
      <xdr:nvCxnSpPr>
        <xdr:cNvPr id="59" name="Rett linje 58">
          <a:extLst>
            <a:ext uri="{FF2B5EF4-FFF2-40B4-BE49-F238E27FC236}">
              <a16:creationId xmlns:a16="http://schemas.microsoft.com/office/drawing/2014/main" id="{FBB4E0CD-D131-4395-B1B3-FE92DBE6DA62}"/>
            </a:ext>
          </a:extLst>
        </xdr:cNvPr>
        <xdr:cNvCxnSpPr/>
      </xdr:nvCxnSpPr>
      <xdr:spPr>
        <a:xfrm>
          <a:off x="1821543" y="7133771"/>
          <a:ext cx="5972631" cy="4029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9072</xdr:colOff>
      <xdr:row>23</xdr:row>
      <xdr:rowOff>109355</xdr:rowOff>
    </xdr:from>
    <xdr:to>
      <xdr:col>5</xdr:col>
      <xdr:colOff>128092</xdr:colOff>
      <xdr:row>33</xdr:row>
      <xdr:rowOff>172357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ADB7F3BD-CD63-42C0-840E-55117A53D6A5}"/>
            </a:ext>
          </a:extLst>
        </xdr:cNvPr>
        <xdr:cNvCxnSpPr>
          <a:endCxn id="38" idx="3"/>
        </xdr:cNvCxnSpPr>
      </xdr:nvCxnSpPr>
      <xdr:spPr>
        <a:xfrm flipV="1">
          <a:off x="1812472" y="4649605"/>
          <a:ext cx="3598820" cy="2037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479177</xdr:colOff>
      <xdr:row>32</xdr:row>
      <xdr:rowOff>189150</xdr:rowOff>
    </xdr:from>
    <xdr:to>
      <xdr:col>11</xdr:col>
      <xdr:colOff>661740</xdr:colOff>
      <xdr:row>34</xdr:row>
      <xdr:rowOff>58380</xdr:rowOff>
    </xdr:to>
    <xdr:pic>
      <xdr:nvPicPr>
        <xdr:cNvPr id="61" name="Bilde 60">
          <a:extLst>
            <a:ext uri="{FF2B5EF4-FFF2-40B4-BE49-F238E27FC236}">
              <a16:creationId xmlns:a16="http://schemas.microsoft.com/office/drawing/2014/main" id="{3D57E60F-DCCC-4F7F-AE8F-605A6CE828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639390" y="6674256"/>
          <a:ext cx="182563" cy="27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99484</xdr:colOff>
      <xdr:row>36</xdr:row>
      <xdr:rowOff>25401</xdr:rowOff>
    </xdr:from>
    <xdr:to>
      <xdr:col>11</xdr:col>
      <xdr:colOff>282047</xdr:colOff>
      <xdr:row>37</xdr:row>
      <xdr:rowOff>98804</xdr:rowOff>
    </xdr:to>
    <xdr:pic>
      <xdr:nvPicPr>
        <xdr:cNvPr id="62" name="Bilde 61">
          <a:extLst>
            <a:ext uri="{FF2B5EF4-FFF2-40B4-BE49-F238E27FC236}">
              <a16:creationId xmlns:a16="http://schemas.microsoft.com/office/drawing/2014/main" id="{CCE8F41C-EF62-40DF-87E4-693F542352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268884" y="7150101"/>
          <a:ext cx="182563" cy="276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586316</xdr:colOff>
      <xdr:row>11</xdr:row>
      <xdr:rowOff>5746</xdr:rowOff>
    </xdr:from>
    <xdr:to>
      <xdr:col>12</xdr:col>
      <xdr:colOff>49211</xdr:colOff>
      <xdr:row>12</xdr:row>
      <xdr:rowOff>75522</xdr:rowOff>
    </xdr:to>
    <xdr:pic>
      <xdr:nvPicPr>
        <xdr:cNvPr id="63" name="Bilde 62">
          <a:extLst>
            <a:ext uri="{FF2B5EF4-FFF2-40B4-BE49-F238E27FC236}">
              <a16:creationId xmlns:a16="http://schemas.microsoft.com/office/drawing/2014/main" id="{E16AB533-D8C9-4689-B7E2-C9402C21C8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755716" y="2177446"/>
          <a:ext cx="180445" cy="27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800401</xdr:colOff>
      <xdr:row>13</xdr:row>
      <xdr:rowOff>153305</xdr:rowOff>
    </xdr:from>
    <xdr:to>
      <xdr:col>11</xdr:col>
      <xdr:colOff>178631</xdr:colOff>
      <xdr:row>15</xdr:row>
      <xdr:rowOff>24113</xdr:rowOff>
    </xdr:to>
    <xdr:pic>
      <xdr:nvPicPr>
        <xdr:cNvPr id="64" name="Bilde 63">
          <a:extLst>
            <a:ext uri="{FF2B5EF4-FFF2-40B4-BE49-F238E27FC236}">
              <a16:creationId xmlns:a16="http://schemas.microsoft.com/office/drawing/2014/main" id="{F56AC2F3-76CD-40B3-8635-0482EEEF9D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169701" y="2725055"/>
          <a:ext cx="178330" cy="264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742950</xdr:colOff>
      <xdr:row>61</xdr:row>
      <xdr:rowOff>76200</xdr:rowOff>
    </xdr:from>
    <xdr:to>
      <xdr:col>16</xdr:col>
      <xdr:colOff>752475</xdr:colOff>
      <xdr:row>61</xdr:row>
      <xdr:rowOff>77788</xdr:rowOff>
    </xdr:to>
    <xdr:cxnSp macro="">
      <xdr:nvCxnSpPr>
        <xdr:cNvPr id="65" name="Rett linje 64">
          <a:extLst>
            <a:ext uri="{FF2B5EF4-FFF2-40B4-BE49-F238E27FC236}">
              <a16:creationId xmlns:a16="http://schemas.microsoft.com/office/drawing/2014/main" id="{28D9588D-7F3C-4C2E-A61C-4EE9A9EF3F9B}"/>
            </a:ext>
          </a:extLst>
        </xdr:cNvPr>
        <xdr:cNvCxnSpPr/>
      </xdr:nvCxnSpPr>
      <xdr:spPr>
        <a:xfrm>
          <a:off x="11582400" y="121539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65</xdr:row>
      <xdr:rowOff>104775</xdr:rowOff>
    </xdr:from>
    <xdr:to>
      <xdr:col>17</xdr:col>
      <xdr:colOff>9525</xdr:colOff>
      <xdr:row>65</xdr:row>
      <xdr:rowOff>106363</xdr:rowOff>
    </xdr:to>
    <xdr:cxnSp macro="">
      <xdr:nvCxnSpPr>
        <xdr:cNvPr id="66" name="Rett linje 65">
          <a:extLst>
            <a:ext uri="{FF2B5EF4-FFF2-40B4-BE49-F238E27FC236}">
              <a16:creationId xmlns:a16="http://schemas.microsoft.com/office/drawing/2014/main" id="{FC792090-6090-49A6-B08D-FB0F3EF9C1E2}"/>
            </a:ext>
          </a:extLst>
        </xdr:cNvPr>
        <xdr:cNvCxnSpPr/>
      </xdr:nvCxnSpPr>
      <xdr:spPr>
        <a:xfrm>
          <a:off x="11582400" y="129698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537635</xdr:colOff>
      <xdr:row>55</xdr:row>
      <xdr:rowOff>177801</xdr:rowOff>
    </xdr:from>
    <xdr:to>
      <xdr:col>12</xdr:col>
      <xdr:colOff>530</xdr:colOff>
      <xdr:row>57</xdr:row>
      <xdr:rowOff>50120</xdr:rowOff>
    </xdr:to>
    <xdr:pic>
      <xdr:nvPicPr>
        <xdr:cNvPr id="67" name="Bilde 66">
          <a:extLst>
            <a:ext uri="{FF2B5EF4-FFF2-40B4-BE49-F238E27FC236}">
              <a16:creationId xmlns:a16="http://schemas.microsoft.com/office/drawing/2014/main" id="{2DD151E9-6357-429D-9EEB-400F33E3F9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707035" y="11061701"/>
          <a:ext cx="180445" cy="278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414866</xdr:colOff>
      <xdr:row>59</xdr:row>
      <xdr:rowOff>171450</xdr:rowOff>
    </xdr:from>
    <xdr:to>
      <xdr:col>11</xdr:col>
      <xdr:colOff>597429</xdr:colOff>
      <xdr:row>61</xdr:row>
      <xdr:rowOff>43770</xdr:rowOff>
    </xdr:to>
    <xdr:pic>
      <xdr:nvPicPr>
        <xdr:cNvPr id="68" name="Bilde 67">
          <a:extLst>
            <a:ext uri="{FF2B5EF4-FFF2-40B4-BE49-F238E27FC236}">
              <a16:creationId xmlns:a16="http://schemas.microsoft.com/office/drawing/2014/main" id="{691B7A2C-24B2-4BF1-A975-6DBEF254A1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584266" y="11855450"/>
          <a:ext cx="182563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1565841</xdr:colOff>
      <xdr:row>28</xdr:row>
      <xdr:rowOff>130781</xdr:rowOff>
    </xdr:from>
    <xdr:to>
      <xdr:col>2</xdr:col>
      <xdr:colOff>1748404</xdr:colOff>
      <xdr:row>30</xdr:row>
      <xdr:rowOff>1524</xdr:rowOff>
    </xdr:to>
    <xdr:pic>
      <xdr:nvPicPr>
        <xdr:cNvPr id="69" name="Bilde 68">
          <a:extLst>
            <a:ext uri="{FF2B5EF4-FFF2-40B4-BE49-F238E27FC236}">
              <a16:creationId xmlns:a16="http://schemas.microsoft.com/office/drawing/2014/main" id="{2D260467-9CE2-4AA6-9BA9-69C697899B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8457620">
          <a:off x="3362756" y="5805249"/>
          <a:ext cx="182563" cy="276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59B6E54B-6133-48BF-ABD4-2B48D04E1197}"/>
            </a:ext>
          </a:extLst>
        </xdr:cNvPr>
        <xdr:cNvSpPr/>
      </xdr:nvSpPr>
      <xdr:spPr>
        <a:xfrm>
          <a:off x="967740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C3D8D458-56CE-425D-A032-FAE573F4FC07}"/>
            </a:ext>
          </a:extLst>
        </xdr:cNvPr>
        <xdr:cNvCxnSpPr>
          <a:stCxn id="2" idx="7"/>
        </xdr:cNvCxnSpPr>
      </xdr:nvCxnSpPr>
      <xdr:spPr>
        <a:xfrm rot="5400000" flipH="1" flipV="1">
          <a:off x="1049091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5</xdr:row>
      <xdr:rowOff>100070</xdr:rowOff>
    </xdr:from>
    <xdr:to>
      <xdr:col>15</xdr:col>
      <xdr:colOff>1</xdr:colOff>
      <xdr:row>6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AA1D8C48-634A-4290-8DE5-CDBE75E7B618}"/>
            </a:ext>
          </a:extLst>
        </xdr:cNvPr>
        <xdr:cNvCxnSpPr>
          <a:stCxn id="2" idx="5"/>
        </xdr:cNvCxnSpPr>
      </xdr:nvCxnSpPr>
      <xdr:spPr>
        <a:xfrm rot="16200000" flipH="1">
          <a:off x="10509960" y="845258"/>
          <a:ext cx="1729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D2E41594-08BC-4AD6-8FBF-7992464141BE}"/>
            </a:ext>
          </a:extLst>
        </xdr:cNvPr>
        <xdr:cNvCxnSpPr/>
      </xdr:nvCxnSpPr>
      <xdr:spPr>
        <a:xfrm>
          <a:off x="10918825" y="4699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535455</xdr:colOff>
      <xdr:row>6</xdr:row>
      <xdr:rowOff>70784</xdr:rowOff>
    </xdr:from>
    <xdr:to>
      <xdr:col>16</xdr:col>
      <xdr:colOff>635000</xdr:colOff>
      <xdr:row>6</xdr:row>
      <xdr:rowOff>72372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03AADA1E-93C3-4E82-A3E7-B858ADFBD121}"/>
            </a:ext>
          </a:extLst>
        </xdr:cNvPr>
        <xdr:cNvCxnSpPr/>
      </xdr:nvCxnSpPr>
      <xdr:spPr>
        <a:xfrm>
          <a:off x="10911355" y="125188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</xdr:rowOff>
    </xdr:from>
    <xdr:to>
      <xdr:col>14</xdr:col>
      <xdr:colOff>19050</xdr:colOff>
      <xdr:row>15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17EC3E41-4508-4DF1-A252-AF99D3FEE61B}"/>
            </a:ext>
          </a:extLst>
        </xdr:cNvPr>
        <xdr:cNvSpPr/>
      </xdr:nvSpPr>
      <xdr:spPr>
        <a:xfrm>
          <a:off x="9686925" y="25590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12</xdr:row>
      <xdr:rowOff>85726</xdr:rowOff>
    </xdr:from>
    <xdr:to>
      <xdr:col>14</xdr:col>
      <xdr:colOff>752474</xdr:colOff>
      <xdr:row>13</xdr:row>
      <xdr:rowOff>92066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23A7E6A9-FCB4-49CF-9F90-BA4CF4F6DF90}"/>
            </a:ext>
          </a:extLst>
        </xdr:cNvPr>
        <xdr:cNvCxnSpPr>
          <a:stCxn id="7" idx="7"/>
        </xdr:cNvCxnSpPr>
      </xdr:nvCxnSpPr>
      <xdr:spPr>
        <a:xfrm rot="5400000" flipH="1" flipV="1">
          <a:off x="10493073" y="22190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12</xdr:row>
      <xdr:rowOff>86783</xdr:rowOff>
    </xdr:from>
    <xdr:to>
      <xdr:col>16</xdr:col>
      <xdr:colOff>627591</xdr:colOff>
      <xdr:row>12</xdr:row>
      <xdr:rowOff>88371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B0E4CBBB-127B-4370-85EC-A53FDA09DA61}"/>
            </a:ext>
          </a:extLst>
        </xdr:cNvPr>
        <xdr:cNvCxnSpPr/>
      </xdr:nvCxnSpPr>
      <xdr:spPr>
        <a:xfrm>
          <a:off x="10911416" y="24489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15</xdr:row>
      <xdr:rowOff>117486</xdr:rowOff>
    </xdr:from>
    <xdr:to>
      <xdr:col>15</xdr:col>
      <xdr:colOff>1</xdr:colOff>
      <xdr:row>16</xdr:row>
      <xdr:rowOff>95249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96C2C726-C4E4-44EE-921D-E1931369A386}"/>
            </a:ext>
          </a:extLst>
        </xdr:cNvPr>
        <xdr:cNvCxnSpPr>
          <a:stCxn id="7" idx="5"/>
        </xdr:cNvCxnSpPr>
      </xdr:nvCxnSpPr>
      <xdr:spPr>
        <a:xfrm rot="16200000" flipH="1">
          <a:off x="10505775" y="28286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104775</xdr:rowOff>
    </xdr:from>
    <xdr:to>
      <xdr:col>17</xdr:col>
      <xdr:colOff>9525</xdr:colOff>
      <xdr:row>16</xdr:row>
      <xdr:rowOff>106363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F7F8CA0E-C23C-4D63-ADA8-9536610A87FF}"/>
            </a:ext>
          </a:extLst>
        </xdr:cNvPr>
        <xdr:cNvCxnSpPr/>
      </xdr:nvCxnSpPr>
      <xdr:spPr>
        <a:xfrm>
          <a:off x="10922000" y="32543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7379F100-08DC-4424-B0EA-332C1FE3874A}"/>
            </a:ext>
          </a:extLst>
        </xdr:cNvPr>
        <xdr:cNvCxnSpPr>
          <a:endCxn id="2" idx="3"/>
        </xdr:cNvCxnSpPr>
      </xdr:nvCxnSpPr>
      <xdr:spPr>
        <a:xfrm flipV="1">
          <a:off x="7718425" y="107874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9525</xdr:colOff>
      <xdr:row>14</xdr:row>
      <xdr:rowOff>98426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44A277B8-0A82-435F-A045-3F87FEF00EAC}"/>
            </a:ext>
          </a:extLst>
        </xdr:cNvPr>
        <xdr:cNvCxnSpPr>
          <a:endCxn id="7" idx="2"/>
        </xdr:cNvCxnSpPr>
      </xdr:nvCxnSpPr>
      <xdr:spPr>
        <a:xfrm>
          <a:off x="7708900" y="2362200"/>
          <a:ext cx="1978025" cy="4921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21</xdr:row>
      <xdr:rowOff>0</xdr:rowOff>
    </xdr:from>
    <xdr:to>
      <xdr:col>14</xdr:col>
      <xdr:colOff>9525</xdr:colOff>
      <xdr:row>24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AA8EEAA7-F5F9-4089-AD5B-6675F0921CBE}"/>
            </a:ext>
          </a:extLst>
        </xdr:cNvPr>
        <xdr:cNvSpPr/>
      </xdr:nvSpPr>
      <xdr:spPr>
        <a:xfrm>
          <a:off x="9674225" y="41338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575842</xdr:colOff>
      <xdr:row>20</xdr:row>
      <xdr:rowOff>85725</xdr:rowOff>
    </xdr:from>
    <xdr:to>
      <xdr:col>15</xdr:col>
      <xdr:colOff>0</xdr:colOff>
      <xdr:row>21</xdr:row>
      <xdr:rowOff>94853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7FAD0C11-8AD2-4D11-A5F5-10A4C795BF52}"/>
            </a:ext>
          </a:extLst>
        </xdr:cNvPr>
        <xdr:cNvCxnSpPr>
          <a:stCxn id="14" idx="7"/>
        </xdr:cNvCxnSpPr>
      </xdr:nvCxnSpPr>
      <xdr:spPr>
        <a:xfrm rot="5400000" flipH="1" flipV="1">
          <a:off x="10484632" y="3791335"/>
          <a:ext cx="205978" cy="6687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23</xdr:row>
      <xdr:rowOff>133747</xdr:rowOff>
    </xdr:from>
    <xdr:to>
      <xdr:col>15</xdr:col>
      <xdr:colOff>9524</xdr:colOff>
      <xdr:row>24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FAEB1106-CA4C-48A0-BE8B-ACB0B3EAE44E}"/>
            </a:ext>
          </a:extLst>
        </xdr:cNvPr>
        <xdr:cNvCxnSpPr>
          <a:stCxn id="14" idx="5"/>
        </xdr:cNvCxnSpPr>
      </xdr:nvCxnSpPr>
      <xdr:spPr>
        <a:xfrm rot="16200000" flipH="1">
          <a:off x="10517969" y="43965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20</xdr:row>
      <xdr:rowOff>76200</xdr:rowOff>
    </xdr:from>
    <xdr:to>
      <xdr:col>17</xdr:col>
      <xdr:colOff>0</xdr:colOff>
      <xdr:row>20</xdr:row>
      <xdr:rowOff>85725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F7CCF63D-764A-4189-8F77-6A95DE0DA10C}"/>
            </a:ext>
          </a:extLst>
        </xdr:cNvPr>
        <xdr:cNvCxnSpPr/>
      </xdr:nvCxnSpPr>
      <xdr:spPr>
        <a:xfrm flipV="1">
          <a:off x="10918825" y="40132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24</xdr:row>
      <xdr:rowOff>83671</xdr:rowOff>
    </xdr:from>
    <xdr:to>
      <xdr:col>16</xdr:col>
      <xdr:colOff>627529</xdr:colOff>
      <xdr:row>24</xdr:row>
      <xdr:rowOff>85259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409764BD-5338-4F8B-9F75-13FF961A583C}"/>
            </a:ext>
          </a:extLst>
        </xdr:cNvPr>
        <xdr:cNvCxnSpPr/>
      </xdr:nvCxnSpPr>
      <xdr:spPr>
        <a:xfrm>
          <a:off x="10903884" y="480807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22</xdr:row>
      <xdr:rowOff>152400</xdr:rowOff>
    </xdr:from>
    <xdr:to>
      <xdr:col>13</xdr:col>
      <xdr:colOff>28575</xdr:colOff>
      <xdr:row>27</xdr:row>
      <xdr:rowOff>12700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37C83AB7-7ECC-4E31-8C63-EBD98AD60B3A}"/>
            </a:ext>
          </a:extLst>
        </xdr:cNvPr>
        <xdr:cNvCxnSpPr/>
      </xdr:nvCxnSpPr>
      <xdr:spPr>
        <a:xfrm flipV="1">
          <a:off x="7721600" y="4483100"/>
          <a:ext cx="1984375" cy="844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859366</xdr:colOff>
      <xdr:row>27</xdr:row>
      <xdr:rowOff>129116</xdr:rowOff>
    </xdr:from>
    <xdr:to>
      <xdr:col>12</xdr:col>
      <xdr:colOff>434893</xdr:colOff>
      <xdr:row>31</xdr:row>
      <xdr:rowOff>107787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FE3FBBD1-275E-43E8-A45F-BCE6F41C3533}"/>
            </a:ext>
          </a:extLst>
        </xdr:cNvPr>
        <xdr:cNvCxnSpPr/>
      </xdr:nvCxnSpPr>
      <xdr:spPr>
        <a:xfrm>
          <a:off x="7675033" y="5558366"/>
          <a:ext cx="1999110" cy="783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31</xdr:row>
      <xdr:rowOff>7327</xdr:rowOff>
    </xdr:from>
    <xdr:to>
      <xdr:col>13</xdr:col>
      <xdr:colOff>659423</xdr:colOff>
      <xdr:row>33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E820333C-024C-419E-B912-8EEA34D6F2A0}"/>
            </a:ext>
          </a:extLst>
        </xdr:cNvPr>
        <xdr:cNvSpPr/>
      </xdr:nvSpPr>
      <xdr:spPr>
        <a:xfrm>
          <a:off x="9684727" y="6116027"/>
          <a:ext cx="652096" cy="59250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30</xdr:row>
      <xdr:rowOff>87923</xdr:rowOff>
    </xdr:from>
    <xdr:to>
      <xdr:col>15</xdr:col>
      <xdr:colOff>1</xdr:colOff>
      <xdr:row>31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9B889805-91FB-4F23-9D2B-D5056C205B87}"/>
            </a:ext>
          </a:extLst>
        </xdr:cNvPr>
        <xdr:cNvCxnSpPr>
          <a:stCxn id="21" idx="7"/>
        </xdr:cNvCxnSpPr>
      </xdr:nvCxnSpPr>
      <xdr:spPr>
        <a:xfrm rot="5400000" flipH="1" flipV="1">
          <a:off x="10474759" y="5759991"/>
          <a:ext cx="21380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33</xdr:row>
      <xdr:rowOff>121276</xdr:rowOff>
    </xdr:from>
    <xdr:to>
      <xdr:col>15</xdr:col>
      <xdr:colOff>7330</xdr:colOff>
      <xdr:row>34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1678E0B2-BD07-4607-B7EF-042241F9012B}"/>
            </a:ext>
          </a:extLst>
        </xdr:cNvPr>
        <xdr:cNvCxnSpPr>
          <a:stCxn id="21" idx="5"/>
        </xdr:cNvCxnSpPr>
      </xdr:nvCxnSpPr>
      <xdr:spPr>
        <a:xfrm rot="16200000" flipH="1">
          <a:off x="10496252" y="637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30</xdr:row>
      <xdr:rowOff>87923</xdr:rowOff>
    </xdr:from>
    <xdr:to>
      <xdr:col>16</xdr:col>
      <xdr:colOff>612444</xdr:colOff>
      <xdr:row>30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24D90E6E-F202-4DA8-B853-A672E4B3A925}"/>
            </a:ext>
          </a:extLst>
        </xdr:cNvPr>
        <xdr:cNvCxnSpPr/>
      </xdr:nvCxnSpPr>
      <xdr:spPr>
        <a:xfrm flipV="1">
          <a:off x="10891226" y="59934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548321</xdr:colOff>
      <xdr:row>34</xdr:row>
      <xdr:rowOff>93451</xdr:rowOff>
    </xdr:from>
    <xdr:to>
      <xdr:col>16</xdr:col>
      <xdr:colOff>638112</xdr:colOff>
      <xdr:row>34</xdr:row>
      <xdr:rowOff>95039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D11C19DA-5196-423D-BA2C-13F8748EF090}"/>
            </a:ext>
          </a:extLst>
        </xdr:cNvPr>
        <xdr:cNvCxnSpPr/>
      </xdr:nvCxnSpPr>
      <xdr:spPr>
        <a:xfrm>
          <a:off x="10924221" y="6799051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815975</xdr:colOff>
      <xdr:row>19</xdr:row>
      <xdr:rowOff>50799</xdr:rowOff>
    </xdr:from>
    <xdr:to>
      <xdr:col>6</xdr:col>
      <xdr:colOff>6350</xdr:colOff>
      <xdr:row>22</xdr:row>
      <xdr:rowOff>60324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042113FF-0D30-4936-A13D-5A0ED97F9A25}"/>
            </a:ext>
          </a:extLst>
        </xdr:cNvPr>
        <xdr:cNvSpPr/>
      </xdr:nvSpPr>
      <xdr:spPr>
        <a:xfrm>
          <a:off x="3730625" y="3790949"/>
          <a:ext cx="90487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773674</xdr:colOff>
      <xdr:row>12</xdr:row>
      <xdr:rowOff>12700</xdr:rowOff>
    </xdr:from>
    <xdr:to>
      <xdr:col>9</xdr:col>
      <xdr:colOff>25400</xdr:colOff>
      <xdr:row>19</xdr:row>
      <xdr:rowOff>141468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0EA1D5EC-6895-411D-AF8A-651F7CCFC7A0}"/>
            </a:ext>
          </a:extLst>
        </xdr:cNvPr>
        <xdr:cNvCxnSpPr>
          <a:cxnSpLocks/>
          <a:stCxn id="26" idx="7"/>
        </xdr:cNvCxnSpPr>
      </xdr:nvCxnSpPr>
      <xdr:spPr>
        <a:xfrm flipV="1">
          <a:off x="4507474" y="2374900"/>
          <a:ext cx="2331476" cy="1506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773674</xdr:colOff>
      <xdr:row>21</xdr:row>
      <xdr:rowOff>172855</xdr:rowOff>
    </xdr:from>
    <xdr:to>
      <xdr:col>9</xdr:col>
      <xdr:colOff>0</xdr:colOff>
      <xdr:row>26</xdr:row>
      <xdr:rowOff>190500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35954025-E952-4AD0-8CDC-B3BF8F4C5934}"/>
            </a:ext>
          </a:extLst>
        </xdr:cNvPr>
        <xdr:cNvCxnSpPr>
          <a:cxnSpLocks/>
          <a:stCxn id="26" idx="5"/>
        </xdr:cNvCxnSpPr>
      </xdr:nvCxnSpPr>
      <xdr:spPr>
        <a:xfrm>
          <a:off x="4507474" y="4306705"/>
          <a:ext cx="2306076" cy="10018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32</xdr:row>
      <xdr:rowOff>172545</xdr:rowOff>
    </xdr:from>
    <xdr:to>
      <xdr:col>9</xdr:col>
      <xdr:colOff>12700</xdr:colOff>
      <xdr:row>46</xdr:row>
      <xdr:rowOff>63500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405B818A-44A0-4992-A485-5411C07D5B80}"/>
            </a:ext>
          </a:extLst>
        </xdr:cNvPr>
        <xdr:cNvCxnSpPr>
          <a:cxnSpLocks/>
        </xdr:cNvCxnSpPr>
      </xdr:nvCxnSpPr>
      <xdr:spPr>
        <a:xfrm>
          <a:off x="1866903" y="6478095"/>
          <a:ext cx="4959347" cy="26786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21</xdr:row>
      <xdr:rowOff>172855</xdr:rowOff>
    </xdr:from>
    <xdr:to>
      <xdr:col>5</xdr:col>
      <xdr:colOff>130271</xdr:colOff>
      <xdr:row>31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3D351C75-205B-4A1C-B9E2-7A2D54F0A14A}"/>
            </a:ext>
          </a:extLst>
        </xdr:cNvPr>
        <xdr:cNvCxnSpPr>
          <a:cxnSpLocks/>
          <a:endCxn id="26" idx="3"/>
        </xdr:cNvCxnSpPr>
      </xdr:nvCxnSpPr>
      <xdr:spPr>
        <a:xfrm flipV="1">
          <a:off x="1892300" y="4306705"/>
          <a:ext cx="1971771" cy="1801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40</xdr:row>
      <xdr:rowOff>0</xdr:rowOff>
    </xdr:from>
    <xdr:to>
      <xdr:col>14</xdr:col>
      <xdr:colOff>9525</xdr:colOff>
      <xdr:row>43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BECAF9BA-A14A-42BC-B253-6160DBDB74B1}"/>
            </a:ext>
          </a:extLst>
        </xdr:cNvPr>
        <xdr:cNvSpPr/>
      </xdr:nvSpPr>
      <xdr:spPr>
        <a:xfrm>
          <a:off x="9674225" y="78867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39</xdr:row>
      <xdr:rowOff>85726</xdr:rowOff>
    </xdr:from>
    <xdr:to>
      <xdr:col>15</xdr:col>
      <xdr:colOff>0</xdr:colOff>
      <xdr:row>40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F949B4E4-1052-44AF-81A8-6193D5B93156}"/>
            </a:ext>
          </a:extLst>
        </xdr:cNvPr>
        <xdr:cNvCxnSpPr>
          <a:stCxn id="31" idx="7"/>
        </xdr:cNvCxnSpPr>
      </xdr:nvCxnSpPr>
      <xdr:spPr>
        <a:xfrm flipV="1">
          <a:off x="10280652" y="7775576"/>
          <a:ext cx="641348" cy="199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42</xdr:row>
      <xdr:rowOff>133747</xdr:rowOff>
    </xdr:from>
    <xdr:to>
      <xdr:col>15</xdr:col>
      <xdr:colOff>9524</xdr:colOff>
      <xdr:row>43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B12F403D-6EF3-4899-9ADD-644810BBF8A1}"/>
            </a:ext>
          </a:extLst>
        </xdr:cNvPr>
        <xdr:cNvCxnSpPr>
          <a:stCxn id="31" idx="5"/>
        </xdr:cNvCxnSpPr>
      </xdr:nvCxnSpPr>
      <xdr:spPr>
        <a:xfrm rot="16200000" flipH="1">
          <a:off x="10517969" y="81494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39</xdr:row>
      <xdr:rowOff>76200</xdr:rowOff>
    </xdr:from>
    <xdr:to>
      <xdr:col>17</xdr:col>
      <xdr:colOff>0</xdr:colOff>
      <xdr:row>39</xdr:row>
      <xdr:rowOff>85725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0ECF006D-4F41-4B08-B137-ACA2CE004634}"/>
            </a:ext>
          </a:extLst>
        </xdr:cNvPr>
        <xdr:cNvCxnSpPr/>
      </xdr:nvCxnSpPr>
      <xdr:spPr>
        <a:xfrm flipV="1">
          <a:off x="10918825" y="77660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43</xdr:row>
      <xdr:rowOff>83671</xdr:rowOff>
    </xdr:from>
    <xdr:to>
      <xdr:col>16</xdr:col>
      <xdr:colOff>627529</xdr:colOff>
      <xdr:row>43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D32C515E-A869-4C15-ADD4-EDABD8398960}"/>
            </a:ext>
          </a:extLst>
        </xdr:cNvPr>
        <xdr:cNvCxnSpPr/>
      </xdr:nvCxnSpPr>
      <xdr:spPr>
        <a:xfrm>
          <a:off x="10903884" y="856092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41</xdr:row>
      <xdr:rowOff>101600</xdr:rowOff>
    </xdr:from>
    <xdr:to>
      <xdr:col>12</xdr:col>
      <xdr:colOff>447675</xdr:colOff>
      <xdr:row>46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5A7E98AF-8033-4FDF-9816-CD1FABF763E0}"/>
            </a:ext>
          </a:extLst>
        </xdr:cNvPr>
        <xdr:cNvCxnSpPr>
          <a:endCxn id="31" idx="2"/>
        </xdr:cNvCxnSpPr>
      </xdr:nvCxnSpPr>
      <xdr:spPr>
        <a:xfrm flipV="1">
          <a:off x="7721600" y="8185150"/>
          <a:ext cx="1952625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12700</xdr:rowOff>
    </xdr:from>
    <xdr:to>
      <xdr:col>13</xdr:col>
      <xdr:colOff>7327</xdr:colOff>
      <xdr:row>51</xdr:row>
      <xdr:rowOff>103554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C2D78C37-1B36-409E-9593-55EAE320BE13}"/>
            </a:ext>
          </a:extLst>
        </xdr:cNvPr>
        <xdr:cNvCxnSpPr>
          <a:endCxn id="38" idx="2"/>
        </xdr:cNvCxnSpPr>
      </xdr:nvCxnSpPr>
      <xdr:spPr>
        <a:xfrm>
          <a:off x="7708900" y="9321800"/>
          <a:ext cx="1975827" cy="90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50</xdr:row>
      <xdr:rowOff>7327</xdr:rowOff>
    </xdr:from>
    <xdr:to>
      <xdr:col>13</xdr:col>
      <xdr:colOff>659423</xdr:colOff>
      <xdr:row>52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A2A14172-16D7-4882-8ACA-034FB8BCF6A2}"/>
            </a:ext>
          </a:extLst>
        </xdr:cNvPr>
        <xdr:cNvSpPr/>
      </xdr:nvSpPr>
      <xdr:spPr>
        <a:xfrm>
          <a:off x="9684727" y="99323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49</xdr:row>
      <xdr:rowOff>87923</xdr:rowOff>
    </xdr:from>
    <xdr:to>
      <xdr:col>15</xdr:col>
      <xdr:colOff>1</xdr:colOff>
      <xdr:row>50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90E05846-6DAC-4A70-8D4A-62E6389521C1}"/>
            </a:ext>
          </a:extLst>
        </xdr:cNvPr>
        <xdr:cNvCxnSpPr>
          <a:stCxn id="38" idx="7"/>
        </xdr:cNvCxnSpPr>
      </xdr:nvCxnSpPr>
      <xdr:spPr>
        <a:xfrm rot="5400000" flipH="1" flipV="1">
          <a:off x="10477934" y="95795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52</xdr:row>
      <xdr:rowOff>121276</xdr:rowOff>
    </xdr:from>
    <xdr:to>
      <xdr:col>15</xdr:col>
      <xdr:colOff>7330</xdr:colOff>
      <xdr:row>53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598E1ECF-8AA7-4264-8314-681EF8759389}"/>
            </a:ext>
          </a:extLst>
        </xdr:cNvPr>
        <xdr:cNvCxnSpPr>
          <a:stCxn id="38" idx="5"/>
        </xdr:cNvCxnSpPr>
      </xdr:nvCxnSpPr>
      <xdr:spPr>
        <a:xfrm rot="16200000" flipH="1">
          <a:off x="10496252" y="1018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49</xdr:row>
      <xdr:rowOff>87923</xdr:rowOff>
    </xdr:from>
    <xdr:to>
      <xdr:col>16</xdr:col>
      <xdr:colOff>612444</xdr:colOff>
      <xdr:row>49</xdr:row>
      <xdr:rowOff>87924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10B83686-5913-48DA-A11E-4ECF564CC307}"/>
            </a:ext>
          </a:extLst>
        </xdr:cNvPr>
        <xdr:cNvCxnSpPr/>
      </xdr:nvCxnSpPr>
      <xdr:spPr>
        <a:xfrm flipV="1">
          <a:off x="10891226" y="98161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53</xdr:row>
      <xdr:rowOff>104035</xdr:rowOff>
    </xdr:from>
    <xdr:to>
      <xdr:col>16</xdr:col>
      <xdr:colOff>627528</xdr:colOff>
      <xdr:row>53</xdr:row>
      <xdr:rowOff>105623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B23CAB29-A529-4C10-833A-5EADFD1499FC}"/>
            </a:ext>
          </a:extLst>
        </xdr:cNvPr>
        <xdr:cNvCxnSpPr/>
      </xdr:nvCxnSpPr>
      <xdr:spPr>
        <a:xfrm>
          <a:off x="10913637" y="1061963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474661</xdr:colOff>
      <xdr:row>13</xdr:row>
      <xdr:rowOff>52388</xdr:rowOff>
    </xdr:from>
    <xdr:to>
      <xdr:col>11</xdr:col>
      <xdr:colOff>657224</xdr:colOff>
      <xdr:row>14</xdr:row>
      <xdr:rowOff>115889</xdr:rowOff>
    </xdr:to>
    <xdr:pic>
      <xdr:nvPicPr>
        <xdr:cNvPr id="43" name="Bilde 42">
          <a:extLst>
            <a:ext uri="{FF2B5EF4-FFF2-40B4-BE49-F238E27FC236}">
              <a16:creationId xmlns:a16="http://schemas.microsoft.com/office/drawing/2014/main" id="{C99C7269-96FC-4389-9652-3272AB4461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983661" y="2611438"/>
          <a:ext cx="182563" cy="26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525462</xdr:colOff>
      <xdr:row>23</xdr:row>
      <xdr:rowOff>88899</xdr:rowOff>
    </xdr:from>
    <xdr:to>
      <xdr:col>12</xdr:col>
      <xdr:colOff>0</xdr:colOff>
      <xdr:row>24</xdr:row>
      <xdr:rowOff>157162</xdr:rowOff>
    </xdr:to>
    <xdr:pic>
      <xdr:nvPicPr>
        <xdr:cNvPr id="44" name="Bilde 43">
          <a:extLst>
            <a:ext uri="{FF2B5EF4-FFF2-40B4-BE49-F238E27FC236}">
              <a16:creationId xmlns:a16="http://schemas.microsoft.com/office/drawing/2014/main" id="{F70739C8-3A94-454D-8540-F6AE4BC141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9034462" y="4616449"/>
          <a:ext cx="192088" cy="265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535516</xdr:colOff>
      <xdr:row>30</xdr:row>
      <xdr:rowOff>86783</xdr:rowOff>
    </xdr:from>
    <xdr:to>
      <xdr:col>16</xdr:col>
      <xdr:colOff>627591</xdr:colOff>
      <xdr:row>30</xdr:row>
      <xdr:rowOff>88371</xdr:rowOff>
    </xdr:to>
    <xdr:cxnSp macro="">
      <xdr:nvCxnSpPr>
        <xdr:cNvPr id="48" name="Rett linje 47">
          <a:extLst>
            <a:ext uri="{FF2B5EF4-FFF2-40B4-BE49-F238E27FC236}">
              <a16:creationId xmlns:a16="http://schemas.microsoft.com/office/drawing/2014/main" id="{81FB204A-60B7-4FA8-BBEB-4137027020E8}"/>
            </a:ext>
          </a:extLst>
        </xdr:cNvPr>
        <xdr:cNvCxnSpPr/>
      </xdr:nvCxnSpPr>
      <xdr:spPr>
        <a:xfrm>
          <a:off x="10928349" y="24997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49</xdr:row>
      <xdr:rowOff>86783</xdr:rowOff>
    </xdr:from>
    <xdr:to>
      <xdr:col>16</xdr:col>
      <xdr:colOff>627591</xdr:colOff>
      <xdr:row>49</xdr:row>
      <xdr:rowOff>88371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56E16C06-A2BB-43D6-B66C-8B1A8A3B804A}"/>
            </a:ext>
          </a:extLst>
        </xdr:cNvPr>
        <xdr:cNvCxnSpPr/>
      </xdr:nvCxnSpPr>
      <xdr:spPr>
        <a:xfrm>
          <a:off x="10928349" y="24997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313795</xdr:colOff>
      <xdr:row>42</xdr:row>
      <xdr:rowOff>76200</xdr:rowOff>
    </xdr:from>
    <xdr:to>
      <xdr:col>7</xdr:col>
      <xdr:colOff>508000</xdr:colOff>
      <xdr:row>43</xdr:row>
      <xdr:rowOff>144463</xdr:rowOff>
    </xdr:to>
    <xdr:pic>
      <xdr:nvPicPr>
        <xdr:cNvPr id="52" name="Bilde 51">
          <a:extLst>
            <a:ext uri="{FF2B5EF4-FFF2-40B4-BE49-F238E27FC236}">
              <a16:creationId xmlns:a16="http://schemas.microsoft.com/office/drawing/2014/main" id="{2E2B9BC7-FFA3-4213-BD4A-A201797482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586974">
          <a:off x="5446712" y="8521700"/>
          <a:ext cx="194205" cy="26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646112</xdr:colOff>
      <xdr:row>41</xdr:row>
      <xdr:rowOff>186266</xdr:rowOff>
    </xdr:from>
    <xdr:to>
      <xdr:col>12</xdr:col>
      <xdr:colOff>120650</xdr:colOff>
      <xdr:row>43</xdr:row>
      <xdr:rowOff>53446</xdr:rowOff>
    </xdr:to>
    <xdr:pic>
      <xdr:nvPicPr>
        <xdr:cNvPr id="53" name="Bilde 52">
          <a:extLst>
            <a:ext uri="{FF2B5EF4-FFF2-40B4-BE49-F238E27FC236}">
              <a16:creationId xmlns:a16="http://schemas.microsoft.com/office/drawing/2014/main" id="{C352F0B4-B8EA-4AF1-9DF8-16D1CB8B62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9165695" y="8430683"/>
          <a:ext cx="194205" cy="26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0B52FCAE-8003-45FA-A025-50C9F7CB3485}"/>
            </a:ext>
          </a:extLst>
        </xdr:cNvPr>
        <xdr:cNvSpPr/>
      </xdr:nvSpPr>
      <xdr:spPr>
        <a:xfrm>
          <a:off x="967740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1A657578-E0D4-487C-9BFD-C816F3C75E04}"/>
            </a:ext>
          </a:extLst>
        </xdr:cNvPr>
        <xdr:cNvCxnSpPr>
          <a:stCxn id="2" idx="7"/>
        </xdr:cNvCxnSpPr>
      </xdr:nvCxnSpPr>
      <xdr:spPr>
        <a:xfrm rot="5400000" flipH="1" flipV="1">
          <a:off x="1049091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5</xdr:row>
      <xdr:rowOff>100070</xdr:rowOff>
    </xdr:from>
    <xdr:to>
      <xdr:col>15</xdr:col>
      <xdr:colOff>1</xdr:colOff>
      <xdr:row>6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48E5758A-FB2B-4BB8-BA63-F4BBC126ED7B}"/>
            </a:ext>
          </a:extLst>
        </xdr:cNvPr>
        <xdr:cNvCxnSpPr>
          <a:stCxn id="2" idx="5"/>
        </xdr:cNvCxnSpPr>
      </xdr:nvCxnSpPr>
      <xdr:spPr>
        <a:xfrm rot="16200000" flipH="1">
          <a:off x="10509960" y="845258"/>
          <a:ext cx="1729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13EC320C-AC38-4845-BC9B-47BEA798B0F0}"/>
            </a:ext>
          </a:extLst>
        </xdr:cNvPr>
        <xdr:cNvCxnSpPr/>
      </xdr:nvCxnSpPr>
      <xdr:spPr>
        <a:xfrm>
          <a:off x="10918825" y="4699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535455</xdr:colOff>
      <xdr:row>6</xdr:row>
      <xdr:rowOff>70784</xdr:rowOff>
    </xdr:from>
    <xdr:to>
      <xdr:col>16</xdr:col>
      <xdr:colOff>635000</xdr:colOff>
      <xdr:row>6</xdr:row>
      <xdr:rowOff>72372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46831FA6-52F7-4E54-BC60-170F58BA3C28}"/>
            </a:ext>
          </a:extLst>
        </xdr:cNvPr>
        <xdr:cNvCxnSpPr/>
      </xdr:nvCxnSpPr>
      <xdr:spPr>
        <a:xfrm>
          <a:off x="10911355" y="125188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</xdr:rowOff>
    </xdr:from>
    <xdr:to>
      <xdr:col>14</xdr:col>
      <xdr:colOff>19050</xdr:colOff>
      <xdr:row>15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DC4EA09D-DCDB-4494-82B7-795BDBDCE989}"/>
            </a:ext>
          </a:extLst>
        </xdr:cNvPr>
        <xdr:cNvSpPr/>
      </xdr:nvSpPr>
      <xdr:spPr>
        <a:xfrm>
          <a:off x="9686925" y="25590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12</xdr:row>
      <xdr:rowOff>85726</xdr:rowOff>
    </xdr:from>
    <xdr:to>
      <xdr:col>14</xdr:col>
      <xdr:colOff>752474</xdr:colOff>
      <xdr:row>13</xdr:row>
      <xdr:rowOff>92066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04A268C0-17DB-4182-BA10-249CA65805A0}"/>
            </a:ext>
          </a:extLst>
        </xdr:cNvPr>
        <xdr:cNvCxnSpPr>
          <a:stCxn id="7" idx="7"/>
        </xdr:cNvCxnSpPr>
      </xdr:nvCxnSpPr>
      <xdr:spPr>
        <a:xfrm rot="5400000" flipH="1" flipV="1">
          <a:off x="10493073" y="22190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12</xdr:row>
      <xdr:rowOff>86783</xdr:rowOff>
    </xdr:from>
    <xdr:to>
      <xdr:col>16</xdr:col>
      <xdr:colOff>627591</xdr:colOff>
      <xdr:row>12</xdr:row>
      <xdr:rowOff>88371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3DE63163-F1CE-4C55-AF6A-2F4FAE942B3A}"/>
            </a:ext>
          </a:extLst>
        </xdr:cNvPr>
        <xdr:cNvCxnSpPr/>
      </xdr:nvCxnSpPr>
      <xdr:spPr>
        <a:xfrm>
          <a:off x="10911416" y="24489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15</xdr:row>
      <xdr:rowOff>117486</xdr:rowOff>
    </xdr:from>
    <xdr:to>
      <xdr:col>15</xdr:col>
      <xdr:colOff>1</xdr:colOff>
      <xdr:row>16</xdr:row>
      <xdr:rowOff>95249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9988C49E-B6D9-4028-A4B1-E05CAADCC501}"/>
            </a:ext>
          </a:extLst>
        </xdr:cNvPr>
        <xdr:cNvCxnSpPr>
          <a:stCxn id="7" idx="5"/>
        </xdr:cNvCxnSpPr>
      </xdr:nvCxnSpPr>
      <xdr:spPr>
        <a:xfrm rot="16200000" flipH="1">
          <a:off x="10505775" y="28286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104775</xdr:rowOff>
    </xdr:from>
    <xdr:to>
      <xdr:col>17</xdr:col>
      <xdr:colOff>9525</xdr:colOff>
      <xdr:row>16</xdr:row>
      <xdr:rowOff>106363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B7560126-DCA5-4566-A485-41EB1FFD4D9F}"/>
            </a:ext>
          </a:extLst>
        </xdr:cNvPr>
        <xdr:cNvCxnSpPr/>
      </xdr:nvCxnSpPr>
      <xdr:spPr>
        <a:xfrm>
          <a:off x="10922000" y="32543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493FDF85-439D-438B-814F-D50CD05A51DE}"/>
            </a:ext>
          </a:extLst>
        </xdr:cNvPr>
        <xdr:cNvCxnSpPr>
          <a:endCxn id="2" idx="3"/>
        </xdr:cNvCxnSpPr>
      </xdr:nvCxnSpPr>
      <xdr:spPr>
        <a:xfrm flipV="1">
          <a:off x="7718425" y="107874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9525</xdr:colOff>
      <xdr:row>14</xdr:row>
      <xdr:rowOff>98426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D5A4F4EF-7EC1-4A87-910E-D6EF28C39B01}"/>
            </a:ext>
          </a:extLst>
        </xdr:cNvPr>
        <xdr:cNvCxnSpPr>
          <a:endCxn id="7" idx="2"/>
        </xdr:cNvCxnSpPr>
      </xdr:nvCxnSpPr>
      <xdr:spPr>
        <a:xfrm>
          <a:off x="7708900" y="2362200"/>
          <a:ext cx="1978025" cy="4921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21</xdr:row>
      <xdr:rowOff>0</xdr:rowOff>
    </xdr:from>
    <xdr:to>
      <xdr:col>14</xdr:col>
      <xdr:colOff>9525</xdr:colOff>
      <xdr:row>24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D06ECBDC-7984-4E23-A3B5-FB37C38B8DFE}"/>
            </a:ext>
          </a:extLst>
        </xdr:cNvPr>
        <xdr:cNvSpPr/>
      </xdr:nvSpPr>
      <xdr:spPr>
        <a:xfrm>
          <a:off x="9674225" y="41338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575842</xdr:colOff>
      <xdr:row>20</xdr:row>
      <xdr:rowOff>85725</xdr:rowOff>
    </xdr:from>
    <xdr:to>
      <xdr:col>15</xdr:col>
      <xdr:colOff>0</xdr:colOff>
      <xdr:row>21</xdr:row>
      <xdr:rowOff>94853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A37A2DD7-FB2B-460F-8771-B6ED0E8EF211}"/>
            </a:ext>
          </a:extLst>
        </xdr:cNvPr>
        <xdr:cNvCxnSpPr>
          <a:stCxn id="14" idx="7"/>
        </xdr:cNvCxnSpPr>
      </xdr:nvCxnSpPr>
      <xdr:spPr>
        <a:xfrm rot="5400000" flipH="1" flipV="1">
          <a:off x="10484632" y="3791335"/>
          <a:ext cx="205978" cy="6687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23</xdr:row>
      <xdr:rowOff>133747</xdr:rowOff>
    </xdr:from>
    <xdr:to>
      <xdr:col>15</xdr:col>
      <xdr:colOff>9524</xdr:colOff>
      <xdr:row>24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CE11962C-4775-448B-84DB-117CAAA42FAC}"/>
            </a:ext>
          </a:extLst>
        </xdr:cNvPr>
        <xdr:cNvCxnSpPr>
          <a:stCxn id="14" idx="5"/>
        </xdr:cNvCxnSpPr>
      </xdr:nvCxnSpPr>
      <xdr:spPr>
        <a:xfrm rot="16200000" flipH="1">
          <a:off x="10517969" y="43965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20</xdr:row>
      <xdr:rowOff>76200</xdr:rowOff>
    </xdr:from>
    <xdr:to>
      <xdr:col>17</xdr:col>
      <xdr:colOff>0</xdr:colOff>
      <xdr:row>20</xdr:row>
      <xdr:rowOff>85725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8D7FEA29-6D69-424D-AAFB-E7C80991B4A8}"/>
            </a:ext>
          </a:extLst>
        </xdr:cNvPr>
        <xdr:cNvCxnSpPr/>
      </xdr:nvCxnSpPr>
      <xdr:spPr>
        <a:xfrm flipV="1">
          <a:off x="10918825" y="40132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24</xdr:row>
      <xdr:rowOff>83671</xdr:rowOff>
    </xdr:from>
    <xdr:to>
      <xdr:col>16</xdr:col>
      <xdr:colOff>627529</xdr:colOff>
      <xdr:row>24</xdr:row>
      <xdr:rowOff>85259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8F0864BF-5C46-4285-BBCD-3A325B9763C5}"/>
            </a:ext>
          </a:extLst>
        </xdr:cNvPr>
        <xdr:cNvCxnSpPr/>
      </xdr:nvCxnSpPr>
      <xdr:spPr>
        <a:xfrm>
          <a:off x="10903884" y="480807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22</xdr:row>
      <xdr:rowOff>152400</xdr:rowOff>
    </xdr:from>
    <xdr:to>
      <xdr:col>13</xdr:col>
      <xdr:colOff>28575</xdr:colOff>
      <xdr:row>27</xdr:row>
      <xdr:rowOff>12700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02C54C89-935B-4995-BB2D-E9C36878A499}"/>
            </a:ext>
          </a:extLst>
        </xdr:cNvPr>
        <xdr:cNvCxnSpPr/>
      </xdr:nvCxnSpPr>
      <xdr:spPr>
        <a:xfrm flipV="1">
          <a:off x="7721600" y="4483100"/>
          <a:ext cx="1984375" cy="844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10583</xdr:colOff>
      <xdr:row>28</xdr:row>
      <xdr:rowOff>0</xdr:rowOff>
    </xdr:from>
    <xdr:to>
      <xdr:col>13</xdr:col>
      <xdr:colOff>7327</xdr:colOff>
      <xdr:row>32</xdr:row>
      <xdr:rowOff>103554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5DB852E5-80E5-4D3C-989F-2B46173E6EB1}"/>
            </a:ext>
          </a:extLst>
        </xdr:cNvPr>
        <xdr:cNvCxnSpPr>
          <a:endCxn id="21" idx="2"/>
        </xdr:cNvCxnSpPr>
      </xdr:nvCxnSpPr>
      <xdr:spPr>
        <a:xfrm>
          <a:off x="7725833" y="5630333"/>
          <a:ext cx="1975827" cy="9078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31</xdr:row>
      <xdr:rowOff>7327</xdr:rowOff>
    </xdr:from>
    <xdr:to>
      <xdr:col>13</xdr:col>
      <xdr:colOff>659423</xdr:colOff>
      <xdr:row>33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880FA6B9-0CE1-421B-9716-86A7A085ABEA}"/>
            </a:ext>
          </a:extLst>
        </xdr:cNvPr>
        <xdr:cNvSpPr/>
      </xdr:nvSpPr>
      <xdr:spPr>
        <a:xfrm>
          <a:off x="9684727" y="6116027"/>
          <a:ext cx="652096" cy="59250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30</xdr:row>
      <xdr:rowOff>87923</xdr:rowOff>
    </xdr:from>
    <xdr:to>
      <xdr:col>15</xdr:col>
      <xdr:colOff>1</xdr:colOff>
      <xdr:row>31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447B0B83-118C-431F-83BC-3BCD63DAA87F}"/>
            </a:ext>
          </a:extLst>
        </xdr:cNvPr>
        <xdr:cNvCxnSpPr>
          <a:stCxn id="21" idx="7"/>
        </xdr:cNvCxnSpPr>
      </xdr:nvCxnSpPr>
      <xdr:spPr>
        <a:xfrm rot="5400000" flipH="1" flipV="1">
          <a:off x="10474759" y="5759991"/>
          <a:ext cx="21380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33</xdr:row>
      <xdr:rowOff>121276</xdr:rowOff>
    </xdr:from>
    <xdr:to>
      <xdr:col>15</xdr:col>
      <xdr:colOff>7330</xdr:colOff>
      <xdr:row>34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8F8D488B-B362-4C3C-9F86-3B64103E5CA5}"/>
            </a:ext>
          </a:extLst>
        </xdr:cNvPr>
        <xdr:cNvCxnSpPr>
          <a:stCxn id="21" idx="5"/>
        </xdr:cNvCxnSpPr>
      </xdr:nvCxnSpPr>
      <xdr:spPr>
        <a:xfrm rot="16200000" flipH="1">
          <a:off x="10496252" y="637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30</xdr:row>
      <xdr:rowOff>87923</xdr:rowOff>
    </xdr:from>
    <xdr:to>
      <xdr:col>16</xdr:col>
      <xdr:colOff>612444</xdr:colOff>
      <xdr:row>30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4498DDD3-2984-4242-BE38-A2ACAACC20F5}"/>
            </a:ext>
          </a:extLst>
        </xdr:cNvPr>
        <xdr:cNvCxnSpPr/>
      </xdr:nvCxnSpPr>
      <xdr:spPr>
        <a:xfrm flipV="1">
          <a:off x="10891226" y="59934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548321</xdr:colOff>
      <xdr:row>34</xdr:row>
      <xdr:rowOff>93451</xdr:rowOff>
    </xdr:from>
    <xdr:to>
      <xdr:col>16</xdr:col>
      <xdr:colOff>638112</xdr:colOff>
      <xdr:row>34</xdr:row>
      <xdr:rowOff>95039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DB926AB6-7554-409C-99FD-F57153ABB500}"/>
            </a:ext>
          </a:extLst>
        </xdr:cNvPr>
        <xdr:cNvCxnSpPr/>
      </xdr:nvCxnSpPr>
      <xdr:spPr>
        <a:xfrm>
          <a:off x="10924221" y="6799051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815975</xdr:colOff>
      <xdr:row>19</xdr:row>
      <xdr:rowOff>50799</xdr:rowOff>
    </xdr:from>
    <xdr:to>
      <xdr:col>6</xdr:col>
      <xdr:colOff>6350</xdr:colOff>
      <xdr:row>22</xdr:row>
      <xdr:rowOff>60324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A80D5B10-1351-453D-982B-42042BA345D9}"/>
            </a:ext>
          </a:extLst>
        </xdr:cNvPr>
        <xdr:cNvSpPr/>
      </xdr:nvSpPr>
      <xdr:spPr>
        <a:xfrm>
          <a:off x="3730625" y="3790949"/>
          <a:ext cx="90487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773674</xdr:colOff>
      <xdr:row>12</xdr:row>
      <xdr:rowOff>12700</xdr:rowOff>
    </xdr:from>
    <xdr:to>
      <xdr:col>9</xdr:col>
      <xdr:colOff>25400</xdr:colOff>
      <xdr:row>19</xdr:row>
      <xdr:rowOff>141468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6887BE5C-9D68-40FB-8282-76804496BE4D}"/>
            </a:ext>
          </a:extLst>
        </xdr:cNvPr>
        <xdr:cNvCxnSpPr>
          <a:cxnSpLocks/>
          <a:stCxn id="26" idx="7"/>
        </xdr:cNvCxnSpPr>
      </xdr:nvCxnSpPr>
      <xdr:spPr>
        <a:xfrm flipV="1">
          <a:off x="4507474" y="2374900"/>
          <a:ext cx="2331476" cy="1506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773674</xdr:colOff>
      <xdr:row>21</xdr:row>
      <xdr:rowOff>172855</xdr:rowOff>
    </xdr:from>
    <xdr:to>
      <xdr:col>9</xdr:col>
      <xdr:colOff>0</xdr:colOff>
      <xdr:row>26</xdr:row>
      <xdr:rowOff>190500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1D297449-DF22-4A59-8A0C-DECAF5711F39}"/>
            </a:ext>
          </a:extLst>
        </xdr:cNvPr>
        <xdr:cNvCxnSpPr>
          <a:cxnSpLocks/>
          <a:stCxn id="26" idx="5"/>
        </xdr:cNvCxnSpPr>
      </xdr:nvCxnSpPr>
      <xdr:spPr>
        <a:xfrm>
          <a:off x="4507474" y="4306705"/>
          <a:ext cx="2306076" cy="10018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32</xdr:row>
      <xdr:rowOff>172545</xdr:rowOff>
    </xdr:from>
    <xdr:to>
      <xdr:col>9</xdr:col>
      <xdr:colOff>12700</xdr:colOff>
      <xdr:row>46</xdr:row>
      <xdr:rowOff>63500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A539393A-4963-4C02-BD0A-CEC206F7B356}"/>
            </a:ext>
          </a:extLst>
        </xdr:cNvPr>
        <xdr:cNvCxnSpPr>
          <a:cxnSpLocks/>
        </xdr:cNvCxnSpPr>
      </xdr:nvCxnSpPr>
      <xdr:spPr>
        <a:xfrm>
          <a:off x="1866903" y="6478095"/>
          <a:ext cx="4959347" cy="26786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21</xdr:row>
      <xdr:rowOff>172855</xdr:rowOff>
    </xdr:from>
    <xdr:to>
      <xdr:col>5</xdr:col>
      <xdr:colOff>130271</xdr:colOff>
      <xdr:row>31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A32843CF-9258-4D7C-A4E9-0DE72D4A212F}"/>
            </a:ext>
          </a:extLst>
        </xdr:cNvPr>
        <xdr:cNvCxnSpPr>
          <a:cxnSpLocks/>
          <a:endCxn id="26" idx="3"/>
        </xdr:cNvCxnSpPr>
      </xdr:nvCxnSpPr>
      <xdr:spPr>
        <a:xfrm flipV="1">
          <a:off x="1892300" y="4306705"/>
          <a:ext cx="1971771" cy="1801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40</xdr:row>
      <xdr:rowOff>0</xdr:rowOff>
    </xdr:from>
    <xdr:to>
      <xdr:col>14</xdr:col>
      <xdr:colOff>9525</xdr:colOff>
      <xdr:row>43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DF9D500D-6126-43E9-BF04-C1284A9801AE}"/>
            </a:ext>
          </a:extLst>
        </xdr:cNvPr>
        <xdr:cNvSpPr/>
      </xdr:nvSpPr>
      <xdr:spPr>
        <a:xfrm>
          <a:off x="9674225" y="78867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39</xdr:row>
      <xdr:rowOff>85726</xdr:rowOff>
    </xdr:from>
    <xdr:to>
      <xdr:col>15</xdr:col>
      <xdr:colOff>0</xdr:colOff>
      <xdr:row>40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691444C7-9F82-4DC3-9493-4AA2E7A8E5A1}"/>
            </a:ext>
          </a:extLst>
        </xdr:cNvPr>
        <xdr:cNvCxnSpPr>
          <a:stCxn id="31" idx="7"/>
        </xdr:cNvCxnSpPr>
      </xdr:nvCxnSpPr>
      <xdr:spPr>
        <a:xfrm flipV="1">
          <a:off x="10280652" y="7775576"/>
          <a:ext cx="641348" cy="199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42</xdr:row>
      <xdr:rowOff>133747</xdr:rowOff>
    </xdr:from>
    <xdr:to>
      <xdr:col>15</xdr:col>
      <xdr:colOff>9524</xdr:colOff>
      <xdr:row>43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16EFDEC3-6AE0-4893-8BA4-C27C8F8C86BE}"/>
            </a:ext>
          </a:extLst>
        </xdr:cNvPr>
        <xdr:cNvCxnSpPr>
          <a:stCxn id="31" idx="5"/>
        </xdr:cNvCxnSpPr>
      </xdr:nvCxnSpPr>
      <xdr:spPr>
        <a:xfrm rot="16200000" flipH="1">
          <a:off x="10517969" y="81494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39</xdr:row>
      <xdr:rowOff>76200</xdr:rowOff>
    </xdr:from>
    <xdr:to>
      <xdr:col>17</xdr:col>
      <xdr:colOff>0</xdr:colOff>
      <xdr:row>39</xdr:row>
      <xdr:rowOff>85725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7D1D66E7-0C59-4407-A9CC-749E8C6A9AB6}"/>
            </a:ext>
          </a:extLst>
        </xdr:cNvPr>
        <xdr:cNvCxnSpPr/>
      </xdr:nvCxnSpPr>
      <xdr:spPr>
        <a:xfrm flipV="1">
          <a:off x="10918825" y="77660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43</xdr:row>
      <xdr:rowOff>83671</xdr:rowOff>
    </xdr:from>
    <xdr:to>
      <xdr:col>16</xdr:col>
      <xdr:colOff>627529</xdr:colOff>
      <xdr:row>43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402D3A83-E34F-4795-B064-2D472EE5DDA6}"/>
            </a:ext>
          </a:extLst>
        </xdr:cNvPr>
        <xdr:cNvCxnSpPr/>
      </xdr:nvCxnSpPr>
      <xdr:spPr>
        <a:xfrm>
          <a:off x="10903884" y="856092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41</xdr:row>
      <xdr:rowOff>101600</xdr:rowOff>
    </xdr:from>
    <xdr:to>
      <xdr:col>12</xdr:col>
      <xdr:colOff>447675</xdr:colOff>
      <xdr:row>46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3F9896A4-AF8D-4A06-8203-DE021E4F1943}"/>
            </a:ext>
          </a:extLst>
        </xdr:cNvPr>
        <xdr:cNvCxnSpPr>
          <a:endCxn id="31" idx="2"/>
        </xdr:cNvCxnSpPr>
      </xdr:nvCxnSpPr>
      <xdr:spPr>
        <a:xfrm flipV="1">
          <a:off x="7721600" y="8185150"/>
          <a:ext cx="1952625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12700</xdr:rowOff>
    </xdr:from>
    <xdr:to>
      <xdr:col>13</xdr:col>
      <xdr:colOff>7327</xdr:colOff>
      <xdr:row>51</xdr:row>
      <xdr:rowOff>103554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9156392F-1092-4680-84E8-2D6BC1E5A6B5}"/>
            </a:ext>
          </a:extLst>
        </xdr:cNvPr>
        <xdr:cNvCxnSpPr>
          <a:endCxn id="38" idx="2"/>
        </xdr:cNvCxnSpPr>
      </xdr:nvCxnSpPr>
      <xdr:spPr>
        <a:xfrm>
          <a:off x="7708900" y="9321800"/>
          <a:ext cx="1975827" cy="90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50</xdr:row>
      <xdr:rowOff>7327</xdr:rowOff>
    </xdr:from>
    <xdr:to>
      <xdr:col>13</xdr:col>
      <xdr:colOff>659423</xdr:colOff>
      <xdr:row>52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2969DB98-FE20-4893-B9C8-69A909CA4CEC}"/>
            </a:ext>
          </a:extLst>
        </xdr:cNvPr>
        <xdr:cNvSpPr/>
      </xdr:nvSpPr>
      <xdr:spPr>
        <a:xfrm>
          <a:off x="9684727" y="99323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49</xdr:row>
      <xdr:rowOff>87923</xdr:rowOff>
    </xdr:from>
    <xdr:to>
      <xdr:col>15</xdr:col>
      <xdr:colOff>1</xdr:colOff>
      <xdr:row>50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A7185FD4-0DE4-4E6F-9B6A-0BC9AEF17CE5}"/>
            </a:ext>
          </a:extLst>
        </xdr:cNvPr>
        <xdr:cNvCxnSpPr>
          <a:stCxn id="38" idx="7"/>
        </xdr:cNvCxnSpPr>
      </xdr:nvCxnSpPr>
      <xdr:spPr>
        <a:xfrm rot="5400000" flipH="1" flipV="1">
          <a:off x="10477934" y="95795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52</xdr:row>
      <xdr:rowOff>121276</xdr:rowOff>
    </xdr:from>
    <xdr:to>
      <xdr:col>15</xdr:col>
      <xdr:colOff>7330</xdr:colOff>
      <xdr:row>53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41C72C67-FF9D-4A66-8C1F-DAEAEFACB1FE}"/>
            </a:ext>
          </a:extLst>
        </xdr:cNvPr>
        <xdr:cNvCxnSpPr>
          <a:stCxn id="38" idx="5"/>
        </xdr:cNvCxnSpPr>
      </xdr:nvCxnSpPr>
      <xdr:spPr>
        <a:xfrm rot="16200000" flipH="1">
          <a:off x="10496252" y="1018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49</xdr:row>
      <xdr:rowOff>87923</xdr:rowOff>
    </xdr:from>
    <xdr:to>
      <xdr:col>16</xdr:col>
      <xdr:colOff>612444</xdr:colOff>
      <xdr:row>49</xdr:row>
      <xdr:rowOff>87924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BE367FE0-2329-4570-A9D0-77377FEDA9E8}"/>
            </a:ext>
          </a:extLst>
        </xdr:cNvPr>
        <xdr:cNvCxnSpPr/>
      </xdr:nvCxnSpPr>
      <xdr:spPr>
        <a:xfrm flipV="1">
          <a:off x="10891226" y="98161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53</xdr:row>
      <xdr:rowOff>104035</xdr:rowOff>
    </xdr:from>
    <xdr:to>
      <xdr:col>16</xdr:col>
      <xdr:colOff>627528</xdr:colOff>
      <xdr:row>53</xdr:row>
      <xdr:rowOff>105623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069785A1-4B30-4F80-95DD-6E822A2C1497}"/>
            </a:ext>
          </a:extLst>
        </xdr:cNvPr>
        <xdr:cNvCxnSpPr/>
      </xdr:nvCxnSpPr>
      <xdr:spPr>
        <a:xfrm>
          <a:off x="10913637" y="1061963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474661</xdr:colOff>
      <xdr:row>13</xdr:row>
      <xdr:rowOff>52388</xdr:rowOff>
    </xdr:from>
    <xdr:to>
      <xdr:col>11</xdr:col>
      <xdr:colOff>657224</xdr:colOff>
      <xdr:row>14</xdr:row>
      <xdr:rowOff>115889</xdr:rowOff>
    </xdr:to>
    <xdr:pic>
      <xdr:nvPicPr>
        <xdr:cNvPr id="43" name="Bilde 42">
          <a:extLst>
            <a:ext uri="{FF2B5EF4-FFF2-40B4-BE49-F238E27FC236}">
              <a16:creationId xmlns:a16="http://schemas.microsoft.com/office/drawing/2014/main" id="{58E0E68F-5889-4FF6-8C2F-19F7717C3E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983661" y="2611438"/>
          <a:ext cx="182563" cy="26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525462</xdr:colOff>
      <xdr:row>23</xdr:row>
      <xdr:rowOff>88899</xdr:rowOff>
    </xdr:from>
    <xdr:to>
      <xdr:col>12</xdr:col>
      <xdr:colOff>0</xdr:colOff>
      <xdr:row>24</xdr:row>
      <xdr:rowOff>157162</xdr:rowOff>
    </xdr:to>
    <xdr:pic>
      <xdr:nvPicPr>
        <xdr:cNvPr id="44" name="Bilde 43">
          <a:extLst>
            <a:ext uri="{FF2B5EF4-FFF2-40B4-BE49-F238E27FC236}">
              <a16:creationId xmlns:a16="http://schemas.microsoft.com/office/drawing/2014/main" id="{B50B931E-4AF1-41A1-BE48-5E2BE5C257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9034462" y="4616449"/>
          <a:ext cx="192088" cy="265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535516</xdr:colOff>
      <xdr:row>30</xdr:row>
      <xdr:rowOff>86783</xdr:rowOff>
    </xdr:from>
    <xdr:to>
      <xdr:col>16</xdr:col>
      <xdr:colOff>627591</xdr:colOff>
      <xdr:row>30</xdr:row>
      <xdr:rowOff>88371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E1CDD5C6-FDD1-4931-BEE4-0690916BB5A1}"/>
            </a:ext>
          </a:extLst>
        </xdr:cNvPr>
        <xdr:cNvCxnSpPr/>
      </xdr:nvCxnSpPr>
      <xdr:spPr>
        <a:xfrm>
          <a:off x="10911416" y="59922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49</xdr:row>
      <xdr:rowOff>86783</xdr:rowOff>
    </xdr:from>
    <xdr:to>
      <xdr:col>16</xdr:col>
      <xdr:colOff>627591</xdr:colOff>
      <xdr:row>49</xdr:row>
      <xdr:rowOff>88371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65BF6583-B722-4512-914D-5D3B433872E8}"/>
            </a:ext>
          </a:extLst>
        </xdr:cNvPr>
        <xdr:cNvCxnSpPr/>
      </xdr:nvCxnSpPr>
      <xdr:spPr>
        <a:xfrm>
          <a:off x="10911416" y="98149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313795</xdr:colOff>
      <xdr:row>42</xdr:row>
      <xdr:rowOff>76200</xdr:rowOff>
    </xdr:from>
    <xdr:to>
      <xdr:col>7</xdr:col>
      <xdr:colOff>508000</xdr:colOff>
      <xdr:row>43</xdr:row>
      <xdr:rowOff>144463</xdr:rowOff>
    </xdr:to>
    <xdr:pic>
      <xdr:nvPicPr>
        <xdr:cNvPr id="47" name="Bilde 46">
          <a:extLst>
            <a:ext uri="{FF2B5EF4-FFF2-40B4-BE49-F238E27FC236}">
              <a16:creationId xmlns:a16="http://schemas.microsoft.com/office/drawing/2014/main" id="{B6B47309-5066-4B42-803F-2DEA531F28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586974">
          <a:off x="5444595" y="8356600"/>
          <a:ext cx="194205" cy="265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572029</xdr:colOff>
      <xdr:row>49</xdr:row>
      <xdr:rowOff>175683</xdr:rowOff>
    </xdr:from>
    <xdr:to>
      <xdr:col>12</xdr:col>
      <xdr:colOff>46567</xdr:colOff>
      <xdr:row>51</xdr:row>
      <xdr:rowOff>42863</xdr:rowOff>
    </xdr:to>
    <xdr:pic>
      <xdr:nvPicPr>
        <xdr:cNvPr id="48" name="Bilde 47">
          <a:extLst>
            <a:ext uri="{FF2B5EF4-FFF2-40B4-BE49-F238E27FC236}">
              <a16:creationId xmlns:a16="http://schemas.microsoft.com/office/drawing/2014/main" id="{48A0ED0F-7EDF-4466-93B3-38FEE35693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592402">
          <a:off x="9091612" y="10071100"/>
          <a:ext cx="194205" cy="26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542925</xdr:colOff>
      <xdr:row>49</xdr:row>
      <xdr:rowOff>76200</xdr:rowOff>
    </xdr:from>
    <xdr:to>
      <xdr:col>17</xdr:col>
      <xdr:colOff>0</xdr:colOff>
      <xdr:row>49</xdr:row>
      <xdr:rowOff>85725</xdr:rowOff>
    </xdr:to>
    <xdr:cxnSp macro="">
      <xdr:nvCxnSpPr>
        <xdr:cNvPr id="49" name="Rett linje 48">
          <a:extLst>
            <a:ext uri="{FF2B5EF4-FFF2-40B4-BE49-F238E27FC236}">
              <a16:creationId xmlns:a16="http://schemas.microsoft.com/office/drawing/2014/main" id="{CE21DDE4-0799-4AD6-8DBE-B38FBF4C549B}"/>
            </a:ext>
          </a:extLst>
        </xdr:cNvPr>
        <xdr:cNvCxnSpPr/>
      </xdr:nvCxnSpPr>
      <xdr:spPr>
        <a:xfrm flipV="1">
          <a:off x="10935758" y="7918450"/>
          <a:ext cx="165840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</xdr:row>
      <xdr:rowOff>76200</xdr:rowOff>
    </xdr:from>
    <xdr:to>
      <xdr:col>17</xdr:col>
      <xdr:colOff>0</xdr:colOff>
      <xdr:row>2</xdr:row>
      <xdr:rowOff>85725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79BB8825-FFD2-4B1F-A321-DBD2DF91DD0F}"/>
            </a:ext>
          </a:extLst>
        </xdr:cNvPr>
        <xdr:cNvCxnSpPr/>
      </xdr:nvCxnSpPr>
      <xdr:spPr>
        <a:xfrm flipV="1">
          <a:off x="10935758" y="7918450"/>
          <a:ext cx="165840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6</xdr:row>
      <xdr:rowOff>83671</xdr:rowOff>
    </xdr:from>
    <xdr:to>
      <xdr:col>16</xdr:col>
      <xdr:colOff>627529</xdr:colOff>
      <xdr:row>6</xdr:row>
      <xdr:rowOff>85259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5AF09420-66B5-43A7-A48D-85583516D9F5}"/>
            </a:ext>
          </a:extLst>
        </xdr:cNvPr>
        <xdr:cNvCxnSpPr/>
      </xdr:nvCxnSpPr>
      <xdr:spPr>
        <a:xfrm>
          <a:off x="10920817" y="873025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12</xdr:row>
      <xdr:rowOff>87923</xdr:rowOff>
    </xdr:from>
    <xdr:to>
      <xdr:col>16</xdr:col>
      <xdr:colOff>612444</xdr:colOff>
      <xdr:row>12</xdr:row>
      <xdr:rowOff>87924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4A8BB00F-BCCF-45D1-AD59-3997B73832ED}"/>
            </a:ext>
          </a:extLst>
        </xdr:cNvPr>
        <xdr:cNvCxnSpPr/>
      </xdr:nvCxnSpPr>
      <xdr:spPr>
        <a:xfrm flipV="1">
          <a:off x="10908159" y="9983340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16</xdr:row>
      <xdr:rowOff>104035</xdr:rowOff>
    </xdr:from>
    <xdr:to>
      <xdr:col>16</xdr:col>
      <xdr:colOff>627528</xdr:colOff>
      <xdr:row>16</xdr:row>
      <xdr:rowOff>105623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7CFAB47E-842D-43A4-A135-D430EDD839BF}"/>
            </a:ext>
          </a:extLst>
        </xdr:cNvPr>
        <xdr:cNvCxnSpPr/>
      </xdr:nvCxnSpPr>
      <xdr:spPr>
        <a:xfrm>
          <a:off x="10930570" y="1080378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12</xdr:row>
      <xdr:rowOff>86783</xdr:rowOff>
    </xdr:from>
    <xdr:to>
      <xdr:col>16</xdr:col>
      <xdr:colOff>627591</xdr:colOff>
      <xdr:row>12</xdr:row>
      <xdr:rowOff>88371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5D4A1003-C9E7-4847-B6EA-6E26840F9B1B}"/>
            </a:ext>
          </a:extLst>
        </xdr:cNvPr>
        <xdr:cNvCxnSpPr/>
      </xdr:nvCxnSpPr>
      <xdr:spPr>
        <a:xfrm>
          <a:off x="10928349" y="99822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12</xdr:row>
      <xdr:rowOff>76200</xdr:rowOff>
    </xdr:from>
    <xdr:to>
      <xdr:col>17</xdr:col>
      <xdr:colOff>0</xdr:colOff>
      <xdr:row>12</xdr:row>
      <xdr:rowOff>85725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DBEF9542-1051-420C-85A9-06D545A8614A}"/>
            </a:ext>
          </a:extLst>
        </xdr:cNvPr>
        <xdr:cNvCxnSpPr/>
      </xdr:nvCxnSpPr>
      <xdr:spPr>
        <a:xfrm flipV="1">
          <a:off x="10935758" y="9971617"/>
          <a:ext cx="165840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20</xdr:row>
      <xdr:rowOff>76200</xdr:rowOff>
    </xdr:from>
    <xdr:to>
      <xdr:col>17</xdr:col>
      <xdr:colOff>0</xdr:colOff>
      <xdr:row>20</xdr:row>
      <xdr:rowOff>85725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0B06E01E-94F2-40B9-B5E4-6DD4E73AD4D2}"/>
            </a:ext>
          </a:extLst>
        </xdr:cNvPr>
        <xdr:cNvCxnSpPr/>
      </xdr:nvCxnSpPr>
      <xdr:spPr>
        <a:xfrm flipV="1">
          <a:off x="10935758" y="7918450"/>
          <a:ext cx="165840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24</xdr:row>
      <xdr:rowOff>83671</xdr:rowOff>
    </xdr:from>
    <xdr:to>
      <xdr:col>16</xdr:col>
      <xdr:colOff>627529</xdr:colOff>
      <xdr:row>24</xdr:row>
      <xdr:rowOff>85259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1030746A-4036-4167-8EAA-B91654A92A1B}"/>
            </a:ext>
          </a:extLst>
        </xdr:cNvPr>
        <xdr:cNvCxnSpPr/>
      </xdr:nvCxnSpPr>
      <xdr:spPr>
        <a:xfrm>
          <a:off x="10920817" y="873025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30</xdr:row>
      <xdr:rowOff>87923</xdr:rowOff>
    </xdr:from>
    <xdr:to>
      <xdr:col>16</xdr:col>
      <xdr:colOff>612444</xdr:colOff>
      <xdr:row>30</xdr:row>
      <xdr:rowOff>87924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626E5C6B-3359-4E54-B900-BA501DCE72B2}"/>
            </a:ext>
          </a:extLst>
        </xdr:cNvPr>
        <xdr:cNvCxnSpPr/>
      </xdr:nvCxnSpPr>
      <xdr:spPr>
        <a:xfrm flipV="1">
          <a:off x="10908159" y="9983340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34</xdr:row>
      <xdr:rowOff>104035</xdr:rowOff>
    </xdr:from>
    <xdr:to>
      <xdr:col>16</xdr:col>
      <xdr:colOff>627528</xdr:colOff>
      <xdr:row>34</xdr:row>
      <xdr:rowOff>105623</xdr:rowOff>
    </xdr:to>
    <xdr:cxnSp macro="">
      <xdr:nvCxnSpPr>
        <xdr:cNvPr id="59" name="Rett linje 58">
          <a:extLst>
            <a:ext uri="{FF2B5EF4-FFF2-40B4-BE49-F238E27FC236}">
              <a16:creationId xmlns:a16="http://schemas.microsoft.com/office/drawing/2014/main" id="{7964045C-3E3A-427B-9B2B-E6C7B7737F2D}"/>
            </a:ext>
          </a:extLst>
        </xdr:cNvPr>
        <xdr:cNvCxnSpPr/>
      </xdr:nvCxnSpPr>
      <xdr:spPr>
        <a:xfrm>
          <a:off x="10930570" y="1080378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30</xdr:row>
      <xdr:rowOff>86783</xdr:rowOff>
    </xdr:from>
    <xdr:to>
      <xdr:col>16</xdr:col>
      <xdr:colOff>627591</xdr:colOff>
      <xdr:row>30</xdr:row>
      <xdr:rowOff>88371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57640831-B2C7-4E08-A1E6-AA0F6E059A65}"/>
            </a:ext>
          </a:extLst>
        </xdr:cNvPr>
        <xdr:cNvCxnSpPr/>
      </xdr:nvCxnSpPr>
      <xdr:spPr>
        <a:xfrm>
          <a:off x="10928349" y="99822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30</xdr:row>
      <xdr:rowOff>76200</xdr:rowOff>
    </xdr:from>
    <xdr:to>
      <xdr:col>17</xdr:col>
      <xdr:colOff>0</xdr:colOff>
      <xdr:row>30</xdr:row>
      <xdr:rowOff>85725</xdr:rowOff>
    </xdr:to>
    <xdr:cxnSp macro="">
      <xdr:nvCxnSpPr>
        <xdr:cNvPr id="61" name="Rett linje 60">
          <a:extLst>
            <a:ext uri="{FF2B5EF4-FFF2-40B4-BE49-F238E27FC236}">
              <a16:creationId xmlns:a16="http://schemas.microsoft.com/office/drawing/2014/main" id="{54BCA517-D8EE-46B7-B1AB-D550C8D467AE}"/>
            </a:ext>
          </a:extLst>
        </xdr:cNvPr>
        <xdr:cNvCxnSpPr/>
      </xdr:nvCxnSpPr>
      <xdr:spPr>
        <a:xfrm flipV="1">
          <a:off x="10935758" y="9971617"/>
          <a:ext cx="165840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219075</xdr:rowOff>
    </xdr:from>
    <xdr:to>
      <xdr:col>6</xdr:col>
      <xdr:colOff>19050</xdr:colOff>
      <xdr:row>6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736EE201-0274-407E-8497-001FA50FCF1F}"/>
            </a:ext>
          </a:extLst>
        </xdr:cNvPr>
        <xdr:cNvSpPr/>
      </xdr:nvSpPr>
      <xdr:spPr>
        <a:xfrm>
          <a:off x="3806825" y="574675"/>
          <a:ext cx="784225" cy="555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17</xdr:row>
      <xdr:rowOff>9525</xdr:rowOff>
    </xdr:from>
    <xdr:to>
      <xdr:col>6</xdr:col>
      <xdr:colOff>9526</xdr:colOff>
      <xdr:row>20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A3CFC04D-6948-4709-9CF8-E518C805F781}"/>
            </a:ext>
          </a:extLst>
        </xdr:cNvPr>
        <xdr:cNvSpPr/>
      </xdr:nvSpPr>
      <xdr:spPr>
        <a:xfrm>
          <a:off x="3806826" y="31908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5</xdr:row>
      <xdr:rowOff>99831</xdr:rowOff>
    </xdr:from>
    <xdr:to>
      <xdr:col>5</xdr:col>
      <xdr:colOff>106252</xdr:colOff>
      <xdr:row>11</xdr:row>
      <xdr:rowOff>0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30E7CB3A-F98D-4924-88D3-55CDF0977146}"/>
            </a:ext>
          </a:extLst>
        </xdr:cNvPr>
        <xdr:cNvCxnSpPr>
          <a:endCxn id="2" idx="3"/>
        </xdr:cNvCxnSpPr>
      </xdr:nvCxnSpPr>
      <xdr:spPr>
        <a:xfrm flipV="1">
          <a:off x="1524000" y="1045981"/>
          <a:ext cx="2392252" cy="1011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104858</xdr:colOff>
      <xdr:row>17</xdr:row>
      <xdr:rowOff>91824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BC9935C8-5DB9-4C8C-ABA6-8096C1686C2A}"/>
            </a:ext>
          </a:extLst>
        </xdr:cNvPr>
        <xdr:cNvCxnSpPr>
          <a:endCxn id="3" idx="1"/>
        </xdr:cNvCxnSpPr>
      </xdr:nvCxnSpPr>
      <xdr:spPr>
        <a:xfrm>
          <a:off x="1524000" y="22606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2</xdr:row>
      <xdr:rowOff>114300</xdr:rowOff>
    </xdr:from>
    <xdr:to>
      <xdr:col>7</xdr:col>
      <xdr:colOff>9525</xdr:colOff>
      <xdr:row>3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5AA961C3-DAA6-4DAF-8248-544F64B13051}"/>
            </a:ext>
          </a:extLst>
        </xdr:cNvPr>
        <xdr:cNvCxnSpPr>
          <a:stCxn id="2" idx="7"/>
        </xdr:cNvCxnSpPr>
      </xdr:nvCxnSpPr>
      <xdr:spPr>
        <a:xfrm rot="5400000" flipH="1" flipV="1">
          <a:off x="4833902" y="1493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5</xdr:row>
      <xdr:rowOff>99830</xdr:rowOff>
    </xdr:from>
    <xdr:to>
      <xdr:col>7</xdr:col>
      <xdr:colOff>9528</xdr:colOff>
      <xdr:row>6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E3EA3645-2E6A-4108-8EBF-DC379D2D482A}"/>
            </a:ext>
          </a:extLst>
        </xdr:cNvPr>
        <xdr:cNvCxnSpPr>
          <a:stCxn id="2" idx="5"/>
        </xdr:cNvCxnSpPr>
      </xdr:nvCxnSpPr>
      <xdr:spPr>
        <a:xfrm rot="16200000" flipH="1">
          <a:off x="4824377" y="6968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111125</xdr:rowOff>
    </xdr:from>
    <xdr:to>
      <xdr:col>9</xdr:col>
      <xdr:colOff>0</xdr:colOff>
      <xdr:row>2</xdr:row>
      <xdr:rowOff>112713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D304B1E3-EEFD-47F5-8903-BC406ABB58BB}"/>
            </a:ext>
          </a:extLst>
        </xdr:cNvPr>
        <xdr:cNvCxnSpPr/>
      </xdr:nvCxnSpPr>
      <xdr:spPr>
        <a:xfrm>
          <a:off x="5343525" y="5048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76200</xdr:rowOff>
    </xdr:from>
    <xdr:to>
      <xdr:col>9</xdr:col>
      <xdr:colOff>9525</xdr:colOff>
      <xdr:row>6</xdr:row>
      <xdr:rowOff>85726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A5D50784-7A18-4D19-8462-2D25F9CAE47F}"/>
            </a:ext>
          </a:extLst>
        </xdr:cNvPr>
        <xdr:cNvCxnSpPr/>
      </xdr:nvCxnSpPr>
      <xdr:spPr>
        <a:xfrm flipV="1">
          <a:off x="5343525" y="12065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16</xdr:row>
      <xdr:rowOff>85729</xdr:rowOff>
    </xdr:from>
    <xdr:to>
      <xdr:col>7</xdr:col>
      <xdr:colOff>2</xdr:colOff>
      <xdr:row>17</xdr:row>
      <xdr:rowOff>91825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052954AC-3838-4EF1-B886-D15CDA79CE98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446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16</xdr:row>
      <xdr:rowOff>88899</xdr:rowOff>
    </xdr:from>
    <xdr:to>
      <xdr:col>8</xdr:col>
      <xdr:colOff>736600</xdr:colOff>
      <xdr:row>16</xdr:row>
      <xdr:rowOff>88900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B02055CC-33D5-4CA7-9ACD-1289A52CF7D2}"/>
            </a:ext>
          </a:extLst>
        </xdr:cNvPr>
        <xdr:cNvCxnSpPr/>
      </xdr:nvCxnSpPr>
      <xdr:spPr>
        <a:xfrm>
          <a:off x="5318125" y="30860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19</xdr:row>
      <xdr:rowOff>108200</xdr:rowOff>
    </xdr:from>
    <xdr:to>
      <xdr:col>7</xdr:col>
      <xdr:colOff>1</xdr:colOff>
      <xdr:row>20</xdr:row>
      <xdr:rowOff>114299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4CB7EB6B-3790-4C0E-A072-0AFD6CE9DEE1}"/>
            </a:ext>
          </a:extLst>
        </xdr:cNvPr>
        <xdr:cNvCxnSpPr>
          <a:stCxn id="3" idx="5"/>
        </xdr:cNvCxnSpPr>
      </xdr:nvCxnSpPr>
      <xdr:spPr>
        <a:xfrm rot="16200000" flipH="1">
          <a:off x="4805448" y="33195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20</xdr:row>
      <xdr:rowOff>111125</xdr:rowOff>
    </xdr:from>
    <xdr:to>
      <xdr:col>8</xdr:col>
      <xdr:colOff>749300</xdr:colOff>
      <xdr:row>20</xdr:row>
      <xdr:rowOff>112713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3DA263B7-E58A-4777-A34A-12038DF2E215}"/>
            </a:ext>
          </a:extLst>
        </xdr:cNvPr>
        <xdr:cNvCxnSpPr/>
      </xdr:nvCxnSpPr>
      <xdr:spPr>
        <a:xfrm>
          <a:off x="5330825" y="38449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425449</xdr:colOff>
      <xdr:row>14</xdr:row>
      <xdr:rowOff>50800</xdr:rowOff>
    </xdr:from>
    <xdr:to>
      <xdr:col>3</xdr:col>
      <xdr:colOff>617537</xdr:colOff>
      <xdr:row>15</xdr:row>
      <xdr:rowOff>138113</xdr:rowOff>
    </xdr:to>
    <xdr:pic>
      <xdr:nvPicPr>
        <xdr:cNvPr id="14" name="Bilde 13">
          <a:extLst>
            <a:ext uri="{FF2B5EF4-FFF2-40B4-BE49-F238E27FC236}">
              <a16:creationId xmlns:a16="http://schemas.microsoft.com/office/drawing/2014/main" id="{A14FB9C7-F6A8-48A1-9297-297A0AFF76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11449" y="265430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53318E9-7F0E-49F9-81A8-7C96786E29CB}"/>
            </a:ext>
          </a:extLst>
        </xdr:cNvPr>
        <xdr:cNvSpPr/>
      </xdr:nvSpPr>
      <xdr:spPr>
        <a:xfrm>
          <a:off x="967740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1B22F662-A2D1-4A56-9031-A1BF17952B59}"/>
            </a:ext>
          </a:extLst>
        </xdr:cNvPr>
        <xdr:cNvCxnSpPr>
          <a:stCxn id="2" idx="7"/>
        </xdr:cNvCxnSpPr>
      </xdr:nvCxnSpPr>
      <xdr:spPr>
        <a:xfrm rot="5400000" flipH="1" flipV="1">
          <a:off x="1049091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5</xdr:row>
      <xdr:rowOff>100070</xdr:rowOff>
    </xdr:from>
    <xdr:to>
      <xdr:col>15</xdr:col>
      <xdr:colOff>1</xdr:colOff>
      <xdr:row>6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C26CED8F-4B00-471F-BFC8-198E8D580868}"/>
            </a:ext>
          </a:extLst>
        </xdr:cNvPr>
        <xdr:cNvCxnSpPr>
          <a:stCxn id="2" idx="5"/>
        </xdr:cNvCxnSpPr>
      </xdr:nvCxnSpPr>
      <xdr:spPr>
        <a:xfrm rot="16200000" flipH="1">
          <a:off x="10509960" y="845258"/>
          <a:ext cx="1729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49CF7052-BE57-4EEA-8548-47A42F6B2CDF}"/>
            </a:ext>
          </a:extLst>
        </xdr:cNvPr>
        <xdr:cNvCxnSpPr/>
      </xdr:nvCxnSpPr>
      <xdr:spPr>
        <a:xfrm>
          <a:off x="10918825" y="4699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535455</xdr:colOff>
      <xdr:row>6</xdr:row>
      <xdr:rowOff>70784</xdr:rowOff>
    </xdr:from>
    <xdr:to>
      <xdr:col>16</xdr:col>
      <xdr:colOff>635000</xdr:colOff>
      <xdr:row>6</xdr:row>
      <xdr:rowOff>72372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A44E4479-03E6-4B49-93F6-1C73CEF3DC6A}"/>
            </a:ext>
          </a:extLst>
        </xdr:cNvPr>
        <xdr:cNvCxnSpPr/>
      </xdr:nvCxnSpPr>
      <xdr:spPr>
        <a:xfrm>
          <a:off x="10911355" y="125188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</xdr:rowOff>
    </xdr:from>
    <xdr:to>
      <xdr:col>14</xdr:col>
      <xdr:colOff>19050</xdr:colOff>
      <xdr:row>15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31D6E256-430D-498B-BDC0-666513D55530}"/>
            </a:ext>
          </a:extLst>
        </xdr:cNvPr>
        <xdr:cNvSpPr/>
      </xdr:nvSpPr>
      <xdr:spPr>
        <a:xfrm>
          <a:off x="9686925" y="25590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12</xdr:row>
      <xdr:rowOff>85726</xdr:rowOff>
    </xdr:from>
    <xdr:to>
      <xdr:col>14</xdr:col>
      <xdr:colOff>752474</xdr:colOff>
      <xdr:row>13</xdr:row>
      <xdr:rowOff>92066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CB413C06-FEB4-477B-BA0A-F067028AD143}"/>
            </a:ext>
          </a:extLst>
        </xdr:cNvPr>
        <xdr:cNvCxnSpPr>
          <a:stCxn id="7" idx="7"/>
        </xdr:cNvCxnSpPr>
      </xdr:nvCxnSpPr>
      <xdr:spPr>
        <a:xfrm rot="5400000" flipH="1" flipV="1">
          <a:off x="10493073" y="22190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12</xdr:row>
      <xdr:rowOff>86783</xdr:rowOff>
    </xdr:from>
    <xdr:to>
      <xdr:col>16</xdr:col>
      <xdr:colOff>627591</xdr:colOff>
      <xdr:row>12</xdr:row>
      <xdr:rowOff>88371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D3958B11-B49B-4037-8793-A57D537A64B6}"/>
            </a:ext>
          </a:extLst>
        </xdr:cNvPr>
        <xdr:cNvCxnSpPr/>
      </xdr:nvCxnSpPr>
      <xdr:spPr>
        <a:xfrm>
          <a:off x="10911416" y="24489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15</xdr:row>
      <xdr:rowOff>117486</xdr:rowOff>
    </xdr:from>
    <xdr:to>
      <xdr:col>15</xdr:col>
      <xdr:colOff>1</xdr:colOff>
      <xdr:row>16</xdr:row>
      <xdr:rowOff>95249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BECF17CC-F9D2-4026-AD1C-823B9E9C3920}"/>
            </a:ext>
          </a:extLst>
        </xdr:cNvPr>
        <xdr:cNvCxnSpPr>
          <a:stCxn id="7" idx="5"/>
        </xdr:cNvCxnSpPr>
      </xdr:nvCxnSpPr>
      <xdr:spPr>
        <a:xfrm rot="16200000" flipH="1">
          <a:off x="10505775" y="28286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104775</xdr:rowOff>
    </xdr:from>
    <xdr:to>
      <xdr:col>17</xdr:col>
      <xdr:colOff>9525</xdr:colOff>
      <xdr:row>16</xdr:row>
      <xdr:rowOff>106363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1F72104D-D007-4700-A36D-511890DFB3CE}"/>
            </a:ext>
          </a:extLst>
        </xdr:cNvPr>
        <xdr:cNvCxnSpPr/>
      </xdr:nvCxnSpPr>
      <xdr:spPr>
        <a:xfrm>
          <a:off x="10922000" y="32543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F6F1C603-1C84-4E59-ACE2-8FB5967E361B}"/>
            </a:ext>
          </a:extLst>
        </xdr:cNvPr>
        <xdr:cNvCxnSpPr>
          <a:endCxn id="2" idx="3"/>
        </xdr:cNvCxnSpPr>
      </xdr:nvCxnSpPr>
      <xdr:spPr>
        <a:xfrm flipV="1">
          <a:off x="7718425" y="107874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9525</xdr:colOff>
      <xdr:row>14</xdr:row>
      <xdr:rowOff>98426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6E666126-34D4-4B99-8DF0-5A07193FAAD0}"/>
            </a:ext>
          </a:extLst>
        </xdr:cNvPr>
        <xdr:cNvCxnSpPr>
          <a:endCxn id="7" idx="2"/>
        </xdr:cNvCxnSpPr>
      </xdr:nvCxnSpPr>
      <xdr:spPr>
        <a:xfrm>
          <a:off x="7708900" y="2362200"/>
          <a:ext cx="1978025" cy="4921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21</xdr:row>
      <xdr:rowOff>0</xdr:rowOff>
    </xdr:from>
    <xdr:to>
      <xdr:col>14</xdr:col>
      <xdr:colOff>9525</xdr:colOff>
      <xdr:row>24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928372AB-5296-47EC-9DA9-A13CA6674F42}"/>
            </a:ext>
          </a:extLst>
        </xdr:cNvPr>
        <xdr:cNvSpPr/>
      </xdr:nvSpPr>
      <xdr:spPr>
        <a:xfrm>
          <a:off x="9674225" y="41338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575842</xdr:colOff>
      <xdr:row>20</xdr:row>
      <xdr:rowOff>85725</xdr:rowOff>
    </xdr:from>
    <xdr:to>
      <xdr:col>15</xdr:col>
      <xdr:colOff>0</xdr:colOff>
      <xdr:row>21</xdr:row>
      <xdr:rowOff>94853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B72802D1-96B7-4587-A8E6-6C24070E4A61}"/>
            </a:ext>
          </a:extLst>
        </xdr:cNvPr>
        <xdr:cNvCxnSpPr>
          <a:stCxn id="14" idx="7"/>
        </xdr:cNvCxnSpPr>
      </xdr:nvCxnSpPr>
      <xdr:spPr>
        <a:xfrm rot="5400000" flipH="1" flipV="1">
          <a:off x="10484632" y="3791335"/>
          <a:ext cx="205978" cy="6687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23</xdr:row>
      <xdr:rowOff>133747</xdr:rowOff>
    </xdr:from>
    <xdr:to>
      <xdr:col>15</xdr:col>
      <xdr:colOff>9524</xdr:colOff>
      <xdr:row>24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2510C786-5909-4C25-96D2-CC77DCA4C025}"/>
            </a:ext>
          </a:extLst>
        </xdr:cNvPr>
        <xdr:cNvCxnSpPr>
          <a:stCxn id="14" idx="5"/>
        </xdr:cNvCxnSpPr>
      </xdr:nvCxnSpPr>
      <xdr:spPr>
        <a:xfrm rot="16200000" flipH="1">
          <a:off x="10517969" y="43965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20</xdr:row>
      <xdr:rowOff>76200</xdr:rowOff>
    </xdr:from>
    <xdr:to>
      <xdr:col>17</xdr:col>
      <xdr:colOff>0</xdr:colOff>
      <xdr:row>20</xdr:row>
      <xdr:rowOff>85725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7A925D40-3B4C-46D7-A53C-B030C6904210}"/>
            </a:ext>
          </a:extLst>
        </xdr:cNvPr>
        <xdr:cNvCxnSpPr/>
      </xdr:nvCxnSpPr>
      <xdr:spPr>
        <a:xfrm flipV="1">
          <a:off x="10918825" y="40132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24</xdr:row>
      <xdr:rowOff>83671</xdr:rowOff>
    </xdr:from>
    <xdr:to>
      <xdr:col>16</xdr:col>
      <xdr:colOff>627529</xdr:colOff>
      <xdr:row>24</xdr:row>
      <xdr:rowOff>85259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B1F44C55-6401-48F9-A59C-0049E1E42A04}"/>
            </a:ext>
          </a:extLst>
        </xdr:cNvPr>
        <xdr:cNvCxnSpPr/>
      </xdr:nvCxnSpPr>
      <xdr:spPr>
        <a:xfrm>
          <a:off x="10903884" y="480807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22</xdr:row>
      <xdr:rowOff>152400</xdr:rowOff>
    </xdr:from>
    <xdr:to>
      <xdr:col>13</xdr:col>
      <xdr:colOff>28575</xdr:colOff>
      <xdr:row>27</xdr:row>
      <xdr:rowOff>12700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A78CD2CA-B9BF-4128-B8C2-0EA0CD233F41}"/>
            </a:ext>
          </a:extLst>
        </xdr:cNvPr>
        <xdr:cNvCxnSpPr/>
      </xdr:nvCxnSpPr>
      <xdr:spPr>
        <a:xfrm flipV="1">
          <a:off x="7721600" y="4483100"/>
          <a:ext cx="1984375" cy="844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28</xdr:row>
      <xdr:rowOff>12700</xdr:rowOff>
    </xdr:from>
    <xdr:to>
      <xdr:col>13</xdr:col>
      <xdr:colOff>32727</xdr:colOff>
      <xdr:row>31</xdr:row>
      <xdr:rowOff>192454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31D255AE-78F8-47BF-91CD-F4D33D750D90}"/>
            </a:ext>
          </a:extLst>
        </xdr:cNvPr>
        <xdr:cNvCxnSpPr/>
      </xdr:nvCxnSpPr>
      <xdr:spPr>
        <a:xfrm>
          <a:off x="7721600" y="5524500"/>
          <a:ext cx="1988527" cy="776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31</xdr:row>
      <xdr:rowOff>7327</xdr:rowOff>
    </xdr:from>
    <xdr:to>
      <xdr:col>13</xdr:col>
      <xdr:colOff>659423</xdr:colOff>
      <xdr:row>33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DEB562D3-4CEC-42B2-A930-065B847323EB}"/>
            </a:ext>
          </a:extLst>
        </xdr:cNvPr>
        <xdr:cNvSpPr/>
      </xdr:nvSpPr>
      <xdr:spPr>
        <a:xfrm>
          <a:off x="9684727" y="6116027"/>
          <a:ext cx="652096" cy="59250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30</xdr:row>
      <xdr:rowOff>87923</xdr:rowOff>
    </xdr:from>
    <xdr:to>
      <xdr:col>15</xdr:col>
      <xdr:colOff>1</xdr:colOff>
      <xdr:row>31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6C16F169-3498-4503-86C7-E83EF99F436D}"/>
            </a:ext>
          </a:extLst>
        </xdr:cNvPr>
        <xdr:cNvCxnSpPr>
          <a:stCxn id="21" idx="7"/>
        </xdr:cNvCxnSpPr>
      </xdr:nvCxnSpPr>
      <xdr:spPr>
        <a:xfrm rot="5400000" flipH="1" flipV="1">
          <a:off x="10474759" y="5759991"/>
          <a:ext cx="21380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33</xdr:row>
      <xdr:rowOff>121276</xdr:rowOff>
    </xdr:from>
    <xdr:to>
      <xdr:col>15</xdr:col>
      <xdr:colOff>7330</xdr:colOff>
      <xdr:row>34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714E43BA-F015-486A-9CBB-27A9F6326318}"/>
            </a:ext>
          </a:extLst>
        </xdr:cNvPr>
        <xdr:cNvCxnSpPr>
          <a:stCxn id="21" idx="5"/>
        </xdr:cNvCxnSpPr>
      </xdr:nvCxnSpPr>
      <xdr:spPr>
        <a:xfrm rot="16200000" flipH="1">
          <a:off x="10496252" y="637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30</xdr:row>
      <xdr:rowOff>87923</xdr:rowOff>
    </xdr:from>
    <xdr:to>
      <xdr:col>16</xdr:col>
      <xdr:colOff>612444</xdr:colOff>
      <xdr:row>30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C951A416-CC9A-491A-A903-A27843E82460}"/>
            </a:ext>
          </a:extLst>
        </xdr:cNvPr>
        <xdr:cNvCxnSpPr/>
      </xdr:nvCxnSpPr>
      <xdr:spPr>
        <a:xfrm flipV="1">
          <a:off x="10891226" y="59934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548321</xdr:colOff>
      <xdr:row>34</xdr:row>
      <xdr:rowOff>93451</xdr:rowOff>
    </xdr:from>
    <xdr:to>
      <xdr:col>16</xdr:col>
      <xdr:colOff>638112</xdr:colOff>
      <xdr:row>34</xdr:row>
      <xdr:rowOff>95039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E9B94022-17AF-4878-9FBF-D36D75E431C8}"/>
            </a:ext>
          </a:extLst>
        </xdr:cNvPr>
        <xdr:cNvCxnSpPr/>
      </xdr:nvCxnSpPr>
      <xdr:spPr>
        <a:xfrm>
          <a:off x="10924221" y="6799051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815975</xdr:colOff>
      <xdr:row>19</xdr:row>
      <xdr:rowOff>50799</xdr:rowOff>
    </xdr:from>
    <xdr:to>
      <xdr:col>6</xdr:col>
      <xdr:colOff>6350</xdr:colOff>
      <xdr:row>22</xdr:row>
      <xdr:rowOff>60324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060C66C7-FA20-45B1-9B37-44988C58FEB1}"/>
            </a:ext>
          </a:extLst>
        </xdr:cNvPr>
        <xdr:cNvSpPr/>
      </xdr:nvSpPr>
      <xdr:spPr>
        <a:xfrm>
          <a:off x="3730625" y="3790949"/>
          <a:ext cx="90487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773674</xdr:colOff>
      <xdr:row>12</xdr:row>
      <xdr:rowOff>12700</xdr:rowOff>
    </xdr:from>
    <xdr:to>
      <xdr:col>9</xdr:col>
      <xdr:colOff>25400</xdr:colOff>
      <xdr:row>19</xdr:row>
      <xdr:rowOff>141468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50E5DC4B-8EB2-4509-B8F5-9F8167D3662F}"/>
            </a:ext>
          </a:extLst>
        </xdr:cNvPr>
        <xdr:cNvCxnSpPr>
          <a:cxnSpLocks/>
          <a:stCxn id="26" idx="7"/>
        </xdr:cNvCxnSpPr>
      </xdr:nvCxnSpPr>
      <xdr:spPr>
        <a:xfrm flipV="1">
          <a:off x="4507474" y="2374900"/>
          <a:ext cx="2331476" cy="1506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773674</xdr:colOff>
      <xdr:row>21</xdr:row>
      <xdr:rowOff>172855</xdr:rowOff>
    </xdr:from>
    <xdr:to>
      <xdr:col>9</xdr:col>
      <xdr:colOff>0</xdr:colOff>
      <xdr:row>26</xdr:row>
      <xdr:rowOff>190500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E94B683A-6252-4A67-B883-B288BEEC5D0A}"/>
            </a:ext>
          </a:extLst>
        </xdr:cNvPr>
        <xdr:cNvCxnSpPr>
          <a:cxnSpLocks/>
          <a:stCxn id="26" idx="5"/>
        </xdr:cNvCxnSpPr>
      </xdr:nvCxnSpPr>
      <xdr:spPr>
        <a:xfrm>
          <a:off x="4507474" y="4306705"/>
          <a:ext cx="2306076" cy="10018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32</xdr:row>
      <xdr:rowOff>172545</xdr:rowOff>
    </xdr:from>
    <xdr:to>
      <xdr:col>9</xdr:col>
      <xdr:colOff>12700</xdr:colOff>
      <xdr:row>46</xdr:row>
      <xdr:rowOff>63500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CA59A644-480C-47C2-8AEB-DA8885E82A3E}"/>
            </a:ext>
          </a:extLst>
        </xdr:cNvPr>
        <xdr:cNvCxnSpPr>
          <a:cxnSpLocks/>
        </xdr:cNvCxnSpPr>
      </xdr:nvCxnSpPr>
      <xdr:spPr>
        <a:xfrm>
          <a:off x="1866903" y="6478095"/>
          <a:ext cx="4959347" cy="26786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21</xdr:row>
      <xdr:rowOff>172855</xdr:rowOff>
    </xdr:from>
    <xdr:to>
      <xdr:col>5</xdr:col>
      <xdr:colOff>130271</xdr:colOff>
      <xdr:row>31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1B09B5F4-2E85-41D2-BBDA-3C28F880BF99}"/>
            </a:ext>
          </a:extLst>
        </xdr:cNvPr>
        <xdr:cNvCxnSpPr>
          <a:cxnSpLocks/>
          <a:endCxn id="26" idx="3"/>
        </xdr:cNvCxnSpPr>
      </xdr:nvCxnSpPr>
      <xdr:spPr>
        <a:xfrm flipV="1">
          <a:off x="1892300" y="4306705"/>
          <a:ext cx="1971771" cy="1801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40</xdr:row>
      <xdr:rowOff>0</xdr:rowOff>
    </xdr:from>
    <xdr:to>
      <xdr:col>14</xdr:col>
      <xdr:colOff>9525</xdr:colOff>
      <xdr:row>43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CE36CE1B-5E4A-4CEC-A419-7542959A9603}"/>
            </a:ext>
          </a:extLst>
        </xdr:cNvPr>
        <xdr:cNvSpPr/>
      </xdr:nvSpPr>
      <xdr:spPr>
        <a:xfrm>
          <a:off x="9674225" y="78867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39</xdr:row>
      <xdr:rowOff>85726</xdr:rowOff>
    </xdr:from>
    <xdr:to>
      <xdr:col>15</xdr:col>
      <xdr:colOff>0</xdr:colOff>
      <xdr:row>40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A5657EF9-B94C-43E1-AF9B-420640699F91}"/>
            </a:ext>
          </a:extLst>
        </xdr:cNvPr>
        <xdr:cNvCxnSpPr>
          <a:stCxn id="31" idx="7"/>
        </xdr:cNvCxnSpPr>
      </xdr:nvCxnSpPr>
      <xdr:spPr>
        <a:xfrm flipV="1">
          <a:off x="10280652" y="7775576"/>
          <a:ext cx="641348" cy="199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42</xdr:row>
      <xdr:rowOff>133747</xdr:rowOff>
    </xdr:from>
    <xdr:to>
      <xdr:col>15</xdr:col>
      <xdr:colOff>9524</xdr:colOff>
      <xdr:row>43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8BAF0C53-9863-43B6-AEC5-13389A8CFEFC}"/>
            </a:ext>
          </a:extLst>
        </xdr:cNvPr>
        <xdr:cNvCxnSpPr>
          <a:stCxn id="31" idx="5"/>
        </xdr:cNvCxnSpPr>
      </xdr:nvCxnSpPr>
      <xdr:spPr>
        <a:xfrm rot="16200000" flipH="1">
          <a:off x="10517969" y="81494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39</xdr:row>
      <xdr:rowOff>76200</xdr:rowOff>
    </xdr:from>
    <xdr:to>
      <xdr:col>17</xdr:col>
      <xdr:colOff>0</xdr:colOff>
      <xdr:row>39</xdr:row>
      <xdr:rowOff>85725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BBB8429B-943C-4A44-870E-76AEE64C9FCB}"/>
            </a:ext>
          </a:extLst>
        </xdr:cNvPr>
        <xdr:cNvCxnSpPr/>
      </xdr:nvCxnSpPr>
      <xdr:spPr>
        <a:xfrm flipV="1">
          <a:off x="10918825" y="77660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43</xdr:row>
      <xdr:rowOff>83671</xdr:rowOff>
    </xdr:from>
    <xdr:to>
      <xdr:col>16</xdr:col>
      <xdr:colOff>627529</xdr:colOff>
      <xdr:row>43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3260F4EE-4E3A-4928-A8AA-9B9A451883A0}"/>
            </a:ext>
          </a:extLst>
        </xdr:cNvPr>
        <xdr:cNvCxnSpPr/>
      </xdr:nvCxnSpPr>
      <xdr:spPr>
        <a:xfrm>
          <a:off x="10903884" y="856092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41</xdr:row>
      <xdr:rowOff>101600</xdr:rowOff>
    </xdr:from>
    <xdr:to>
      <xdr:col>12</xdr:col>
      <xdr:colOff>447675</xdr:colOff>
      <xdr:row>46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38EE7A61-FE38-4F10-BD05-B5E7788A1493}"/>
            </a:ext>
          </a:extLst>
        </xdr:cNvPr>
        <xdr:cNvCxnSpPr>
          <a:endCxn id="31" idx="2"/>
        </xdr:cNvCxnSpPr>
      </xdr:nvCxnSpPr>
      <xdr:spPr>
        <a:xfrm flipV="1">
          <a:off x="7721600" y="8185150"/>
          <a:ext cx="1952625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12700</xdr:rowOff>
    </xdr:from>
    <xdr:to>
      <xdr:col>13</xdr:col>
      <xdr:colOff>7327</xdr:colOff>
      <xdr:row>51</xdr:row>
      <xdr:rowOff>103554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81B70B93-203A-4D5D-BBA4-49A5B7079D60}"/>
            </a:ext>
          </a:extLst>
        </xdr:cNvPr>
        <xdr:cNvCxnSpPr>
          <a:endCxn id="38" idx="2"/>
        </xdr:cNvCxnSpPr>
      </xdr:nvCxnSpPr>
      <xdr:spPr>
        <a:xfrm>
          <a:off x="7708900" y="9321800"/>
          <a:ext cx="1975827" cy="90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50</xdr:row>
      <xdr:rowOff>7327</xdr:rowOff>
    </xdr:from>
    <xdr:to>
      <xdr:col>13</xdr:col>
      <xdr:colOff>659423</xdr:colOff>
      <xdr:row>52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7AB225D1-38E2-43E8-AECB-619FFEF7E03B}"/>
            </a:ext>
          </a:extLst>
        </xdr:cNvPr>
        <xdr:cNvSpPr/>
      </xdr:nvSpPr>
      <xdr:spPr>
        <a:xfrm>
          <a:off x="9684727" y="99323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49</xdr:row>
      <xdr:rowOff>87923</xdr:rowOff>
    </xdr:from>
    <xdr:to>
      <xdr:col>15</xdr:col>
      <xdr:colOff>1</xdr:colOff>
      <xdr:row>50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7EE15113-0F9C-4488-8E31-3512743EB6A3}"/>
            </a:ext>
          </a:extLst>
        </xdr:cNvPr>
        <xdr:cNvCxnSpPr>
          <a:stCxn id="38" idx="7"/>
        </xdr:cNvCxnSpPr>
      </xdr:nvCxnSpPr>
      <xdr:spPr>
        <a:xfrm rot="5400000" flipH="1" flipV="1">
          <a:off x="10477934" y="95795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52</xdr:row>
      <xdr:rowOff>121276</xdr:rowOff>
    </xdr:from>
    <xdr:to>
      <xdr:col>15</xdr:col>
      <xdr:colOff>7330</xdr:colOff>
      <xdr:row>53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58D2CC7D-FD1A-45D6-A1E9-9E7CF17D93D3}"/>
            </a:ext>
          </a:extLst>
        </xdr:cNvPr>
        <xdr:cNvCxnSpPr>
          <a:stCxn id="38" idx="5"/>
        </xdr:cNvCxnSpPr>
      </xdr:nvCxnSpPr>
      <xdr:spPr>
        <a:xfrm rot="16200000" flipH="1">
          <a:off x="10496252" y="1018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49</xdr:row>
      <xdr:rowOff>87923</xdr:rowOff>
    </xdr:from>
    <xdr:to>
      <xdr:col>16</xdr:col>
      <xdr:colOff>612444</xdr:colOff>
      <xdr:row>49</xdr:row>
      <xdr:rowOff>87924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D7DF6F5B-5489-42D9-9C25-5013E588C87D}"/>
            </a:ext>
          </a:extLst>
        </xdr:cNvPr>
        <xdr:cNvCxnSpPr/>
      </xdr:nvCxnSpPr>
      <xdr:spPr>
        <a:xfrm flipV="1">
          <a:off x="10891226" y="98161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53</xdr:row>
      <xdr:rowOff>104035</xdr:rowOff>
    </xdr:from>
    <xdr:to>
      <xdr:col>16</xdr:col>
      <xdr:colOff>627528</xdr:colOff>
      <xdr:row>53</xdr:row>
      <xdr:rowOff>105623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D732736F-5A27-48EF-937E-2C473BCE4C60}"/>
            </a:ext>
          </a:extLst>
        </xdr:cNvPr>
        <xdr:cNvCxnSpPr/>
      </xdr:nvCxnSpPr>
      <xdr:spPr>
        <a:xfrm>
          <a:off x="10913637" y="1061963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474661</xdr:colOff>
      <xdr:row>13</xdr:row>
      <xdr:rowOff>52388</xdr:rowOff>
    </xdr:from>
    <xdr:to>
      <xdr:col>11</xdr:col>
      <xdr:colOff>657224</xdr:colOff>
      <xdr:row>14</xdr:row>
      <xdr:rowOff>115889</xdr:rowOff>
    </xdr:to>
    <xdr:pic>
      <xdr:nvPicPr>
        <xdr:cNvPr id="43" name="Bilde 42">
          <a:extLst>
            <a:ext uri="{FF2B5EF4-FFF2-40B4-BE49-F238E27FC236}">
              <a16:creationId xmlns:a16="http://schemas.microsoft.com/office/drawing/2014/main" id="{95CAF57F-BEC2-42A3-BE3A-2118E15C6A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983661" y="2611438"/>
          <a:ext cx="182563" cy="26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525462</xdr:colOff>
      <xdr:row>23</xdr:row>
      <xdr:rowOff>88899</xdr:rowOff>
    </xdr:from>
    <xdr:to>
      <xdr:col>12</xdr:col>
      <xdr:colOff>0</xdr:colOff>
      <xdr:row>24</xdr:row>
      <xdr:rowOff>157162</xdr:rowOff>
    </xdr:to>
    <xdr:pic>
      <xdr:nvPicPr>
        <xdr:cNvPr id="44" name="Bilde 43">
          <a:extLst>
            <a:ext uri="{FF2B5EF4-FFF2-40B4-BE49-F238E27FC236}">
              <a16:creationId xmlns:a16="http://schemas.microsoft.com/office/drawing/2014/main" id="{72FCEC67-E75A-4F4F-BB2A-2023328E6A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9034462" y="4616449"/>
          <a:ext cx="192088" cy="265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535516</xdr:colOff>
      <xdr:row>20</xdr:row>
      <xdr:rowOff>86783</xdr:rowOff>
    </xdr:from>
    <xdr:to>
      <xdr:col>16</xdr:col>
      <xdr:colOff>627591</xdr:colOff>
      <xdr:row>20</xdr:row>
      <xdr:rowOff>88371</xdr:rowOff>
    </xdr:to>
    <xdr:cxnSp macro="">
      <xdr:nvCxnSpPr>
        <xdr:cNvPr id="49" name="Rett linje 48">
          <a:extLst>
            <a:ext uri="{FF2B5EF4-FFF2-40B4-BE49-F238E27FC236}">
              <a16:creationId xmlns:a16="http://schemas.microsoft.com/office/drawing/2014/main" id="{3B50FD0B-27E7-4436-9E2F-6365A2AEC112}"/>
            </a:ext>
          </a:extLst>
        </xdr:cNvPr>
        <xdr:cNvCxnSpPr/>
      </xdr:nvCxnSpPr>
      <xdr:spPr>
        <a:xfrm>
          <a:off x="10974916" y="2525183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30</xdr:row>
      <xdr:rowOff>86783</xdr:rowOff>
    </xdr:from>
    <xdr:to>
      <xdr:col>16</xdr:col>
      <xdr:colOff>627591</xdr:colOff>
      <xdr:row>30</xdr:row>
      <xdr:rowOff>88371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1FE30FFC-E9B5-4367-965B-148FD882F0E9}"/>
            </a:ext>
          </a:extLst>
        </xdr:cNvPr>
        <xdr:cNvCxnSpPr/>
      </xdr:nvCxnSpPr>
      <xdr:spPr>
        <a:xfrm>
          <a:off x="10974916" y="2525183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49</xdr:row>
      <xdr:rowOff>86783</xdr:rowOff>
    </xdr:from>
    <xdr:to>
      <xdr:col>16</xdr:col>
      <xdr:colOff>627591</xdr:colOff>
      <xdr:row>49</xdr:row>
      <xdr:rowOff>88371</xdr:rowOff>
    </xdr:to>
    <xdr:cxnSp macro="">
      <xdr:nvCxnSpPr>
        <xdr:cNvPr id="61" name="Rett linje 60">
          <a:extLst>
            <a:ext uri="{FF2B5EF4-FFF2-40B4-BE49-F238E27FC236}">
              <a16:creationId xmlns:a16="http://schemas.microsoft.com/office/drawing/2014/main" id="{6F5202CF-FCDF-4BE4-88AB-3BE684243A68}"/>
            </a:ext>
          </a:extLst>
        </xdr:cNvPr>
        <xdr:cNvCxnSpPr/>
      </xdr:nvCxnSpPr>
      <xdr:spPr>
        <a:xfrm>
          <a:off x="10974916" y="2525183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53</xdr:row>
      <xdr:rowOff>104775</xdr:rowOff>
    </xdr:from>
    <xdr:to>
      <xdr:col>17</xdr:col>
      <xdr:colOff>9525</xdr:colOff>
      <xdr:row>53</xdr:row>
      <xdr:rowOff>106363</xdr:rowOff>
    </xdr:to>
    <xdr:cxnSp macro="">
      <xdr:nvCxnSpPr>
        <xdr:cNvPr id="62" name="Rett linje 61">
          <a:extLst>
            <a:ext uri="{FF2B5EF4-FFF2-40B4-BE49-F238E27FC236}">
              <a16:creationId xmlns:a16="http://schemas.microsoft.com/office/drawing/2014/main" id="{D39FEE81-02BB-4B62-BCDE-B67FFBA10AD0}"/>
            </a:ext>
          </a:extLst>
        </xdr:cNvPr>
        <xdr:cNvCxnSpPr/>
      </xdr:nvCxnSpPr>
      <xdr:spPr>
        <a:xfrm>
          <a:off x="10985500" y="3355975"/>
          <a:ext cx="16732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578379</xdr:colOff>
      <xdr:row>37</xdr:row>
      <xdr:rowOff>23283</xdr:rowOff>
    </xdr:from>
    <xdr:to>
      <xdr:col>4</xdr:col>
      <xdr:colOff>772584</xdr:colOff>
      <xdr:row>38</xdr:row>
      <xdr:rowOff>91545</xdr:rowOff>
    </xdr:to>
    <xdr:pic>
      <xdr:nvPicPr>
        <xdr:cNvPr id="65" name="Bilde 64">
          <a:extLst>
            <a:ext uri="{FF2B5EF4-FFF2-40B4-BE49-F238E27FC236}">
              <a16:creationId xmlns:a16="http://schemas.microsoft.com/office/drawing/2014/main" id="{C3C2CE96-5DFC-4328-8098-8413CCCE88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494085">
          <a:off x="3499379" y="7463366"/>
          <a:ext cx="194205" cy="26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519112</xdr:colOff>
      <xdr:row>42</xdr:row>
      <xdr:rowOff>38100</xdr:rowOff>
    </xdr:from>
    <xdr:to>
      <xdr:col>11</xdr:col>
      <xdr:colOff>713317</xdr:colOff>
      <xdr:row>43</xdr:row>
      <xdr:rowOff>106363</xdr:rowOff>
    </xdr:to>
    <xdr:pic>
      <xdr:nvPicPr>
        <xdr:cNvPr id="66" name="Bilde 65">
          <a:extLst>
            <a:ext uri="{FF2B5EF4-FFF2-40B4-BE49-F238E27FC236}">
              <a16:creationId xmlns:a16="http://schemas.microsoft.com/office/drawing/2014/main" id="{3006F21B-6722-4A98-B3AD-7058B760CA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9038695" y="8483600"/>
          <a:ext cx="194205" cy="26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219075</xdr:rowOff>
    </xdr:from>
    <xdr:to>
      <xdr:col>6</xdr:col>
      <xdr:colOff>19050</xdr:colOff>
      <xdr:row>6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AB120BAA-3D67-4967-8E45-9D82A4FD9B01}"/>
            </a:ext>
          </a:extLst>
        </xdr:cNvPr>
        <xdr:cNvSpPr/>
      </xdr:nvSpPr>
      <xdr:spPr>
        <a:xfrm>
          <a:off x="3806825" y="574675"/>
          <a:ext cx="784225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17</xdr:row>
      <xdr:rowOff>9525</xdr:rowOff>
    </xdr:from>
    <xdr:to>
      <xdr:col>6</xdr:col>
      <xdr:colOff>9526</xdr:colOff>
      <xdr:row>20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D6DAA03F-2655-410B-B093-860F8AD271E1}"/>
            </a:ext>
          </a:extLst>
        </xdr:cNvPr>
        <xdr:cNvSpPr/>
      </xdr:nvSpPr>
      <xdr:spPr>
        <a:xfrm>
          <a:off x="3806826" y="32162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5</xdr:row>
      <xdr:rowOff>99831</xdr:rowOff>
    </xdr:from>
    <xdr:to>
      <xdr:col>5</xdr:col>
      <xdr:colOff>106252</xdr:colOff>
      <xdr:row>11</xdr:row>
      <xdr:rowOff>0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3D1B7255-2E81-4412-A196-36E971D1D110}"/>
            </a:ext>
          </a:extLst>
        </xdr:cNvPr>
        <xdr:cNvCxnSpPr>
          <a:endCxn id="2" idx="3"/>
        </xdr:cNvCxnSpPr>
      </xdr:nvCxnSpPr>
      <xdr:spPr>
        <a:xfrm flipV="1">
          <a:off x="1524000" y="1071381"/>
          <a:ext cx="2392252" cy="1011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104858</xdr:colOff>
      <xdr:row>17</xdr:row>
      <xdr:rowOff>91824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7BBA0C1A-4332-4D45-85EC-4EBEC3577C58}"/>
            </a:ext>
          </a:extLst>
        </xdr:cNvPr>
        <xdr:cNvCxnSpPr>
          <a:endCxn id="3" idx="1"/>
        </xdr:cNvCxnSpPr>
      </xdr:nvCxnSpPr>
      <xdr:spPr>
        <a:xfrm>
          <a:off x="1524000" y="22860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2</xdr:row>
      <xdr:rowOff>114300</xdr:rowOff>
    </xdr:from>
    <xdr:to>
      <xdr:col>7</xdr:col>
      <xdr:colOff>9525</xdr:colOff>
      <xdr:row>3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7666C112-28F8-49D8-B9F8-8A173489B95F}"/>
            </a:ext>
          </a:extLst>
        </xdr:cNvPr>
        <xdr:cNvCxnSpPr>
          <a:stCxn id="2" idx="7"/>
        </xdr:cNvCxnSpPr>
      </xdr:nvCxnSpPr>
      <xdr:spPr>
        <a:xfrm rot="5400000" flipH="1" flipV="1">
          <a:off x="4833902" y="1493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5</xdr:row>
      <xdr:rowOff>99830</xdr:rowOff>
    </xdr:from>
    <xdr:to>
      <xdr:col>7</xdr:col>
      <xdr:colOff>9528</xdr:colOff>
      <xdr:row>6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5EF49AB2-A85C-49DE-BBD3-DE2BADB9EEB3}"/>
            </a:ext>
          </a:extLst>
        </xdr:cNvPr>
        <xdr:cNvCxnSpPr>
          <a:stCxn id="2" idx="5"/>
        </xdr:cNvCxnSpPr>
      </xdr:nvCxnSpPr>
      <xdr:spPr>
        <a:xfrm rot="16200000" flipH="1">
          <a:off x="4824377" y="7222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111125</xdr:rowOff>
    </xdr:from>
    <xdr:to>
      <xdr:col>9</xdr:col>
      <xdr:colOff>0</xdr:colOff>
      <xdr:row>2</xdr:row>
      <xdr:rowOff>112713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A8D50300-250C-46D0-B9D3-3DD71193E93D}"/>
            </a:ext>
          </a:extLst>
        </xdr:cNvPr>
        <xdr:cNvCxnSpPr/>
      </xdr:nvCxnSpPr>
      <xdr:spPr>
        <a:xfrm>
          <a:off x="5343525" y="5048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104775</xdr:rowOff>
    </xdr:from>
    <xdr:to>
      <xdr:col>9</xdr:col>
      <xdr:colOff>0</xdr:colOff>
      <xdr:row>4</xdr:row>
      <xdr:rowOff>109538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B53E3FBD-3D09-4692-838A-1367254E192D}"/>
            </a:ext>
          </a:extLst>
        </xdr:cNvPr>
        <xdr:cNvCxnSpPr>
          <a:stCxn id="2" idx="6"/>
        </xdr:cNvCxnSpPr>
      </xdr:nvCxnSpPr>
      <xdr:spPr>
        <a:xfrm flipV="1">
          <a:off x="4591050" y="8921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76200</xdr:rowOff>
    </xdr:from>
    <xdr:to>
      <xdr:col>9</xdr:col>
      <xdr:colOff>9525</xdr:colOff>
      <xdr:row>6</xdr:row>
      <xdr:rowOff>85726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18F17D0-B7DC-407B-A506-F02475228F22}"/>
            </a:ext>
          </a:extLst>
        </xdr:cNvPr>
        <xdr:cNvCxnSpPr/>
      </xdr:nvCxnSpPr>
      <xdr:spPr>
        <a:xfrm flipV="1">
          <a:off x="5343525" y="12319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16</xdr:row>
      <xdr:rowOff>85729</xdr:rowOff>
    </xdr:from>
    <xdr:to>
      <xdr:col>7</xdr:col>
      <xdr:colOff>2</xdr:colOff>
      <xdr:row>17</xdr:row>
      <xdr:rowOff>91825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B408F61C-F09C-4175-8AAF-B796DAA36930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700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18</xdr:row>
      <xdr:rowOff>85725</xdr:rowOff>
    </xdr:from>
    <xdr:to>
      <xdr:col>9</xdr:col>
      <xdr:colOff>9525</xdr:colOff>
      <xdr:row>18</xdr:row>
      <xdr:rowOff>100013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6A299E20-5539-4571-B87E-C67B530D3EE9}"/>
            </a:ext>
          </a:extLst>
        </xdr:cNvPr>
        <xdr:cNvCxnSpPr>
          <a:stCxn id="3" idx="6"/>
        </xdr:cNvCxnSpPr>
      </xdr:nvCxnSpPr>
      <xdr:spPr>
        <a:xfrm flipV="1">
          <a:off x="4581526" y="3476625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16</xdr:row>
      <xdr:rowOff>88899</xdr:rowOff>
    </xdr:from>
    <xdr:to>
      <xdr:col>8</xdr:col>
      <xdr:colOff>736600</xdr:colOff>
      <xdr:row>16</xdr:row>
      <xdr:rowOff>88900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48B3CD32-8112-4D89-AEC5-44E0D0B00D2D}"/>
            </a:ext>
          </a:extLst>
        </xdr:cNvPr>
        <xdr:cNvCxnSpPr/>
      </xdr:nvCxnSpPr>
      <xdr:spPr>
        <a:xfrm>
          <a:off x="5318125" y="31114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19</xdr:row>
      <xdr:rowOff>108200</xdr:rowOff>
    </xdr:from>
    <xdr:to>
      <xdr:col>7</xdr:col>
      <xdr:colOff>1</xdr:colOff>
      <xdr:row>20</xdr:row>
      <xdr:rowOff>114299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ECE336B0-C82A-44D3-BD80-DADB260CA991}"/>
            </a:ext>
          </a:extLst>
        </xdr:cNvPr>
        <xdr:cNvCxnSpPr>
          <a:stCxn id="3" idx="5"/>
        </xdr:cNvCxnSpPr>
      </xdr:nvCxnSpPr>
      <xdr:spPr>
        <a:xfrm rot="16200000" flipH="1">
          <a:off x="4805448" y="33449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20</xdr:row>
      <xdr:rowOff>111125</xdr:rowOff>
    </xdr:from>
    <xdr:to>
      <xdr:col>8</xdr:col>
      <xdr:colOff>749300</xdr:colOff>
      <xdr:row>20</xdr:row>
      <xdr:rowOff>112713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D8765997-FA8D-4B69-9957-02710D7754D7}"/>
            </a:ext>
          </a:extLst>
        </xdr:cNvPr>
        <xdr:cNvCxnSpPr/>
      </xdr:nvCxnSpPr>
      <xdr:spPr>
        <a:xfrm>
          <a:off x="5330825" y="38703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104775</xdr:rowOff>
    </xdr:from>
    <xdr:to>
      <xdr:col>9</xdr:col>
      <xdr:colOff>0</xdr:colOff>
      <xdr:row>4</xdr:row>
      <xdr:rowOff>109538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670B8EF8-C88F-42CC-8A5D-91B2B604AA88}"/>
            </a:ext>
          </a:extLst>
        </xdr:cNvPr>
        <xdr:cNvCxnSpPr/>
      </xdr:nvCxnSpPr>
      <xdr:spPr>
        <a:xfrm flipV="1">
          <a:off x="4591050" y="8921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450849</xdr:colOff>
      <xdr:row>14</xdr:row>
      <xdr:rowOff>69850</xdr:rowOff>
    </xdr:from>
    <xdr:to>
      <xdr:col>3</xdr:col>
      <xdr:colOff>642937</xdr:colOff>
      <xdr:row>15</xdr:row>
      <xdr:rowOff>157163</xdr:rowOff>
    </xdr:to>
    <xdr:pic>
      <xdr:nvPicPr>
        <xdr:cNvPr id="17" name="Bilde 16">
          <a:extLst>
            <a:ext uri="{FF2B5EF4-FFF2-40B4-BE49-F238E27FC236}">
              <a16:creationId xmlns:a16="http://schemas.microsoft.com/office/drawing/2014/main" id="{4D1A31E7-C61A-4BB6-9A48-6AD69C2584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36849" y="272415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219075</xdr:rowOff>
    </xdr:from>
    <xdr:to>
      <xdr:col>6</xdr:col>
      <xdr:colOff>19050</xdr:colOff>
      <xdr:row>6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E7C4CF0F-6712-4526-AD13-1E1FEEE34252}"/>
            </a:ext>
          </a:extLst>
        </xdr:cNvPr>
        <xdr:cNvSpPr/>
      </xdr:nvSpPr>
      <xdr:spPr>
        <a:xfrm>
          <a:off x="3806825" y="549275"/>
          <a:ext cx="784225" cy="555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17</xdr:row>
      <xdr:rowOff>9525</xdr:rowOff>
    </xdr:from>
    <xdr:to>
      <xdr:col>6</xdr:col>
      <xdr:colOff>9526</xdr:colOff>
      <xdr:row>20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121DBEF7-03E1-4A85-A6FA-1CBB15D88B4B}"/>
            </a:ext>
          </a:extLst>
        </xdr:cNvPr>
        <xdr:cNvSpPr/>
      </xdr:nvSpPr>
      <xdr:spPr>
        <a:xfrm>
          <a:off x="3806826" y="31654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5</xdr:row>
      <xdr:rowOff>99831</xdr:rowOff>
    </xdr:from>
    <xdr:to>
      <xdr:col>5</xdr:col>
      <xdr:colOff>106252</xdr:colOff>
      <xdr:row>11</xdr:row>
      <xdr:rowOff>0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0798C0F3-C842-4569-95FE-8799A71A7917}"/>
            </a:ext>
          </a:extLst>
        </xdr:cNvPr>
        <xdr:cNvCxnSpPr>
          <a:endCxn id="2" idx="3"/>
        </xdr:cNvCxnSpPr>
      </xdr:nvCxnSpPr>
      <xdr:spPr>
        <a:xfrm flipV="1">
          <a:off x="1524000" y="1020581"/>
          <a:ext cx="2392252" cy="1011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104858</xdr:colOff>
      <xdr:row>17</xdr:row>
      <xdr:rowOff>91824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B6348901-A0BD-4410-99AF-5114F9938968}"/>
            </a:ext>
          </a:extLst>
        </xdr:cNvPr>
        <xdr:cNvCxnSpPr>
          <a:endCxn id="3" idx="1"/>
        </xdr:cNvCxnSpPr>
      </xdr:nvCxnSpPr>
      <xdr:spPr>
        <a:xfrm>
          <a:off x="1524000" y="22352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2</xdr:row>
      <xdr:rowOff>114300</xdr:rowOff>
    </xdr:from>
    <xdr:to>
      <xdr:col>7</xdr:col>
      <xdr:colOff>9525</xdr:colOff>
      <xdr:row>3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870CB906-29B2-4D2A-9FEC-1973F55165C6}"/>
            </a:ext>
          </a:extLst>
        </xdr:cNvPr>
        <xdr:cNvCxnSpPr>
          <a:stCxn id="2" idx="7"/>
        </xdr:cNvCxnSpPr>
      </xdr:nvCxnSpPr>
      <xdr:spPr>
        <a:xfrm rot="5400000" flipH="1" flipV="1">
          <a:off x="4833902" y="1239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5</xdr:row>
      <xdr:rowOff>99830</xdr:rowOff>
    </xdr:from>
    <xdr:to>
      <xdr:col>7</xdr:col>
      <xdr:colOff>9528</xdr:colOff>
      <xdr:row>6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F7360AB8-881F-4BA7-AA98-4BAF25BF872B}"/>
            </a:ext>
          </a:extLst>
        </xdr:cNvPr>
        <xdr:cNvCxnSpPr>
          <a:stCxn id="2" idx="5"/>
        </xdr:cNvCxnSpPr>
      </xdr:nvCxnSpPr>
      <xdr:spPr>
        <a:xfrm rot="16200000" flipH="1">
          <a:off x="4824377" y="6714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111125</xdr:rowOff>
    </xdr:from>
    <xdr:to>
      <xdr:col>9</xdr:col>
      <xdr:colOff>0</xdr:colOff>
      <xdr:row>2</xdr:row>
      <xdr:rowOff>112713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558C0AB3-6741-4C01-BE54-C3821FBBC9A3}"/>
            </a:ext>
          </a:extLst>
        </xdr:cNvPr>
        <xdr:cNvCxnSpPr/>
      </xdr:nvCxnSpPr>
      <xdr:spPr>
        <a:xfrm>
          <a:off x="5343525" y="4794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76200</xdr:rowOff>
    </xdr:from>
    <xdr:to>
      <xdr:col>9</xdr:col>
      <xdr:colOff>9525</xdr:colOff>
      <xdr:row>6</xdr:row>
      <xdr:rowOff>85726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BE3DC17A-8334-4DE2-AFE8-C5EF2A85725D}"/>
            </a:ext>
          </a:extLst>
        </xdr:cNvPr>
        <xdr:cNvCxnSpPr/>
      </xdr:nvCxnSpPr>
      <xdr:spPr>
        <a:xfrm flipV="1">
          <a:off x="5343525" y="11811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16</xdr:row>
      <xdr:rowOff>85729</xdr:rowOff>
    </xdr:from>
    <xdr:to>
      <xdr:col>7</xdr:col>
      <xdr:colOff>2</xdr:colOff>
      <xdr:row>17</xdr:row>
      <xdr:rowOff>91825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75F82020-A096-427D-928B-32EAE8442806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192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16</xdr:row>
      <xdr:rowOff>88899</xdr:rowOff>
    </xdr:from>
    <xdr:to>
      <xdr:col>8</xdr:col>
      <xdr:colOff>736600</xdr:colOff>
      <xdr:row>16</xdr:row>
      <xdr:rowOff>88900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00269DEF-3C9B-4A22-BC30-5941230282C2}"/>
            </a:ext>
          </a:extLst>
        </xdr:cNvPr>
        <xdr:cNvCxnSpPr/>
      </xdr:nvCxnSpPr>
      <xdr:spPr>
        <a:xfrm>
          <a:off x="5318125" y="30606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19</xdr:row>
      <xdr:rowOff>108200</xdr:rowOff>
    </xdr:from>
    <xdr:to>
      <xdr:col>7</xdr:col>
      <xdr:colOff>1</xdr:colOff>
      <xdr:row>20</xdr:row>
      <xdr:rowOff>114299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9F038919-BE1F-414D-ADA5-39534A5ECCA9}"/>
            </a:ext>
          </a:extLst>
        </xdr:cNvPr>
        <xdr:cNvCxnSpPr>
          <a:stCxn id="3" idx="5"/>
        </xdr:cNvCxnSpPr>
      </xdr:nvCxnSpPr>
      <xdr:spPr>
        <a:xfrm rot="16200000" flipH="1">
          <a:off x="4805448" y="32941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20</xdr:row>
      <xdr:rowOff>111125</xdr:rowOff>
    </xdr:from>
    <xdr:to>
      <xdr:col>8</xdr:col>
      <xdr:colOff>749300</xdr:colOff>
      <xdr:row>20</xdr:row>
      <xdr:rowOff>112713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FCC4B47F-1536-444A-861A-6C3044305729}"/>
            </a:ext>
          </a:extLst>
        </xdr:cNvPr>
        <xdr:cNvCxnSpPr/>
      </xdr:nvCxnSpPr>
      <xdr:spPr>
        <a:xfrm>
          <a:off x="5330825" y="38195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450849</xdr:colOff>
      <xdr:row>14</xdr:row>
      <xdr:rowOff>69850</xdr:rowOff>
    </xdr:from>
    <xdr:to>
      <xdr:col>3</xdr:col>
      <xdr:colOff>642937</xdr:colOff>
      <xdr:row>15</xdr:row>
      <xdr:rowOff>157163</xdr:rowOff>
    </xdr:to>
    <xdr:pic>
      <xdr:nvPicPr>
        <xdr:cNvPr id="17" name="Bilde 16">
          <a:extLst>
            <a:ext uri="{FF2B5EF4-FFF2-40B4-BE49-F238E27FC236}">
              <a16:creationId xmlns:a16="http://schemas.microsoft.com/office/drawing/2014/main" id="{FAFB79D2-0FC1-48F4-9E02-22176400F6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36849" y="267335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758826</xdr:colOff>
      <xdr:row>10</xdr:row>
      <xdr:rowOff>9525</xdr:rowOff>
    </xdr:from>
    <xdr:to>
      <xdr:col>6</xdr:col>
      <xdr:colOff>9526</xdr:colOff>
      <xdr:row>13</xdr:row>
      <xdr:rowOff>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620D8224-EA53-4CA1-94B8-E1A837C1CB70}"/>
            </a:ext>
          </a:extLst>
        </xdr:cNvPr>
        <xdr:cNvSpPr/>
      </xdr:nvSpPr>
      <xdr:spPr>
        <a:xfrm>
          <a:off x="3806826" y="1851025"/>
          <a:ext cx="774700" cy="5683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657143</xdr:colOff>
      <xdr:row>9</xdr:row>
      <xdr:rowOff>85729</xdr:rowOff>
    </xdr:from>
    <xdr:to>
      <xdr:col>7</xdr:col>
      <xdr:colOff>2</xdr:colOff>
      <xdr:row>10</xdr:row>
      <xdr:rowOff>91825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ED2C92F5-8FCB-4877-B713-1FF3A46214E2}"/>
            </a:ext>
          </a:extLst>
        </xdr:cNvPr>
        <xdr:cNvCxnSpPr>
          <a:stCxn id="18" idx="7"/>
        </xdr:cNvCxnSpPr>
      </xdr:nvCxnSpPr>
      <xdr:spPr>
        <a:xfrm rot="5400000" flipH="1" flipV="1">
          <a:off x="4805450" y="140477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9</xdr:row>
      <xdr:rowOff>88899</xdr:rowOff>
    </xdr:from>
    <xdr:to>
      <xdr:col>8</xdr:col>
      <xdr:colOff>736600</xdr:colOff>
      <xdr:row>9</xdr:row>
      <xdr:rowOff>88900</xdr:rowOff>
    </xdr:to>
    <xdr:cxnSp macro="">
      <xdr:nvCxnSpPr>
        <xdr:cNvPr id="21" name="Rett linje 20">
          <a:extLst>
            <a:ext uri="{FF2B5EF4-FFF2-40B4-BE49-F238E27FC236}">
              <a16:creationId xmlns:a16="http://schemas.microsoft.com/office/drawing/2014/main" id="{995138AD-9B0D-499E-AEFE-10FE10E31F77}"/>
            </a:ext>
          </a:extLst>
        </xdr:cNvPr>
        <xdr:cNvCxnSpPr/>
      </xdr:nvCxnSpPr>
      <xdr:spPr>
        <a:xfrm>
          <a:off x="5318125" y="174624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12</xdr:row>
      <xdr:rowOff>108200</xdr:rowOff>
    </xdr:from>
    <xdr:to>
      <xdr:col>7</xdr:col>
      <xdr:colOff>1</xdr:colOff>
      <xdr:row>13</xdr:row>
      <xdr:rowOff>114299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F8AE81A1-BFDF-4FFA-B9A1-8A6AE028EFCD}"/>
            </a:ext>
          </a:extLst>
        </xdr:cNvPr>
        <xdr:cNvCxnSpPr>
          <a:stCxn id="18" idx="5"/>
        </xdr:cNvCxnSpPr>
      </xdr:nvCxnSpPr>
      <xdr:spPr>
        <a:xfrm rot="16200000" flipH="1">
          <a:off x="4805448" y="200509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13</xdr:row>
      <xdr:rowOff>111125</xdr:rowOff>
    </xdr:from>
    <xdr:to>
      <xdr:col>8</xdr:col>
      <xdr:colOff>749300</xdr:colOff>
      <xdr:row>13</xdr:row>
      <xdr:rowOff>112713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F078870A-80DD-4CDA-9EE0-B305A6B95E2F}"/>
            </a:ext>
          </a:extLst>
        </xdr:cNvPr>
        <xdr:cNvCxnSpPr/>
      </xdr:nvCxnSpPr>
      <xdr:spPr>
        <a:xfrm>
          <a:off x="5330825" y="253047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11</xdr:row>
      <xdr:rowOff>103188</xdr:rowOff>
    </xdr:from>
    <xdr:to>
      <xdr:col>4</xdr:col>
      <xdr:colOff>758826</xdr:colOff>
      <xdr:row>11</xdr:row>
      <xdr:rowOff>114300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898F8FF3-E3F9-4401-8953-0F38608F0F49}"/>
            </a:ext>
          </a:extLst>
        </xdr:cNvPr>
        <xdr:cNvCxnSpPr>
          <a:endCxn id="18" idx="2"/>
        </xdr:cNvCxnSpPr>
      </xdr:nvCxnSpPr>
      <xdr:spPr>
        <a:xfrm flipV="1">
          <a:off x="1517650" y="2135188"/>
          <a:ext cx="2289176" cy="111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120648</xdr:colOff>
      <xdr:row>11</xdr:row>
      <xdr:rowOff>12700</xdr:rowOff>
    </xdr:from>
    <xdr:to>
      <xdr:col>4</xdr:col>
      <xdr:colOff>312736</xdr:colOff>
      <xdr:row>12</xdr:row>
      <xdr:rowOff>80963</xdr:rowOff>
    </xdr:to>
    <xdr:pic>
      <xdr:nvPicPr>
        <xdr:cNvPr id="25" name="Bilde 24">
          <a:extLst>
            <a:ext uri="{FF2B5EF4-FFF2-40B4-BE49-F238E27FC236}">
              <a16:creationId xmlns:a16="http://schemas.microsoft.com/office/drawing/2014/main" id="{D4FE5CBF-B5E7-4F87-B293-6B5DC2DBDC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3168648" y="204470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219075</xdr:rowOff>
    </xdr:from>
    <xdr:to>
      <xdr:col>6</xdr:col>
      <xdr:colOff>19050</xdr:colOff>
      <xdr:row>6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E88EF732-29ED-4FE0-80F1-802A809093A7}"/>
            </a:ext>
          </a:extLst>
        </xdr:cNvPr>
        <xdr:cNvSpPr/>
      </xdr:nvSpPr>
      <xdr:spPr>
        <a:xfrm>
          <a:off x="3806825" y="574675"/>
          <a:ext cx="784225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17</xdr:row>
      <xdr:rowOff>9525</xdr:rowOff>
    </xdr:from>
    <xdr:to>
      <xdr:col>6</xdr:col>
      <xdr:colOff>9526</xdr:colOff>
      <xdr:row>20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1727A924-5728-42E7-A0D8-A417B9B874E4}"/>
            </a:ext>
          </a:extLst>
        </xdr:cNvPr>
        <xdr:cNvSpPr/>
      </xdr:nvSpPr>
      <xdr:spPr>
        <a:xfrm>
          <a:off x="3806826" y="32162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5</xdr:row>
      <xdr:rowOff>99831</xdr:rowOff>
    </xdr:from>
    <xdr:to>
      <xdr:col>5</xdr:col>
      <xdr:colOff>106252</xdr:colOff>
      <xdr:row>11</xdr:row>
      <xdr:rowOff>0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1FDD15FF-F647-4CA4-B458-8B6781E273BE}"/>
            </a:ext>
          </a:extLst>
        </xdr:cNvPr>
        <xdr:cNvCxnSpPr>
          <a:endCxn id="2" idx="3"/>
        </xdr:cNvCxnSpPr>
      </xdr:nvCxnSpPr>
      <xdr:spPr>
        <a:xfrm flipV="1">
          <a:off x="1524000" y="1071381"/>
          <a:ext cx="2392252" cy="1011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104858</xdr:colOff>
      <xdr:row>17</xdr:row>
      <xdr:rowOff>91824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355FB089-345C-44FD-90C2-4B6BD9335679}"/>
            </a:ext>
          </a:extLst>
        </xdr:cNvPr>
        <xdr:cNvCxnSpPr>
          <a:endCxn id="3" idx="1"/>
        </xdr:cNvCxnSpPr>
      </xdr:nvCxnSpPr>
      <xdr:spPr>
        <a:xfrm>
          <a:off x="1524000" y="22860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2</xdr:row>
      <xdr:rowOff>114300</xdr:rowOff>
    </xdr:from>
    <xdr:to>
      <xdr:col>7</xdr:col>
      <xdr:colOff>9525</xdr:colOff>
      <xdr:row>3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1DFC12BF-F35A-45C5-B1EE-72E44ADFBAEB}"/>
            </a:ext>
          </a:extLst>
        </xdr:cNvPr>
        <xdr:cNvCxnSpPr>
          <a:stCxn id="2" idx="7"/>
        </xdr:cNvCxnSpPr>
      </xdr:nvCxnSpPr>
      <xdr:spPr>
        <a:xfrm rot="5400000" flipH="1" flipV="1">
          <a:off x="4833902" y="1493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5</xdr:row>
      <xdr:rowOff>99830</xdr:rowOff>
    </xdr:from>
    <xdr:to>
      <xdr:col>7</xdr:col>
      <xdr:colOff>9528</xdr:colOff>
      <xdr:row>6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B0A6801A-C191-4468-AD7A-05C9C867A927}"/>
            </a:ext>
          </a:extLst>
        </xdr:cNvPr>
        <xdr:cNvCxnSpPr>
          <a:stCxn id="2" idx="5"/>
        </xdr:cNvCxnSpPr>
      </xdr:nvCxnSpPr>
      <xdr:spPr>
        <a:xfrm rot="16200000" flipH="1">
          <a:off x="4824377" y="7222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111125</xdr:rowOff>
    </xdr:from>
    <xdr:to>
      <xdr:col>9</xdr:col>
      <xdr:colOff>0</xdr:colOff>
      <xdr:row>2</xdr:row>
      <xdr:rowOff>112713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36CEDE4C-6001-42F6-84FA-91058DA6864B}"/>
            </a:ext>
          </a:extLst>
        </xdr:cNvPr>
        <xdr:cNvCxnSpPr/>
      </xdr:nvCxnSpPr>
      <xdr:spPr>
        <a:xfrm>
          <a:off x="5343525" y="5048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104775</xdr:rowOff>
    </xdr:from>
    <xdr:to>
      <xdr:col>9</xdr:col>
      <xdr:colOff>0</xdr:colOff>
      <xdr:row>4</xdr:row>
      <xdr:rowOff>109538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09C9AE88-1AFB-4195-A8FF-715FAD2E75D0}"/>
            </a:ext>
          </a:extLst>
        </xdr:cNvPr>
        <xdr:cNvCxnSpPr>
          <a:stCxn id="2" idx="6"/>
        </xdr:cNvCxnSpPr>
      </xdr:nvCxnSpPr>
      <xdr:spPr>
        <a:xfrm flipV="1">
          <a:off x="4591050" y="8921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76200</xdr:rowOff>
    </xdr:from>
    <xdr:to>
      <xdr:col>9</xdr:col>
      <xdr:colOff>9525</xdr:colOff>
      <xdr:row>6</xdr:row>
      <xdr:rowOff>85726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0BF24B1C-530B-4414-A19B-201B3C83F028}"/>
            </a:ext>
          </a:extLst>
        </xdr:cNvPr>
        <xdr:cNvCxnSpPr/>
      </xdr:nvCxnSpPr>
      <xdr:spPr>
        <a:xfrm flipV="1">
          <a:off x="5343525" y="12319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16</xdr:row>
      <xdr:rowOff>85729</xdr:rowOff>
    </xdr:from>
    <xdr:to>
      <xdr:col>7</xdr:col>
      <xdr:colOff>2</xdr:colOff>
      <xdr:row>17</xdr:row>
      <xdr:rowOff>91825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7B4237B1-D21E-4832-8DC8-97EDC1D52DD4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700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18</xdr:row>
      <xdr:rowOff>85725</xdr:rowOff>
    </xdr:from>
    <xdr:to>
      <xdr:col>9</xdr:col>
      <xdr:colOff>9525</xdr:colOff>
      <xdr:row>18</xdr:row>
      <xdr:rowOff>100013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FE80E8F2-6AA8-45F6-8C8F-F87796CDD488}"/>
            </a:ext>
          </a:extLst>
        </xdr:cNvPr>
        <xdr:cNvCxnSpPr>
          <a:stCxn id="3" idx="6"/>
        </xdr:cNvCxnSpPr>
      </xdr:nvCxnSpPr>
      <xdr:spPr>
        <a:xfrm flipV="1">
          <a:off x="4581526" y="3476625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16</xdr:row>
      <xdr:rowOff>88899</xdr:rowOff>
    </xdr:from>
    <xdr:to>
      <xdr:col>8</xdr:col>
      <xdr:colOff>736600</xdr:colOff>
      <xdr:row>16</xdr:row>
      <xdr:rowOff>88900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F1F63606-8537-431B-B69E-AE611AA8918F}"/>
            </a:ext>
          </a:extLst>
        </xdr:cNvPr>
        <xdr:cNvCxnSpPr/>
      </xdr:nvCxnSpPr>
      <xdr:spPr>
        <a:xfrm>
          <a:off x="5318125" y="31114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19</xdr:row>
      <xdr:rowOff>108200</xdr:rowOff>
    </xdr:from>
    <xdr:to>
      <xdr:col>7</xdr:col>
      <xdr:colOff>1</xdr:colOff>
      <xdr:row>20</xdr:row>
      <xdr:rowOff>114299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8FBA8FB0-AF7B-4CBE-AD60-A69B10F087E4}"/>
            </a:ext>
          </a:extLst>
        </xdr:cNvPr>
        <xdr:cNvCxnSpPr>
          <a:stCxn id="3" idx="5"/>
        </xdr:cNvCxnSpPr>
      </xdr:nvCxnSpPr>
      <xdr:spPr>
        <a:xfrm rot="16200000" flipH="1">
          <a:off x="4805448" y="33449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20</xdr:row>
      <xdr:rowOff>111125</xdr:rowOff>
    </xdr:from>
    <xdr:to>
      <xdr:col>8</xdr:col>
      <xdr:colOff>749300</xdr:colOff>
      <xdr:row>20</xdr:row>
      <xdr:rowOff>112713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C87B7DBA-D6D4-4020-8F71-2B3BD7D2E9E6}"/>
            </a:ext>
          </a:extLst>
        </xdr:cNvPr>
        <xdr:cNvCxnSpPr/>
      </xdr:nvCxnSpPr>
      <xdr:spPr>
        <a:xfrm>
          <a:off x="5330825" y="38703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104775</xdr:rowOff>
    </xdr:from>
    <xdr:to>
      <xdr:col>9</xdr:col>
      <xdr:colOff>0</xdr:colOff>
      <xdr:row>4</xdr:row>
      <xdr:rowOff>109538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9582C151-C63C-48C1-B1E1-C77E6EDFB220}"/>
            </a:ext>
          </a:extLst>
        </xdr:cNvPr>
        <xdr:cNvCxnSpPr/>
      </xdr:nvCxnSpPr>
      <xdr:spPr>
        <a:xfrm flipV="1">
          <a:off x="4591050" y="8921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450849</xdr:colOff>
      <xdr:row>14</xdr:row>
      <xdr:rowOff>69850</xdr:rowOff>
    </xdr:from>
    <xdr:to>
      <xdr:col>3</xdr:col>
      <xdr:colOff>642937</xdr:colOff>
      <xdr:row>15</xdr:row>
      <xdr:rowOff>157163</xdr:rowOff>
    </xdr:to>
    <xdr:pic>
      <xdr:nvPicPr>
        <xdr:cNvPr id="17" name="Bilde 16">
          <a:extLst>
            <a:ext uri="{FF2B5EF4-FFF2-40B4-BE49-F238E27FC236}">
              <a16:creationId xmlns:a16="http://schemas.microsoft.com/office/drawing/2014/main" id="{71A9BA75-99E9-4CA1-B484-32E5E74121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36849" y="272415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758826</xdr:colOff>
      <xdr:row>10</xdr:row>
      <xdr:rowOff>9525</xdr:rowOff>
    </xdr:from>
    <xdr:to>
      <xdr:col>6</xdr:col>
      <xdr:colOff>9526</xdr:colOff>
      <xdr:row>13</xdr:row>
      <xdr:rowOff>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23D2DBA5-05D0-4323-AA78-190FB05FFEBD}"/>
            </a:ext>
          </a:extLst>
        </xdr:cNvPr>
        <xdr:cNvSpPr/>
      </xdr:nvSpPr>
      <xdr:spPr>
        <a:xfrm>
          <a:off x="3806826" y="31654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657143</xdr:colOff>
      <xdr:row>9</xdr:row>
      <xdr:rowOff>85729</xdr:rowOff>
    </xdr:from>
    <xdr:to>
      <xdr:col>7</xdr:col>
      <xdr:colOff>2</xdr:colOff>
      <xdr:row>10</xdr:row>
      <xdr:rowOff>91825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872D7B79-DF71-4574-B564-3A574796FEF1}"/>
            </a:ext>
          </a:extLst>
        </xdr:cNvPr>
        <xdr:cNvCxnSpPr>
          <a:stCxn id="18" idx="7"/>
        </xdr:cNvCxnSpPr>
      </xdr:nvCxnSpPr>
      <xdr:spPr>
        <a:xfrm rot="5400000" flipH="1" flipV="1">
          <a:off x="4805450" y="27192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11</xdr:row>
      <xdr:rowOff>85725</xdr:rowOff>
    </xdr:from>
    <xdr:to>
      <xdr:col>9</xdr:col>
      <xdr:colOff>9525</xdr:colOff>
      <xdr:row>11</xdr:row>
      <xdr:rowOff>100013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02239A59-400D-4384-BB2B-DFEF7D60E9EB}"/>
            </a:ext>
          </a:extLst>
        </xdr:cNvPr>
        <xdr:cNvCxnSpPr>
          <a:stCxn id="18" idx="6"/>
        </xdr:cNvCxnSpPr>
      </xdr:nvCxnSpPr>
      <xdr:spPr>
        <a:xfrm flipV="1">
          <a:off x="4581526" y="3425825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9</xdr:row>
      <xdr:rowOff>88899</xdr:rowOff>
    </xdr:from>
    <xdr:to>
      <xdr:col>8</xdr:col>
      <xdr:colOff>736600</xdr:colOff>
      <xdr:row>9</xdr:row>
      <xdr:rowOff>88900</xdr:rowOff>
    </xdr:to>
    <xdr:cxnSp macro="">
      <xdr:nvCxnSpPr>
        <xdr:cNvPr id="21" name="Rett linje 20">
          <a:extLst>
            <a:ext uri="{FF2B5EF4-FFF2-40B4-BE49-F238E27FC236}">
              <a16:creationId xmlns:a16="http://schemas.microsoft.com/office/drawing/2014/main" id="{23F756D7-E7EF-49ED-946C-527BEB60EFD6}"/>
            </a:ext>
          </a:extLst>
        </xdr:cNvPr>
        <xdr:cNvCxnSpPr/>
      </xdr:nvCxnSpPr>
      <xdr:spPr>
        <a:xfrm>
          <a:off x="5318125" y="30606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12</xdr:row>
      <xdr:rowOff>108200</xdr:rowOff>
    </xdr:from>
    <xdr:to>
      <xdr:col>7</xdr:col>
      <xdr:colOff>1</xdr:colOff>
      <xdr:row>13</xdr:row>
      <xdr:rowOff>114299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8D3F3EFF-0EF7-4360-A6B2-32159A8DECE9}"/>
            </a:ext>
          </a:extLst>
        </xdr:cNvPr>
        <xdr:cNvCxnSpPr>
          <a:stCxn id="18" idx="5"/>
        </xdr:cNvCxnSpPr>
      </xdr:nvCxnSpPr>
      <xdr:spPr>
        <a:xfrm rot="16200000" flipH="1">
          <a:off x="4805448" y="32941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13</xdr:row>
      <xdr:rowOff>111125</xdr:rowOff>
    </xdr:from>
    <xdr:to>
      <xdr:col>8</xdr:col>
      <xdr:colOff>749300</xdr:colOff>
      <xdr:row>13</xdr:row>
      <xdr:rowOff>112713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983FDE08-4DB6-44B1-AAD1-A1734C425F0D}"/>
            </a:ext>
          </a:extLst>
        </xdr:cNvPr>
        <xdr:cNvCxnSpPr/>
      </xdr:nvCxnSpPr>
      <xdr:spPr>
        <a:xfrm>
          <a:off x="5330825" y="38195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11</xdr:row>
      <xdr:rowOff>103188</xdr:rowOff>
    </xdr:from>
    <xdr:to>
      <xdr:col>4</xdr:col>
      <xdr:colOff>758826</xdr:colOff>
      <xdr:row>11</xdr:row>
      <xdr:rowOff>114300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0527FE18-B005-4D88-A7CA-D5F7B17810C5}"/>
            </a:ext>
          </a:extLst>
        </xdr:cNvPr>
        <xdr:cNvCxnSpPr>
          <a:endCxn id="18" idx="2"/>
        </xdr:cNvCxnSpPr>
      </xdr:nvCxnSpPr>
      <xdr:spPr>
        <a:xfrm flipV="1">
          <a:off x="1517650" y="2135188"/>
          <a:ext cx="2289176" cy="111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571498</xdr:colOff>
      <xdr:row>11</xdr:row>
      <xdr:rowOff>6350</xdr:rowOff>
    </xdr:from>
    <xdr:to>
      <xdr:col>4</xdr:col>
      <xdr:colOff>1586</xdr:colOff>
      <xdr:row>12</xdr:row>
      <xdr:rowOff>74613</xdr:rowOff>
    </xdr:to>
    <xdr:pic>
      <xdr:nvPicPr>
        <xdr:cNvPr id="25" name="Bilde 24">
          <a:extLst>
            <a:ext uri="{FF2B5EF4-FFF2-40B4-BE49-F238E27FC236}">
              <a16:creationId xmlns:a16="http://schemas.microsoft.com/office/drawing/2014/main" id="{812482B5-F88D-4D83-9082-89391EBD73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2857498" y="203835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9525</xdr:rowOff>
    </xdr:from>
    <xdr:to>
      <xdr:col>14</xdr:col>
      <xdr:colOff>0</xdr:colOff>
      <xdr:row>4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6CD2427D-F9DF-4FFA-8CB9-DC2F9C94A2F8}"/>
            </a:ext>
          </a:extLst>
        </xdr:cNvPr>
        <xdr:cNvSpPr/>
      </xdr:nvSpPr>
      <xdr:spPr>
        <a:xfrm>
          <a:off x="8496300" y="155892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1</xdr:row>
      <xdr:rowOff>76200</xdr:rowOff>
    </xdr:from>
    <xdr:to>
      <xdr:col>15</xdr:col>
      <xdr:colOff>1</xdr:colOff>
      <xdr:row>2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E8CA8F38-75F0-43F8-BB3B-8C396F12DC7A}"/>
            </a:ext>
          </a:extLst>
        </xdr:cNvPr>
        <xdr:cNvCxnSpPr>
          <a:stCxn id="2" idx="7"/>
        </xdr:cNvCxnSpPr>
      </xdr:nvCxnSpPr>
      <xdr:spPr>
        <a:xfrm rot="5400000" flipH="1" flipV="1">
          <a:off x="9316160" y="1215088"/>
          <a:ext cx="1983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4</xdr:row>
      <xdr:rowOff>100070</xdr:rowOff>
    </xdr:from>
    <xdr:to>
      <xdr:col>15</xdr:col>
      <xdr:colOff>1</xdr:colOff>
      <xdr:row>5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E0775D2B-372F-4967-9A46-AB60B792FA3E}"/>
            </a:ext>
          </a:extLst>
        </xdr:cNvPr>
        <xdr:cNvCxnSpPr>
          <a:stCxn id="2" idx="5"/>
        </xdr:cNvCxnSpPr>
      </xdr:nvCxnSpPr>
      <xdr:spPr>
        <a:xfrm rot="16200000" flipH="1">
          <a:off x="9322510" y="1810458"/>
          <a:ext cx="1856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1</xdr:row>
      <xdr:rowOff>76200</xdr:rowOff>
    </xdr:from>
    <xdr:to>
      <xdr:col>17</xdr:col>
      <xdr:colOff>0</xdr:colOff>
      <xdr:row>1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7ADB7CF9-48BA-465D-9818-2B45E885338B}"/>
            </a:ext>
          </a:extLst>
        </xdr:cNvPr>
        <xdr:cNvCxnSpPr/>
      </xdr:nvCxnSpPr>
      <xdr:spPr>
        <a:xfrm>
          <a:off x="9737725" y="14414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5</xdr:row>
      <xdr:rowOff>85725</xdr:rowOff>
    </xdr:from>
    <xdr:to>
      <xdr:col>17</xdr:col>
      <xdr:colOff>0</xdr:colOff>
      <xdr:row>5</xdr:row>
      <xdr:rowOff>87313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DB20B8B5-4410-428A-9BD1-3166860901B3}"/>
            </a:ext>
          </a:extLst>
        </xdr:cNvPr>
        <xdr:cNvCxnSpPr/>
      </xdr:nvCxnSpPr>
      <xdr:spPr>
        <a:xfrm>
          <a:off x="9737725" y="2238375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</xdr:row>
      <xdr:rowOff>85725</xdr:rowOff>
    </xdr:from>
    <xdr:to>
      <xdr:col>17</xdr:col>
      <xdr:colOff>0</xdr:colOff>
      <xdr:row>3</xdr:row>
      <xdr:rowOff>95250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27BD16F4-152E-4D58-B36E-85F870F3DFA5}"/>
            </a:ext>
          </a:extLst>
        </xdr:cNvPr>
        <xdr:cNvCxnSpPr>
          <a:stCxn id="2" idx="6"/>
        </xdr:cNvCxnSpPr>
      </xdr:nvCxnSpPr>
      <xdr:spPr>
        <a:xfrm flipV="1">
          <a:off x="9194800" y="1844675"/>
          <a:ext cx="21971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8</xdr:row>
      <xdr:rowOff>180975</xdr:rowOff>
    </xdr:from>
    <xdr:to>
      <xdr:col>14</xdr:col>
      <xdr:colOff>9525</xdr:colOff>
      <xdr:row>12</xdr:row>
      <xdr:rowOff>1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9F7CDFD3-6FE3-4F87-887C-E6EB10124BC3}"/>
            </a:ext>
          </a:extLst>
        </xdr:cNvPr>
        <xdr:cNvSpPr/>
      </xdr:nvSpPr>
      <xdr:spPr>
        <a:xfrm>
          <a:off x="8505825" y="2936875"/>
          <a:ext cx="698500" cy="60642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605732</xdr:colOff>
      <xdr:row>8</xdr:row>
      <xdr:rowOff>85726</xdr:rowOff>
    </xdr:from>
    <xdr:to>
      <xdr:col>15</xdr:col>
      <xdr:colOff>1</xdr:colOff>
      <xdr:row>9</xdr:row>
      <xdr:rowOff>70304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0CD55615-5F41-4FAC-9004-FB7D602A280E}"/>
            </a:ext>
          </a:extLst>
        </xdr:cNvPr>
        <xdr:cNvCxnSpPr>
          <a:stCxn id="8" idx="7"/>
        </xdr:cNvCxnSpPr>
      </xdr:nvCxnSpPr>
      <xdr:spPr>
        <a:xfrm flipV="1">
          <a:off x="10041832" y="2968626"/>
          <a:ext cx="638869" cy="1877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</xdr:row>
      <xdr:rowOff>76200</xdr:rowOff>
    </xdr:from>
    <xdr:to>
      <xdr:col>17</xdr:col>
      <xdr:colOff>9525</xdr:colOff>
      <xdr:row>8</xdr:row>
      <xdr:rowOff>85725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016859AF-17F1-488F-A2E1-A9CCB6E2E8D9}"/>
            </a:ext>
          </a:extLst>
        </xdr:cNvPr>
        <xdr:cNvCxnSpPr/>
      </xdr:nvCxnSpPr>
      <xdr:spPr>
        <a:xfrm flipV="1">
          <a:off x="9740900" y="2832100"/>
          <a:ext cx="1660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10</xdr:row>
      <xdr:rowOff>76200</xdr:rowOff>
    </xdr:from>
    <xdr:to>
      <xdr:col>17</xdr:col>
      <xdr:colOff>9525</xdr:colOff>
      <xdr:row>10</xdr:row>
      <xdr:rowOff>90488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38DA77ED-5B64-41FD-A1C7-1C6F1A88D70D}"/>
            </a:ext>
          </a:extLst>
        </xdr:cNvPr>
        <xdr:cNvCxnSpPr>
          <a:stCxn id="8" idx="6"/>
        </xdr:cNvCxnSpPr>
      </xdr:nvCxnSpPr>
      <xdr:spPr>
        <a:xfrm flipV="1">
          <a:off x="9204325" y="3225800"/>
          <a:ext cx="219710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605732</xdr:colOff>
      <xdr:row>11</xdr:row>
      <xdr:rowOff>110672</xdr:rowOff>
    </xdr:from>
    <xdr:to>
      <xdr:col>15</xdr:col>
      <xdr:colOff>0</xdr:colOff>
      <xdr:row>12</xdr:row>
      <xdr:rowOff>95250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4FED2895-687A-4BA5-A081-8F33E4CDEE2D}"/>
            </a:ext>
          </a:extLst>
        </xdr:cNvPr>
        <xdr:cNvCxnSpPr>
          <a:stCxn id="8" idx="5"/>
        </xdr:cNvCxnSpPr>
      </xdr:nvCxnSpPr>
      <xdr:spPr>
        <a:xfrm>
          <a:off x="10041832" y="3603172"/>
          <a:ext cx="638868" cy="1877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</xdr:colOff>
      <xdr:row>12</xdr:row>
      <xdr:rowOff>98425</xdr:rowOff>
    </xdr:from>
    <xdr:to>
      <xdr:col>16</xdr:col>
      <xdr:colOff>635000</xdr:colOff>
      <xdr:row>12</xdr:row>
      <xdr:rowOff>100013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F563D673-4DD7-44D2-BD44-2814EEA9FB56}"/>
            </a:ext>
          </a:extLst>
        </xdr:cNvPr>
        <xdr:cNvCxnSpPr/>
      </xdr:nvCxnSpPr>
      <xdr:spPr>
        <a:xfrm>
          <a:off x="10687050" y="3794125"/>
          <a:ext cx="16446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16</xdr:row>
      <xdr:rowOff>1</xdr:rowOff>
    </xdr:from>
    <xdr:to>
      <xdr:col>14</xdr:col>
      <xdr:colOff>19050</xdr:colOff>
      <xdr:row>18</xdr:row>
      <xdr:rowOff>209551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8BBC91E4-6C1B-46D6-A499-834F90B75B78}"/>
            </a:ext>
          </a:extLst>
        </xdr:cNvPr>
        <xdr:cNvSpPr/>
      </xdr:nvSpPr>
      <xdr:spPr>
        <a:xfrm>
          <a:off x="8505825" y="4305301"/>
          <a:ext cx="708025" cy="6286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15</xdr:row>
      <xdr:rowOff>85726</xdr:rowOff>
    </xdr:from>
    <xdr:to>
      <xdr:col>14</xdr:col>
      <xdr:colOff>752474</xdr:colOff>
      <xdr:row>16</xdr:row>
      <xdr:rowOff>92066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770E1A15-FD3E-4807-BFCB-368886D2B9C8}"/>
            </a:ext>
          </a:extLst>
        </xdr:cNvPr>
        <xdr:cNvCxnSpPr>
          <a:stCxn id="14" idx="7"/>
        </xdr:cNvCxnSpPr>
      </xdr:nvCxnSpPr>
      <xdr:spPr>
        <a:xfrm rot="5400000" flipH="1" flipV="1">
          <a:off x="9318323" y="3971614"/>
          <a:ext cx="1904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15</xdr:row>
      <xdr:rowOff>76200</xdr:rowOff>
    </xdr:from>
    <xdr:to>
      <xdr:col>16</xdr:col>
      <xdr:colOff>752475</xdr:colOff>
      <xdr:row>15</xdr:row>
      <xdr:rowOff>77788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9348DA8C-3FF0-4BDA-BA81-D20B106475F0}"/>
            </a:ext>
          </a:extLst>
        </xdr:cNvPr>
        <xdr:cNvCxnSpPr/>
      </xdr:nvCxnSpPr>
      <xdr:spPr>
        <a:xfrm>
          <a:off x="9740900" y="419735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17</xdr:row>
      <xdr:rowOff>66675</xdr:rowOff>
    </xdr:from>
    <xdr:to>
      <xdr:col>17</xdr:col>
      <xdr:colOff>9525</xdr:colOff>
      <xdr:row>17</xdr:row>
      <xdr:rowOff>85726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CA98684A-CA42-480D-A891-A7F86E70A614}"/>
            </a:ext>
          </a:extLst>
        </xdr:cNvPr>
        <xdr:cNvCxnSpPr>
          <a:stCxn id="14" idx="6"/>
        </xdr:cNvCxnSpPr>
      </xdr:nvCxnSpPr>
      <xdr:spPr>
        <a:xfrm flipV="1">
          <a:off x="9213850" y="4581525"/>
          <a:ext cx="2187575" cy="190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18</xdr:row>
      <xdr:rowOff>117486</xdr:rowOff>
    </xdr:from>
    <xdr:to>
      <xdr:col>15</xdr:col>
      <xdr:colOff>1</xdr:colOff>
      <xdr:row>19</xdr:row>
      <xdr:rowOff>95249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72777B5A-D730-4959-910E-8A0BFAD46BC4}"/>
            </a:ext>
          </a:extLst>
        </xdr:cNvPr>
        <xdr:cNvCxnSpPr>
          <a:stCxn id="14" idx="5"/>
        </xdr:cNvCxnSpPr>
      </xdr:nvCxnSpPr>
      <xdr:spPr>
        <a:xfrm rot="16200000" flipH="1">
          <a:off x="9318325" y="4606624"/>
          <a:ext cx="1873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19</xdr:row>
      <xdr:rowOff>104775</xdr:rowOff>
    </xdr:from>
    <xdr:to>
      <xdr:col>17</xdr:col>
      <xdr:colOff>9525</xdr:colOff>
      <xdr:row>19</xdr:row>
      <xdr:rowOff>106363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D4AB5346-16D5-4A93-8827-7AD0CCAD7829}"/>
            </a:ext>
          </a:extLst>
        </xdr:cNvPr>
        <xdr:cNvCxnSpPr/>
      </xdr:nvCxnSpPr>
      <xdr:spPr>
        <a:xfrm>
          <a:off x="10985500" y="794702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4</xdr:row>
      <xdr:rowOff>94491</xdr:rowOff>
    </xdr:from>
    <xdr:to>
      <xdr:col>13</xdr:col>
      <xdr:colOff>97643</xdr:colOff>
      <xdr:row>10</xdr:row>
      <xdr:rowOff>0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A8B656EB-8865-4089-A8AD-FAA928983514}"/>
            </a:ext>
          </a:extLst>
        </xdr:cNvPr>
        <xdr:cNvCxnSpPr>
          <a:endCxn id="2" idx="3"/>
        </xdr:cNvCxnSpPr>
      </xdr:nvCxnSpPr>
      <xdr:spPr>
        <a:xfrm flipV="1">
          <a:off x="6537325" y="2037591"/>
          <a:ext cx="2056618" cy="11120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90488</xdr:rowOff>
    </xdr:from>
    <xdr:to>
      <xdr:col>13</xdr:col>
      <xdr:colOff>9525</xdr:colOff>
      <xdr:row>10</xdr:row>
      <xdr:rowOff>104775</xdr:rowOff>
    </xdr:to>
    <xdr:cxnSp macro="">
      <xdr:nvCxnSpPr>
        <xdr:cNvPr id="21" name="Rett linje 20">
          <a:extLst>
            <a:ext uri="{FF2B5EF4-FFF2-40B4-BE49-F238E27FC236}">
              <a16:creationId xmlns:a16="http://schemas.microsoft.com/office/drawing/2014/main" id="{D684A433-C89A-4323-90CF-438352D9634A}"/>
            </a:ext>
          </a:extLst>
        </xdr:cNvPr>
        <xdr:cNvCxnSpPr>
          <a:endCxn id="8" idx="2"/>
        </xdr:cNvCxnSpPr>
      </xdr:nvCxnSpPr>
      <xdr:spPr>
        <a:xfrm flipV="1">
          <a:off x="6527800" y="3240088"/>
          <a:ext cx="1978025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0</xdr:rowOff>
    </xdr:from>
    <xdr:to>
      <xdr:col>13</xdr:col>
      <xdr:colOff>108563</xdr:colOff>
      <xdr:row>16</xdr:row>
      <xdr:rowOff>92065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541B9324-1557-4801-8FF2-123534841B5A}"/>
            </a:ext>
          </a:extLst>
        </xdr:cNvPr>
        <xdr:cNvCxnSpPr>
          <a:endCxn id="14" idx="1"/>
        </xdr:cNvCxnSpPr>
      </xdr:nvCxnSpPr>
      <xdr:spPr>
        <a:xfrm>
          <a:off x="6527800" y="3333750"/>
          <a:ext cx="2077063" cy="10636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24</xdr:row>
      <xdr:rowOff>0</xdr:rowOff>
    </xdr:from>
    <xdr:to>
      <xdr:col>14</xdr:col>
      <xdr:colOff>9525</xdr:colOff>
      <xdr:row>27</xdr:row>
      <xdr:rowOff>0</xdr:rowOff>
    </xdr:to>
    <xdr:sp macro="" textlink="">
      <xdr:nvSpPr>
        <xdr:cNvPr id="23" name="Ellipse 22">
          <a:extLst>
            <a:ext uri="{FF2B5EF4-FFF2-40B4-BE49-F238E27FC236}">
              <a16:creationId xmlns:a16="http://schemas.microsoft.com/office/drawing/2014/main" id="{D58B484E-B117-41B8-B8A6-0D29685C6237}"/>
            </a:ext>
          </a:extLst>
        </xdr:cNvPr>
        <xdr:cNvSpPr/>
      </xdr:nvSpPr>
      <xdr:spPr>
        <a:xfrm>
          <a:off x="8493125" y="5956300"/>
          <a:ext cx="711200" cy="603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9525</xdr:colOff>
      <xdr:row>31</xdr:row>
      <xdr:rowOff>9525</xdr:rowOff>
    </xdr:from>
    <xdr:to>
      <xdr:col>14</xdr:col>
      <xdr:colOff>0</xdr:colOff>
      <xdr:row>33</xdr:row>
      <xdr:rowOff>219075</xdr:rowOff>
    </xdr:to>
    <xdr:sp macro="" textlink="">
      <xdr:nvSpPr>
        <xdr:cNvPr id="24" name="Ellipse 23">
          <a:extLst>
            <a:ext uri="{FF2B5EF4-FFF2-40B4-BE49-F238E27FC236}">
              <a16:creationId xmlns:a16="http://schemas.microsoft.com/office/drawing/2014/main" id="{B402548B-47F6-4AA3-8C90-21266FA258E2}"/>
            </a:ext>
          </a:extLst>
        </xdr:cNvPr>
        <xdr:cNvSpPr/>
      </xdr:nvSpPr>
      <xdr:spPr>
        <a:xfrm>
          <a:off x="8505825" y="7331075"/>
          <a:ext cx="68897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603474</xdr:colOff>
      <xdr:row>23</xdr:row>
      <xdr:rowOff>85725</xdr:rowOff>
    </xdr:from>
    <xdr:to>
      <xdr:col>15</xdr:col>
      <xdr:colOff>27214</xdr:colOff>
      <xdr:row>24</xdr:row>
      <xdr:rowOff>87680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451498F0-482F-4319-8E5E-5AE7D2A6862D}"/>
            </a:ext>
          </a:extLst>
        </xdr:cNvPr>
        <xdr:cNvCxnSpPr>
          <a:stCxn id="23" idx="7"/>
        </xdr:cNvCxnSpPr>
      </xdr:nvCxnSpPr>
      <xdr:spPr>
        <a:xfrm flipV="1">
          <a:off x="9883545" y="5909582"/>
          <a:ext cx="666526" cy="2015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603474</xdr:colOff>
      <xdr:row>26</xdr:row>
      <xdr:rowOff>111892</xdr:rowOff>
    </xdr:from>
    <xdr:to>
      <xdr:col>15</xdr:col>
      <xdr:colOff>9524</xdr:colOff>
      <xdr:row>27</xdr:row>
      <xdr:rowOff>85725</xdr:rowOff>
    </xdr:to>
    <xdr:cxnSp macro="">
      <xdr:nvCxnSpPr>
        <xdr:cNvPr id="26" name="Rett linje 25">
          <a:extLst>
            <a:ext uri="{FF2B5EF4-FFF2-40B4-BE49-F238E27FC236}">
              <a16:creationId xmlns:a16="http://schemas.microsoft.com/office/drawing/2014/main" id="{334D6276-70A4-4F81-873D-89E6042FE88F}"/>
            </a:ext>
          </a:extLst>
        </xdr:cNvPr>
        <xdr:cNvCxnSpPr>
          <a:stCxn id="23" idx="5"/>
        </xdr:cNvCxnSpPr>
      </xdr:nvCxnSpPr>
      <xdr:spPr>
        <a:xfrm>
          <a:off x="9883545" y="6534463"/>
          <a:ext cx="648836" cy="1734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570503</xdr:colOff>
      <xdr:row>30</xdr:row>
      <xdr:rowOff>95250</xdr:rowOff>
    </xdr:from>
    <xdr:to>
      <xdr:col>15</xdr:col>
      <xdr:colOff>1</xdr:colOff>
      <xdr:row>31</xdr:row>
      <xdr:rowOff>101589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8FAD15C4-E832-470C-9154-B5276A564299}"/>
            </a:ext>
          </a:extLst>
        </xdr:cNvPr>
        <xdr:cNvCxnSpPr>
          <a:stCxn id="24" idx="7"/>
        </xdr:cNvCxnSpPr>
      </xdr:nvCxnSpPr>
      <xdr:spPr>
        <a:xfrm rot="5400000" flipH="1" flipV="1">
          <a:off x="9308607" y="6990846"/>
          <a:ext cx="190489" cy="674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570501</xdr:colOff>
      <xdr:row>33</xdr:row>
      <xdr:rowOff>127011</xdr:rowOff>
    </xdr:from>
    <xdr:to>
      <xdr:col>15</xdr:col>
      <xdr:colOff>2</xdr:colOff>
      <xdr:row>34</xdr:row>
      <xdr:rowOff>85725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3257179E-5977-491F-9BCA-C89F4C37E358}"/>
            </a:ext>
          </a:extLst>
        </xdr:cNvPr>
        <xdr:cNvCxnSpPr>
          <a:stCxn id="24" idx="5"/>
        </xdr:cNvCxnSpPr>
      </xdr:nvCxnSpPr>
      <xdr:spPr>
        <a:xfrm rot="16200000" flipH="1">
          <a:off x="9319720" y="7589342"/>
          <a:ext cx="168264" cy="674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25</xdr:row>
      <xdr:rowOff>95250</xdr:rowOff>
    </xdr:from>
    <xdr:to>
      <xdr:col>17</xdr:col>
      <xdr:colOff>0</xdr:colOff>
      <xdr:row>25</xdr:row>
      <xdr:rowOff>96838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C6182296-0269-4E3D-A4DE-3BFA0BC0F391}"/>
            </a:ext>
          </a:extLst>
        </xdr:cNvPr>
        <xdr:cNvCxnSpPr>
          <a:stCxn id="23" idx="6"/>
        </xdr:cNvCxnSpPr>
      </xdr:nvCxnSpPr>
      <xdr:spPr>
        <a:xfrm>
          <a:off x="9204325" y="6261100"/>
          <a:ext cx="21875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23</xdr:row>
      <xdr:rowOff>76200</xdr:rowOff>
    </xdr:from>
    <xdr:to>
      <xdr:col>17</xdr:col>
      <xdr:colOff>0</xdr:colOff>
      <xdr:row>23</xdr:row>
      <xdr:rowOff>85725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1B3F8230-737B-4C0F-B849-C76831F4A0AE}"/>
            </a:ext>
          </a:extLst>
        </xdr:cNvPr>
        <xdr:cNvCxnSpPr/>
      </xdr:nvCxnSpPr>
      <xdr:spPr>
        <a:xfrm flipV="1">
          <a:off x="9737725" y="58229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27</xdr:row>
      <xdr:rowOff>76200</xdr:rowOff>
    </xdr:from>
    <xdr:to>
      <xdr:col>17</xdr:col>
      <xdr:colOff>0</xdr:colOff>
      <xdr:row>27</xdr:row>
      <xdr:rowOff>77788</xdr:rowOff>
    </xdr:to>
    <xdr:cxnSp macro="">
      <xdr:nvCxnSpPr>
        <xdr:cNvPr id="31" name="Rett linje 30">
          <a:extLst>
            <a:ext uri="{FF2B5EF4-FFF2-40B4-BE49-F238E27FC236}">
              <a16:creationId xmlns:a16="http://schemas.microsoft.com/office/drawing/2014/main" id="{24EC2176-966B-442D-8D02-E0D5806E5C9E}"/>
            </a:ext>
          </a:extLst>
        </xdr:cNvPr>
        <xdr:cNvCxnSpPr/>
      </xdr:nvCxnSpPr>
      <xdr:spPr>
        <a:xfrm>
          <a:off x="9737725" y="66357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30</xdr:row>
      <xdr:rowOff>85725</xdr:rowOff>
    </xdr:from>
    <xdr:to>
      <xdr:col>17</xdr:col>
      <xdr:colOff>0</xdr:colOff>
      <xdr:row>30</xdr:row>
      <xdr:rowOff>95250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F167DF75-7344-4231-8C52-AB02F47BECC6}"/>
            </a:ext>
          </a:extLst>
        </xdr:cNvPr>
        <xdr:cNvCxnSpPr/>
      </xdr:nvCxnSpPr>
      <xdr:spPr>
        <a:xfrm flipV="1">
          <a:off x="9737725" y="722312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34</xdr:row>
      <xdr:rowOff>85725</xdr:rowOff>
    </xdr:from>
    <xdr:to>
      <xdr:col>17</xdr:col>
      <xdr:colOff>0</xdr:colOff>
      <xdr:row>34</xdr:row>
      <xdr:rowOff>95250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E4AAC7D0-7597-4B7F-8949-CFEE289F3130}"/>
            </a:ext>
          </a:extLst>
        </xdr:cNvPr>
        <xdr:cNvCxnSpPr/>
      </xdr:nvCxnSpPr>
      <xdr:spPr>
        <a:xfrm flipV="1">
          <a:off x="9737725" y="801052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95250</xdr:rowOff>
    </xdr:from>
    <xdr:to>
      <xdr:col>17</xdr:col>
      <xdr:colOff>0</xdr:colOff>
      <xdr:row>32</xdr:row>
      <xdr:rowOff>96838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5B1280E9-72E8-4BB1-9238-C20BF055FFE2}"/>
            </a:ext>
          </a:extLst>
        </xdr:cNvPr>
        <xdr:cNvCxnSpPr>
          <a:stCxn id="24" idx="6"/>
        </xdr:cNvCxnSpPr>
      </xdr:nvCxnSpPr>
      <xdr:spPr>
        <a:xfrm>
          <a:off x="9194800" y="7626350"/>
          <a:ext cx="2197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26</xdr:row>
      <xdr:rowOff>132710</xdr:rowOff>
    </xdr:from>
    <xdr:to>
      <xdr:col>13</xdr:col>
      <xdr:colOff>90908</xdr:colOff>
      <xdr:row>32</xdr:row>
      <xdr:rowOff>0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34ACA61B-9140-41BB-91FE-6BD10FD2ABE2}"/>
            </a:ext>
          </a:extLst>
        </xdr:cNvPr>
        <xdr:cNvCxnSpPr>
          <a:endCxn id="23" idx="3"/>
        </xdr:cNvCxnSpPr>
      </xdr:nvCxnSpPr>
      <xdr:spPr>
        <a:xfrm flipV="1">
          <a:off x="6527800" y="6482710"/>
          <a:ext cx="2059408" cy="1048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102824</xdr:colOff>
      <xdr:row>38</xdr:row>
      <xdr:rowOff>98532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5A8AD53B-C6B0-4473-A26F-CB5554931897}"/>
            </a:ext>
          </a:extLst>
        </xdr:cNvPr>
        <xdr:cNvCxnSpPr>
          <a:endCxn id="37" idx="1"/>
        </xdr:cNvCxnSpPr>
      </xdr:nvCxnSpPr>
      <xdr:spPr>
        <a:xfrm>
          <a:off x="6527800" y="7715250"/>
          <a:ext cx="2071324" cy="1095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38</xdr:row>
      <xdr:rowOff>7327</xdr:rowOff>
    </xdr:from>
    <xdr:to>
      <xdr:col>13</xdr:col>
      <xdr:colOff>659423</xdr:colOff>
      <xdr:row>40</xdr:row>
      <xdr:rowOff>212481</xdr:rowOff>
    </xdr:to>
    <xdr:sp macro="" textlink="">
      <xdr:nvSpPr>
        <xdr:cNvPr id="37" name="Ellipse 36">
          <a:extLst>
            <a:ext uri="{FF2B5EF4-FFF2-40B4-BE49-F238E27FC236}">
              <a16:creationId xmlns:a16="http://schemas.microsoft.com/office/drawing/2014/main" id="{781B3ADD-2001-46D8-838E-04CF0C2B4E00}"/>
            </a:ext>
          </a:extLst>
        </xdr:cNvPr>
        <xdr:cNvSpPr/>
      </xdr:nvSpPr>
      <xdr:spPr>
        <a:xfrm>
          <a:off x="8503627" y="8719527"/>
          <a:ext cx="652096" cy="6242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32</xdr:row>
      <xdr:rowOff>95250</xdr:rowOff>
    </xdr:from>
    <xdr:to>
      <xdr:col>13</xdr:col>
      <xdr:colOff>9525</xdr:colOff>
      <xdr:row>32</xdr:row>
      <xdr:rowOff>95983</xdr:rowOff>
    </xdr:to>
    <xdr:cxnSp macro="">
      <xdr:nvCxnSpPr>
        <xdr:cNvPr id="38" name="Rett linje 37">
          <a:extLst>
            <a:ext uri="{FF2B5EF4-FFF2-40B4-BE49-F238E27FC236}">
              <a16:creationId xmlns:a16="http://schemas.microsoft.com/office/drawing/2014/main" id="{63EC4EC5-6C1D-4BDA-8274-18003E88FBED}"/>
            </a:ext>
          </a:extLst>
        </xdr:cNvPr>
        <xdr:cNvCxnSpPr>
          <a:endCxn id="24" idx="2"/>
        </xdr:cNvCxnSpPr>
      </xdr:nvCxnSpPr>
      <xdr:spPr>
        <a:xfrm>
          <a:off x="6527800" y="7626350"/>
          <a:ext cx="1978025" cy="7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563927</xdr:colOff>
      <xdr:row>37</xdr:row>
      <xdr:rowOff>87923</xdr:rowOff>
    </xdr:from>
    <xdr:to>
      <xdr:col>15</xdr:col>
      <xdr:colOff>1</xdr:colOff>
      <xdr:row>38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ECB7218D-133B-4D32-90B3-6667D078A725}"/>
            </a:ext>
          </a:extLst>
        </xdr:cNvPr>
        <xdr:cNvCxnSpPr>
          <a:stCxn id="37" idx="7"/>
        </xdr:cNvCxnSpPr>
      </xdr:nvCxnSpPr>
      <xdr:spPr>
        <a:xfrm rot="5400000" flipH="1" flipV="1">
          <a:off x="9290484" y="8360316"/>
          <a:ext cx="2201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40</xdr:row>
      <xdr:rowOff>121276</xdr:rowOff>
    </xdr:from>
    <xdr:to>
      <xdr:col>15</xdr:col>
      <xdr:colOff>7330</xdr:colOff>
      <xdr:row>41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B4269A23-748F-4CED-9220-4CEA92551FCD}"/>
            </a:ext>
          </a:extLst>
        </xdr:cNvPr>
        <xdr:cNvCxnSpPr>
          <a:stCxn id="37" idx="5"/>
        </xdr:cNvCxnSpPr>
      </xdr:nvCxnSpPr>
      <xdr:spPr>
        <a:xfrm rot="16200000" flipH="1">
          <a:off x="9308802" y="9004000"/>
          <a:ext cx="1908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659423</xdr:colOff>
      <xdr:row>39</xdr:row>
      <xdr:rowOff>73270</xdr:rowOff>
    </xdr:from>
    <xdr:to>
      <xdr:col>17</xdr:col>
      <xdr:colOff>7327</xdr:colOff>
      <xdr:row>39</xdr:row>
      <xdr:rowOff>91587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6A4A8432-EAB6-44E4-B1ED-3A7FBE0AA597}"/>
            </a:ext>
          </a:extLst>
        </xdr:cNvPr>
        <xdr:cNvCxnSpPr>
          <a:stCxn id="37" idx="6"/>
        </xdr:cNvCxnSpPr>
      </xdr:nvCxnSpPr>
      <xdr:spPr>
        <a:xfrm flipV="1">
          <a:off x="9155723" y="8995020"/>
          <a:ext cx="2243504" cy="183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37</xdr:row>
      <xdr:rowOff>87923</xdr:rowOff>
    </xdr:from>
    <xdr:to>
      <xdr:col>17</xdr:col>
      <xdr:colOff>7327</xdr:colOff>
      <xdr:row>37</xdr:row>
      <xdr:rowOff>87924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2EF538B9-D9CB-4A86-950E-CFF8F07F9B4E}"/>
            </a:ext>
          </a:extLst>
        </xdr:cNvPr>
        <xdr:cNvCxnSpPr/>
      </xdr:nvCxnSpPr>
      <xdr:spPr>
        <a:xfrm flipV="1">
          <a:off x="9748227" y="8590573"/>
          <a:ext cx="16510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41</xdr:row>
      <xdr:rowOff>109904</xdr:rowOff>
    </xdr:from>
    <xdr:to>
      <xdr:col>17</xdr:col>
      <xdr:colOff>0</xdr:colOff>
      <xdr:row>41</xdr:row>
      <xdr:rowOff>111492</xdr:rowOff>
    </xdr:to>
    <xdr:cxnSp macro="">
      <xdr:nvCxnSpPr>
        <xdr:cNvPr id="43" name="Rett linje 42">
          <a:extLst>
            <a:ext uri="{FF2B5EF4-FFF2-40B4-BE49-F238E27FC236}">
              <a16:creationId xmlns:a16="http://schemas.microsoft.com/office/drawing/2014/main" id="{29D12B35-C217-40CB-B566-64A3CBB6134C}"/>
            </a:ext>
          </a:extLst>
        </xdr:cNvPr>
        <xdr:cNvCxnSpPr/>
      </xdr:nvCxnSpPr>
      <xdr:spPr>
        <a:xfrm>
          <a:off x="9748227" y="9450754"/>
          <a:ext cx="1643673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19</xdr:row>
      <xdr:rowOff>190499</xdr:rowOff>
    </xdr:from>
    <xdr:to>
      <xdr:col>6</xdr:col>
      <xdr:colOff>19050</xdr:colOff>
      <xdr:row>22</xdr:row>
      <xdr:rowOff>219074</xdr:rowOff>
    </xdr:to>
    <xdr:sp macro="" textlink="">
      <xdr:nvSpPr>
        <xdr:cNvPr id="44" name="Ellipse 43">
          <a:extLst>
            <a:ext uri="{FF2B5EF4-FFF2-40B4-BE49-F238E27FC236}">
              <a16:creationId xmlns:a16="http://schemas.microsoft.com/office/drawing/2014/main" id="{54D9427C-94D3-4CD7-924E-9F99F5C583E4}"/>
            </a:ext>
          </a:extLst>
        </xdr:cNvPr>
        <xdr:cNvSpPr/>
      </xdr:nvSpPr>
      <xdr:spPr>
        <a:xfrm>
          <a:off x="3457575" y="5124449"/>
          <a:ext cx="809625" cy="6254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700583</xdr:colOff>
      <xdr:row>11</xdr:row>
      <xdr:rowOff>1</xdr:rowOff>
    </xdr:from>
    <xdr:to>
      <xdr:col>8</xdr:col>
      <xdr:colOff>488949</xdr:colOff>
      <xdr:row>20</xdr:row>
      <xdr:rowOff>77968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1675831D-6768-4D67-A933-DDFA8C0C01C4}"/>
            </a:ext>
          </a:extLst>
        </xdr:cNvPr>
        <xdr:cNvCxnSpPr>
          <a:stCxn id="44" idx="7"/>
        </xdr:cNvCxnSpPr>
      </xdr:nvCxnSpPr>
      <xdr:spPr>
        <a:xfrm flipV="1">
          <a:off x="5056683" y="3492501"/>
          <a:ext cx="1896566" cy="19067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668063</xdr:colOff>
      <xdr:row>22</xdr:row>
      <xdr:rowOff>131195</xdr:rowOff>
    </xdr:from>
    <xdr:to>
      <xdr:col>9</xdr:col>
      <xdr:colOff>3</xdr:colOff>
      <xdr:row>32</xdr:row>
      <xdr:rowOff>3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4B00BDFA-C074-49F7-B27C-D3ED58BE608E}"/>
            </a:ext>
          </a:extLst>
        </xdr:cNvPr>
        <xdr:cNvCxnSpPr>
          <a:stCxn id="44" idx="5"/>
        </xdr:cNvCxnSpPr>
      </xdr:nvCxnSpPr>
      <xdr:spPr>
        <a:xfrm rot="16200000" flipH="1">
          <a:off x="4146129" y="5638379"/>
          <a:ext cx="1862708" cy="1922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46</xdr:row>
      <xdr:rowOff>219075</xdr:rowOff>
    </xdr:from>
    <xdr:to>
      <xdr:col>14</xdr:col>
      <xdr:colOff>19050</xdr:colOff>
      <xdr:row>50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534A418C-2A1A-4DCC-B271-2AB97EB54917}"/>
            </a:ext>
          </a:extLst>
        </xdr:cNvPr>
        <xdr:cNvSpPr/>
      </xdr:nvSpPr>
      <xdr:spPr>
        <a:xfrm>
          <a:off x="3400425" y="8918575"/>
          <a:ext cx="866775" cy="6318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771524</xdr:colOff>
      <xdr:row>53</xdr:row>
      <xdr:rowOff>180976</xdr:rowOff>
    </xdr:from>
    <xdr:to>
      <xdr:col>14</xdr:col>
      <xdr:colOff>9525</xdr:colOff>
      <xdr:row>56</xdr:row>
      <xdr:rowOff>180976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056D68B0-F242-434F-BEE2-F4317C9EA559}"/>
            </a:ext>
          </a:extLst>
        </xdr:cNvPr>
        <xdr:cNvSpPr/>
      </xdr:nvSpPr>
      <xdr:spPr>
        <a:xfrm>
          <a:off x="3400424" y="10309226"/>
          <a:ext cx="857251" cy="5778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771526</xdr:colOff>
      <xdr:row>61</xdr:row>
      <xdr:rowOff>9525</xdr:rowOff>
    </xdr:from>
    <xdr:to>
      <xdr:col>14</xdr:col>
      <xdr:colOff>9526</xdr:colOff>
      <xdr:row>64</xdr:row>
      <xdr:rowOff>0</xdr:rowOff>
    </xdr:to>
    <xdr:sp macro="" textlink="">
      <xdr:nvSpPr>
        <xdr:cNvPr id="49" name="Ellipse 48">
          <a:extLst>
            <a:ext uri="{FF2B5EF4-FFF2-40B4-BE49-F238E27FC236}">
              <a16:creationId xmlns:a16="http://schemas.microsoft.com/office/drawing/2014/main" id="{5E612726-F74B-4BF5-9432-C82CC06344EB}"/>
            </a:ext>
          </a:extLst>
        </xdr:cNvPr>
        <xdr:cNvSpPr/>
      </xdr:nvSpPr>
      <xdr:spPr>
        <a:xfrm>
          <a:off x="3400426" y="11687175"/>
          <a:ext cx="857250" cy="5937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49</xdr:row>
      <xdr:rowOff>99831</xdr:rowOff>
    </xdr:from>
    <xdr:to>
      <xdr:col>13</xdr:col>
      <xdr:colOff>106252</xdr:colOff>
      <xdr:row>55</xdr:row>
      <xdr:rowOff>0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A02DB243-87BE-4B69-801B-F6C0DD28FFFE}"/>
            </a:ext>
          </a:extLst>
        </xdr:cNvPr>
        <xdr:cNvCxnSpPr>
          <a:endCxn id="47" idx="3"/>
        </xdr:cNvCxnSpPr>
      </xdr:nvCxnSpPr>
      <xdr:spPr>
        <a:xfrm flipV="1">
          <a:off x="1009650" y="9440681"/>
          <a:ext cx="2544652" cy="10812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56</xdr:row>
      <xdr:rowOff>0</xdr:rowOff>
    </xdr:from>
    <xdr:to>
      <xdr:col>13</xdr:col>
      <xdr:colOff>104858</xdr:colOff>
      <xdr:row>61</xdr:row>
      <xdr:rowOff>91824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753EA0A6-2C17-448F-8DEC-00CABBCE0FB3}"/>
            </a:ext>
          </a:extLst>
        </xdr:cNvPr>
        <xdr:cNvCxnSpPr>
          <a:endCxn id="49" idx="1"/>
        </xdr:cNvCxnSpPr>
      </xdr:nvCxnSpPr>
      <xdr:spPr>
        <a:xfrm>
          <a:off x="1009650" y="10706100"/>
          <a:ext cx="2543258" cy="10633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469900</xdr:colOff>
      <xdr:row>55</xdr:row>
      <xdr:rowOff>85726</xdr:rowOff>
    </xdr:from>
    <xdr:to>
      <xdr:col>12</xdr:col>
      <xdr:colOff>454024</xdr:colOff>
      <xdr:row>55</xdr:row>
      <xdr:rowOff>120650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11073AC3-FB76-4E4E-A4A4-7C90665DC627}"/>
            </a:ext>
          </a:extLst>
        </xdr:cNvPr>
        <xdr:cNvCxnSpPr>
          <a:endCxn id="48" idx="2"/>
        </xdr:cNvCxnSpPr>
      </xdr:nvCxnSpPr>
      <xdr:spPr>
        <a:xfrm flipV="1">
          <a:off x="7759700" y="11236326"/>
          <a:ext cx="2003424" cy="349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611604</xdr:colOff>
      <xdr:row>46</xdr:row>
      <xdr:rowOff>114301</xdr:rowOff>
    </xdr:from>
    <xdr:to>
      <xdr:col>15</xdr:col>
      <xdr:colOff>9525</xdr:colOff>
      <xdr:row>47</xdr:row>
      <xdr:rowOff>82647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0138FA51-6483-48D2-A3EB-0F164C04A145}"/>
            </a:ext>
          </a:extLst>
        </xdr:cNvPr>
        <xdr:cNvCxnSpPr>
          <a:stCxn id="47" idx="7"/>
        </xdr:cNvCxnSpPr>
      </xdr:nvCxnSpPr>
      <xdr:spPr>
        <a:xfrm flipV="1">
          <a:off x="9891675" y="10528301"/>
          <a:ext cx="640707" cy="1679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665273</xdr:colOff>
      <xdr:row>49</xdr:row>
      <xdr:rowOff>99830</xdr:rowOff>
    </xdr:from>
    <xdr:to>
      <xdr:col>15</xdr:col>
      <xdr:colOff>9528</xdr:colOff>
      <xdr:row>50</xdr:row>
      <xdr:rowOff>85727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5F1C98AF-F404-404D-A9C3-D9DAD71BFB8D}"/>
            </a:ext>
          </a:extLst>
        </xdr:cNvPr>
        <xdr:cNvCxnSpPr>
          <a:stCxn id="47" idx="5"/>
        </xdr:cNvCxnSpPr>
      </xdr:nvCxnSpPr>
      <xdr:spPr>
        <a:xfrm rot="16200000" flipH="1">
          <a:off x="4338602" y="9215401"/>
          <a:ext cx="195447" cy="6460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46</xdr:row>
      <xdr:rowOff>104775</xdr:rowOff>
    </xdr:from>
    <xdr:to>
      <xdr:col>17</xdr:col>
      <xdr:colOff>0</xdr:colOff>
      <xdr:row>46</xdr:row>
      <xdr:rowOff>106363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FCED31A7-A2AB-4D5F-B54F-9479463BAB1E}"/>
            </a:ext>
          </a:extLst>
        </xdr:cNvPr>
        <xdr:cNvCxnSpPr/>
      </xdr:nvCxnSpPr>
      <xdr:spPr>
        <a:xfrm>
          <a:off x="4759325" y="8816975"/>
          <a:ext cx="1279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48</xdr:row>
      <xdr:rowOff>104775</xdr:rowOff>
    </xdr:from>
    <xdr:to>
      <xdr:col>17</xdr:col>
      <xdr:colOff>0</xdr:colOff>
      <xdr:row>48</xdr:row>
      <xdr:rowOff>109538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802163B1-DB89-4A0E-A059-C25DB82C88EA}"/>
            </a:ext>
          </a:extLst>
        </xdr:cNvPr>
        <xdr:cNvCxnSpPr>
          <a:stCxn id="47" idx="6"/>
        </xdr:cNvCxnSpPr>
      </xdr:nvCxnSpPr>
      <xdr:spPr>
        <a:xfrm flipV="1">
          <a:off x="4267200" y="9236075"/>
          <a:ext cx="17716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50</xdr:row>
      <xdr:rowOff>76200</xdr:rowOff>
    </xdr:from>
    <xdr:to>
      <xdr:col>17</xdr:col>
      <xdr:colOff>9525</xdr:colOff>
      <xdr:row>50</xdr:row>
      <xdr:rowOff>85726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9AD388BC-118C-4DA2-99DB-CCA85909887D}"/>
            </a:ext>
          </a:extLst>
        </xdr:cNvPr>
        <xdr:cNvCxnSpPr/>
      </xdr:nvCxnSpPr>
      <xdr:spPr>
        <a:xfrm flipV="1">
          <a:off x="4759325" y="9626600"/>
          <a:ext cx="128905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53</xdr:row>
      <xdr:rowOff>95250</xdr:rowOff>
    </xdr:from>
    <xdr:to>
      <xdr:col>17</xdr:col>
      <xdr:colOff>9525</xdr:colOff>
      <xdr:row>53</xdr:row>
      <xdr:rowOff>96838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FE9A554C-C03C-4DE5-91AA-F5BE44E0CFE4}"/>
            </a:ext>
          </a:extLst>
        </xdr:cNvPr>
        <xdr:cNvCxnSpPr/>
      </xdr:nvCxnSpPr>
      <xdr:spPr>
        <a:xfrm>
          <a:off x="4749800" y="10223500"/>
          <a:ext cx="12985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55</xdr:row>
      <xdr:rowOff>85725</xdr:rowOff>
    </xdr:from>
    <xdr:to>
      <xdr:col>17</xdr:col>
      <xdr:colOff>0</xdr:colOff>
      <xdr:row>55</xdr:row>
      <xdr:rowOff>85726</xdr:rowOff>
    </xdr:to>
    <xdr:cxnSp macro="">
      <xdr:nvCxnSpPr>
        <xdr:cNvPr id="59" name="Rett linje 58">
          <a:extLst>
            <a:ext uri="{FF2B5EF4-FFF2-40B4-BE49-F238E27FC236}">
              <a16:creationId xmlns:a16="http://schemas.microsoft.com/office/drawing/2014/main" id="{523B6986-5BF4-45F3-8D28-9BA5637E9F61}"/>
            </a:ext>
          </a:extLst>
        </xdr:cNvPr>
        <xdr:cNvCxnSpPr>
          <a:stCxn id="48" idx="6"/>
        </xdr:cNvCxnSpPr>
      </xdr:nvCxnSpPr>
      <xdr:spPr>
        <a:xfrm flipV="1">
          <a:off x="4257675" y="10607675"/>
          <a:ext cx="17811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57</xdr:row>
      <xdr:rowOff>104775</xdr:rowOff>
    </xdr:from>
    <xdr:to>
      <xdr:col>17</xdr:col>
      <xdr:colOff>9525</xdr:colOff>
      <xdr:row>57</xdr:row>
      <xdr:rowOff>106363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032D9165-85B5-43A0-BCCC-E954E9864E1A}"/>
            </a:ext>
          </a:extLst>
        </xdr:cNvPr>
        <xdr:cNvCxnSpPr/>
      </xdr:nvCxnSpPr>
      <xdr:spPr>
        <a:xfrm>
          <a:off x="4759325" y="11020425"/>
          <a:ext cx="12890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53</xdr:row>
      <xdr:rowOff>95251</xdr:rowOff>
    </xdr:from>
    <xdr:to>
      <xdr:col>15</xdr:col>
      <xdr:colOff>9525</xdr:colOff>
      <xdr:row>54</xdr:row>
      <xdr:rowOff>69085</xdr:rowOff>
    </xdr:to>
    <xdr:cxnSp macro="">
      <xdr:nvCxnSpPr>
        <xdr:cNvPr id="61" name="Rett linje 60">
          <a:extLst>
            <a:ext uri="{FF2B5EF4-FFF2-40B4-BE49-F238E27FC236}">
              <a16:creationId xmlns:a16="http://schemas.microsoft.com/office/drawing/2014/main" id="{185D3D7D-2B6A-4B47-A6A3-BC9176B29430}"/>
            </a:ext>
          </a:extLst>
        </xdr:cNvPr>
        <xdr:cNvCxnSpPr>
          <a:stCxn id="48" idx="7"/>
        </xdr:cNvCxnSpPr>
      </xdr:nvCxnSpPr>
      <xdr:spPr>
        <a:xfrm flipV="1">
          <a:off x="9884474" y="11906251"/>
          <a:ext cx="647908" cy="1734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56</xdr:row>
      <xdr:rowOff>93296</xdr:rowOff>
    </xdr:from>
    <xdr:to>
      <xdr:col>15</xdr:col>
      <xdr:colOff>0</xdr:colOff>
      <xdr:row>57</xdr:row>
      <xdr:rowOff>104774</xdr:rowOff>
    </xdr:to>
    <xdr:cxnSp macro="">
      <xdr:nvCxnSpPr>
        <xdr:cNvPr id="62" name="Rett linje 61">
          <a:extLst>
            <a:ext uri="{FF2B5EF4-FFF2-40B4-BE49-F238E27FC236}">
              <a16:creationId xmlns:a16="http://schemas.microsoft.com/office/drawing/2014/main" id="{6CB344FD-80F4-4583-AB0A-98A70A040003}"/>
            </a:ext>
          </a:extLst>
        </xdr:cNvPr>
        <xdr:cNvCxnSpPr>
          <a:stCxn id="48" idx="5"/>
        </xdr:cNvCxnSpPr>
      </xdr:nvCxnSpPr>
      <xdr:spPr>
        <a:xfrm>
          <a:off x="9884474" y="12503010"/>
          <a:ext cx="638383" cy="211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60</xdr:row>
      <xdr:rowOff>85730</xdr:rowOff>
    </xdr:from>
    <xdr:to>
      <xdr:col>15</xdr:col>
      <xdr:colOff>2</xdr:colOff>
      <xdr:row>61</xdr:row>
      <xdr:rowOff>95810</xdr:rowOff>
    </xdr:to>
    <xdr:cxnSp macro="">
      <xdr:nvCxnSpPr>
        <xdr:cNvPr id="63" name="Rett linje 62">
          <a:extLst>
            <a:ext uri="{FF2B5EF4-FFF2-40B4-BE49-F238E27FC236}">
              <a16:creationId xmlns:a16="http://schemas.microsoft.com/office/drawing/2014/main" id="{CC6FDF77-7910-479B-86DF-94C791C5DDC0}"/>
            </a:ext>
          </a:extLst>
        </xdr:cNvPr>
        <xdr:cNvCxnSpPr>
          <a:stCxn id="49" idx="7"/>
        </xdr:cNvCxnSpPr>
      </xdr:nvCxnSpPr>
      <xdr:spPr>
        <a:xfrm flipV="1">
          <a:off x="9883546" y="13293730"/>
          <a:ext cx="639313" cy="2096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62</xdr:row>
      <xdr:rowOff>85725</xdr:rowOff>
    </xdr:from>
    <xdr:to>
      <xdr:col>17</xdr:col>
      <xdr:colOff>9525</xdr:colOff>
      <xdr:row>62</xdr:row>
      <xdr:rowOff>100013</xdr:rowOff>
    </xdr:to>
    <xdr:cxnSp macro="">
      <xdr:nvCxnSpPr>
        <xdr:cNvPr id="64" name="Rett linje 63">
          <a:extLst>
            <a:ext uri="{FF2B5EF4-FFF2-40B4-BE49-F238E27FC236}">
              <a16:creationId xmlns:a16="http://schemas.microsoft.com/office/drawing/2014/main" id="{57C10E07-075D-4806-BD58-7376C57D55AE}"/>
            </a:ext>
          </a:extLst>
        </xdr:cNvPr>
        <xdr:cNvCxnSpPr>
          <a:stCxn id="49" idx="6"/>
        </xdr:cNvCxnSpPr>
      </xdr:nvCxnSpPr>
      <xdr:spPr>
        <a:xfrm flipV="1">
          <a:off x="4257676" y="11972925"/>
          <a:ext cx="17906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60</xdr:row>
      <xdr:rowOff>76199</xdr:rowOff>
    </xdr:from>
    <xdr:to>
      <xdr:col>17</xdr:col>
      <xdr:colOff>0</xdr:colOff>
      <xdr:row>60</xdr:row>
      <xdr:rowOff>76200</xdr:rowOff>
    </xdr:to>
    <xdr:cxnSp macro="">
      <xdr:nvCxnSpPr>
        <xdr:cNvPr id="65" name="Rett linje 64">
          <a:extLst>
            <a:ext uri="{FF2B5EF4-FFF2-40B4-BE49-F238E27FC236}">
              <a16:creationId xmlns:a16="http://schemas.microsoft.com/office/drawing/2014/main" id="{98A5409E-E2C7-4467-87ED-CA835EA8566B}"/>
            </a:ext>
          </a:extLst>
        </xdr:cNvPr>
        <xdr:cNvCxnSpPr/>
      </xdr:nvCxnSpPr>
      <xdr:spPr>
        <a:xfrm>
          <a:off x="4759325" y="11569699"/>
          <a:ext cx="127952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63</xdr:row>
      <xdr:rowOff>113287</xdr:rowOff>
    </xdr:from>
    <xdr:to>
      <xdr:col>15</xdr:col>
      <xdr:colOff>1</xdr:colOff>
      <xdr:row>64</xdr:row>
      <xdr:rowOff>114299</xdr:rowOff>
    </xdr:to>
    <xdr:cxnSp macro="">
      <xdr:nvCxnSpPr>
        <xdr:cNvPr id="66" name="Rett linje 65">
          <a:extLst>
            <a:ext uri="{FF2B5EF4-FFF2-40B4-BE49-F238E27FC236}">
              <a16:creationId xmlns:a16="http://schemas.microsoft.com/office/drawing/2014/main" id="{DE445113-B6D1-4F6F-9EE5-B2DD680B5425}"/>
            </a:ext>
          </a:extLst>
        </xdr:cNvPr>
        <xdr:cNvCxnSpPr>
          <a:stCxn id="49" idx="5"/>
        </xdr:cNvCxnSpPr>
      </xdr:nvCxnSpPr>
      <xdr:spPr>
        <a:xfrm>
          <a:off x="9883546" y="13920001"/>
          <a:ext cx="639312" cy="2005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64</xdr:row>
      <xdr:rowOff>104775</xdr:rowOff>
    </xdr:from>
    <xdr:to>
      <xdr:col>17</xdr:col>
      <xdr:colOff>0</xdr:colOff>
      <xdr:row>64</xdr:row>
      <xdr:rowOff>106363</xdr:rowOff>
    </xdr:to>
    <xdr:cxnSp macro="">
      <xdr:nvCxnSpPr>
        <xdr:cNvPr id="67" name="Rett linje 66">
          <a:extLst>
            <a:ext uri="{FF2B5EF4-FFF2-40B4-BE49-F238E27FC236}">
              <a16:creationId xmlns:a16="http://schemas.microsoft.com/office/drawing/2014/main" id="{34A5A78A-8937-4477-98A1-B14BA77844AB}"/>
            </a:ext>
          </a:extLst>
        </xdr:cNvPr>
        <xdr:cNvCxnSpPr/>
      </xdr:nvCxnSpPr>
      <xdr:spPr>
        <a:xfrm>
          <a:off x="4760819" y="11729010"/>
          <a:ext cx="1275416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18143</xdr:colOff>
      <xdr:row>35</xdr:row>
      <xdr:rowOff>9071</xdr:rowOff>
    </xdr:from>
    <xdr:to>
      <xdr:col>8</xdr:col>
      <xdr:colOff>472624</xdr:colOff>
      <xdr:row>55</xdr:row>
      <xdr:rowOff>76203</xdr:rowOff>
    </xdr:to>
    <xdr:cxnSp macro="">
      <xdr:nvCxnSpPr>
        <xdr:cNvPr id="68" name="Rett linje 67">
          <a:extLst>
            <a:ext uri="{FF2B5EF4-FFF2-40B4-BE49-F238E27FC236}">
              <a16:creationId xmlns:a16="http://schemas.microsoft.com/office/drawing/2014/main" id="{174AF134-C1FE-4E46-A5A3-75523273044A}"/>
            </a:ext>
          </a:extLst>
        </xdr:cNvPr>
        <xdr:cNvCxnSpPr/>
      </xdr:nvCxnSpPr>
      <xdr:spPr>
        <a:xfrm>
          <a:off x="1823357" y="7502071"/>
          <a:ext cx="4981124" cy="36957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9072</xdr:colOff>
      <xdr:row>22</xdr:row>
      <xdr:rowOff>109355</xdr:rowOff>
    </xdr:from>
    <xdr:to>
      <xdr:col>5</xdr:col>
      <xdr:colOff>128092</xdr:colOff>
      <xdr:row>32</xdr:row>
      <xdr:rowOff>172357</xdr:rowOff>
    </xdr:to>
    <xdr:cxnSp macro="">
      <xdr:nvCxnSpPr>
        <xdr:cNvPr id="70" name="Rett linje 69">
          <a:extLst>
            <a:ext uri="{FF2B5EF4-FFF2-40B4-BE49-F238E27FC236}">
              <a16:creationId xmlns:a16="http://schemas.microsoft.com/office/drawing/2014/main" id="{082D0496-5F7E-4D30-A166-8674331412CE}"/>
            </a:ext>
          </a:extLst>
        </xdr:cNvPr>
        <xdr:cNvCxnSpPr>
          <a:endCxn id="44" idx="3"/>
        </xdr:cNvCxnSpPr>
      </xdr:nvCxnSpPr>
      <xdr:spPr>
        <a:xfrm flipV="1">
          <a:off x="1825172" y="5837055"/>
          <a:ext cx="2659020" cy="20950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182563</xdr:colOff>
      <xdr:row>41</xdr:row>
      <xdr:rowOff>71891</xdr:rowOff>
    </xdr:to>
    <xdr:pic>
      <xdr:nvPicPr>
        <xdr:cNvPr id="90" name="Bilde 89">
          <a:extLst>
            <a:ext uri="{FF2B5EF4-FFF2-40B4-BE49-F238E27FC236}">
              <a16:creationId xmlns:a16="http://schemas.microsoft.com/office/drawing/2014/main" id="{876DB177-592E-447B-82B1-C86529D653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798286" y="9216571"/>
          <a:ext cx="182563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40</xdr:row>
      <xdr:rowOff>152400</xdr:rowOff>
    </xdr:from>
    <xdr:to>
      <xdr:col>1</xdr:col>
      <xdr:colOff>334963</xdr:colOff>
      <xdr:row>42</xdr:row>
      <xdr:rowOff>24720</xdr:rowOff>
    </xdr:to>
    <xdr:pic>
      <xdr:nvPicPr>
        <xdr:cNvPr id="91" name="Bilde 90">
          <a:extLst>
            <a:ext uri="{FF2B5EF4-FFF2-40B4-BE49-F238E27FC236}">
              <a16:creationId xmlns:a16="http://schemas.microsoft.com/office/drawing/2014/main" id="{47E44D21-07E5-4533-B3EC-FC897E06C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50686" y="9368971"/>
          <a:ext cx="182563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406400</xdr:colOff>
      <xdr:row>41</xdr:row>
      <xdr:rowOff>143329</xdr:rowOff>
    </xdr:from>
    <xdr:to>
      <xdr:col>1</xdr:col>
      <xdr:colOff>588963</xdr:colOff>
      <xdr:row>43</xdr:row>
      <xdr:rowOff>12021</xdr:rowOff>
    </xdr:to>
    <xdr:pic>
      <xdr:nvPicPr>
        <xdr:cNvPr id="92" name="Bilde 91">
          <a:extLst>
            <a:ext uri="{FF2B5EF4-FFF2-40B4-BE49-F238E27FC236}">
              <a16:creationId xmlns:a16="http://schemas.microsoft.com/office/drawing/2014/main" id="{DF272AAD-F422-42AF-9C16-05E75D0E48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206500" y="9731829"/>
          <a:ext cx="182563" cy="275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493486</xdr:colOff>
      <xdr:row>42</xdr:row>
      <xdr:rowOff>58056</xdr:rowOff>
    </xdr:from>
    <xdr:to>
      <xdr:col>1</xdr:col>
      <xdr:colOff>676049</xdr:colOff>
      <xdr:row>43</xdr:row>
      <xdr:rowOff>129947</xdr:rowOff>
    </xdr:to>
    <xdr:pic>
      <xdr:nvPicPr>
        <xdr:cNvPr id="93" name="Bilde 92">
          <a:extLst>
            <a:ext uri="{FF2B5EF4-FFF2-40B4-BE49-F238E27FC236}">
              <a16:creationId xmlns:a16="http://schemas.microsoft.com/office/drawing/2014/main" id="{ACCD95F3-DEE0-41CF-8C62-A685D83F49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291772" y="9673770"/>
          <a:ext cx="182563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12700</xdr:colOff>
      <xdr:row>44</xdr:row>
      <xdr:rowOff>105229</xdr:rowOff>
    </xdr:from>
    <xdr:to>
      <xdr:col>2</xdr:col>
      <xdr:colOff>195263</xdr:colOff>
      <xdr:row>45</xdr:row>
      <xdr:rowOff>177121</xdr:rowOff>
    </xdr:to>
    <xdr:pic>
      <xdr:nvPicPr>
        <xdr:cNvPr id="74" name="Bilde 73">
          <a:extLst>
            <a:ext uri="{FF2B5EF4-FFF2-40B4-BE49-F238E27FC236}">
              <a16:creationId xmlns:a16="http://schemas.microsoft.com/office/drawing/2014/main" id="{DB262D1D-C440-475D-96B3-C5B6A85B3D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828800" y="9046029"/>
          <a:ext cx="182563" cy="275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850900</xdr:colOff>
      <xdr:row>43</xdr:row>
      <xdr:rowOff>156029</xdr:rowOff>
    </xdr:from>
    <xdr:to>
      <xdr:col>2</xdr:col>
      <xdr:colOff>17463</xdr:colOff>
      <xdr:row>45</xdr:row>
      <xdr:rowOff>18371</xdr:rowOff>
    </xdr:to>
    <xdr:pic>
      <xdr:nvPicPr>
        <xdr:cNvPr id="75" name="Bilde 74">
          <a:extLst>
            <a:ext uri="{FF2B5EF4-FFF2-40B4-BE49-F238E27FC236}">
              <a16:creationId xmlns:a16="http://schemas.microsoft.com/office/drawing/2014/main" id="{707A78C9-9491-4BE3-9321-FADE491CAF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651000" y="8893629"/>
          <a:ext cx="182563" cy="268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685800</xdr:colOff>
      <xdr:row>43</xdr:row>
      <xdr:rowOff>67129</xdr:rowOff>
    </xdr:from>
    <xdr:to>
      <xdr:col>1</xdr:col>
      <xdr:colOff>868363</xdr:colOff>
      <xdr:row>44</xdr:row>
      <xdr:rowOff>132671</xdr:rowOff>
    </xdr:to>
    <xdr:pic>
      <xdr:nvPicPr>
        <xdr:cNvPr id="76" name="Bilde 75">
          <a:extLst>
            <a:ext uri="{FF2B5EF4-FFF2-40B4-BE49-F238E27FC236}">
              <a16:creationId xmlns:a16="http://schemas.microsoft.com/office/drawing/2014/main" id="{19DEB2F4-D7C5-4910-A277-1D2D41F068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485900" y="8804729"/>
          <a:ext cx="182563" cy="268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26</xdr:row>
      <xdr:rowOff>99831</xdr:rowOff>
    </xdr:from>
    <xdr:to>
      <xdr:col>13</xdr:col>
      <xdr:colOff>106252</xdr:colOff>
      <xdr:row>32</xdr:row>
      <xdr:rowOff>0</xdr:rowOff>
    </xdr:to>
    <xdr:cxnSp macro="">
      <xdr:nvCxnSpPr>
        <xdr:cNvPr id="77" name="Rett linje 76">
          <a:extLst>
            <a:ext uri="{FF2B5EF4-FFF2-40B4-BE49-F238E27FC236}">
              <a16:creationId xmlns:a16="http://schemas.microsoft.com/office/drawing/2014/main" id="{27E7B2A4-D45A-4387-9833-23AAE6798653}"/>
            </a:ext>
          </a:extLst>
        </xdr:cNvPr>
        <xdr:cNvCxnSpPr/>
      </xdr:nvCxnSpPr>
      <xdr:spPr>
        <a:xfrm flipV="1">
          <a:off x="7785100" y="10056631"/>
          <a:ext cx="2087452" cy="1093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104858</xdr:colOff>
      <xdr:row>38</xdr:row>
      <xdr:rowOff>91824</xdr:rowOff>
    </xdr:to>
    <xdr:cxnSp macro="">
      <xdr:nvCxnSpPr>
        <xdr:cNvPr id="78" name="Rett linje 77">
          <a:extLst>
            <a:ext uri="{FF2B5EF4-FFF2-40B4-BE49-F238E27FC236}">
              <a16:creationId xmlns:a16="http://schemas.microsoft.com/office/drawing/2014/main" id="{306413FC-3D81-4A78-90DE-AF1151E3CE32}"/>
            </a:ext>
          </a:extLst>
        </xdr:cNvPr>
        <xdr:cNvCxnSpPr/>
      </xdr:nvCxnSpPr>
      <xdr:spPr>
        <a:xfrm>
          <a:off x="7785100" y="11353800"/>
          <a:ext cx="2086058" cy="11078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99831</xdr:rowOff>
    </xdr:from>
    <xdr:to>
      <xdr:col>13</xdr:col>
      <xdr:colOff>106252</xdr:colOff>
      <xdr:row>10</xdr:row>
      <xdr:rowOff>0</xdr:rowOff>
    </xdr:to>
    <xdr:cxnSp macro="">
      <xdr:nvCxnSpPr>
        <xdr:cNvPr id="79" name="Rett linje 78">
          <a:extLst>
            <a:ext uri="{FF2B5EF4-FFF2-40B4-BE49-F238E27FC236}">
              <a16:creationId xmlns:a16="http://schemas.microsoft.com/office/drawing/2014/main" id="{8B14867C-FF48-4146-93E7-5C5ED6621AE9}"/>
            </a:ext>
          </a:extLst>
        </xdr:cNvPr>
        <xdr:cNvCxnSpPr/>
      </xdr:nvCxnSpPr>
      <xdr:spPr>
        <a:xfrm flipV="1">
          <a:off x="7785100" y="10056631"/>
          <a:ext cx="2087452" cy="1093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0</xdr:rowOff>
    </xdr:from>
    <xdr:to>
      <xdr:col>13</xdr:col>
      <xdr:colOff>104858</xdr:colOff>
      <xdr:row>16</xdr:row>
      <xdr:rowOff>91824</xdr:rowOff>
    </xdr:to>
    <xdr:cxnSp macro="">
      <xdr:nvCxnSpPr>
        <xdr:cNvPr id="80" name="Rett linje 79">
          <a:extLst>
            <a:ext uri="{FF2B5EF4-FFF2-40B4-BE49-F238E27FC236}">
              <a16:creationId xmlns:a16="http://schemas.microsoft.com/office/drawing/2014/main" id="{5890FE66-8132-46D7-938F-D10CC0723743}"/>
            </a:ext>
          </a:extLst>
        </xdr:cNvPr>
        <xdr:cNvCxnSpPr/>
      </xdr:nvCxnSpPr>
      <xdr:spPr>
        <a:xfrm>
          <a:off x="7785100" y="11353800"/>
          <a:ext cx="2086058" cy="11078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D75C76D4-0235-43A2-8651-FA9F1BE7444D}"/>
            </a:ext>
          </a:extLst>
        </xdr:cNvPr>
        <xdr:cNvSpPr/>
      </xdr:nvSpPr>
      <xdr:spPr>
        <a:xfrm>
          <a:off x="13798550" y="157162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EB111BC0-9F25-41B1-9B9B-A06141B2D197}"/>
            </a:ext>
          </a:extLst>
        </xdr:cNvPr>
        <xdr:cNvCxnSpPr>
          <a:stCxn id="2" idx="7"/>
        </xdr:cNvCxnSpPr>
      </xdr:nvCxnSpPr>
      <xdr:spPr>
        <a:xfrm rot="5400000" flipH="1" flipV="1">
          <a:off x="14612060" y="122143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5</xdr:row>
      <xdr:rowOff>100070</xdr:rowOff>
    </xdr:from>
    <xdr:to>
      <xdr:col>15</xdr:col>
      <xdr:colOff>1</xdr:colOff>
      <xdr:row>6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B746590D-765B-4EB1-BCC5-B97332CC2B1C}"/>
            </a:ext>
          </a:extLst>
        </xdr:cNvPr>
        <xdr:cNvCxnSpPr>
          <a:stCxn id="2" idx="5"/>
        </xdr:cNvCxnSpPr>
      </xdr:nvCxnSpPr>
      <xdr:spPr>
        <a:xfrm rot="16200000" flipH="1">
          <a:off x="14631110" y="1816808"/>
          <a:ext cx="1729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DAAE1D29-993E-499C-8BC4-3DDD44CD99DE}"/>
            </a:ext>
          </a:extLst>
        </xdr:cNvPr>
        <xdr:cNvCxnSpPr/>
      </xdr:nvCxnSpPr>
      <xdr:spPr>
        <a:xfrm>
          <a:off x="15039975" y="14414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535455</xdr:colOff>
      <xdr:row>6</xdr:row>
      <xdr:rowOff>70784</xdr:rowOff>
    </xdr:from>
    <xdr:to>
      <xdr:col>16</xdr:col>
      <xdr:colOff>635000</xdr:colOff>
      <xdr:row>6</xdr:row>
      <xdr:rowOff>72372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2E42ED2F-C6D0-4F09-883B-4DED86F2D872}"/>
            </a:ext>
          </a:extLst>
        </xdr:cNvPr>
        <xdr:cNvCxnSpPr/>
      </xdr:nvCxnSpPr>
      <xdr:spPr>
        <a:xfrm>
          <a:off x="15032505" y="222343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</xdr:rowOff>
    </xdr:from>
    <xdr:to>
      <xdr:col>14</xdr:col>
      <xdr:colOff>19050</xdr:colOff>
      <xdr:row>15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AAD2E8B8-8E13-4B74-94E8-D6D12C2AE2C7}"/>
            </a:ext>
          </a:extLst>
        </xdr:cNvPr>
        <xdr:cNvSpPr/>
      </xdr:nvSpPr>
      <xdr:spPr>
        <a:xfrm>
          <a:off x="13808075" y="431800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12</xdr:row>
      <xdr:rowOff>85726</xdr:rowOff>
    </xdr:from>
    <xdr:to>
      <xdr:col>14</xdr:col>
      <xdr:colOff>752474</xdr:colOff>
      <xdr:row>13</xdr:row>
      <xdr:rowOff>92066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EEA450AF-C9FF-4B89-AACD-31E0F65FBF55}"/>
            </a:ext>
          </a:extLst>
        </xdr:cNvPr>
        <xdr:cNvCxnSpPr>
          <a:stCxn id="7" idx="7"/>
        </xdr:cNvCxnSpPr>
      </xdr:nvCxnSpPr>
      <xdr:spPr>
        <a:xfrm rot="5400000" flipH="1" flipV="1">
          <a:off x="14614223" y="397796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12</xdr:row>
      <xdr:rowOff>86783</xdr:rowOff>
    </xdr:from>
    <xdr:to>
      <xdr:col>16</xdr:col>
      <xdr:colOff>627591</xdr:colOff>
      <xdr:row>12</xdr:row>
      <xdr:rowOff>88371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035FEB17-9591-4497-8531-FF094C02F734}"/>
            </a:ext>
          </a:extLst>
        </xdr:cNvPr>
        <xdr:cNvCxnSpPr/>
      </xdr:nvCxnSpPr>
      <xdr:spPr>
        <a:xfrm>
          <a:off x="15032566" y="420793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15</xdr:row>
      <xdr:rowOff>117486</xdr:rowOff>
    </xdr:from>
    <xdr:to>
      <xdr:col>15</xdr:col>
      <xdr:colOff>1</xdr:colOff>
      <xdr:row>16</xdr:row>
      <xdr:rowOff>95249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5B7FCED7-0076-40A0-80CB-8025B35C4D8D}"/>
            </a:ext>
          </a:extLst>
        </xdr:cNvPr>
        <xdr:cNvCxnSpPr>
          <a:stCxn id="7" idx="5"/>
        </xdr:cNvCxnSpPr>
      </xdr:nvCxnSpPr>
      <xdr:spPr>
        <a:xfrm rot="16200000" flipH="1">
          <a:off x="14626925" y="458757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104775</xdr:rowOff>
    </xdr:from>
    <xdr:to>
      <xdr:col>17</xdr:col>
      <xdr:colOff>9525</xdr:colOff>
      <xdr:row>16</xdr:row>
      <xdr:rowOff>106363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746EE982-8A69-4EF9-A755-A667EF1D9863}"/>
            </a:ext>
          </a:extLst>
        </xdr:cNvPr>
        <xdr:cNvCxnSpPr/>
      </xdr:nvCxnSpPr>
      <xdr:spPr>
        <a:xfrm>
          <a:off x="15043150" y="501332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527F1564-7FAE-4ADE-A876-15923BA9706F}"/>
            </a:ext>
          </a:extLst>
        </xdr:cNvPr>
        <xdr:cNvCxnSpPr>
          <a:endCxn id="2" idx="3"/>
        </xdr:cNvCxnSpPr>
      </xdr:nvCxnSpPr>
      <xdr:spPr>
        <a:xfrm flipV="1">
          <a:off x="11839575" y="205029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9525</xdr:colOff>
      <xdr:row>14</xdr:row>
      <xdr:rowOff>98426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3442D2FC-5CAA-436B-B30E-847C88D6194E}"/>
            </a:ext>
          </a:extLst>
        </xdr:cNvPr>
        <xdr:cNvCxnSpPr>
          <a:endCxn id="7" idx="2"/>
        </xdr:cNvCxnSpPr>
      </xdr:nvCxnSpPr>
      <xdr:spPr>
        <a:xfrm>
          <a:off x="7035800" y="3441700"/>
          <a:ext cx="1990725" cy="5048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21</xdr:row>
      <xdr:rowOff>0</xdr:rowOff>
    </xdr:from>
    <xdr:to>
      <xdr:col>14</xdr:col>
      <xdr:colOff>9525</xdr:colOff>
      <xdr:row>24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BD5E1E51-DF15-4C14-BE85-71791EF97B02}"/>
            </a:ext>
          </a:extLst>
        </xdr:cNvPr>
        <xdr:cNvSpPr/>
      </xdr:nvSpPr>
      <xdr:spPr>
        <a:xfrm>
          <a:off x="13795375" y="58928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575842</xdr:colOff>
      <xdr:row>20</xdr:row>
      <xdr:rowOff>85725</xdr:rowOff>
    </xdr:from>
    <xdr:to>
      <xdr:col>15</xdr:col>
      <xdr:colOff>0</xdr:colOff>
      <xdr:row>21</xdr:row>
      <xdr:rowOff>94853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32F13342-E1FD-4C42-BA7E-E06ECB42BE5D}"/>
            </a:ext>
          </a:extLst>
        </xdr:cNvPr>
        <xdr:cNvCxnSpPr>
          <a:stCxn id="14" idx="7"/>
        </xdr:cNvCxnSpPr>
      </xdr:nvCxnSpPr>
      <xdr:spPr>
        <a:xfrm rot="5400000" flipH="1" flipV="1">
          <a:off x="14605782" y="5550285"/>
          <a:ext cx="205978" cy="6687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23</xdr:row>
      <xdr:rowOff>133747</xdr:rowOff>
    </xdr:from>
    <xdr:to>
      <xdr:col>15</xdr:col>
      <xdr:colOff>9524</xdr:colOff>
      <xdr:row>24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EC31769B-ACFC-45E0-8EB5-C785720370DA}"/>
            </a:ext>
          </a:extLst>
        </xdr:cNvPr>
        <xdr:cNvCxnSpPr>
          <a:stCxn id="14" idx="5"/>
        </xdr:cNvCxnSpPr>
      </xdr:nvCxnSpPr>
      <xdr:spPr>
        <a:xfrm rot="16200000" flipH="1">
          <a:off x="14639119" y="61555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20</xdr:row>
      <xdr:rowOff>76200</xdr:rowOff>
    </xdr:from>
    <xdr:to>
      <xdr:col>17</xdr:col>
      <xdr:colOff>0</xdr:colOff>
      <xdr:row>20</xdr:row>
      <xdr:rowOff>85725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5BA2A206-04D0-4EE3-8DC9-A9706C45CB8A}"/>
            </a:ext>
          </a:extLst>
        </xdr:cNvPr>
        <xdr:cNvCxnSpPr/>
      </xdr:nvCxnSpPr>
      <xdr:spPr>
        <a:xfrm flipV="1">
          <a:off x="15039975" y="57721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24</xdr:row>
      <xdr:rowOff>83671</xdr:rowOff>
    </xdr:from>
    <xdr:to>
      <xdr:col>16</xdr:col>
      <xdr:colOff>627529</xdr:colOff>
      <xdr:row>24</xdr:row>
      <xdr:rowOff>85259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1FCE7C12-4DF3-4EC2-9BA7-27D76EA897D2}"/>
            </a:ext>
          </a:extLst>
        </xdr:cNvPr>
        <xdr:cNvCxnSpPr/>
      </xdr:nvCxnSpPr>
      <xdr:spPr>
        <a:xfrm>
          <a:off x="15025034" y="656702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22</xdr:row>
      <xdr:rowOff>152400</xdr:rowOff>
    </xdr:from>
    <xdr:to>
      <xdr:col>13</xdr:col>
      <xdr:colOff>28575</xdr:colOff>
      <xdr:row>27</xdr:row>
      <xdr:rowOff>12700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8C42D9DA-76F3-4775-89EF-16953B63A964}"/>
            </a:ext>
          </a:extLst>
        </xdr:cNvPr>
        <xdr:cNvCxnSpPr/>
      </xdr:nvCxnSpPr>
      <xdr:spPr>
        <a:xfrm flipV="1">
          <a:off x="7048500" y="5626100"/>
          <a:ext cx="1997075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28</xdr:row>
      <xdr:rowOff>12700</xdr:rowOff>
    </xdr:from>
    <xdr:to>
      <xdr:col>13</xdr:col>
      <xdr:colOff>32727</xdr:colOff>
      <xdr:row>31</xdr:row>
      <xdr:rowOff>192454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D57617AE-8B26-4ECA-8E5E-71275A6BD874}"/>
            </a:ext>
          </a:extLst>
        </xdr:cNvPr>
        <xdr:cNvCxnSpPr/>
      </xdr:nvCxnSpPr>
      <xdr:spPr>
        <a:xfrm>
          <a:off x="7302500" y="5702300"/>
          <a:ext cx="2001227" cy="7893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31</xdr:row>
      <xdr:rowOff>7327</xdr:rowOff>
    </xdr:from>
    <xdr:to>
      <xdr:col>13</xdr:col>
      <xdr:colOff>659423</xdr:colOff>
      <xdr:row>33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5AC6C684-5EE5-4B9F-9298-AE0E99434247}"/>
            </a:ext>
          </a:extLst>
        </xdr:cNvPr>
        <xdr:cNvSpPr/>
      </xdr:nvSpPr>
      <xdr:spPr>
        <a:xfrm>
          <a:off x="13805877" y="86687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30</xdr:row>
      <xdr:rowOff>87923</xdr:rowOff>
    </xdr:from>
    <xdr:to>
      <xdr:col>15</xdr:col>
      <xdr:colOff>1</xdr:colOff>
      <xdr:row>31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9DB1C3DE-6DFA-4906-AAD6-F54C8C4F9241}"/>
            </a:ext>
          </a:extLst>
        </xdr:cNvPr>
        <xdr:cNvCxnSpPr>
          <a:stCxn id="21" idx="7"/>
        </xdr:cNvCxnSpPr>
      </xdr:nvCxnSpPr>
      <xdr:spPr>
        <a:xfrm rot="5400000" flipH="1" flipV="1">
          <a:off x="14599084" y="83158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33</xdr:row>
      <xdr:rowOff>121276</xdr:rowOff>
    </xdr:from>
    <xdr:to>
      <xdr:col>15</xdr:col>
      <xdr:colOff>7330</xdr:colOff>
      <xdr:row>34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A7275018-833E-486D-AD0B-745C16AEB011}"/>
            </a:ext>
          </a:extLst>
        </xdr:cNvPr>
        <xdr:cNvCxnSpPr>
          <a:stCxn id="21" idx="5"/>
        </xdr:cNvCxnSpPr>
      </xdr:nvCxnSpPr>
      <xdr:spPr>
        <a:xfrm rot="16200000" flipH="1">
          <a:off x="14617402" y="89214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30</xdr:row>
      <xdr:rowOff>87923</xdr:rowOff>
    </xdr:from>
    <xdr:to>
      <xdr:col>16</xdr:col>
      <xdr:colOff>612444</xdr:colOff>
      <xdr:row>30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87DE1C36-2838-4673-A1A4-D6614503A26B}"/>
            </a:ext>
          </a:extLst>
        </xdr:cNvPr>
        <xdr:cNvCxnSpPr/>
      </xdr:nvCxnSpPr>
      <xdr:spPr>
        <a:xfrm flipV="1">
          <a:off x="15012376" y="855247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548321</xdr:colOff>
      <xdr:row>34</xdr:row>
      <xdr:rowOff>93451</xdr:rowOff>
    </xdr:from>
    <xdr:to>
      <xdr:col>16</xdr:col>
      <xdr:colOff>638112</xdr:colOff>
      <xdr:row>34</xdr:row>
      <xdr:rowOff>95039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8E4CCF28-9164-457A-96AC-E08A2EDE1B7A}"/>
            </a:ext>
          </a:extLst>
        </xdr:cNvPr>
        <xdr:cNvCxnSpPr/>
      </xdr:nvCxnSpPr>
      <xdr:spPr>
        <a:xfrm>
          <a:off x="15045371" y="9345401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815975</xdr:colOff>
      <xdr:row>19</xdr:row>
      <xdr:rowOff>50799</xdr:rowOff>
    </xdr:from>
    <xdr:to>
      <xdr:col>6</xdr:col>
      <xdr:colOff>6350</xdr:colOff>
      <xdr:row>22</xdr:row>
      <xdr:rowOff>60324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EA883262-A2DF-41C6-A634-A6A7A5ECC8A8}"/>
            </a:ext>
          </a:extLst>
        </xdr:cNvPr>
        <xdr:cNvSpPr/>
      </xdr:nvSpPr>
      <xdr:spPr>
        <a:xfrm>
          <a:off x="3419475" y="4914899"/>
          <a:ext cx="917575" cy="6191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773674</xdr:colOff>
      <xdr:row>12</xdr:row>
      <xdr:rowOff>12700</xdr:rowOff>
    </xdr:from>
    <xdr:to>
      <xdr:col>9</xdr:col>
      <xdr:colOff>25400</xdr:colOff>
      <xdr:row>19</xdr:row>
      <xdr:rowOff>141468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ED215CD2-2240-4229-A5CE-B0052F177557}"/>
            </a:ext>
          </a:extLst>
        </xdr:cNvPr>
        <xdr:cNvCxnSpPr>
          <a:cxnSpLocks/>
          <a:stCxn id="26" idx="7"/>
        </xdr:cNvCxnSpPr>
      </xdr:nvCxnSpPr>
      <xdr:spPr>
        <a:xfrm flipV="1">
          <a:off x="4202674" y="3454400"/>
          <a:ext cx="1956826" cy="15511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773674</xdr:colOff>
      <xdr:row>21</xdr:row>
      <xdr:rowOff>172855</xdr:rowOff>
    </xdr:from>
    <xdr:to>
      <xdr:col>9</xdr:col>
      <xdr:colOff>0</xdr:colOff>
      <xdr:row>26</xdr:row>
      <xdr:rowOff>190500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30C8BE79-A3AF-499A-97D0-1FB4F1453268}"/>
            </a:ext>
          </a:extLst>
        </xdr:cNvPr>
        <xdr:cNvCxnSpPr>
          <a:cxnSpLocks/>
          <a:stCxn id="26" idx="5"/>
        </xdr:cNvCxnSpPr>
      </xdr:nvCxnSpPr>
      <xdr:spPr>
        <a:xfrm>
          <a:off x="4456674" y="4440055"/>
          <a:ext cx="1931426" cy="10336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32</xdr:row>
      <xdr:rowOff>172545</xdr:rowOff>
    </xdr:from>
    <xdr:to>
      <xdr:col>9</xdr:col>
      <xdr:colOff>12700</xdr:colOff>
      <xdr:row>46</xdr:row>
      <xdr:rowOff>63500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3BD1431D-7BB8-433E-A629-25F27B46EB3F}"/>
            </a:ext>
          </a:extLst>
        </xdr:cNvPr>
        <xdr:cNvCxnSpPr>
          <a:cxnSpLocks/>
        </xdr:cNvCxnSpPr>
      </xdr:nvCxnSpPr>
      <xdr:spPr>
        <a:xfrm>
          <a:off x="1803403" y="7678245"/>
          <a:ext cx="4343397" cy="27357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21</xdr:row>
      <xdr:rowOff>172855</xdr:rowOff>
    </xdr:from>
    <xdr:to>
      <xdr:col>5</xdr:col>
      <xdr:colOff>130271</xdr:colOff>
      <xdr:row>31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7B81D2F8-1AA0-4C46-8489-38AA3B0CDF97}"/>
            </a:ext>
          </a:extLst>
        </xdr:cNvPr>
        <xdr:cNvCxnSpPr>
          <a:cxnSpLocks/>
          <a:endCxn id="26" idx="3"/>
        </xdr:cNvCxnSpPr>
      </xdr:nvCxnSpPr>
      <xdr:spPr>
        <a:xfrm flipV="1">
          <a:off x="1828800" y="5443355"/>
          <a:ext cx="1730471" cy="18591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40</xdr:row>
      <xdr:rowOff>0</xdr:rowOff>
    </xdr:from>
    <xdr:to>
      <xdr:col>14</xdr:col>
      <xdr:colOff>9525</xdr:colOff>
      <xdr:row>43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2181ABDB-F833-48AD-B158-052023A43154}"/>
            </a:ext>
          </a:extLst>
        </xdr:cNvPr>
        <xdr:cNvSpPr/>
      </xdr:nvSpPr>
      <xdr:spPr>
        <a:xfrm>
          <a:off x="13795375" y="104203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39</xdr:row>
      <xdr:rowOff>85726</xdr:rowOff>
    </xdr:from>
    <xdr:to>
      <xdr:col>15</xdr:col>
      <xdr:colOff>0</xdr:colOff>
      <xdr:row>40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BC0BC672-7DC0-4434-A807-20178E69A795}"/>
            </a:ext>
          </a:extLst>
        </xdr:cNvPr>
        <xdr:cNvCxnSpPr>
          <a:stCxn id="31" idx="7"/>
        </xdr:cNvCxnSpPr>
      </xdr:nvCxnSpPr>
      <xdr:spPr>
        <a:xfrm flipV="1">
          <a:off x="14435669" y="10467976"/>
          <a:ext cx="645581" cy="2037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42</xdr:row>
      <xdr:rowOff>133747</xdr:rowOff>
    </xdr:from>
    <xdr:to>
      <xdr:col>15</xdr:col>
      <xdr:colOff>9524</xdr:colOff>
      <xdr:row>43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33E0D1F6-FA7B-4CCD-8921-F1AF57687A22}"/>
            </a:ext>
          </a:extLst>
        </xdr:cNvPr>
        <xdr:cNvCxnSpPr>
          <a:stCxn id="31" idx="5"/>
        </xdr:cNvCxnSpPr>
      </xdr:nvCxnSpPr>
      <xdr:spPr>
        <a:xfrm rot="16200000" flipH="1">
          <a:off x="14639119" y="106830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39</xdr:row>
      <xdr:rowOff>76200</xdr:rowOff>
    </xdr:from>
    <xdr:to>
      <xdr:col>17</xdr:col>
      <xdr:colOff>0</xdr:colOff>
      <xdr:row>39</xdr:row>
      <xdr:rowOff>85725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10BBE8D9-50A2-49D9-9269-FECB837E040E}"/>
            </a:ext>
          </a:extLst>
        </xdr:cNvPr>
        <xdr:cNvCxnSpPr/>
      </xdr:nvCxnSpPr>
      <xdr:spPr>
        <a:xfrm flipV="1">
          <a:off x="15039975" y="102997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43</xdr:row>
      <xdr:rowOff>83671</xdr:rowOff>
    </xdr:from>
    <xdr:to>
      <xdr:col>16</xdr:col>
      <xdr:colOff>627529</xdr:colOff>
      <xdr:row>43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D2EA7C95-04E3-474B-80F2-0D5DB194F4D7}"/>
            </a:ext>
          </a:extLst>
        </xdr:cNvPr>
        <xdr:cNvCxnSpPr/>
      </xdr:nvCxnSpPr>
      <xdr:spPr>
        <a:xfrm>
          <a:off x="15025034" y="1109457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41</xdr:row>
      <xdr:rowOff>101600</xdr:rowOff>
    </xdr:from>
    <xdr:to>
      <xdr:col>12</xdr:col>
      <xdr:colOff>447675</xdr:colOff>
      <xdr:row>46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9E363A4C-171D-469F-A537-BF925002B1FB}"/>
            </a:ext>
          </a:extLst>
        </xdr:cNvPr>
        <xdr:cNvCxnSpPr>
          <a:endCxn id="31" idx="2"/>
        </xdr:cNvCxnSpPr>
      </xdr:nvCxnSpPr>
      <xdr:spPr>
        <a:xfrm flipV="1">
          <a:off x="7048500" y="9436100"/>
          <a:ext cx="195897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12700</xdr:rowOff>
    </xdr:from>
    <xdr:to>
      <xdr:col>13</xdr:col>
      <xdr:colOff>7327</xdr:colOff>
      <xdr:row>51</xdr:row>
      <xdr:rowOff>103554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5F2AF81C-AF4C-4751-B36A-CBC104E2FD10}"/>
            </a:ext>
          </a:extLst>
        </xdr:cNvPr>
        <xdr:cNvCxnSpPr>
          <a:endCxn id="38" idx="2"/>
        </xdr:cNvCxnSpPr>
      </xdr:nvCxnSpPr>
      <xdr:spPr>
        <a:xfrm>
          <a:off x="7035800" y="10566400"/>
          <a:ext cx="1988527" cy="90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50</xdr:row>
      <xdr:rowOff>7327</xdr:rowOff>
    </xdr:from>
    <xdr:to>
      <xdr:col>13</xdr:col>
      <xdr:colOff>659423</xdr:colOff>
      <xdr:row>52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A6B8085E-CA38-40BF-A008-0B4C3392A84E}"/>
            </a:ext>
          </a:extLst>
        </xdr:cNvPr>
        <xdr:cNvSpPr/>
      </xdr:nvSpPr>
      <xdr:spPr>
        <a:xfrm>
          <a:off x="13805877" y="131835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49</xdr:row>
      <xdr:rowOff>87923</xdr:rowOff>
    </xdr:from>
    <xdr:to>
      <xdr:col>15</xdr:col>
      <xdr:colOff>1</xdr:colOff>
      <xdr:row>50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AB3F2108-EE8C-46DB-A39D-D99D36AEF258}"/>
            </a:ext>
          </a:extLst>
        </xdr:cNvPr>
        <xdr:cNvCxnSpPr>
          <a:stCxn id="38" idx="7"/>
        </xdr:cNvCxnSpPr>
      </xdr:nvCxnSpPr>
      <xdr:spPr>
        <a:xfrm rot="5400000" flipH="1" flipV="1">
          <a:off x="14599084" y="128307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52</xdr:row>
      <xdr:rowOff>121276</xdr:rowOff>
    </xdr:from>
    <xdr:to>
      <xdr:col>15</xdr:col>
      <xdr:colOff>7330</xdr:colOff>
      <xdr:row>53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11EFA505-5BFB-4E6B-AC3F-1C03C0E3FA08}"/>
            </a:ext>
          </a:extLst>
        </xdr:cNvPr>
        <xdr:cNvCxnSpPr>
          <a:stCxn id="38" idx="5"/>
        </xdr:cNvCxnSpPr>
      </xdr:nvCxnSpPr>
      <xdr:spPr>
        <a:xfrm rot="16200000" flipH="1">
          <a:off x="14617402" y="134363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49</xdr:row>
      <xdr:rowOff>87923</xdr:rowOff>
    </xdr:from>
    <xdr:to>
      <xdr:col>16</xdr:col>
      <xdr:colOff>612444</xdr:colOff>
      <xdr:row>49</xdr:row>
      <xdr:rowOff>87924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8BBC856B-A5BF-46B7-B4A6-CACA6B95045F}"/>
            </a:ext>
          </a:extLst>
        </xdr:cNvPr>
        <xdr:cNvCxnSpPr/>
      </xdr:nvCxnSpPr>
      <xdr:spPr>
        <a:xfrm flipV="1">
          <a:off x="15012376" y="130673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53</xdr:row>
      <xdr:rowOff>104035</xdr:rowOff>
    </xdr:from>
    <xdr:to>
      <xdr:col>16</xdr:col>
      <xdr:colOff>627528</xdr:colOff>
      <xdr:row>53</xdr:row>
      <xdr:rowOff>105623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BA5D43CE-CFE3-413C-8848-E9B62CAB9A80}"/>
            </a:ext>
          </a:extLst>
        </xdr:cNvPr>
        <xdr:cNvCxnSpPr/>
      </xdr:nvCxnSpPr>
      <xdr:spPr>
        <a:xfrm>
          <a:off x="15034787" y="1387083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474661</xdr:colOff>
      <xdr:row>13</xdr:row>
      <xdr:rowOff>52388</xdr:rowOff>
    </xdr:from>
    <xdr:to>
      <xdr:col>11</xdr:col>
      <xdr:colOff>657224</xdr:colOff>
      <xdr:row>14</xdr:row>
      <xdr:rowOff>115889</xdr:rowOff>
    </xdr:to>
    <xdr:pic>
      <xdr:nvPicPr>
        <xdr:cNvPr id="49" name="Bilde 48">
          <a:extLst>
            <a:ext uri="{FF2B5EF4-FFF2-40B4-BE49-F238E27FC236}">
              <a16:creationId xmlns:a16="http://schemas.microsoft.com/office/drawing/2014/main" id="{D247159F-CA7F-4000-9323-A4D116B58C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310561" y="2693988"/>
          <a:ext cx="182563" cy="26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525462</xdr:colOff>
      <xdr:row>23</xdr:row>
      <xdr:rowOff>88899</xdr:rowOff>
    </xdr:from>
    <xdr:to>
      <xdr:col>11</xdr:col>
      <xdr:colOff>717550</xdr:colOff>
      <xdr:row>24</xdr:row>
      <xdr:rowOff>157162</xdr:rowOff>
    </xdr:to>
    <xdr:pic>
      <xdr:nvPicPr>
        <xdr:cNvPr id="50" name="Bilde 49">
          <a:extLst>
            <a:ext uri="{FF2B5EF4-FFF2-40B4-BE49-F238E27FC236}">
              <a16:creationId xmlns:a16="http://schemas.microsoft.com/office/drawing/2014/main" id="{2335204C-7BD1-42DD-A61F-B009226063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8361362" y="4762499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41D6FC71-6259-439A-8BEB-44E88FD8CCE9}"/>
            </a:ext>
          </a:extLst>
        </xdr:cNvPr>
        <xdr:cNvSpPr/>
      </xdr:nvSpPr>
      <xdr:spPr>
        <a:xfrm>
          <a:off x="1045845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6BD00CD0-DD18-45D6-96E5-D3C8598C6F26}"/>
            </a:ext>
          </a:extLst>
        </xdr:cNvPr>
        <xdr:cNvCxnSpPr>
          <a:stCxn id="2" idx="7"/>
        </xdr:cNvCxnSpPr>
      </xdr:nvCxnSpPr>
      <xdr:spPr>
        <a:xfrm rot="5400000" flipH="1" flipV="1">
          <a:off x="1127196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596207</xdr:colOff>
      <xdr:row>5</xdr:row>
      <xdr:rowOff>98004</xdr:rowOff>
    </xdr:from>
    <xdr:to>
      <xdr:col>15</xdr:col>
      <xdr:colOff>3</xdr:colOff>
      <xdr:row>6</xdr:row>
      <xdr:rowOff>77614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E01EDBB4-4713-42AB-B6F6-C4B2A3665568}"/>
            </a:ext>
          </a:extLst>
        </xdr:cNvPr>
        <xdr:cNvCxnSpPr>
          <a:stCxn id="2" idx="5"/>
        </xdr:cNvCxnSpPr>
      </xdr:nvCxnSpPr>
      <xdr:spPr>
        <a:xfrm>
          <a:off x="11054657" y="1082254"/>
          <a:ext cx="648396" cy="176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529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93E26AEA-6E81-4E0E-BB8C-563AA7D42852}"/>
            </a:ext>
          </a:extLst>
        </xdr:cNvPr>
        <xdr:cNvCxnSpPr/>
      </xdr:nvCxnSpPr>
      <xdr:spPr>
        <a:xfrm>
          <a:off x="11703579" y="469900"/>
          <a:ext cx="165047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6</xdr:row>
      <xdr:rowOff>85725</xdr:rowOff>
    </xdr:from>
    <xdr:to>
      <xdr:col>17</xdr:col>
      <xdr:colOff>0</xdr:colOff>
      <xdr:row>6</xdr:row>
      <xdr:rowOff>87313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C193D88D-B612-4B84-88DC-E8B82D8E86DE}"/>
            </a:ext>
          </a:extLst>
        </xdr:cNvPr>
        <xdr:cNvCxnSpPr/>
      </xdr:nvCxnSpPr>
      <xdr:spPr>
        <a:xfrm>
          <a:off x="11699875" y="1266825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180975</xdr:rowOff>
    </xdr:from>
    <xdr:to>
      <xdr:col>14</xdr:col>
      <xdr:colOff>9525</xdr:colOff>
      <xdr:row>13</xdr:row>
      <xdr:rowOff>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0EBE10EF-FE65-41D1-B845-47ECA75DF5AF}"/>
            </a:ext>
          </a:extLst>
        </xdr:cNvPr>
        <xdr:cNvSpPr/>
      </xdr:nvSpPr>
      <xdr:spPr>
        <a:xfrm>
          <a:off x="10467975" y="1952625"/>
          <a:ext cx="698500" cy="61912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605732</xdr:colOff>
      <xdr:row>9</xdr:row>
      <xdr:rowOff>85726</xdr:rowOff>
    </xdr:from>
    <xdr:to>
      <xdr:col>15</xdr:col>
      <xdr:colOff>1</xdr:colOff>
      <xdr:row>10</xdr:row>
      <xdr:rowOff>70304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6CB2F250-43AB-4D6A-A700-537098841AB3}"/>
            </a:ext>
          </a:extLst>
        </xdr:cNvPr>
        <xdr:cNvCxnSpPr>
          <a:stCxn id="7" idx="7"/>
        </xdr:cNvCxnSpPr>
      </xdr:nvCxnSpPr>
      <xdr:spPr>
        <a:xfrm flipV="1">
          <a:off x="11064182" y="1857376"/>
          <a:ext cx="638869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76200</xdr:rowOff>
    </xdr:from>
    <xdr:to>
      <xdr:col>17</xdr:col>
      <xdr:colOff>9525</xdr:colOff>
      <xdr:row>9</xdr:row>
      <xdr:rowOff>85725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A205DC03-E46A-47DA-9986-82F797FC6C67}"/>
            </a:ext>
          </a:extLst>
        </xdr:cNvPr>
        <xdr:cNvCxnSpPr/>
      </xdr:nvCxnSpPr>
      <xdr:spPr>
        <a:xfrm flipV="1">
          <a:off x="11703050" y="1847850"/>
          <a:ext cx="1660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605732</xdr:colOff>
      <xdr:row>12</xdr:row>
      <xdr:rowOff>110672</xdr:rowOff>
    </xdr:from>
    <xdr:to>
      <xdr:col>15</xdr:col>
      <xdr:colOff>0</xdr:colOff>
      <xdr:row>13</xdr:row>
      <xdr:rowOff>95250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FD1B84F-D763-4F9A-85B4-E3B659FF39A1}"/>
            </a:ext>
          </a:extLst>
        </xdr:cNvPr>
        <xdr:cNvCxnSpPr>
          <a:stCxn id="7" idx="5"/>
        </xdr:cNvCxnSpPr>
      </xdr:nvCxnSpPr>
      <xdr:spPr>
        <a:xfrm>
          <a:off x="11064182" y="2485572"/>
          <a:ext cx="638868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</xdr:colOff>
      <xdr:row>13</xdr:row>
      <xdr:rowOff>98425</xdr:rowOff>
    </xdr:from>
    <xdr:to>
      <xdr:col>16</xdr:col>
      <xdr:colOff>635000</xdr:colOff>
      <xdr:row>13</xdr:row>
      <xdr:rowOff>100013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AE34F75B-9321-478C-8446-DFFAEC95A0BE}"/>
            </a:ext>
          </a:extLst>
        </xdr:cNvPr>
        <xdr:cNvCxnSpPr/>
      </xdr:nvCxnSpPr>
      <xdr:spPr>
        <a:xfrm>
          <a:off x="11709400" y="2670175"/>
          <a:ext cx="16383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17</xdr:row>
      <xdr:rowOff>1</xdr:rowOff>
    </xdr:from>
    <xdr:to>
      <xdr:col>14</xdr:col>
      <xdr:colOff>19050</xdr:colOff>
      <xdr:row>19</xdr:row>
      <xdr:rowOff>209551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6A56D414-3747-437D-98B1-4AE71578D8E4}"/>
            </a:ext>
          </a:extLst>
        </xdr:cNvPr>
        <xdr:cNvSpPr/>
      </xdr:nvSpPr>
      <xdr:spPr>
        <a:xfrm>
          <a:off x="10467975" y="33591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16</xdr:row>
      <xdr:rowOff>85726</xdr:rowOff>
    </xdr:from>
    <xdr:to>
      <xdr:col>14</xdr:col>
      <xdr:colOff>752474</xdr:colOff>
      <xdr:row>17</xdr:row>
      <xdr:rowOff>92066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9F5CF0AB-3B68-4347-8372-7BFF12F3B8B3}"/>
            </a:ext>
          </a:extLst>
        </xdr:cNvPr>
        <xdr:cNvCxnSpPr>
          <a:stCxn id="12" idx="7"/>
        </xdr:cNvCxnSpPr>
      </xdr:nvCxnSpPr>
      <xdr:spPr>
        <a:xfrm rot="5400000" flipH="1" flipV="1">
          <a:off x="11274123" y="30191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16</xdr:row>
      <xdr:rowOff>76200</xdr:rowOff>
    </xdr:from>
    <xdr:to>
      <xdr:col>16</xdr:col>
      <xdr:colOff>752475</xdr:colOff>
      <xdr:row>16</xdr:row>
      <xdr:rowOff>77788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B9134045-05CD-4739-BD36-E8FD9DFA9254}"/>
            </a:ext>
          </a:extLst>
        </xdr:cNvPr>
        <xdr:cNvCxnSpPr/>
      </xdr:nvCxnSpPr>
      <xdr:spPr>
        <a:xfrm>
          <a:off x="11703050" y="32385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19</xdr:row>
      <xdr:rowOff>117486</xdr:rowOff>
    </xdr:from>
    <xdr:to>
      <xdr:col>15</xdr:col>
      <xdr:colOff>1</xdr:colOff>
      <xdr:row>20</xdr:row>
      <xdr:rowOff>95249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4790BAA7-F56D-4AE3-82A5-9C8E57A953F4}"/>
            </a:ext>
          </a:extLst>
        </xdr:cNvPr>
        <xdr:cNvCxnSpPr>
          <a:stCxn id="12" idx="5"/>
        </xdr:cNvCxnSpPr>
      </xdr:nvCxnSpPr>
      <xdr:spPr>
        <a:xfrm rot="16200000" flipH="1">
          <a:off x="11286825" y="36287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104775</xdr:rowOff>
    </xdr:from>
    <xdr:to>
      <xdr:col>17</xdr:col>
      <xdr:colOff>9525</xdr:colOff>
      <xdr:row>20</xdr:row>
      <xdr:rowOff>106363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484DC13C-C246-4D0A-B648-46FEA52D49C1}"/>
            </a:ext>
          </a:extLst>
        </xdr:cNvPr>
        <xdr:cNvCxnSpPr/>
      </xdr:nvCxnSpPr>
      <xdr:spPr>
        <a:xfrm>
          <a:off x="11703050" y="40544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B8A1ADDF-ABAA-4B2C-9CF4-8E62064337F1}"/>
            </a:ext>
          </a:extLst>
        </xdr:cNvPr>
        <xdr:cNvCxnSpPr>
          <a:endCxn id="2" idx="3"/>
        </xdr:cNvCxnSpPr>
      </xdr:nvCxnSpPr>
      <xdr:spPr>
        <a:xfrm flipV="1">
          <a:off x="8499475" y="1078741"/>
          <a:ext cx="2056618" cy="10929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90488</xdr:rowOff>
    </xdr:from>
    <xdr:to>
      <xdr:col>13</xdr:col>
      <xdr:colOff>9525</xdr:colOff>
      <xdr:row>11</xdr:row>
      <xdr:rowOff>104775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1AB6E6E9-A63E-4A83-893F-F805FA6333FE}"/>
            </a:ext>
          </a:extLst>
        </xdr:cNvPr>
        <xdr:cNvCxnSpPr>
          <a:endCxn id="7" idx="2"/>
        </xdr:cNvCxnSpPr>
      </xdr:nvCxnSpPr>
      <xdr:spPr>
        <a:xfrm flipV="1">
          <a:off x="8489950" y="2262188"/>
          <a:ext cx="1978025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108563</xdr:colOff>
      <xdr:row>17</xdr:row>
      <xdr:rowOff>92065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D5721FB7-E85A-4934-9CFA-2AE665DB3ACF}"/>
            </a:ext>
          </a:extLst>
        </xdr:cNvPr>
        <xdr:cNvCxnSpPr>
          <a:endCxn id="12" idx="1"/>
        </xdr:cNvCxnSpPr>
      </xdr:nvCxnSpPr>
      <xdr:spPr>
        <a:xfrm>
          <a:off x="8489950" y="237490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25</xdr:row>
      <xdr:rowOff>0</xdr:rowOff>
    </xdr:from>
    <xdr:to>
      <xdr:col>14</xdr:col>
      <xdr:colOff>9525</xdr:colOff>
      <xdr:row>28</xdr:row>
      <xdr:rowOff>0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30D4A0DF-0E74-4899-B933-12FBB444EC31}"/>
            </a:ext>
          </a:extLst>
        </xdr:cNvPr>
        <xdr:cNvSpPr/>
      </xdr:nvSpPr>
      <xdr:spPr>
        <a:xfrm>
          <a:off x="10455275" y="49339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603474</xdr:colOff>
      <xdr:row>24</xdr:row>
      <xdr:rowOff>85725</xdr:rowOff>
    </xdr:from>
    <xdr:to>
      <xdr:col>15</xdr:col>
      <xdr:colOff>27214</xdr:colOff>
      <xdr:row>25</xdr:row>
      <xdr:rowOff>87680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A3121EF2-6771-4EAE-8273-9B5303B8DE6B}"/>
            </a:ext>
          </a:extLst>
        </xdr:cNvPr>
        <xdr:cNvCxnSpPr>
          <a:stCxn id="20" idx="7"/>
        </xdr:cNvCxnSpPr>
      </xdr:nvCxnSpPr>
      <xdr:spPr>
        <a:xfrm flipV="1">
          <a:off x="11061924" y="4822825"/>
          <a:ext cx="668340" cy="1988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603474</xdr:colOff>
      <xdr:row>27</xdr:row>
      <xdr:rowOff>111892</xdr:rowOff>
    </xdr:from>
    <xdr:to>
      <xdr:col>15</xdr:col>
      <xdr:colOff>9524</xdr:colOff>
      <xdr:row>28</xdr:row>
      <xdr:rowOff>85725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F9CA81E5-AF4F-4887-800B-141331E5AC2D}"/>
            </a:ext>
          </a:extLst>
        </xdr:cNvPr>
        <xdr:cNvCxnSpPr>
          <a:stCxn id="20" idx="5"/>
        </xdr:cNvCxnSpPr>
      </xdr:nvCxnSpPr>
      <xdr:spPr>
        <a:xfrm>
          <a:off x="11061924" y="5439542"/>
          <a:ext cx="650650" cy="1706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24</xdr:row>
      <xdr:rowOff>76200</xdr:rowOff>
    </xdr:from>
    <xdr:to>
      <xdr:col>17</xdr:col>
      <xdr:colOff>0</xdr:colOff>
      <xdr:row>24</xdr:row>
      <xdr:rowOff>85725</xdr:rowOff>
    </xdr:to>
    <xdr:cxnSp macro="">
      <xdr:nvCxnSpPr>
        <xdr:cNvPr id="26" name="Rett linje 25">
          <a:extLst>
            <a:ext uri="{FF2B5EF4-FFF2-40B4-BE49-F238E27FC236}">
              <a16:creationId xmlns:a16="http://schemas.microsoft.com/office/drawing/2014/main" id="{FCA63CF8-4388-413B-8602-C78AA16F62FB}"/>
            </a:ext>
          </a:extLst>
        </xdr:cNvPr>
        <xdr:cNvCxnSpPr/>
      </xdr:nvCxnSpPr>
      <xdr:spPr>
        <a:xfrm flipV="1">
          <a:off x="11699875" y="48133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28</xdr:row>
      <xdr:rowOff>76200</xdr:rowOff>
    </xdr:from>
    <xdr:to>
      <xdr:col>17</xdr:col>
      <xdr:colOff>0</xdr:colOff>
      <xdr:row>28</xdr:row>
      <xdr:rowOff>77788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C5481A4D-AA55-4BB6-9395-DCAFF2D39FD6}"/>
            </a:ext>
          </a:extLst>
        </xdr:cNvPr>
        <xdr:cNvCxnSpPr/>
      </xdr:nvCxnSpPr>
      <xdr:spPr>
        <a:xfrm>
          <a:off x="11699875" y="56007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132710</xdr:rowOff>
    </xdr:from>
    <xdr:to>
      <xdr:col>13</xdr:col>
      <xdr:colOff>90908</xdr:colOff>
      <xdr:row>33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055E2177-76D6-4A69-9160-581A16540519}"/>
            </a:ext>
          </a:extLst>
        </xdr:cNvPr>
        <xdr:cNvCxnSpPr>
          <a:endCxn id="20" idx="3"/>
        </xdr:cNvCxnSpPr>
      </xdr:nvCxnSpPr>
      <xdr:spPr>
        <a:xfrm flipV="1">
          <a:off x="8489950" y="5460360"/>
          <a:ext cx="2059408" cy="1054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0</xdr:rowOff>
    </xdr:from>
    <xdr:to>
      <xdr:col>13</xdr:col>
      <xdr:colOff>102824</xdr:colOff>
      <xdr:row>39</xdr:row>
      <xdr:rowOff>98532</xdr:rowOff>
    </xdr:to>
    <xdr:cxnSp macro="">
      <xdr:nvCxnSpPr>
        <xdr:cNvPr id="31" name="Rett linje 30">
          <a:extLst>
            <a:ext uri="{FF2B5EF4-FFF2-40B4-BE49-F238E27FC236}">
              <a16:creationId xmlns:a16="http://schemas.microsoft.com/office/drawing/2014/main" id="{63A818C4-4ED0-4CA4-AE1A-7BF3A02DB79E}"/>
            </a:ext>
          </a:extLst>
        </xdr:cNvPr>
        <xdr:cNvCxnSpPr>
          <a:endCxn id="32" idx="1"/>
        </xdr:cNvCxnSpPr>
      </xdr:nvCxnSpPr>
      <xdr:spPr>
        <a:xfrm>
          <a:off x="8489950" y="6718300"/>
          <a:ext cx="2071324" cy="11018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39</xdr:row>
      <xdr:rowOff>7327</xdr:rowOff>
    </xdr:from>
    <xdr:to>
      <xdr:col>13</xdr:col>
      <xdr:colOff>659423</xdr:colOff>
      <xdr:row>41</xdr:row>
      <xdr:rowOff>212481</xdr:rowOff>
    </xdr:to>
    <xdr:sp macro="" textlink="">
      <xdr:nvSpPr>
        <xdr:cNvPr id="32" name="Ellipse 31">
          <a:extLst>
            <a:ext uri="{FF2B5EF4-FFF2-40B4-BE49-F238E27FC236}">
              <a16:creationId xmlns:a16="http://schemas.microsoft.com/office/drawing/2014/main" id="{09020C79-FEB5-4031-BE35-AE193BFE3967}"/>
            </a:ext>
          </a:extLst>
        </xdr:cNvPr>
        <xdr:cNvSpPr/>
      </xdr:nvSpPr>
      <xdr:spPr>
        <a:xfrm>
          <a:off x="10465777" y="77289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38</xdr:row>
      <xdr:rowOff>87923</xdr:rowOff>
    </xdr:from>
    <xdr:to>
      <xdr:col>15</xdr:col>
      <xdr:colOff>1</xdr:colOff>
      <xdr:row>39</xdr:row>
      <xdr:rowOff>98532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2431DC9C-6DC1-400D-9E14-B40CD1D9EC30}"/>
            </a:ext>
          </a:extLst>
        </xdr:cNvPr>
        <xdr:cNvCxnSpPr>
          <a:stCxn id="32" idx="7"/>
        </xdr:cNvCxnSpPr>
      </xdr:nvCxnSpPr>
      <xdr:spPr>
        <a:xfrm rot="5400000" flipH="1" flipV="1">
          <a:off x="11258984" y="73760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41</xdr:row>
      <xdr:rowOff>121276</xdr:rowOff>
    </xdr:from>
    <xdr:to>
      <xdr:col>15</xdr:col>
      <xdr:colOff>7330</xdr:colOff>
      <xdr:row>42</xdr:row>
      <xdr:rowOff>102577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21F4B5AE-C883-4D40-829D-4801C8639FC1}"/>
            </a:ext>
          </a:extLst>
        </xdr:cNvPr>
        <xdr:cNvCxnSpPr>
          <a:stCxn id="32" idx="5"/>
        </xdr:cNvCxnSpPr>
      </xdr:nvCxnSpPr>
      <xdr:spPr>
        <a:xfrm rot="16200000" flipH="1">
          <a:off x="11277302" y="79816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38</xdr:row>
      <xdr:rowOff>87923</xdr:rowOff>
    </xdr:from>
    <xdr:to>
      <xdr:col>17</xdr:col>
      <xdr:colOff>7327</xdr:colOff>
      <xdr:row>38</xdr:row>
      <xdr:rowOff>87924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F3D255CD-CA3A-4654-908C-8D094A374200}"/>
            </a:ext>
          </a:extLst>
        </xdr:cNvPr>
        <xdr:cNvCxnSpPr/>
      </xdr:nvCxnSpPr>
      <xdr:spPr>
        <a:xfrm flipV="1">
          <a:off x="11710377" y="7612673"/>
          <a:ext cx="16510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42</xdr:row>
      <xdr:rowOff>109904</xdr:rowOff>
    </xdr:from>
    <xdr:to>
      <xdr:col>17</xdr:col>
      <xdr:colOff>0</xdr:colOff>
      <xdr:row>42</xdr:row>
      <xdr:rowOff>111492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21A8CF4D-1771-4CF8-B547-90977AEB8170}"/>
            </a:ext>
          </a:extLst>
        </xdr:cNvPr>
        <xdr:cNvCxnSpPr/>
      </xdr:nvCxnSpPr>
      <xdr:spPr>
        <a:xfrm>
          <a:off x="11710377" y="8422054"/>
          <a:ext cx="1643673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20</xdr:row>
      <xdr:rowOff>190499</xdr:rowOff>
    </xdr:from>
    <xdr:to>
      <xdr:col>6</xdr:col>
      <xdr:colOff>19050</xdr:colOff>
      <xdr:row>23</xdr:row>
      <xdr:rowOff>219074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ADF68476-F9CC-4944-ABDB-036449CF0680}"/>
            </a:ext>
          </a:extLst>
        </xdr:cNvPr>
        <xdr:cNvSpPr/>
      </xdr:nvSpPr>
      <xdr:spPr>
        <a:xfrm>
          <a:off x="5292725" y="4140199"/>
          <a:ext cx="74612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700583</xdr:colOff>
      <xdr:row>12</xdr:row>
      <xdr:rowOff>1</xdr:rowOff>
    </xdr:from>
    <xdr:to>
      <xdr:col>8</xdr:col>
      <xdr:colOff>488949</xdr:colOff>
      <xdr:row>21</xdr:row>
      <xdr:rowOff>77968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C087C338-CF02-43CC-96BC-4DD3C2FBD046}"/>
            </a:ext>
          </a:extLst>
        </xdr:cNvPr>
        <xdr:cNvCxnSpPr>
          <a:stCxn id="38" idx="7"/>
        </xdr:cNvCxnSpPr>
      </xdr:nvCxnSpPr>
      <xdr:spPr>
        <a:xfrm flipV="1">
          <a:off x="5983783" y="2374901"/>
          <a:ext cx="1826716" cy="1849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668063</xdr:colOff>
      <xdr:row>23</xdr:row>
      <xdr:rowOff>131195</xdr:rowOff>
    </xdr:from>
    <xdr:to>
      <xdr:col>9</xdr:col>
      <xdr:colOff>3</xdr:colOff>
      <xdr:row>33</xdr:row>
      <xdr:rowOff>3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B58C9BBF-A74B-4FDE-B15C-D9330F2A78F3}"/>
            </a:ext>
          </a:extLst>
        </xdr:cNvPr>
        <xdr:cNvCxnSpPr>
          <a:stCxn id="38" idx="5"/>
        </xdr:cNvCxnSpPr>
      </xdr:nvCxnSpPr>
      <xdr:spPr>
        <a:xfrm rot="16200000" flipH="1">
          <a:off x="5959054" y="4663654"/>
          <a:ext cx="1843658" cy="1859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47</xdr:row>
      <xdr:rowOff>219075</xdr:rowOff>
    </xdr:from>
    <xdr:to>
      <xdr:col>14</xdr:col>
      <xdr:colOff>19050</xdr:colOff>
      <xdr:row>51</xdr:row>
      <xdr:rowOff>0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DFE198EF-CA0D-425E-A444-9CDE10F15F97}"/>
            </a:ext>
          </a:extLst>
        </xdr:cNvPr>
        <xdr:cNvSpPr/>
      </xdr:nvSpPr>
      <xdr:spPr>
        <a:xfrm>
          <a:off x="10455275" y="9490075"/>
          <a:ext cx="720725" cy="5937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771524</xdr:colOff>
      <xdr:row>54</xdr:row>
      <xdr:rowOff>180976</xdr:rowOff>
    </xdr:from>
    <xdr:to>
      <xdr:col>14</xdr:col>
      <xdr:colOff>9525</xdr:colOff>
      <xdr:row>57</xdr:row>
      <xdr:rowOff>180976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0A0498CA-C9A2-42C5-9E1B-0BF3D318DF11}"/>
            </a:ext>
          </a:extLst>
        </xdr:cNvPr>
        <xdr:cNvSpPr/>
      </xdr:nvSpPr>
      <xdr:spPr>
        <a:xfrm>
          <a:off x="10461624" y="10861676"/>
          <a:ext cx="704851" cy="609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771526</xdr:colOff>
      <xdr:row>62</xdr:row>
      <xdr:rowOff>9525</xdr:rowOff>
    </xdr:from>
    <xdr:to>
      <xdr:col>14</xdr:col>
      <xdr:colOff>9526</xdr:colOff>
      <xdr:row>65</xdr:row>
      <xdr:rowOff>0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786D6509-EEA4-4A7E-BB73-51F2D088ACE5}"/>
            </a:ext>
          </a:extLst>
        </xdr:cNvPr>
        <xdr:cNvSpPr/>
      </xdr:nvSpPr>
      <xdr:spPr>
        <a:xfrm>
          <a:off x="10455276" y="12284075"/>
          <a:ext cx="711200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50</xdr:row>
      <xdr:rowOff>99831</xdr:rowOff>
    </xdr:from>
    <xdr:to>
      <xdr:col>13</xdr:col>
      <xdr:colOff>106252</xdr:colOff>
      <xdr:row>56</xdr:row>
      <xdr:rowOff>0</xdr:rowOff>
    </xdr:to>
    <xdr:cxnSp macro="">
      <xdr:nvCxnSpPr>
        <xdr:cNvPr id="44" name="Rett linje 43">
          <a:extLst>
            <a:ext uri="{FF2B5EF4-FFF2-40B4-BE49-F238E27FC236}">
              <a16:creationId xmlns:a16="http://schemas.microsoft.com/office/drawing/2014/main" id="{38B6EE85-E8AE-45FC-865E-6AE53A7FFC4E}"/>
            </a:ext>
          </a:extLst>
        </xdr:cNvPr>
        <xdr:cNvCxnSpPr>
          <a:endCxn id="41" idx="3"/>
        </xdr:cNvCxnSpPr>
      </xdr:nvCxnSpPr>
      <xdr:spPr>
        <a:xfrm flipV="1">
          <a:off x="8489950" y="9986781"/>
          <a:ext cx="2074752" cy="11003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57</xdr:row>
      <xdr:rowOff>0</xdr:rowOff>
    </xdr:from>
    <xdr:to>
      <xdr:col>13</xdr:col>
      <xdr:colOff>104858</xdr:colOff>
      <xdr:row>62</xdr:row>
      <xdr:rowOff>91824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CD0CB132-EF39-498B-812C-041F82DB70E9}"/>
            </a:ext>
          </a:extLst>
        </xdr:cNvPr>
        <xdr:cNvCxnSpPr>
          <a:endCxn id="43" idx="1"/>
        </xdr:cNvCxnSpPr>
      </xdr:nvCxnSpPr>
      <xdr:spPr>
        <a:xfrm>
          <a:off x="8489950" y="11290300"/>
          <a:ext cx="2073358" cy="10760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56</xdr:row>
      <xdr:rowOff>85726</xdr:rowOff>
    </xdr:from>
    <xdr:to>
      <xdr:col>12</xdr:col>
      <xdr:colOff>771524</xdr:colOff>
      <xdr:row>56</xdr:row>
      <xdr:rowOff>95250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384AECED-FC24-4178-95BF-4831E6E09664}"/>
            </a:ext>
          </a:extLst>
        </xdr:cNvPr>
        <xdr:cNvCxnSpPr>
          <a:endCxn id="42" idx="2"/>
        </xdr:cNvCxnSpPr>
      </xdr:nvCxnSpPr>
      <xdr:spPr>
        <a:xfrm flipV="1">
          <a:off x="8489950" y="11172826"/>
          <a:ext cx="1971674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611604</xdr:colOff>
      <xdr:row>47</xdr:row>
      <xdr:rowOff>114301</xdr:rowOff>
    </xdr:from>
    <xdr:to>
      <xdr:col>15</xdr:col>
      <xdr:colOff>9525</xdr:colOff>
      <xdr:row>48</xdr:row>
      <xdr:rowOff>82647</xdr:rowOff>
    </xdr:to>
    <xdr:cxnSp macro="">
      <xdr:nvCxnSpPr>
        <xdr:cNvPr id="47" name="Rett linje 46">
          <a:extLst>
            <a:ext uri="{FF2B5EF4-FFF2-40B4-BE49-F238E27FC236}">
              <a16:creationId xmlns:a16="http://schemas.microsoft.com/office/drawing/2014/main" id="{79A84B9F-0015-44FE-ADC0-EF51D4B0EEA0}"/>
            </a:ext>
          </a:extLst>
        </xdr:cNvPr>
        <xdr:cNvCxnSpPr>
          <a:stCxn id="41" idx="7"/>
        </xdr:cNvCxnSpPr>
      </xdr:nvCxnSpPr>
      <xdr:spPr>
        <a:xfrm flipV="1">
          <a:off x="11070054" y="9410701"/>
          <a:ext cx="642521" cy="1651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665273</xdr:colOff>
      <xdr:row>50</xdr:row>
      <xdr:rowOff>99830</xdr:rowOff>
    </xdr:from>
    <xdr:to>
      <xdr:col>15</xdr:col>
      <xdr:colOff>9528</xdr:colOff>
      <xdr:row>51</xdr:row>
      <xdr:rowOff>85727</xdr:rowOff>
    </xdr:to>
    <xdr:cxnSp macro="">
      <xdr:nvCxnSpPr>
        <xdr:cNvPr id="48" name="Rett linje 47">
          <a:extLst>
            <a:ext uri="{FF2B5EF4-FFF2-40B4-BE49-F238E27FC236}">
              <a16:creationId xmlns:a16="http://schemas.microsoft.com/office/drawing/2014/main" id="{0EF4C4FA-D621-42DF-8D8E-8F954387B3FA}"/>
            </a:ext>
          </a:extLst>
        </xdr:cNvPr>
        <xdr:cNvCxnSpPr>
          <a:stCxn id="41" idx="5"/>
        </xdr:cNvCxnSpPr>
      </xdr:nvCxnSpPr>
      <xdr:spPr>
        <a:xfrm rot="16200000" flipH="1">
          <a:off x="11326777" y="9783726"/>
          <a:ext cx="182747" cy="588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47</xdr:row>
      <xdr:rowOff>104775</xdr:rowOff>
    </xdr:from>
    <xdr:to>
      <xdr:col>17</xdr:col>
      <xdr:colOff>0</xdr:colOff>
      <xdr:row>47</xdr:row>
      <xdr:rowOff>106363</xdr:rowOff>
    </xdr:to>
    <xdr:cxnSp macro="">
      <xdr:nvCxnSpPr>
        <xdr:cNvPr id="49" name="Rett linje 48">
          <a:extLst>
            <a:ext uri="{FF2B5EF4-FFF2-40B4-BE49-F238E27FC236}">
              <a16:creationId xmlns:a16="http://schemas.microsoft.com/office/drawing/2014/main" id="{E8E84985-89CF-4A5D-A27A-B26CC60BC3B4}"/>
            </a:ext>
          </a:extLst>
        </xdr:cNvPr>
        <xdr:cNvCxnSpPr/>
      </xdr:nvCxnSpPr>
      <xdr:spPr>
        <a:xfrm>
          <a:off x="11712575" y="94011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51</xdr:row>
      <xdr:rowOff>76200</xdr:rowOff>
    </xdr:from>
    <xdr:to>
      <xdr:col>17</xdr:col>
      <xdr:colOff>9525</xdr:colOff>
      <xdr:row>51</xdr:row>
      <xdr:rowOff>85726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CA8A1698-B532-447B-86AA-B6A33B368AD2}"/>
            </a:ext>
          </a:extLst>
        </xdr:cNvPr>
        <xdr:cNvCxnSpPr/>
      </xdr:nvCxnSpPr>
      <xdr:spPr>
        <a:xfrm flipV="1">
          <a:off x="11712575" y="10160000"/>
          <a:ext cx="1651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54</xdr:row>
      <xdr:rowOff>95250</xdr:rowOff>
    </xdr:from>
    <xdr:to>
      <xdr:col>17</xdr:col>
      <xdr:colOff>9525</xdr:colOff>
      <xdr:row>54</xdr:row>
      <xdr:rowOff>96838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67AC40DB-883A-4AC9-A9C9-E864893D9BEA}"/>
            </a:ext>
          </a:extLst>
        </xdr:cNvPr>
        <xdr:cNvCxnSpPr/>
      </xdr:nvCxnSpPr>
      <xdr:spPr>
        <a:xfrm>
          <a:off x="11703050" y="10775950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58</xdr:row>
      <xdr:rowOff>104775</xdr:rowOff>
    </xdr:from>
    <xdr:to>
      <xdr:col>17</xdr:col>
      <xdr:colOff>9525</xdr:colOff>
      <xdr:row>58</xdr:row>
      <xdr:rowOff>106363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EBA9297A-72B0-4956-923A-31632617C09D}"/>
            </a:ext>
          </a:extLst>
        </xdr:cNvPr>
        <xdr:cNvCxnSpPr/>
      </xdr:nvCxnSpPr>
      <xdr:spPr>
        <a:xfrm>
          <a:off x="11712575" y="11591925"/>
          <a:ext cx="16510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54</xdr:row>
      <xdr:rowOff>95251</xdr:rowOff>
    </xdr:from>
    <xdr:to>
      <xdr:col>15</xdr:col>
      <xdr:colOff>9525</xdr:colOff>
      <xdr:row>55</xdr:row>
      <xdr:rowOff>69085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5D626371-023D-4920-9915-A1570735C8FF}"/>
            </a:ext>
          </a:extLst>
        </xdr:cNvPr>
        <xdr:cNvCxnSpPr>
          <a:stCxn id="42" idx="7"/>
        </xdr:cNvCxnSpPr>
      </xdr:nvCxnSpPr>
      <xdr:spPr>
        <a:xfrm flipV="1">
          <a:off x="11062853" y="10775951"/>
          <a:ext cx="649722" cy="1770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57</xdr:row>
      <xdr:rowOff>93296</xdr:rowOff>
    </xdr:from>
    <xdr:to>
      <xdr:col>15</xdr:col>
      <xdr:colOff>0</xdr:colOff>
      <xdr:row>58</xdr:row>
      <xdr:rowOff>104774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76FDE2E2-C8ED-450E-9863-5159D2FAE726}"/>
            </a:ext>
          </a:extLst>
        </xdr:cNvPr>
        <xdr:cNvCxnSpPr>
          <a:stCxn id="42" idx="5"/>
        </xdr:cNvCxnSpPr>
      </xdr:nvCxnSpPr>
      <xdr:spPr>
        <a:xfrm>
          <a:off x="11062853" y="11383596"/>
          <a:ext cx="640197" cy="208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61</xdr:row>
      <xdr:rowOff>85730</xdr:rowOff>
    </xdr:from>
    <xdr:to>
      <xdr:col>15</xdr:col>
      <xdr:colOff>2</xdr:colOff>
      <xdr:row>62</xdr:row>
      <xdr:rowOff>95810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213A6B5B-F1EE-4C68-B8B1-613DFE2B83F8}"/>
            </a:ext>
          </a:extLst>
        </xdr:cNvPr>
        <xdr:cNvCxnSpPr>
          <a:stCxn id="43" idx="7"/>
        </xdr:cNvCxnSpPr>
      </xdr:nvCxnSpPr>
      <xdr:spPr>
        <a:xfrm flipV="1">
          <a:off x="11061925" y="12163430"/>
          <a:ext cx="641127" cy="2069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61</xdr:row>
      <xdr:rowOff>76199</xdr:rowOff>
    </xdr:from>
    <xdr:to>
      <xdr:col>17</xdr:col>
      <xdr:colOff>0</xdr:colOff>
      <xdr:row>61</xdr:row>
      <xdr:rowOff>76200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1749408B-662F-4790-AE29-61D6022E5EDA}"/>
            </a:ext>
          </a:extLst>
        </xdr:cNvPr>
        <xdr:cNvCxnSpPr/>
      </xdr:nvCxnSpPr>
      <xdr:spPr>
        <a:xfrm>
          <a:off x="11712575" y="12153899"/>
          <a:ext cx="1641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64</xdr:row>
      <xdr:rowOff>113287</xdr:rowOff>
    </xdr:from>
    <xdr:to>
      <xdr:col>15</xdr:col>
      <xdr:colOff>1</xdr:colOff>
      <xdr:row>65</xdr:row>
      <xdr:rowOff>114299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B37F7E8A-4465-4FCD-9293-DCB3D420703D}"/>
            </a:ext>
          </a:extLst>
        </xdr:cNvPr>
        <xdr:cNvCxnSpPr>
          <a:stCxn id="43" idx="5"/>
        </xdr:cNvCxnSpPr>
      </xdr:nvCxnSpPr>
      <xdr:spPr>
        <a:xfrm>
          <a:off x="11061925" y="12781537"/>
          <a:ext cx="641126" cy="197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65</xdr:row>
      <xdr:rowOff>104775</xdr:rowOff>
    </xdr:from>
    <xdr:to>
      <xdr:col>17</xdr:col>
      <xdr:colOff>0</xdr:colOff>
      <xdr:row>65</xdr:row>
      <xdr:rowOff>106363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43A9A130-BD7A-467E-92E5-81C6633AC740}"/>
            </a:ext>
          </a:extLst>
        </xdr:cNvPr>
        <xdr:cNvCxnSpPr/>
      </xdr:nvCxnSpPr>
      <xdr:spPr>
        <a:xfrm>
          <a:off x="11712575" y="129698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18143</xdr:colOff>
      <xdr:row>36</xdr:row>
      <xdr:rowOff>9071</xdr:rowOff>
    </xdr:from>
    <xdr:to>
      <xdr:col>8</xdr:col>
      <xdr:colOff>472624</xdr:colOff>
      <xdr:row>56</xdr:row>
      <xdr:rowOff>76203</xdr:rowOff>
    </xdr:to>
    <xdr:cxnSp macro="">
      <xdr:nvCxnSpPr>
        <xdr:cNvPr id="59" name="Rett linje 58">
          <a:extLst>
            <a:ext uri="{FF2B5EF4-FFF2-40B4-BE49-F238E27FC236}">
              <a16:creationId xmlns:a16="http://schemas.microsoft.com/office/drawing/2014/main" id="{29682F9F-A5D4-437A-BF34-59C92F5DE6B9}"/>
            </a:ext>
          </a:extLst>
        </xdr:cNvPr>
        <xdr:cNvCxnSpPr/>
      </xdr:nvCxnSpPr>
      <xdr:spPr>
        <a:xfrm>
          <a:off x="1821543" y="7133771"/>
          <a:ext cx="5972631" cy="4029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9072</xdr:colOff>
      <xdr:row>23</xdr:row>
      <xdr:rowOff>109355</xdr:rowOff>
    </xdr:from>
    <xdr:to>
      <xdr:col>5</xdr:col>
      <xdr:colOff>128092</xdr:colOff>
      <xdr:row>33</xdr:row>
      <xdr:rowOff>172357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CC3C688D-4695-46EA-B33E-13302C120B0F}"/>
            </a:ext>
          </a:extLst>
        </xdr:cNvPr>
        <xdr:cNvCxnSpPr>
          <a:endCxn id="38" idx="3"/>
        </xdr:cNvCxnSpPr>
      </xdr:nvCxnSpPr>
      <xdr:spPr>
        <a:xfrm flipV="1">
          <a:off x="1812472" y="4649605"/>
          <a:ext cx="3598820" cy="2037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465667</xdr:colOff>
      <xdr:row>29</xdr:row>
      <xdr:rowOff>-1</xdr:rowOff>
    </xdr:from>
    <xdr:to>
      <xdr:col>11</xdr:col>
      <xdr:colOff>648230</xdr:colOff>
      <xdr:row>30</xdr:row>
      <xdr:rowOff>71890</xdr:rowOff>
    </xdr:to>
    <xdr:pic>
      <xdr:nvPicPr>
        <xdr:cNvPr id="61" name="Bilde 60">
          <a:extLst>
            <a:ext uri="{FF2B5EF4-FFF2-40B4-BE49-F238E27FC236}">
              <a16:creationId xmlns:a16="http://schemas.microsoft.com/office/drawing/2014/main" id="{1D387192-3AF3-405F-A359-0DDBB31EAF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20214309">
          <a:off x="9755717" y="5721349"/>
          <a:ext cx="182563" cy="268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586316</xdr:colOff>
      <xdr:row>11</xdr:row>
      <xdr:rowOff>5746</xdr:rowOff>
    </xdr:from>
    <xdr:to>
      <xdr:col>12</xdr:col>
      <xdr:colOff>49212</xdr:colOff>
      <xdr:row>12</xdr:row>
      <xdr:rowOff>75522</xdr:rowOff>
    </xdr:to>
    <xdr:pic>
      <xdr:nvPicPr>
        <xdr:cNvPr id="63" name="Bilde 62">
          <a:extLst>
            <a:ext uri="{FF2B5EF4-FFF2-40B4-BE49-F238E27FC236}">
              <a16:creationId xmlns:a16="http://schemas.microsoft.com/office/drawing/2014/main" id="{26D0373C-4BDC-428D-8410-6289CD6B7E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876366" y="2177446"/>
          <a:ext cx="180446" cy="27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800401</xdr:colOff>
      <xdr:row>13</xdr:row>
      <xdr:rowOff>153305</xdr:rowOff>
    </xdr:from>
    <xdr:to>
      <xdr:col>11</xdr:col>
      <xdr:colOff>178631</xdr:colOff>
      <xdr:row>15</xdr:row>
      <xdr:rowOff>24113</xdr:rowOff>
    </xdr:to>
    <xdr:pic>
      <xdr:nvPicPr>
        <xdr:cNvPr id="64" name="Bilde 63">
          <a:extLst>
            <a:ext uri="{FF2B5EF4-FFF2-40B4-BE49-F238E27FC236}">
              <a16:creationId xmlns:a16="http://schemas.microsoft.com/office/drawing/2014/main" id="{99084266-B4A8-427E-94F9-85D5F946BD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290351" y="2725055"/>
          <a:ext cx="178330" cy="264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742950</xdr:colOff>
      <xdr:row>61</xdr:row>
      <xdr:rowOff>76200</xdr:rowOff>
    </xdr:from>
    <xdr:to>
      <xdr:col>16</xdr:col>
      <xdr:colOff>752475</xdr:colOff>
      <xdr:row>61</xdr:row>
      <xdr:rowOff>77788</xdr:rowOff>
    </xdr:to>
    <xdr:cxnSp macro="">
      <xdr:nvCxnSpPr>
        <xdr:cNvPr id="65" name="Rett linje 64">
          <a:extLst>
            <a:ext uri="{FF2B5EF4-FFF2-40B4-BE49-F238E27FC236}">
              <a16:creationId xmlns:a16="http://schemas.microsoft.com/office/drawing/2014/main" id="{D661AE8F-D31A-4548-95B8-D2F2F18898DC}"/>
            </a:ext>
          </a:extLst>
        </xdr:cNvPr>
        <xdr:cNvCxnSpPr/>
      </xdr:nvCxnSpPr>
      <xdr:spPr>
        <a:xfrm>
          <a:off x="11703050" y="121539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65</xdr:row>
      <xdr:rowOff>104775</xdr:rowOff>
    </xdr:from>
    <xdr:to>
      <xdr:col>17</xdr:col>
      <xdr:colOff>9525</xdr:colOff>
      <xdr:row>65</xdr:row>
      <xdr:rowOff>106363</xdr:rowOff>
    </xdr:to>
    <xdr:cxnSp macro="">
      <xdr:nvCxnSpPr>
        <xdr:cNvPr id="66" name="Rett linje 65">
          <a:extLst>
            <a:ext uri="{FF2B5EF4-FFF2-40B4-BE49-F238E27FC236}">
              <a16:creationId xmlns:a16="http://schemas.microsoft.com/office/drawing/2014/main" id="{C07EC879-74BD-4954-A937-8857D12C73DB}"/>
            </a:ext>
          </a:extLst>
        </xdr:cNvPr>
        <xdr:cNvCxnSpPr/>
      </xdr:nvCxnSpPr>
      <xdr:spPr>
        <a:xfrm>
          <a:off x="11703050" y="129698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537635</xdr:colOff>
      <xdr:row>55</xdr:row>
      <xdr:rowOff>177801</xdr:rowOff>
    </xdr:from>
    <xdr:to>
      <xdr:col>12</xdr:col>
      <xdr:colOff>531</xdr:colOff>
      <xdr:row>57</xdr:row>
      <xdr:rowOff>50120</xdr:rowOff>
    </xdr:to>
    <xdr:pic>
      <xdr:nvPicPr>
        <xdr:cNvPr id="67" name="Bilde 66">
          <a:extLst>
            <a:ext uri="{FF2B5EF4-FFF2-40B4-BE49-F238E27FC236}">
              <a16:creationId xmlns:a16="http://schemas.microsoft.com/office/drawing/2014/main" id="{8F2E5AF7-83DD-437A-B257-98FA421D9F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827685" y="11061701"/>
          <a:ext cx="180446" cy="278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414866</xdr:colOff>
      <xdr:row>59</xdr:row>
      <xdr:rowOff>171450</xdr:rowOff>
    </xdr:from>
    <xdr:to>
      <xdr:col>11</xdr:col>
      <xdr:colOff>597429</xdr:colOff>
      <xdr:row>61</xdr:row>
      <xdr:rowOff>43770</xdr:rowOff>
    </xdr:to>
    <xdr:pic>
      <xdr:nvPicPr>
        <xdr:cNvPr id="68" name="Bilde 67">
          <a:extLst>
            <a:ext uri="{FF2B5EF4-FFF2-40B4-BE49-F238E27FC236}">
              <a16:creationId xmlns:a16="http://schemas.microsoft.com/office/drawing/2014/main" id="{45C658BD-8288-456D-839E-2F45315277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704916" y="11855450"/>
          <a:ext cx="182563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471478</xdr:colOff>
      <xdr:row>48</xdr:row>
      <xdr:rowOff>184823</xdr:rowOff>
    </xdr:from>
    <xdr:to>
      <xdr:col>5</xdr:col>
      <xdr:colOff>654041</xdr:colOff>
      <xdr:row>50</xdr:row>
      <xdr:rowOff>55566</xdr:rowOff>
    </xdr:to>
    <xdr:pic>
      <xdr:nvPicPr>
        <xdr:cNvPr id="69" name="Bilde 68">
          <a:extLst>
            <a:ext uri="{FF2B5EF4-FFF2-40B4-BE49-F238E27FC236}">
              <a16:creationId xmlns:a16="http://schemas.microsoft.com/office/drawing/2014/main" id="{279B5906-AEAA-40FE-8BA0-C47A606353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2588020">
          <a:off x="5754678" y="9678073"/>
          <a:ext cx="182563" cy="264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410F325-1263-4CD3-A18C-AEF533CD91E5}"/>
            </a:ext>
          </a:extLst>
        </xdr:cNvPr>
        <xdr:cNvSpPr/>
      </xdr:nvSpPr>
      <xdr:spPr>
        <a:xfrm>
          <a:off x="9581444" y="602192"/>
          <a:ext cx="698500" cy="566561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C962D0CF-9266-46C2-BA99-A2C6796DAC03}"/>
            </a:ext>
          </a:extLst>
        </xdr:cNvPr>
        <xdr:cNvCxnSpPr>
          <a:stCxn id="2" idx="7"/>
        </xdr:cNvCxnSpPr>
      </xdr:nvCxnSpPr>
      <xdr:spPr>
        <a:xfrm rot="5400000" flipH="1" flipV="1">
          <a:off x="10393190" y="253063"/>
          <a:ext cx="211785" cy="6482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596207</xdr:colOff>
      <xdr:row>5</xdr:row>
      <xdr:rowOff>98004</xdr:rowOff>
    </xdr:from>
    <xdr:to>
      <xdr:col>15</xdr:col>
      <xdr:colOff>3</xdr:colOff>
      <xdr:row>6</xdr:row>
      <xdr:rowOff>77614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7B9C6FB3-8C8B-4313-B29D-17F0E5BF823A}"/>
            </a:ext>
          </a:extLst>
        </xdr:cNvPr>
        <xdr:cNvCxnSpPr>
          <a:stCxn id="2" idx="5"/>
        </xdr:cNvCxnSpPr>
      </xdr:nvCxnSpPr>
      <xdr:spPr>
        <a:xfrm>
          <a:off x="10177651" y="1085782"/>
          <a:ext cx="645574" cy="1771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529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E58C0B77-C141-4C4E-B330-A30B8C21E939}"/>
            </a:ext>
          </a:extLst>
        </xdr:cNvPr>
        <xdr:cNvCxnSpPr/>
      </xdr:nvCxnSpPr>
      <xdr:spPr>
        <a:xfrm>
          <a:off x="10808758" y="473075"/>
          <a:ext cx="1639888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6</xdr:row>
      <xdr:rowOff>85725</xdr:rowOff>
    </xdr:from>
    <xdr:to>
      <xdr:col>17</xdr:col>
      <xdr:colOff>0</xdr:colOff>
      <xdr:row>6</xdr:row>
      <xdr:rowOff>87313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8381FFB8-7CED-445A-87B9-E4ECB91C8D01}"/>
            </a:ext>
          </a:extLst>
        </xdr:cNvPr>
        <xdr:cNvCxnSpPr/>
      </xdr:nvCxnSpPr>
      <xdr:spPr>
        <a:xfrm>
          <a:off x="10836275" y="2289175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180975</xdr:rowOff>
    </xdr:from>
    <xdr:to>
      <xdr:col>14</xdr:col>
      <xdr:colOff>9525</xdr:colOff>
      <xdr:row>13</xdr:row>
      <xdr:rowOff>1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0084880A-0C69-4C0D-8EDF-5D025DC4FC7A}"/>
            </a:ext>
          </a:extLst>
        </xdr:cNvPr>
        <xdr:cNvSpPr/>
      </xdr:nvSpPr>
      <xdr:spPr>
        <a:xfrm>
          <a:off x="9604375" y="2974975"/>
          <a:ext cx="698500" cy="61912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605732</xdr:colOff>
      <xdr:row>9</xdr:row>
      <xdr:rowOff>85726</xdr:rowOff>
    </xdr:from>
    <xdr:to>
      <xdr:col>15</xdr:col>
      <xdr:colOff>1</xdr:colOff>
      <xdr:row>10</xdr:row>
      <xdr:rowOff>70304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46B24869-7AD4-4F49-8AAB-35FFAFEE7EFF}"/>
            </a:ext>
          </a:extLst>
        </xdr:cNvPr>
        <xdr:cNvCxnSpPr>
          <a:stCxn id="8" idx="7"/>
        </xdr:cNvCxnSpPr>
      </xdr:nvCxnSpPr>
      <xdr:spPr>
        <a:xfrm flipV="1">
          <a:off x="10200582" y="2879726"/>
          <a:ext cx="638869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76200</xdr:rowOff>
    </xdr:from>
    <xdr:to>
      <xdr:col>17</xdr:col>
      <xdr:colOff>9525</xdr:colOff>
      <xdr:row>9</xdr:row>
      <xdr:rowOff>85725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633FFF2-577B-4069-B0BF-12E9F6E4CDD2}"/>
            </a:ext>
          </a:extLst>
        </xdr:cNvPr>
        <xdr:cNvCxnSpPr/>
      </xdr:nvCxnSpPr>
      <xdr:spPr>
        <a:xfrm flipV="1">
          <a:off x="10808229" y="1862138"/>
          <a:ext cx="164994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605732</xdr:colOff>
      <xdr:row>12</xdr:row>
      <xdr:rowOff>110672</xdr:rowOff>
    </xdr:from>
    <xdr:to>
      <xdr:col>15</xdr:col>
      <xdr:colOff>0</xdr:colOff>
      <xdr:row>13</xdr:row>
      <xdr:rowOff>95250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48F4C449-39B0-406A-A3ED-3C1D9B21E2B7}"/>
            </a:ext>
          </a:extLst>
        </xdr:cNvPr>
        <xdr:cNvCxnSpPr>
          <a:stCxn id="8" idx="5"/>
        </xdr:cNvCxnSpPr>
      </xdr:nvCxnSpPr>
      <xdr:spPr>
        <a:xfrm>
          <a:off x="10200582" y="3507922"/>
          <a:ext cx="638868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</xdr:colOff>
      <xdr:row>13</xdr:row>
      <xdr:rowOff>98425</xdr:rowOff>
    </xdr:from>
    <xdr:to>
      <xdr:col>16</xdr:col>
      <xdr:colOff>635000</xdr:colOff>
      <xdr:row>13</xdr:row>
      <xdr:rowOff>100013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62B1D624-EA83-4567-9C4F-A8B841934E5B}"/>
            </a:ext>
          </a:extLst>
        </xdr:cNvPr>
        <xdr:cNvCxnSpPr/>
      </xdr:nvCxnSpPr>
      <xdr:spPr>
        <a:xfrm>
          <a:off x="10845800" y="3692525"/>
          <a:ext cx="16383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17</xdr:row>
      <xdr:rowOff>1</xdr:rowOff>
    </xdr:from>
    <xdr:to>
      <xdr:col>14</xdr:col>
      <xdr:colOff>19050</xdr:colOff>
      <xdr:row>19</xdr:row>
      <xdr:rowOff>209551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8C02089F-0A4B-4232-802B-BBF957103834}"/>
            </a:ext>
          </a:extLst>
        </xdr:cNvPr>
        <xdr:cNvSpPr/>
      </xdr:nvSpPr>
      <xdr:spPr>
        <a:xfrm>
          <a:off x="9604375" y="438150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16</xdr:row>
      <xdr:rowOff>85726</xdr:rowOff>
    </xdr:from>
    <xdr:to>
      <xdr:col>14</xdr:col>
      <xdr:colOff>752474</xdr:colOff>
      <xdr:row>17</xdr:row>
      <xdr:rowOff>92066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F9152B0A-D43D-4091-9C05-DDBEE8B4734D}"/>
            </a:ext>
          </a:extLst>
        </xdr:cNvPr>
        <xdr:cNvCxnSpPr>
          <a:stCxn id="14" idx="7"/>
        </xdr:cNvCxnSpPr>
      </xdr:nvCxnSpPr>
      <xdr:spPr>
        <a:xfrm rot="5400000" flipH="1" flipV="1">
          <a:off x="10410523" y="404146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16</xdr:row>
      <xdr:rowOff>76200</xdr:rowOff>
    </xdr:from>
    <xdr:to>
      <xdr:col>16</xdr:col>
      <xdr:colOff>752475</xdr:colOff>
      <xdr:row>16</xdr:row>
      <xdr:rowOff>77788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D7AA44A0-69AE-4BFA-98F8-DC320CBDCE78}"/>
            </a:ext>
          </a:extLst>
        </xdr:cNvPr>
        <xdr:cNvCxnSpPr/>
      </xdr:nvCxnSpPr>
      <xdr:spPr>
        <a:xfrm>
          <a:off x="10839450" y="426085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19</xdr:row>
      <xdr:rowOff>117486</xdr:rowOff>
    </xdr:from>
    <xdr:to>
      <xdr:col>15</xdr:col>
      <xdr:colOff>1</xdr:colOff>
      <xdr:row>20</xdr:row>
      <xdr:rowOff>95249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6E4001E8-627C-48CC-AC1D-B77732E25E03}"/>
            </a:ext>
          </a:extLst>
        </xdr:cNvPr>
        <xdr:cNvCxnSpPr>
          <a:stCxn id="14" idx="5"/>
        </xdr:cNvCxnSpPr>
      </xdr:nvCxnSpPr>
      <xdr:spPr>
        <a:xfrm rot="16200000" flipH="1">
          <a:off x="10423225" y="465107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104775</xdr:rowOff>
    </xdr:from>
    <xdr:to>
      <xdr:col>17</xdr:col>
      <xdr:colOff>9525</xdr:colOff>
      <xdr:row>20</xdr:row>
      <xdr:rowOff>106363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697431BE-D3B4-49E8-BDB4-8122FAFB64AC}"/>
            </a:ext>
          </a:extLst>
        </xdr:cNvPr>
        <xdr:cNvCxnSpPr/>
      </xdr:nvCxnSpPr>
      <xdr:spPr>
        <a:xfrm>
          <a:off x="10839450" y="507682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767B2AAA-28A0-4F22-89CD-F0B4B5D1D36B}"/>
            </a:ext>
          </a:extLst>
        </xdr:cNvPr>
        <xdr:cNvCxnSpPr>
          <a:endCxn id="2" idx="3"/>
        </xdr:cNvCxnSpPr>
      </xdr:nvCxnSpPr>
      <xdr:spPr>
        <a:xfrm flipV="1">
          <a:off x="7622469" y="1082269"/>
          <a:ext cx="2056618" cy="10978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90488</xdr:rowOff>
    </xdr:from>
    <xdr:to>
      <xdr:col>13</xdr:col>
      <xdr:colOff>9525</xdr:colOff>
      <xdr:row>11</xdr:row>
      <xdr:rowOff>104775</xdr:rowOff>
    </xdr:to>
    <xdr:cxnSp macro="">
      <xdr:nvCxnSpPr>
        <xdr:cNvPr id="21" name="Rett linje 20">
          <a:extLst>
            <a:ext uri="{FF2B5EF4-FFF2-40B4-BE49-F238E27FC236}">
              <a16:creationId xmlns:a16="http://schemas.microsoft.com/office/drawing/2014/main" id="{A55E0835-5BFF-40C1-850F-D9D1E134C461}"/>
            </a:ext>
          </a:extLst>
        </xdr:cNvPr>
        <xdr:cNvCxnSpPr>
          <a:endCxn id="8" idx="2"/>
        </xdr:cNvCxnSpPr>
      </xdr:nvCxnSpPr>
      <xdr:spPr>
        <a:xfrm flipV="1">
          <a:off x="7626350" y="3284538"/>
          <a:ext cx="1978025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108563</xdr:colOff>
      <xdr:row>17</xdr:row>
      <xdr:rowOff>92065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C6FA97DA-2813-42A0-83AA-E3868EDD93FC}"/>
            </a:ext>
          </a:extLst>
        </xdr:cNvPr>
        <xdr:cNvCxnSpPr>
          <a:endCxn id="14" idx="1"/>
        </xdr:cNvCxnSpPr>
      </xdr:nvCxnSpPr>
      <xdr:spPr>
        <a:xfrm>
          <a:off x="7626350" y="339725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25</xdr:row>
      <xdr:rowOff>0</xdr:rowOff>
    </xdr:from>
    <xdr:to>
      <xdr:col>14</xdr:col>
      <xdr:colOff>9525</xdr:colOff>
      <xdr:row>28</xdr:row>
      <xdr:rowOff>0</xdr:rowOff>
    </xdr:to>
    <xdr:sp macro="" textlink="">
      <xdr:nvSpPr>
        <xdr:cNvPr id="23" name="Ellipse 22">
          <a:extLst>
            <a:ext uri="{FF2B5EF4-FFF2-40B4-BE49-F238E27FC236}">
              <a16:creationId xmlns:a16="http://schemas.microsoft.com/office/drawing/2014/main" id="{422ED15E-9EC3-42FA-82D2-71BFFB571689}"/>
            </a:ext>
          </a:extLst>
        </xdr:cNvPr>
        <xdr:cNvSpPr/>
      </xdr:nvSpPr>
      <xdr:spPr>
        <a:xfrm>
          <a:off x="9591675" y="59563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9525</xdr:colOff>
      <xdr:row>32</xdr:row>
      <xdr:rowOff>9525</xdr:rowOff>
    </xdr:from>
    <xdr:to>
      <xdr:col>14</xdr:col>
      <xdr:colOff>0</xdr:colOff>
      <xdr:row>34</xdr:row>
      <xdr:rowOff>219075</xdr:rowOff>
    </xdr:to>
    <xdr:sp macro="" textlink="">
      <xdr:nvSpPr>
        <xdr:cNvPr id="24" name="Ellipse 23">
          <a:extLst>
            <a:ext uri="{FF2B5EF4-FFF2-40B4-BE49-F238E27FC236}">
              <a16:creationId xmlns:a16="http://schemas.microsoft.com/office/drawing/2014/main" id="{7B3E3317-6A5E-476D-9854-0FB8056A3029}"/>
            </a:ext>
          </a:extLst>
        </xdr:cNvPr>
        <xdr:cNvSpPr/>
      </xdr:nvSpPr>
      <xdr:spPr>
        <a:xfrm>
          <a:off x="9604375" y="7343775"/>
          <a:ext cx="688975" cy="5969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603474</xdr:colOff>
      <xdr:row>24</xdr:row>
      <xdr:rowOff>85725</xdr:rowOff>
    </xdr:from>
    <xdr:to>
      <xdr:col>15</xdr:col>
      <xdr:colOff>27214</xdr:colOff>
      <xdr:row>25</xdr:row>
      <xdr:rowOff>87680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E9E8BFD0-54B5-41DB-B28F-3AAB5CD479A1}"/>
            </a:ext>
          </a:extLst>
        </xdr:cNvPr>
        <xdr:cNvCxnSpPr>
          <a:stCxn id="23" idx="7"/>
        </xdr:cNvCxnSpPr>
      </xdr:nvCxnSpPr>
      <xdr:spPr>
        <a:xfrm flipV="1">
          <a:off x="10198324" y="5845175"/>
          <a:ext cx="668340" cy="1988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603474</xdr:colOff>
      <xdr:row>27</xdr:row>
      <xdr:rowOff>111892</xdr:rowOff>
    </xdr:from>
    <xdr:to>
      <xdr:col>15</xdr:col>
      <xdr:colOff>9524</xdr:colOff>
      <xdr:row>28</xdr:row>
      <xdr:rowOff>85725</xdr:rowOff>
    </xdr:to>
    <xdr:cxnSp macro="">
      <xdr:nvCxnSpPr>
        <xdr:cNvPr id="26" name="Rett linje 25">
          <a:extLst>
            <a:ext uri="{FF2B5EF4-FFF2-40B4-BE49-F238E27FC236}">
              <a16:creationId xmlns:a16="http://schemas.microsoft.com/office/drawing/2014/main" id="{398F8ACB-309A-4792-AC83-F3311305E178}"/>
            </a:ext>
          </a:extLst>
        </xdr:cNvPr>
        <xdr:cNvCxnSpPr>
          <a:stCxn id="23" idx="5"/>
        </xdr:cNvCxnSpPr>
      </xdr:nvCxnSpPr>
      <xdr:spPr>
        <a:xfrm>
          <a:off x="10198324" y="6461892"/>
          <a:ext cx="650650" cy="1706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570503</xdr:colOff>
      <xdr:row>31</xdr:row>
      <xdr:rowOff>95250</xdr:rowOff>
    </xdr:from>
    <xdr:to>
      <xdr:col>15</xdr:col>
      <xdr:colOff>1</xdr:colOff>
      <xdr:row>32</xdr:row>
      <xdr:rowOff>101589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3793B2B9-4527-4E0A-BFFE-925504BC88A6}"/>
            </a:ext>
          </a:extLst>
        </xdr:cNvPr>
        <xdr:cNvCxnSpPr>
          <a:stCxn id="24" idx="7"/>
        </xdr:cNvCxnSpPr>
      </xdr:nvCxnSpPr>
      <xdr:spPr>
        <a:xfrm rot="5400000" flipH="1" flipV="1">
          <a:off x="10400807" y="6997196"/>
          <a:ext cx="203189" cy="674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570501</xdr:colOff>
      <xdr:row>34</xdr:row>
      <xdr:rowOff>127011</xdr:rowOff>
    </xdr:from>
    <xdr:to>
      <xdr:col>15</xdr:col>
      <xdr:colOff>2</xdr:colOff>
      <xdr:row>35</xdr:row>
      <xdr:rowOff>85725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519F0B89-E7C3-4B93-AD9D-0D50F22CF746}"/>
            </a:ext>
          </a:extLst>
        </xdr:cNvPr>
        <xdr:cNvCxnSpPr>
          <a:stCxn id="24" idx="5"/>
        </xdr:cNvCxnSpPr>
      </xdr:nvCxnSpPr>
      <xdr:spPr>
        <a:xfrm rot="16200000" flipH="1">
          <a:off x="10421445" y="7611567"/>
          <a:ext cx="161914" cy="674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24</xdr:row>
      <xdr:rowOff>76200</xdr:rowOff>
    </xdr:from>
    <xdr:to>
      <xdr:col>17</xdr:col>
      <xdr:colOff>0</xdr:colOff>
      <xdr:row>24</xdr:row>
      <xdr:rowOff>85725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64207FF7-AF60-4000-84B3-903C285A50E9}"/>
            </a:ext>
          </a:extLst>
        </xdr:cNvPr>
        <xdr:cNvCxnSpPr/>
      </xdr:nvCxnSpPr>
      <xdr:spPr>
        <a:xfrm flipV="1">
          <a:off x="10836275" y="58356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28</xdr:row>
      <xdr:rowOff>76200</xdr:rowOff>
    </xdr:from>
    <xdr:to>
      <xdr:col>17</xdr:col>
      <xdr:colOff>0</xdr:colOff>
      <xdr:row>28</xdr:row>
      <xdr:rowOff>77788</xdr:rowOff>
    </xdr:to>
    <xdr:cxnSp macro="">
      <xdr:nvCxnSpPr>
        <xdr:cNvPr id="31" name="Rett linje 30">
          <a:extLst>
            <a:ext uri="{FF2B5EF4-FFF2-40B4-BE49-F238E27FC236}">
              <a16:creationId xmlns:a16="http://schemas.microsoft.com/office/drawing/2014/main" id="{5E2B36B0-3600-41AF-92D7-881849C5EE1B}"/>
            </a:ext>
          </a:extLst>
        </xdr:cNvPr>
        <xdr:cNvCxnSpPr/>
      </xdr:nvCxnSpPr>
      <xdr:spPr>
        <a:xfrm>
          <a:off x="10836275" y="66230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31</xdr:row>
      <xdr:rowOff>85725</xdr:rowOff>
    </xdr:from>
    <xdr:to>
      <xdr:col>17</xdr:col>
      <xdr:colOff>0</xdr:colOff>
      <xdr:row>31</xdr:row>
      <xdr:rowOff>95250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2C78BFB7-5464-4C82-A273-1FBF3DF7C462}"/>
            </a:ext>
          </a:extLst>
        </xdr:cNvPr>
        <xdr:cNvCxnSpPr/>
      </xdr:nvCxnSpPr>
      <xdr:spPr>
        <a:xfrm flipV="1">
          <a:off x="10836275" y="722312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35</xdr:row>
      <xdr:rowOff>85725</xdr:rowOff>
    </xdr:from>
    <xdr:to>
      <xdr:col>17</xdr:col>
      <xdr:colOff>0</xdr:colOff>
      <xdr:row>35</xdr:row>
      <xdr:rowOff>95250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204E090F-5329-4316-BEBB-94CBF90A7EA7}"/>
            </a:ext>
          </a:extLst>
        </xdr:cNvPr>
        <xdr:cNvCxnSpPr/>
      </xdr:nvCxnSpPr>
      <xdr:spPr>
        <a:xfrm flipV="1">
          <a:off x="10836275" y="802957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132710</xdr:rowOff>
    </xdr:from>
    <xdr:to>
      <xdr:col>13</xdr:col>
      <xdr:colOff>90908</xdr:colOff>
      <xdr:row>33</xdr:row>
      <xdr:rowOff>0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AC23FBA6-0077-4D6D-B08E-B4361EFBED45}"/>
            </a:ext>
          </a:extLst>
        </xdr:cNvPr>
        <xdr:cNvCxnSpPr>
          <a:endCxn id="23" idx="3"/>
        </xdr:cNvCxnSpPr>
      </xdr:nvCxnSpPr>
      <xdr:spPr>
        <a:xfrm flipV="1">
          <a:off x="7626350" y="6482710"/>
          <a:ext cx="2059408" cy="1054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0</xdr:rowOff>
    </xdr:from>
    <xdr:to>
      <xdr:col>13</xdr:col>
      <xdr:colOff>102824</xdr:colOff>
      <xdr:row>39</xdr:row>
      <xdr:rowOff>98532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6E805E60-36B9-4160-83E6-A8B40F973982}"/>
            </a:ext>
          </a:extLst>
        </xdr:cNvPr>
        <xdr:cNvCxnSpPr>
          <a:endCxn id="37" idx="1"/>
        </xdr:cNvCxnSpPr>
      </xdr:nvCxnSpPr>
      <xdr:spPr>
        <a:xfrm>
          <a:off x="7626350" y="7740650"/>
          <a:ext cx="2071324" cy="11018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39</xdr:row>
      <xdr:rowOff>7327</xdr:rowOff>
    </xdr:from>
    <xdr:to>
      <xdr:col>13</xdr:col>
      <xdr:colOff>659423</xdr:colOff>
      <xdr:row>41</xdr:row>
      <xdr:rowOff>212481</xdr:rowOff>
    </xdr:to>
    <xdr:sp macro="" textlink="">
      <xdr:nvSpPr>
        <xdr:cNvPr id="37" name="Ellipse 36">
          <a:extLst>
            <a:ext uri="{FF2B5EF4-FFF2-40B4-BE49-F238E27FC236}">
              <a16:creationId xmlns:a16="http://schemas.microsoft.com/office/drawing/2014/main" id="{F936F13D-5A09-4E90-AED0-52255D534EEA}"/>
            </a:ext>
          </a:extLst>
        </xdr:cNvPr>
        <xdr:cNvSpPr/>
      </xdr:nvSpPr>
      <xdr:spPr>
        <a:xfrm>
          <a:off x="9602177" y="87512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33</xdr:row>
      <xdr:rowOff>95250</xdr:rowOff>
    </xdr:from>
    <xdr:to>
      <xdr:col>13</xdr:col>
      <xdr:colOff>9525</xdr:colOff>
      <xdr:row>33</xdr:row>
      <xdr:rowOff>95983</xdr:rowOff>
    </xdr:to>
    <xdr:cxnSp macro="">
      <xdr:nvCxnSpPr>
        <xdr:cNvPr id="38" name="Rett linje 37">
          <a:extLst>
            <a:ext uri="{FF2B5EF4-FFF2-40B4-BE49-F238E27FC236}">
              <a16:creationId xmlns:a16="http://schemas.microsoft.com/office/drawing/2014/main" id="{A14F77F7-FCFD-408E-8366-F90196BB3209}"/>
            </a:ext>
          </a:extLst>
        </xdr:cNvPr>
        <xdr:cNvCxnSpPr>
          <a:endCxn id="24" idx="2"/>
        </xdr:cNvCxnSpPr>
      </xdr:nvCxnSpPr>
      <xdr:spPr>
        <a:xfrm>
          <a:off x="7626350" y="7632700"/>
          <a:ext cx="1978025" cy="7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563927</xdr:colOff>
      <xdr:row>38</xdr:row>
      <xdr:rowOff>87923</xdr:rowOff>
    </xdr:from>
    <xdr:to>
      <xdr:col>15</xdr:col>
      <xdr:colOff>1</xdr:colOff>
      <xdr:row>39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CBBEBF70-E6B3-4E31-AD3D-546A4E4CF832}"/>
            </a:ext>
          </a:extLst>
        </xdr:cNvPr>
        <xdr:cNvCxnSpPr>
          <a:stCxn id="37" idx="7"/>
        </xdr:cNvCxnSpPr>
      </xdr:nvCxnSpPr>
      <xdr:spPr>
        <a:xfrm rot="5400000" flipH="1" flipV="1">
          <a:off x="10395384" y="83984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41</xdr:row>
      <xdr:rowOff>121276</xdr:rowOff>
    </xdr:from>
    <xdr:to>
      <xdr:col>15</xdr:col>
      <xdr:colOff>7330</xdr:colOff>
      <xdr:row>42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B103D5A1-49AC-47A0-B9E4-C74FD5D9DBAD}"/>
            </a:ext>
          </a:extLst>
        </xdr:cNvPr>
        <xdr:cNvCxnSpPr>
          <a:stCxn id="37" idx="5"/>
        </xdr:cNvCxnSpPr>
      </xdr:nvCxnSpPr>
      <xdr:spPr>
        <a:xfrm rot="16200000" flipH="1">
          <a:off x="10413702" y="90040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38</xdr:row>
      <xdr:rowOff>87923</xdr:rowOff>
    </xdr:from>
    <xdr:to>
      <xdr:col>17</xdr:col>
      <xdr:colOff>7327</xdr:colOff>
      <xdr:row>38</xdr:row>
      <xdr:rowOff>87924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37BE7240-D7B2-4260-87F4-C204703E4EE5}"/>
            </a:ext>
          </a:extLst>
        </xdr:cNvPr>
        <xdr:cNvCxnSpPr/>
      </xdr:nvCxnSpPr>
      <xdr:spPr>
        <a:xfrm flipV="1">
          <a:off x="10846777" y="8635023"/>
          <a:ext cx="16510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42</xdr:row>
      <xdr:rowOff>109904</xdr:rowOff>
    </xdr:from>
    <xdr:to>
      <xdr:col>17</xdr:col>
      <xdr:colOff>0</xdr:colOff>
      <xdr:row>42</xdr:row>
      <xdr:rowOff>111492</xdr:rowOff>
    </xdr:to>
    <xdr:cxnSp macro="">
      <xdr:nvCxnSpPr>
        <xdr:cNvPr id="43" name="Rett linje 42">
          <a:extLst>
            <a:ext uri="{FF2B5EF4-FFF2-40B4-BE49-F238E27FC236}">
              <a16:creationId xmlns:a16="http://schemas.microsoft.com/office/drawing/2014/main" id="{8F1F0B42-3705-412C-865A-0D02628451A5}"/>
            </a:ext>
          </a:extLst>
        </xdr:cNvPr>
        <xdr:cNvCxnSpPr/>
      </xdr:nvCxnSpPr>
      <xdr:spPr>
        <a:xfrm>
          <a:off x="10846777" y="9444404"/>
          <a:ext cx="1643673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20</xdr:row>
      <xdr:rowOff>190499</xdr:rowOff>
    </xdr:from>
    <xdr:to>
      <xdr:col>6</xdr:col>
      <xdr:colOff>19050</xdr:colOff>
      <xdr:row>23</xdr:row>
      <xdr:rowOff>219074</xdr:rowOff>
    </xdr:to>
    <xdr:sp macro="" textlink="">
      <xdr:nvSpPr>
        <xdr:cNvPr id="44" name="Ellipse 43">
          <a:extLst>
            <a:ext uri="{FF2B5EF4-FFF2-40B4-BE49-F238E27FC236}">
              <a16:creationId xmlns:a16="http://schemas.microsoft.com/office/drawing/2014/main" id="{471457B5-F802-450E-A829-F72DC27F80BD}"/>
            </a:ext>
          </a:extLst>
        </xdr:cNvPr>
        <xdr:cNvSpPr/>
      </xdr:nvSpPr>
      <xdr:spPr>
        <a:xfrm>
          <a:off x="4556125" y="5162549"/>
          <a:ext cx="80962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700583</xdr:colOff>
      <xdr:row>12</xdr:row>
      <xdr:rowOff>1</xdr:rowOff>
    </xdr:from>
    <xdr:to>
      <xdr:col>8</xdr:col>
      <xdr:colOff>488949</xdr:colOff>
      <xdr:row>21</xdr:row>
      <xdr:rowOff>77968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BFD70B9F-9988-44A9-A097-24838D5E402B}"/>
            </a:ext>
          </a:extLst>
        </xdr:cNvPr>
        <xdr:cNvCxnSpPr>
          <a:stCxn id="44" idx="7"/>
        </xdr:cNvCxnSpPr>
      </xdr:nvCxnSpPr>
      <xdr:spPr>
        <a:xfrm flipV="1">
          <a:off x="5247183" y="3397251"/>
          <a:ext cx="1890216" cy="1849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668063</xdr:colOff>
      <xdr:row>23</xdr:row>
      <xdr:rowOff>131195</xdr:rowOff>
    </xdr:from>
    <xdr:to>
      <xdr:col>9</xdr:col>
      <xdr:colOff>3</xdr:colOff>
      <xdr:row>33</xdr:row>
      <xdr:rowOff>3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6E23EFC0-A2CD-42A3-B745-68F657AA77A9}"/>
            </a:ext>
          </a:extLst>
        </xdr:cNvPr>
        <xdr:cNvCxnSpPr>
          <a:stCxn id="44" idx="5"/>
        </xdr:cNvCxnSpPr>
      </xdr:nvCxnSpPr>
      <xdr:spPr>
        <a:xfrm rot="16200000" flipH="1">
          <a:off x="5254204" y="5654254"/>
          <a:ext cx="1843658" cy="1922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47</xdr:row>
      <xdr:rowOff>219075</xdr:rowOff>
    </xdr:from>
    <xdr:to>
      <xdr:col>14</xdr:col>
      <xdr:colOff>19050</xdr:colOff>
      <xdr:row>51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2D53168D-E1DD-447F-A72C-6231878E9E4D}"/>
            </a:ext>
          </a:extLst>
        </xdr:cNvPr>
        <xdr:cNvSpPr/>
      </xdr:nvSpPr>
      <xdr:spPr>
        <a:xfrm>
          <a:off x="9591675" y="10512425"/>
          <a:ext cx="720725" cy="5937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771524</xdr:colOff>
      <xdr:row>54</xdr:row>
      <xdr:rowOff>180976</xdr:rowOff>
    </xdr:from>
    <xdr:to>
      <xdr:col>14</xdr:col>
      <xdr:colOff>9525</xdr:colOff>
      <xdr:row>57</xdr:row>
      <xdr:rowOff>180976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526F53ED-C8F4-4783-B01A-DB0530214EE9}"/>
            </a:ext>
          </a:extLst>
        </xdr:cNvPr>
        <xdr:cNvSpPr/>
      </xdr:nvSpPr>
      <xdr:spPr>
        <a:xfrm>
          <a:off x="9598024" y="11871326"/>
          <a:ext cx="704851" cy="5969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771526</xdr:colOff>
      <xdr:row>62</xdr:row>
      <xdr:rowOff>9525</xdr:rowOff>
    </xdr:from>
    <xdr:to>
      <xdr:col>14</xdr:col>
      <xdr:colOff>9526</xdr:colOff>
      <xdr:row>65</xdr:row>
      <xdr:rowOff>0</xdr:rowOff>
    </xdr:to>
    <xdr:sp macro="" textlink="">
      <xdr:nvSpPr>
        <xdr:cNvPr id="49" name="Ellipse 48">
          <a:extLst>
            <a:ext uri="{FF2B5EF4-FFF2-40B4-BE49-F238E27FC236}">
              <a16:creationId xmlns:a16="http://schemas.microsoft.com/office/drawing/2014/main" id="{24B80C7B-DF68-4135-8006-4A5FC36F618B}"/>
            </a:ext>
          </a:extLst>
        </xdr:cNvPr>
        <xdr:cNvSpPr/>
      </xdr:nvSpPr>
      <xdr:spPr>
        <a:xfrm>
          <a:off x="9591676" y="13281025"/>
          <a:ext cx="711200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50</xdr:row>
      <xdr:rowOff>99831</xdr:rowOff>
    </xdr:from>
    <xdr:to>
      <xdr:col>13</xdr:col>
      <xdr:colOff>106252</xdr:colOff>
      <xdr:row>56</xdr:row>
      <xdr:rowOff>0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850C6454-3BE1-48E3-A05C-03155336ADC2}"/>
            </a:ext>
          </a:extLst>
        </xdr:cNvPr>
        <xdr:cNvCxnSpPr>
          <a:endCxn id="47" idx="3"/>
        </xdr:cNvCxnSpPr>
      </xdr:nvCxnSpPr>
      <xdr:spPr>
        <a:xfrm flipV="1">
          <a:off x="7626350" y="11009131"/>
          <a:ext cx="2074752" cy="10749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57</xdr:row>
      <xdr:rowOff>0</xdr:rowOff>
    </xdr:from>
    <xdr:to>
      <xdr:col>13</xdr:col>
      <xdr:colOff>104858</xdr:colOff>
      <xdr:row>62</xdr:row>
      <xdr:rowOff>91824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2A9D6B71-2789-473D-95EB-9A16998FBC8A}"/>
            </a:ext>
          </a:extLst>
        </xdr:cNvPr>
        <xdr:cNvCxnSpPr>
          <a:endCxn id="49" idx="1"/>
        </xdr:cNvCxnSpPr>
      </xdr:nvCxnSpPr>
      <xdr:spPr>
        <a:xfrm>
          <a:off x="7626350" y="12287250"/>
          <a:ext cx="2073358" cy="10760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56</xdr:row>
      <xdr:rowOff>85726</xdr:rowOff>
    </xdr:from>
    <xdr:to>
      <xdr:col>12</xdr:col>
      <xdr:colOff>771524</xdr:colOff>
      <xdr:row>56</xdr:row>
      <xdr:rowOff>95250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F5A4C139-13E7-402E-A7CC-068B8E4C513E}"/>
            </a:ext>
          </a:extLst>
        </xdr:cNvPr>
        <xdr:cNvCxnSpPr>
          <a:endCxn id="48" idx="2"/>
        </xdr:cNvCxnSpPr>
      </xdr:nvCxnSpPr>
      <xdr:spPr>
        <a:xfrm flipV="1">
          <a:off x="7626350" y="12169776"/>
          <a:ext cx="1971674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611604</xdr:colOff>
      <xdr:row>47</xdr:row>
      <xdr:rowOff>114301</xdr:rowOff>
    </xdr:from>
    <xdr:to>
      <xdr:col>15</xdr:col>
      <xdr:colOff>9525</xdr:colOff>
      <xdr:row>48</xdr:row>
      <xdr:rowOff>82647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DE2BE2F3-097D-4925-89D1-19E6F13D4819}"/>
            </a:ext>
          </a:extLst>
        </xdr:cNvPr>
        <xdr:cNvCxnSpPr>
          <a:stCxn id="47" idx="7"/>
        </xdr:cNvCxnSpPr>
      </xdr:nvCxnSpPr>
      <xdr:spPr>
        <a:xfrm flipV="1">
          <a:off x="10206454" y="10433051"/>
          <a:ext cx="642521" cy="1651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665273</xdr:colOff>
      <xdr:row>50</xdr:row>
      <xdr:rowOff>99830</xdr:rowOff>
    </xdr:from>
    <xdr:to>
      <xdr:col>15</xdr:col>
      <xdr:colOff>9528</xdr:colOff>
      <xdr:row>51</xdr:row>
      <xdr:rowOff>85727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774FF7C3-29D9-4FD5-AC9B-BE253D34E82A}"/>
            </a:ext>
          </a:extLst>
        </xdr:cNvPr>
        <xdr:cNvCxnSpPr>
          <a:stCxn id="47" idx="5"/>
        </xdr:cNvCxnSpPr>
      </xdr:nvCxnSpPr>
      <xdr:spPr>
        <a:xfrm rot="16200000" flipH="1">
          <a:off x="10463177" y="10806076"/>
          <a:ext cx="182747" cy="588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47</xdr:row>
      <xdr:rowOff>104775</xdr:rowOff>
    </xdr:from>
    <xdr:to>
      <xdr:col>17</xdr:col>
      <xdr:colOff>0</xdr:colOff>
      <xdr:row>47</xdr:row>
      <xdr:rowOff>106363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2233A9C9-28D8-473B-AC19-5D8960837DEA}"/>
            </a:ext>
          </a:extLst>
        </xdr:cNvPr>
        <xdr:cNvCxnSpPr/>
      </xdr:nvCxnSpPr>
      <xdr:spPr>
        <a:xfrm>
          <a:off x="10848975" y="1042352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51</xdr:row>
      <xdr:rowOff>76200</xdr:rowOff>
    </xdr:from>
    <xdr:to>
      <xdr:col>17</xdr:col>
      <xdr:colOff>9525</xdr:colOff>
      <xdr:row>51</xdr:row>
      <xdr:rowOff>85726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B7ADC302-2DEA-49AD-92E6-F1A27DB43C53}"/>
            </a:ext>
          </a:extLst>
        </xdr:cNvPr>
        <xdr:cNvCxnSpPr/>
      </xdr:nvCxnSpPr>
      <xdr:spPr>
        <a:xfrm flipV="1">
          <a:off x="10848975" y="11182350"/>
          <a:ext cx="1651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54</xdr:row>
      <xdr:rowOff>95250</xdr:rowOff>
    </xdr:from>
    <xdr:to>
      <xdr:col>17</xdr:col>
      <xdr:colOff>9525</xdr:colOff>
      <xdr:row>54</xdr:row>
      <xdr:rowOff>96838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6E6BD8DD-E4FE-4EB8-9218-A518BF8DCE77}"/>
            </a:ext>
          </a:extLst>
        </xdr:cNvPr>
        <xdr:cNvCxnSpPr/>
      </xdr:nvCxnSpPr>
      <xdr:spPr>
        <a:xfrm>
          <a:off x="10839450" y="11785600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58</xdr:row>
      <xdr:rowOff>104775</xdr:rowOff>
    </xdr:from>
    <xdr:to>
      <xdr:col>17</xdr:col>
      <xdr:colOff>9525</xdr:colOff>
      <xdr:row>58</xdr:row>
      <xdr:rowOff>106363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BE844FDA-FF87-4DCC-B53D-55B915D9655D}"/>
            </a:ext>
          </a:extLst>
        </xdr:cNvPr>
        <xdr:cNvCxnSpPr/>
      </xdr:nvCxnSpPr>
      <xdr:spPr>
        <a:xfrm>
          <a:off x="10848975" y="12588875"/>
          <a:ext cx="16510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54</xdr:row>
      <xdr:rowOff>95251</xdr:rowOff>
    </xdr:from>
    <xdr:to>
      <xdr:col>15</xdr:col>
      <xdr:colOff>9525</xdr:colOff>
      <xdr:row>55</xdr:row>
      <xdr:rowOff>69085</xdr:rowOff>
    </xdr:to>
    <xdr:cxnSp macro="">
      <xdr:nvCxnSpPr>
        <xdr:cNvPr id="61" name="Rett linje 60">
          <a:extLst>
            <a:ext uri="{FF2B5EF4-FFF2-40B4-BE49-F238E27FC236}">
              <a16:creationId xmlns:a16="http://schemas.microsoft.com/office/drawing/2014/main" id="{36416047-C7ED-4DE7-8813-CBB26FEA0629}"/>
            </a:ext>
          </a:extLst>
        </xdr:cNvPr>
        <xdr:cNvCxnSpPr>
          <a:stCxn id="48" idx="7"/>
        </xdr:cNvCxnSpPr>
      </xdr:nvCxnSpPr>
      <xdr:spPr>
        <a:xfrm flipV="1">
          <a:off x="10199253" y="11785601"/>
          <a:ext cx="649722" cy="1770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57</xdr:row>
      <xdr:rowOff>93296</xdr:rowOff>
    </xdr:from>
    <xdr:to>
      <xdr:col>15</xdr:col>
      <xdr:colOff>0</xdr:colOff>
      <xdr:row>58</xdr:row>
      <xdr:rowOff>104774</xdr:rowOff>
    </xdr:to>
    <xdr:cxnSp macro="">
      <xdr:nvCxnSpPr>
        <xdr:cNvPr id="62" name="Rett linje 61">
          <a:extLst>
            <a:ext uri="{FF2B5EF4-FFF2-40B4-BE49-F238E27FC236}">
              <a16:creationId xmlns:a16="http://schemas.microsoft.com/office/drawing/2014/main" id="{DBE4C679-5BD7-4512-AC6A-0DF4B63AA166}"/>
            </a:ext>
          </a:extLst>
        </xdr:cNvPr>
        <xdr:cNvCxnSpPr>
          <a:stCxn id="48" idx="5"/>
        </xdr:cNvCxnSpPr>
      </xdr:nvCxnSpPr>
      <xdr:spPr>
        <a:xfrm>
          <a:off x="10199253" y="12380546"/>
          <a:ext cx="640197" cy="208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61</xdr:row>
      <xdr:rowOff>85730</xdr:rowOff>
    </xdr:from>
    <xdr:to>
      <xdr:col>15</xdr:col>
      <xdr:colOff>2</xdr:colOff>
      <xdr:row>62</xdr:row>
      <xdr:rowOff>95810</xdr:rowOff>
    </xdr:to>
    <xdr:cxnSp macro="">
      <xdr:nvCxnSpPr>
        <xdr:cNvPr id="63" name="Rett linje 62">
          <a:extLst>
            <a:ext uri="{FF2B5EF4-FFF2-40B4-BE49-F238E27FC236}">
              <a16:creationId xmlns:a16="http://schemas.microsoft.com/office/drawing/2014/main" id="{C87A22EC-7EF8-4438-88C7-68BCDD247B5C}"/>
            </a:ext>
          </a:extLst>
        </xdr:cNvPr>
        <xdr:cNvCxnSpPr>
          <a:stCxn id="49" idx="7"/>
        </xdr:cNvCxnSpPr>
      </xdr:nvCxnSpPr>
      <xdr:spPr>
        <a:xfrm flipV="1">
          <a:off x="10198325" y="13160380"/>
          <a:ext cx="641127" cy="2069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61</xdr:row>
      <xdr:rowOff>76199</xdr:rowOff>
    </xdr:from>
    <xdr:to>
      <xdr:col>17</xdr:col>
      <xdr:colOff>0</xdr:colOff>
      <xdr:row>61</xdr:row>
      <xdr:rowOff>76200</xdr:rowOff>
    </xdr:to>
    <xdr:cxnSp macro="">
      <xdr:nvCxnSpPr>
        <xdr:cNvPr id="65" name="Rett linje 64">
          <a:extLst>
            <a:ext uri="{FF2B5EF4-FFF2-40B4-BE49-F238E27FC236}">
              <a16:creationId xmlns:a16="http://schemas.microsoft.com/office/drawing/2014/main" id="{8A43F1AF-5465-437E-943F-9A2DCA27A2D3}"/>
            </a:ext>
          </a:extLst>
        </xdr:cNvPr>
        <xdr:cNvCxnSpPr/>
      </xdr:nvCxnSpPr>
      <xdr:spPr>
        <a:xfrm>
          <a:off x="10848975" y="13150849"/>
          <a:ext cx="1641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64</xdr:row>
      <xdr:rowOff>113287</xdr:rowOff>
    </xdr:from>
    <xdr:to>
      <xdr:col>15</xdr:col>
      <xdr:colOff>1</xdr:colOff>
      <xdr:row>65</xdr:row>
      <xdr:rowOff>114299</xdr:rowOff>
    </xdr:to>
    <xdr:cxnSp macro="">
      <xdr:nvCxnSpPr>
        <xdr:cNvPr id="66" name="Rett linje 65">
          <a:extLst>
            <a:ext uri="{FF2B5EF4-FFF2-40B4-BE49-F238E27FC236}">
              <a16:creationId xmlns:a16="http://schemas.microsoft.com/office/drawing/2014/main" id="{747CD416-EC26-408B-AC5C-2D625D098604}"/>
            </a:ext>
          </a:extLst>
        </xdr:cNvPr>
        <xdr:cNvCxnSpPr>
          <a:stCxn id="49" idx="5"/>
        </xdr:cNvCxnSpPr>
      </xdr:nvCxnSpPr>
      <xdr:spPr>
        <a:xfrm>
          <a:off x="10198325" y="13778487"/>
          <a:ext cx="641126" cy="197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65</xdr:row>
      <xdr:rowOff>104775</xdr:rowOff>
    </xdr:from>
    <xdr:to>
      <xdr:col>17</xdr:col>
      <xdr:colOff>0</xdr:colOff>
      <xdr:row>65</xdr:row>
      <xdr:rowOff>106363</xdr:rowOff>
    </xdr:to>
    <xdr:cxnSp macro="">
      <xdr:nvCxnSpPr>
        <xdr:cNvPr id="67" name="Rett linje 66">
          <a:extLst>
            <a:ext uri="{FF2B5EF4-FFF2-40B4-BE49-F238E27FC236}">
              <a16:creationId xmlns:a16="http://schemas.microsoft.com/office/drawing/2014/main" id="{C7BB0ED3-14AA-4623-8A55-54165763FAF8}"/>
            </a:ext>
          </a:extLst>
        </xdr:cNvPr>
        <xdr:cNvCxnSpPr/>
      </xdr:nvCxnSpPr>
      <xdr:spPr>
        <a:xfrm>
          <a:off x="10848975" y="1396682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18143</xdr:colOff>
      <xdr:row>36</xdr:row>
      <xdr:rowOff>9071</xdr:rowOff>
    </xdr:from>
    <xdr:to>
      <xdr:col>8</xdr:col>
      <xdr:colOff>472624</xdr:colOff>
      <xdr:row>56</xdr:row>
      <xdr:rowOff>76203</xdr:rowOff>
    </xdr:to>
    <xdr:cxnSp macro="">
      <xdr:nvCxnSpPr>
        <xdr:cNvPr id="68" name="Rett linje 67">
          <a:extLst>
            <a:ext uri="{FF2B5EF4-FFF2-40B4-BE49-F238E27FC236}">
              <a16:creationId xmlns:a16="http://schemas.microsoft.com/office/drawing/2014/main" id="{650DC631-1E1D-415F-8AA5-B82D092B74D7}"/>
            </a:ext>
          </a:extLst>
        </xdr:cNvPr>
        <xdr:cNvCxnSpPr/>
      </xdr:nvCxnSpPr>
      <xdr:spPr>
        <a:xfrm>
          <a:off x="1827893" y="8156121"/>
          <a:ext cx="5293181" cy="40041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9072</xdr:colOff>
      <xdr:row>23</xdr:row>
      <xdr:rowOff>109355</xdr:rowOff>
    </xdr:from>
    <xdr:to>
      <xdr:col>5</xdr:col>
      <xdr:colOff>128092</xdr:colOff>
      <xdr:row>33</xdr:row>
      <xdr:rowOff>172357</xdr:rowOff>
    </xdr:to>
    <xdr:cxnSp macro="">
      <xdr:nvCxnSpPr>
        <xdr:cNvPr id="69" name="Rett linje 68">
          <a:extLst>
            <a:ext uri="{FF2B5EF4-FFF2-40B4-BE49-F238E27FC236}">
              <a16:creationId xmlns:a16="http://schemas.microsoft.com/office/drawing/2014/main" id="{080ED521-CCE4-4A1A-8F5F-7DA2E7FF15A4}"/>
            </a:ext>
          </a:extLst>
        </xdr:cNvPr>
        <xdr:cNvCxnSpPr>
          <a:endCxn id="44" idx="3"/>
        </xdr:cNvCxnSpPr>
      </xdr:nvCxnSpPr>
      <xdr:spPr>
        <a:xfrm flipV="1">
          <a:off x="1818822" y="5671955"/>
          <a:ext cx="2855870" cy="2037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465667</xdr:colOff>
      <xdr:row>29</xdr:row>
      <xdr:rowOff>-1</xdr:rowOff>
    </xdr:from>
    <xdr:to>
      <xdr:col>11</xdr:col>
      <xdr:colOff>648230</xdr:colOff>
      <xdr:row>30</xdr:row>
      <xdr:rowOff>71890</xdr:rowOff>
    </xdr:to>
    <xdr:pic>
      <xdr:nvPicPr>
        <xdr:cNvPr id="70" name="Bilde 69">
          <a:extLst>
            <a:ext uri="{FF2B5EF4-FFF2-40B4-BE49-F238E27FC236}">
              <a16:creationId xmlns:a16="http://schemas.microsoft.com/office/drawing/2014/main" id="{9FEF49A7-C7A7-40EE-A7EC-84ADE16A84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20214309">
          <a:off x="8890000" y="5831416"/>
          <a:ext cx="182563" cy="272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99484</xdr:colOff>
      <xdr:row>36</xdr:row>
      <xdr:rowOff>25401</xdr:rowOff>
    </xdr:from>
    <xdr:to>
      <xdr:col>11</xdr:col>
      <xdr:colOff>282047</xdr:colOff>
      <xdr:row>37</xdr:row>
      <xdr:rowOff>98804</xdr:rowOff>
    </xdr:to>
    <xdr:pic>
      <xdr:nvPicPr>
        <xdr:cNvPr id="71" name="Bilde 70">
          <a:extLst>
            <a:ext uri="{FF2B5EF4-FFF2-40B4-BE49-F238E27FC236}">
              <a16:creationId xmlns:a16="http://schemas.microsoft.com/office/drawing/2014/main" id="{9DAD2A5F-43C2-4554-BA0A-3614E2546C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381293" y="7321146"/>
          <a:ext cx="182563" cy="276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586316</xdr:colOff>
      <xdr:row>11</xdr:row>
      <xdr:rowOff>5746</xdr:rowOff>
    </xdr:from>
    <xdr:to>
      <xdr:col>12</xdr:col>
      <xdr:colOff>49212</xdr:colOff>
      <xdr:row>12</xdr:row>
      <xdr:rowOff>75522</xdr:rowOff>
    </xdr:to>
    <xdr:pic>
      <xdr:nvPicPr>
        <xdr:cNvPr id="72" name="Bilde 71">
          <a:extLst>
            <a:ext uri="{FF2B5EF4-FFF2-40B4-BE49-F238E27FC236}">
              <a16:creationId xmlns:a16="http://schemas.microsoft.com/office/drawing/2014/main" id="{E9E2BDFA-DDC6-4D03-AC05-69EC2E3F0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010649" y="2217663"/>
          <a:ext cx="182563" cy="270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800401</xdr:colOff>
      <xdr:row>13</xdr:row>
      <xdr:rowOff>153305</xdr:rowOff>
    </xdr:from>
    <xdr:to>
      <xdr:col>11</xdr:col>
      <xdr:colOff>178631</xdr:colOff>
      <xdr:row>15</xdr:row>
      <xdr:rowOff>24113</xdr:rowOff>
    </xdr:to>
    <xdr:pic>
      <xdr:nvPicPr>
        <xdr:cNvPr id="73" name="Bilde 72">
          <a:extLst>
            <a:ext uri="{FF2B5EF4-FFF2-40B4-BE49-F238E27FC236}">
              <a16:creationId xmlns:a16="http://schemas.microsoft.com/office/drawing/2014/main" id="{153B2887-5016-4953-81EC-6613842FCC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420401" y="2767388"/>
          <a:ext cx="182563" cy="27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742950</xdr:colOff>
      <xdr:row>61</xdr:row>
      <xdr:rowOff>76200</xdr:rowOff>
    </xdr:from>
    <xdr:to>
      <xdr:col>16</xdr:col>
      <xdr:colOff>752475</xdr:colOff>
      <xdr:row>61</xdr:row>
      <xdr:rowOff>77788</xdr:rowOff>
    </xdr:to>
    <xdr:cxnSp macro="">
      <xdr:nvCxnSpPr>
        <xdr:cNvPr id="96" name="Rett linje 95">
          <a:extLst>
            <a:ext uri="{FF2B5EF4-FFF2-40B4-BE49-F238E27FC236}">
              <a16:creationId xmlns:a16="http://schemas.microsoft.com/office/drawing/2014/main" id="{B585D3AC-D25B-4D27-8BF9-E2C08134D53B}"/>
            </a:ext>
          </a:extLst>
        </xdr:cNvPr>
        <xdr:cNvCxnSpPr/>
      </xdr:nvCxnSpPr>
      <xdr:spPr>
        <a:xfrm>
          <a:off x="10826044" y="3251200"/>
          <a:ext cx="1644298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65</xdr:row>
      <xdr:rowOff>104775</xdr:rowOff>
    </xdr:from>
    <xdr:to>
      <xdr:col>17</xdr:col>
      <xdr:colOff>9525</xdr:colOff>
      <xdr:row>65</xdr:row>
      <xdr:rowOff>106363</xdr:rowOff>
    </xdr:to>
    <xdr:cxnSp macro="">
      <xdr:nvCxnSpPr>
        <xdr:cNvPr id="97" name="Rett linje 96">
          <a:extLst>
            <a:ext uri="{FF2B5EF4-FFF2-40B4-BE49-F238E27FC236}">
              <a16:creationId xmlns:a16="http://schemas.microsoft.com/office/drawing/2014/main" id="{6E795EB7-AB55-4AE1-A218-176D0364147C}"/>
            </a:ext>
          </a:extLst>
        </xdr:cNvPr>
        <xdr:cNvCxnSpPr/>
      </xdr:nvCxnSpPr>
      <xdr:spPr>
        <a:xfrm>
          <a:off x="10823222" y="4069997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537635</xdr:colOff>
      <xdr:row>55</xdr:row>
      <xdr:rowOff>177801</xdr:rowOff>
    </xdr:from>
    <xdr:to>
      <xdr:col>12</xdr:col>
      <xdr:colOff>531</xdr:colOff>
      <xdr:row>57</xdr:row>
      <xdr:rowOff>50120</xdr:rowOff>
    </xdr:to>
    <xdr:pic>
      <xdr:nvPicPr>
        <xdr:cNvPr id="103" name="Bilde 102">
          <a:extLst>
            <a:ext uri="{FF2B5EF4-FFF2-40B4-BE49-F238E27FC236}">
              <a16:creationId xmlns:a16="http://schemas.microsoft.com/office/drawing/2014/main" id="{267680AD-D89B-4B3E-8817-9AA5FE1AB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8961968" y="11237384"/>
          <a:ext cx="182563" cy="274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414866</xdr:colOff>
      <xdr:row>59</xdr:row>
      <xdr:rowOff>171450</xdr:rowOff>
    </xdr:from>
    <xdr:to>
      <xdr:col>11</xdr:col>
      <xdr:colOff>597429</xdr:colOff>
      <xdr:row>61</xdr:row>
      <xdr:rowOff>43770</xdr:rowOff>
    </xdr:to>
    <xdr:pic>
      <xdr:nvPicPr>
        <xdr:cNvPr id="104" name="Bilde 103">
          <a:extLst>
            <a:ext uri="{FF2B5EF4-FFF2-40B4-BE49-F238E27FC236}">
              <a16:creationId xmlns:a16="http://schemas.microsoft.com/office/drawing/2014/main" id="{1403A24F-1A34-401C-8D8E-23428B69C9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839199" y="12035367"/>
          <a:ext cx="182563" cy="274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471478</xdr:colOff>
      <xdr:row>48</xdr:row>
      <xdr:rowOff>184823</xdr:rowOff>
    </xdr:from>
    <xdr:to>
      <xdr:col>5</xdr:col>
      <xdr:colOff>654041</xdr:colOff>
      <xdr:row>50</xdr:row>
      <xdr:rowOff>55566</xdr:rowOff>
    </xdr:to>
    <xdr:pic>
      <xdr:nvPicPr>
        <xdr:cNvPr id="109" name="Bilde 108">
          <a:extLst>
            <a:ext uri="{FF2B5EF4-FFF2-40B4-BE49-F238E27FC236}">
              <a16:creationId xmlns:a16="http://schemas.microsoft.com/office/drawing/2014/main" id="{970E6EA3-69F7-4F96-90CE-F11AEFA7D5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2588020">
          <a:off x="5754138" y="9912483"/>
          <a:ext cx="182563" cy="276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771525</xdr:colOff>
      <xdr:row>20</xdr:row>
      <xdr:rowOff>219075</xdr:rowOff>
    </xdr:from>
    <xdr:to>
      <xdr:col>13</xdr:col>
      <xdr:colOff>19050</xdr:colOff>
      <xdr:row>24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D6D6A759-38A6-4C22-B014-8F05AB91EFE9}"/>
            </a:ext>
          </a:extLst>
        </xdr:cNvPr>
        <xdr:cNvSpPr/>
      </xdr:nvSpPr>
      <xdr:spPr>
        <a:xfrm>
          <a:off x="3806825" y="549275"/>
          <a:ext cx="784225" cy="555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758826</xdr:colOff>
      <xdr:row>30</xdr:row>
      <xdr:rowOff>9525</xdr:rowOff>
    </xdr:from>
    <xdr:to>
      <xdr:col>13</xdr:col>
      <xdr:colOff>9526</xdr:colOff>
      <xdr:row>33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959C014-2D17-4700-A6BA-6564EE2B2B2A}"/>
            </a:ext>
          </a:extLst>
        </xdr:cNvPr>
        <xdr:cNvSpPr/>
      </xdr:nvSpPr>
      <xdr:spPr>
        <a:xfrm>
          <a:off x="3806826" y="31654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9</xdr:col>
      <xdr:colOff>0</xdr:colOff>
      <xdr:row>22</xdr:row>
      <xdr:rowOff>90487</xdr:rowOff>
    </xdr:from>
    <xdr:to>
      <xdr:col>11</xdr:col>
      <xdr:colOff>758825</xdr:colOff>
      <xdr:row>27</xdr:row>
      <xdr:rowOff>1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4C07DE5B-2460-4E19-BECA-092896A9D3C9}"/>
            </a:ext>
          </a:extLst>
        </xdr:cNvPr>
        <xdr:cNvCxnSpPr>
          <a:endCxn id="2" idx="2"/>
        </xdr:cNvCxnSpPr>
      </xdr:nvCxnSpPr>
      <xdr:spPr>
        <a:xfrm flipV="1">
          <a:off x="7620000" y="2969154"/>
          <a:ext cx="2282825" cy="11795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758826</xdr:colOff>
      <xdr:row>31</xdr:row>
      <xdr:rowOff>100013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B01243A0-0FC6-41A0-B38A-B25F66C57731}"/>
            </a:ext>
          </a:extLst>
        </xdr:cNvPr>
        <xdr:cNvCxnSpPr>
          <a:endCxn id="3" idx="2"/>
        </xdr:cNvCxnSpPr>
      </xdr:nvCxnSpPr>
      <xdr:spPr>
        <a:xfrm>
          <a:off x="7620000" y="4349750"/>
          <a:ext cx="2282826" cy="639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20</xdr:row>
      <xdr:rowOff>114300</xdr:rowOff>
    </xdr:from>
    <xdr:to>
      <xdr:col>14</xdr:col>
      <xdr:colOff>9525</xdr:colOff>
      <xdr:row>21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7A6DB8C1-56D1-42B7-96A9-B3A438ADF554}"/>
            </a:ext>
          </a:extLst>
        </xdr:cNvPr>
        <xdr:cNvCxnSpPr>
          <a:stCxn id="2" idx="7"/>
        </xdr:cNvCxnSpPr>
      </xdr:nvCxnSpPr>
      <xdr:spPr>
        <a:xfrm rot="5400000" flipH="1" flipV="1">
          <a:off x="4833902" y="1239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23</xdr:row>
      <xdr:rowOff>99830</xdr:rowOff>
    </xdr:from>
    <xdr:to>
      <xdr:col>14</xdr:col>
      <xdr:colOff>9528</xdr:colOff>
      <xdr:row>24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55895168-A98D-45E7-8481-ADE8738A940B}"/>
            </a:ext>
          </a:extLst>
        </xdr:cNvPr>
        <xdr:cNvCxnSpPr>
          <a:stCxn id="2" idx="5"/>
        </xdr:cNvCxnSpPr>
      </xdr:nvCxnSpPr>
      <xdr:spPr>
        <a:xfrm rot="16200000" flipH="1">
          <a:off x="4824377" y="6714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20</xdr:row>
      <xdr:rowOff>111125</xdr:rowOff>
    </xdr:from>
    <xdr:to>
      <xdr:col>16</xdr:col>
      <xdr:colOff>0</xdr:colOff>
      <xdr:row>20</xdr:row>
      <xdr:rowOff>112713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7A5EF9D6-C1BC-443A-8505-4050D0A27246}"/>
            </a:ext>
          </a:extLst>
        </xdr:cNvPr>
        <xdr:cNvCxnSpPr/>
      </xdr:nvCxnSpPr>
      <xdr:spPr>
        <a:xfrm>
          <a:off x="5343525" y="4794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22</xdr:row>
      <xdr:rowOff>104775</xdr:rowOff>
    </xdr:from>
    <xdr:to>
      <xdr:col>16</xdr:col>
      <xdr:colOff>0</xdr:colOff>
      <xdr:row>22</xdr:row>
      <xdr:rowOff>109538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59C21187-0FB9-4FD8-84E5-54254F9DCDFA}"/>
            </a:ext>
          </a:extLst>
        </xdr:cNvPr>
        <xdr:cNvCxnSpPr>
          <a:stCxn id="2" idx="6"/>
        </xdr:cNvCxnSpPr>
      </xdr:nvCxnSpPr>
      <xdr:spPr>
        <a:xfrm flipV="1">
          <a:off x="4591050" y="8413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24</xdr:row>
      <xdr:rowOff>76200</xdr:rowOff>
    </xdr:from>
    <xdr:to>
      <xdr:col>16</xdr:col>
      <xdr:colOff>9525</xdr:colOff>
      <xdr:row>24</xdr:row>
      <xdr:rowOff>85726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948DF4DB-6D64-440A-A1F7-8A3E62923AD0}"/>
            </a:ext>
          </a:extLst>
        </xdr:cNvPr>
        <xdr:cNvCxnSpPr/>
      </xdr:nvCxnSpPr>
      <xdr:spPr>
        <a:xfrm flipV="1">
          <a:off x="5343525" y="11811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657143</xdr:colOff>
      <xdr:row>29</xdr:row>
      <xdr:rowOff>85729</xdr:rowOff>
    </xdr:from>
    <xdr:to>
      <xdr:col>14</xdr:col>
      <xdr:colOff>2</xdr:colOff>
      <xdr:row>30</xdr:row>
      <xdr:rowOff>91825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18A5299F-7FA5-42CE-9B2E-818B4BC9AAA4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192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9526</xdr:colOff>
      <xdr:row>31</xdr:row>
      <xdr:rowOff>85725</xdr:rowOff>
    </xdr:from>
    <xdr:to>
      <xdr:col>16</xdr:col>
      <xdr:colOff>9525</xdr:colOff>
      <xdr:row>31</xdr:row>
      <xdr:rowOff>100013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1DB1E20D-1E69-4252-B0D7-02707D04AE69}"/>
            </a:ext>
          </a:extLst>
        </xdr:cNvPr>
        <xdr:cNvCxnSpPr>
          <a:stCxn id="3" idx="6"/>
        </xdr:cNvCxnSpPr>
      </xdr:nvCxnSpPr>
      <xdr:spPr>
        <a:xfrm flipV="1">
          <a:off x="4581526" y="3425825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746125</xdr:colOff>
      <xdr:row>29</xdr:row>
      <xdr:rowOff>88899</xdr:rowOff>
    </xdr:from>
    <xdr:to>
      <xdr:col>15</xdr:col>
      <xdr:colOff>736600</xdr:colOff>
      <xdr:row>29</xdr:row>
      <xdr:rowOff>88900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1C97AC94-6FA8-45D5-B482-CBFF22FC2272}"/>
            </a:ext>
          </a:extLst>
        </xdr:cNvPr>
        <xdr:cNvCxnSpPr/>
      </xdr:nvCxnSpPr>
      <xdr:spPr>
        <a:xfrm>
          <a:off x="5318125" y="30606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657145</xdr:colOff>
      <xdr:row>32</xdr:row>
      <xdr:rowOff>108200</xdr:rowOff>
    </xdr:from>
    <xdr:to>
      <xdr:col>14</xdr:col>
      <xdr:colOff>1</xdr:colOff>
      <xdr:row>33</xdr:row>
      <xdr:rowOff>114299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061A1B29-BD9A-4858-9EE7-63435F6F04AA}"/>
            </a:ext>
          </a:extLst>
        </xdr:cNvPr>
        <xdr:cNvCxnSpPr>
          <a:stCxn id="3" idx="5"/>
        </xdr:cNvCxnSpPr>
      </xdr:nvCxnSpPr>
      <xdr:spPr>
        <a:xfrm rot="16200000" flipH="1">
          <a:off x="4805448" y="32941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758825</xdr:colOff>
      <xdr:row>33</xdr:row>
      <xdr:rowOff>111125</xdr:rowOff>
    </xdr:from>
    <xdr:to>
      <xdr:col>15</xdr:col>
      <xdr:colOff>749300</xdr:colOff>
      <xdr:row>33</xdr:row>
      <xdr:rowOff>112713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C927C56D-81D7-4B94-A932-DF9E5429BAFA}"/>
            </a:ext>
          </a:extLst>
        </xdr:cNvPr>
        <xdr:cNvCxnSpPr/>
      </xdr:nvCxnSpPr>
      <xdr:spPr>
        <a:xfrm>
          <a:off x="5330825" y="38195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22</xdr:row>
      <xdr:rowOff>104775</xdr:rowOff>
    </xdr:from>
    <xdr:to>
      <xdr:col>16</xdr:col>
      <xdr:colOff>0</xdr:colOff>
      <xdr:row>22</xdr:row>
      <xdr:rowOff>109538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C7D3C5E1-1E04-41C9-B4C6-5E7317F92FFE}"/>
            </a:ext>
          </a:extLst>
        </xdr:cNvPr>
        <xdr:cNvCxnSpPr/>
      </xdr:nvCxnSpPr>
      <xdr:spPr>
        <a:xfrm flipV="1">
          <a:off x="4591050" y="8413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736599</xdr:colOff>
      <xdr:row>30</xdr:row>
      <xdr:rowOff>6351</xdr:rowOff>
    </xdr:from>
    <xdr:to>
      <xdr:col>11</xdr:col>
      <xdr:colOff>166687</xdr:colOff>
      <xdr:row>31</xdr:row>
      <xdr:rowOff>93664</xdr:rowOff>
    </xdr:to>
    <xdr:pic>
      <xdr:nvPicPr>
        <xdr:cNvPr id="17" name="Bilde 16">
          <a:extLst>
            <a:ext uri="{FF2B5EF4-FFF2-40B4-BE49-F238E27FC236}">
              <a16:creationId xmlns:a16="http://schemas.microsoft.com/office/drawing/2014/main" id="{910A2D79-2A07-494A-B71A-BBA1FF5784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9192682" y="5467351"/>
          <a:ext cx="192088" cy="267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771525</xdr:colOff>
      <xdr:row>38</xdr:row>
      <xdr:rowOff>219075</xdr:rowOff>
    </xdr:from>
    <xdr:to>
      <xdr:col>13</xdr:col>
      <xdr:colOff>19050</xdr:colOff>
      <xdr:row>42</xdr:row>
      <xdr:rowOff>0</xdr:rowOff>
    </xdr:to>
    <xdr:sp macro="" textlink="">
      <xdr:nvSpPr>
        <xdr:cNvPr id="34" name="Ellipse 33">
          <a:extLst>
            <a:ext uri="{FF2B5EF4-FFF2-40B4-BE49-F238E27FC236}">
              <a16:creationId xmlns:a16="http://schemas.microsoft.com/office/drawing/2014/main" id="{2DBC5555-A9C1-4F95-BDE6-5F6E155331C0}"/>
            </a:ext>
          </a:extLst>
        </xdr:cNvPr>
        <xdr:cNvSpPr/>
      </xdr:nvSpPr>
      <xdr:spPr>
        <a:xfrm>
          <a:off x="3806825" y="549275"/>
          <a:ext cx="784225" cy="555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758826</xdr:colOff>
      <xdr:row>48</xdr:row>
      <xdr:rowOff>9525</xdr:rowOff>
    </xdr:from>
    <xdr:to>
      <xdr:col>13</xdr:col>
      <xdr:colOff>9526</xdr:colOff>
      <xdr:row>51</xdr:row>
      <xdr:rowOff>0</xdr:rowOff>
    </xdr:to>
    <xdr:sp macro="" textlink="">
      <xdr:nvSpPr>
        <xdr:cNvPr id="35" name="Ellipse 34">
          <a:extLst>
            <a:ext uri="{FF2B5EF4-FFF2-40B4-BE49-F238E27FC236}">
              <a16:creationId xmlns:a16="http://schemas.microsoft.com/office/drawing/2014/main" id="{0AC9DEE1-1C01-460B-899C-440D967FB861}"/>
            </a:ext>
          </a:extLst>
        </xdr:cNvPr>
        <xdr:cNvSpPr/>
      </xdr:nvSpPr>
      <xdr:spPr>
        <a:xfrm>
          <a:off x="3806826" y="31654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9</xdr:col>
      <xdr:colOff>10583</xdr:colOff>
      <xdr:row>40</xdr:row>
      <xdr:rowOff>90487</xdr:rowOff>
    </xdr:from>
    <xdr:to>
      <xdr:col>11</xdr:col>
      <xdr:colOff>758825</xdr:colOff>
      <xdr:row>44</xdr:row>
      <xdr:rowOff>179916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16A4C5E9-3407-4F70-8CD3-3BE3E74C834E}"/>
            </a:ext>
          </a:extLst>
        </xdr:cNvPr>
        <xdr:cNvCxnSpPr>
          <a:endCxn id="34" idx="2"/>
        </xdr:cNvCxnSpPr>
      </xdr:nvCxnSpPr>
      <xdr:spPr>
        <a:xfrm flipV="1">
          <a:off x="7630583" y="6620404"/>
          <a:ext cx="2272242" cy="11689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740833</xdr:colOff>
      <xdr:row>46</xdr:row>
      <xdr:rowOff>0</xdr:rowOff>
    </xdr:from>
    <xdr:to>
      <xdr:col>11</xdr:col>
      <xdr:colOff>758826</xdr:colOff>
      <xdr:row>49</xdr:row>
      <xdr:rowOff>94721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62FC9AF3-4165-4B96-92A2-89822A26F8DC}"/>
            </a:ext>
          </a:extLst>
        </xdr:cNvPr>
        <xdr:cNvCxnSpPr>
          <a:endCxn id="35" idx="2"/>
        </xdr:cNvCxnSpPr>
      </xdr:nvCxnSpPr>
      <xdr:spPr>
        <a:xfrm>
          <a:off x="7598833" y="8001000"/>
          <a:ext cx="2303993" cy="6344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38</xdr:row>
      <xdr:rowOff>114300</xdr:rowOff>
    </xdr:from>
    <xdr:to>
      <xdr:col>14</xdr:col>
      <xdr:colOff>9525</xdr:colOff>
      <xdr:row>39</xdr:row>
      <xdr:rowOff>81144</xdr:rowOff>
    </xdr:to>
    <xdr:cxnSp macro="">
      <xdr:nvCxnSpPr>
        <xdr:cNvPr id="38" name="Rett linje 37">
          <a:extLst>
            <a:ext uri="{FF2B5EF4-FFF2-40B4-BE49-F238E27FC236}">
              <a16:creationId xmlns:a16="http://schemas.microsoft.com/office/drawing/2014/main" id="{D256DBEB-4065-4329-A8E3-FF89E2889A1D}"/>
            </a:ext>
          </a:extLst>
        </xdr:cNvPr>
        <xdr:cNvCxnSpPr>
          <a:stCxn id="34" idx="7"/>
        </xdr:cNvCxnSpPr>
      </xdr:nvCxnSpPr>
      <xdr:spPr>
        <a:xfrm rot="5400000" flipH="1" flipV="1">
          <a:off x="4833902" y="1239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41</xdr:row>
      <xdr:rowOff>99830</xdr:rowOff>
    </xdr:from>
    <xdr:to>
      <xdr:col>14</xdr:col>
      <xdr:colOff>9528</xdr:colOff>
      <xdr:row>42</xdr:row>
      <xdr:rowOff>85727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DF70BE3E-63B9-4613-8AC5-BCF6A84A1E4F}"/>
            </a:ext>
          </a:extLst>
        </xdr:cNvPr>
        <xdr:cNvCxnSpPr>
          <a:stCxn id="34" idx="5"/>
        </xdr:cNvCxnSpPr>
      </xdr:nvCxnSpPr>
      <xdr:spPr>
        <a:xfrm rot="16200000" flipH="1">
          <a:off x="4824377" y="6714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38</xdr:row>
      <xdr:rowOff>111125</xdr:rowOff>
    </xdr:from>
    <xdr:to>
      <xdr:col>16</xdr:col>
      <xdr:colOff>0</xdr:colOff>
      <xdr:row>38</xdr:row>
      <xdr:rowOff>112713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07525867-D8C2-438F-BC71-2A87D6D3DBFE}"/>
            </a:ext>
          </a:extLst>
        </xdr:cNvPr>
        <xdr:cNvCxnSpPr/>
      </xdr:nvCxnSpPr>
      <xdr:spPr>
        <a:xfrm>
          <a:off x="5343525" y="4794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40</xdr:row>
      <xdr:rowOff>104775</xdr:rowOff>
    </xdr:from>
    <xdr:to>
      <xdr:col>16</xdr:col>
      <xdr:colOff>0</xdr:colOff>
      <xdr:row>40</xdr:row>
      <xdr:rowOff>109538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EBD87ECA-245A-4BE8-BDF5-B4AF92E2BE7B}"/>
            </a:ext>
          </a:extLst>
        </xdr:cNvPr>
        <xdr:cNvCxnSpPr>
          <a:stCxn id="34" idx="6"/>
        </xdr:cNvCxnSpPr>
      </xdr:nvCxnSpPr>
      <xdr:spPr>
        <a:xfrm flipV="1">
          <a:off x="4591050" y="8413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42</xdr:row>
      <xdr:rowOff>76200</xdr:rowOff>
    </xdr:from>
    <xdr:to>
      <xdr:col>16</xdr:col>
      <xdr:colOff>9525</xdr:colOff>
      <xdr:row>42</xdr:row>
      <xdr:rowOff>85726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C36F2CB3-16B3-4C67-910C-C8AF62FD2391}"/>
            </a:ext>
          </a:extLst>
        </xdr:cNvPr>
        <xdr:cNvCxnSpPr/>
      </xdr:nvCxnSpPr>
      <xdr:spPr>
        <a:xfrm flipV="1">
          <a:off x="5343525" y="11811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657143</xdr:colOff>
      <xdr:row>47</xdr:row>
      <xdr:rowOff>85729</xdr:rowOff>
    </xdr:from>
    <xdr:to>
      <xdr:col>14</xdr:col>
      <xdr:colOff>2</xdr:colOff>
      <xdr:row>48</xdr:row>
      <xdr:rowOff>91825</xdr:rowOff>
    </xdr:to>
    <xdr:cxnSp macro="">
      <xdr:nvCxnSpPr>
        <xdr:cNvPr id="43" name="Rett linje 42">
          <a:extLst>
            <a:ext uri="{FF2B5EF4-FFF2-40B4-BE49-F238E27FC236}">
              <a16:creationId xmlns:a16="http://schemas.microsoft.com/office/drawing/2014/main" id="{A4110295-06E6-4E2E-B873-8082CCE4DA8B}"/>
            </a:ext>
          </a:extLst>
        </xdr:cNvPr>
        <xdr:cNvCxnSpPr>
          <a:stCxn id="35" idx="7"/>
        </xdr:cNvCxnSpPr>
      </xdr:nvCxnSpPr>
      <xdr:spPr>
        <a:xfrm rot="5400000" flipH="1" flipV="1">
          <a:off x="4805450" y="27192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9526</xdr:colOff>
      <xdr:row>49</xdr:row>
      <xdr:rowOff>85725</xdr:rowOff>
    </xdr:from>
    <xdr:to>
      <xdr:col>16</xdr:col>
      <xdr:colOff>9525</xdr:colOff>
      <xdr:row>49</xdr:row>
      <xdr:rowOff>100013</xdr:rowOff>
    </xdr:to>
    <xdr:cxnSp macro="">
      <xdr:nvCxnSpPr>
        <xdr:cNvPr id="44" name="Rett linje 43">
          <a:extLst>
            <a:ext uri="{FF2B5EF4-FFF2-40B4-BE49-F238E27FC236}">
              <a16:creationId xmlns:a16="http://schemas.microsoft.com/office/drawing/2014/main" id="{0985D33A-6ABE-4631-8A59-BBE47EDC5155}"/>
            </a:ext>
          </a:extLst>
        </xdr:cNvPr>
        <xdr:cNvCxnSpPr>
          <a:stCxn id="35" idx="6"/>
        </xdr:cNvCxnSpPr>
      </xdr:nvCxnSpPr>
      <xdr:spPr>
        <a:xfrm flipV="1">
          <a:off x="4581526" y="3425825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746125</xdr:colOff>
      <xdr:row>47</xdr:row>
      <xdr:rowOff>88899</xdr:rowOff>
    </xdr:from>
    <xdr:to>
      <xdr:col>15</xdr:col>
      <xdr:colOff>736600</xdr:colOff>
      <xdr:row>47</xdr:row>
      <xdr:rowOff>88900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C5B64E1F-2ED4-4418-ADD8-0203DA5FF181}"/>
            </a:ext>
          </a:extLst>
        </xdr:cNvPr>
        <xdr:cNvCxnSpPr/>
      </xdr:nvCxnSpPr>
      <xdr:spPr>
        <a:xfrm>
          <a:off x="5318125" y="30606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657145</xdr:colOff>
      <xdr:row>50</xdr:row>
      <xdr:rowOff>108200</xdr:rowOff>
    </xdr:from>
    <xdr:to>
      <xdr:col>14</xdr:col>
      <xdr:colOff>1</xdr:colOff>
      <xdr:row>51</xdr:row>
      <xdr:rowOff>114299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F77AE3CA-4FD6-47C6-9851-9678A47B2D8B}"/>
            </a:ext>
          </a:extLst>
        </xdr:cNvPr>
        <xdr:cNvCxnSpPr>
          <a:stCxn id="35" idx="5"/>
        </xdr:cNvCxnSpPr>
      </xdr:nvCxnSpPr>
      <xdr:spPr>
        <a:xfrm rot="16200000" flipH="1">
          <a:off x="4805448" y="32941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758825</xdr:colOff>
      <xdr:row>51</xdr:row>
      <xdr:rowOff>111125</xdr:rowOff>
    </xdr:from>
    <xdr:to>
      <xdr:col>15</xdr:col>
      <xdr:colOff>749300</xdr:colOff>
      <xdr:row>51</xdr:row>
      <xdr:rowOff>112713</xdr:rowOff>
    </xdr:to>
    <xdr:cxnSp macro="">
      <xdr:nvCxnSpPr>
        <xdr:cNvPr id="47" name="Rett linje 46">
          <a:extLst>
            <a:ext uri="{FF2B5EF4-FFF2-40B4-BE49-F238E27FC236}">
              <a16:creationId xmlns:a16="http://schemas.microsoft.com/office/drawing/2014/main" id="{8CC5AC02-9A29-4089-9645-8DFC57E06693}"/>
            </a:ext>
          </a:extLst>
        </xdr:cNvPr>
        <xdr:cNvCxnSpPr/>
      </xdr:nvCxnSpPr>
      <xdr:spPr>
        <a:xfrm>
          <a:off x="5330825" y="38195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40</xdr:row>
      <xdr:rowOff>104775</xdr:rowOff>
    </xdr:from>
    <xdr:to>
      <xdr:col>16</xdr:col>
      <xdr:colOff>0</xdr:colOff>
      <xdr:row>40</xdr:row>
      <xdr:rowOff>109538</xdr:rowOff>
    </xdr:to>
    <xdr:cxnSp macro="">
      <xdr:nvCxnSpPr>
        <xdr:cNvPr id="48" name="Rett linje 47">
          <a:extLst>
            <a:ext uri="{FF2B5EF4-FFF2-40B4-BE49-F238E27FC236}">
              <a16:creationId xmlns:a16="http://schemas.microsoft.com/office/drawing/2014/main" id="{4C656E27-BB8D-4652-B32A-03296653E83D}"/>
            </a:ext>
          </a:extLst>
        </xdr:cNvPr>
        <xdr:cNvCxnSpPr/>
      </xdr:nvCxnSpPr>
      <xdr:spPr>
        <a:xfrm flipV="1">
          <a:off x="4591050" y="8413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673099</xdr:colOff>
      <xdr:row>47</xdr:row>
      <xdr:rowOff>154516</xdr:rowOff>
    </xdr:from>
    <xdr:to>
      <xdr:col>11</xdr:col>
      <xdr:colOff>103187</xdr:colOff>
      <xdr:row>49</xdr:row>
      <xdr:rowOff>40745</xdr:rowOff>
    </xdr:to>
    <xdr:pic>
      <xdr:nvPicPr>
        <xdr:cNvPr id="49" name="Bilde 48">
          <a:extLst>
            <a:ext uri="{FF2B5EF4-FFF2-40B4-BE49-F238E27FC236}">
              <a16:creationId xmlns:a16="http://schemas.microsoft.com/office/drawing/2014/main" id="{61A6E59C-0A03-44DB-8AF6-A01E0A0D30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9129182" y="8727016"/>
          <a:ext cx="192088" cy="26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743858</xdr:colOff>
      <xdr:row>36</xdr:row>
      <xdr:rowOff>175985</xdr:rowOff>
    </xdr:from>
    <xdr:to>
      <xdr:col>7</xdr:col>
      <xdr:colOff>730250</xdr:colOff>
      <xdr:row>45</xdr:row>
      <xdr:rowOff>74083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A1E677A2-B23C-4443-990B-1D26B4AF3740}"/>
            </a:ext>
          </a:extLst>
        </xdr:cNvPr>
        <xdr:cNvCxnSpPr/>
      </xdr:nvCxnSpPr>
      <xdr:spPr>
        <a:xfrm>
          <a:off x="1505858" y="5615818"/>
          <a:ext cx="5320392" cy="15385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732972</xdr:colOff>
      <xdr:row>19</xdr:row>
      <xdr:rowOff>39949</xdr:rowOff>
    </xdr:from>
    <xdr:to>
      <xdr:col>4</xdr:col>
      <xdr:colOff>45479</xdr:colOff>
      <xdr:row>34</xdr:row>
      <xdr:rowOff>174173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98AA40AF-9942-4A9A-AF3C-9A85FC8BA72C}"/>
            </a:ext>
          </a:extLst>
        </xdr:cNvPr>
        <xdr:cNvCxnSpPr>
          <a:endCxn id="65" idx="3"/>
        </xdr:cNvCxnSpPr>
      </xdr:nvCxnSpPr>
      <xdr:spPr>
        <a:xfrm flipV="1">
          <a:off x="1494972" y="3490116"/>
          <a:ext cx="2434590" cy="2864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724986</xdr:colOff>
      <xdr:row>9</xdr:row>
      <xdr:rowOff>84667</xdr:rowOff>
    </xdr:from>
    <xdr:to>
      <xdr:col>7</xdr:col>
      <xdr:colOff>751417</xdr:colOff>
      <xdr:row>16</xdr:row>
      <xdr:rowOff>169600</xdr:rowOff>
    </xdr:to>
    <xdr:cxnSp macro="">
      <xdr:nvCxnSpPr>
        <xdr:cNvPr id="62" name="Rett linje 61">
          <a:extLst>
            <a:ext uri="{FF2B5EF4-FFF2-40B4-BE49-F238E27FC236}">
              <a16:creationId xmlns:a16="http://schemas.microsoft.com/office/drawing/2014/main" id="{6FBCF572-0613-4030-AE24-EB1235E0EE52}"/>
            </a:ext>
          </a:extLst>
        </xdr:cNvPr>
        <xdr:cNvCxnSpPr>
          <a:stCxn id="65" idx="7"/>
        </xdr:cNvCxnSpPr>
      </xdr:nvCxnSpPr>
      <xdr:spPr>
        <a:xfrm flipV="1">
          <a:off x="4609069" y="1714500"/>
          <a:ext cx="2312431" cy="1365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724986</xdr:colOff>
      <xdr:row>19</xdr:row>
      <xdr:rowOff>39949</xdr:rowOff>
    </xdr:from>
    <xdr:to>
      <xdr:col>7</xdr:col>
      <xdr:colOff>740833</xdr:colOff>
      <xdr:row>27</xdr:row>
      <xdr:rowOff>84667</xdr:rowOff>
    </xdr:to>
    <xdr:cxnSp macro="">
      <xdr:nvCxnSpPr>
        <xdr:cNvPr id="63" name="Rett linje 62">
          <a:extLst>
            <a:ext uri="{FF2B5EF4-FFF2-40B4-BE49-F238E27FC236}">
              <a16:creationId xmlns:a16="http://schemas.microsoft.com/office/drawing/2014/main" id="{38DE99BD-6607-42F1-B66C-3D052FDED35B}"/>
            </a:ext>
          </a:extLst>
        </xdr:cNvPr>
        <xdr:cNvCxnSpPr>
          <a:stCxn id="65" idx="5"/>
        </xdr:cNvCxnSpPr>
      </xdr:nvCxnSpPr>
      <xdr:spPr>
        <a:xfrm>
          <a:off x="4609069" y="3490116"/>
          <a:ext cx="2301847" cy="14946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666749</xdr:colOff>
      <xdr:row>16</xdr:row>
      <xdr:rowOff>84666</xdr:rowOff>
    </xdr:from>
    <xdr:to>
      <xdr:col>5</xdr:col>
      <xdr:colOff>103716</xdr:colOff>
      <xdr:row>19</xdr:row>
      <xdr:rowOff>124883</xdr:rowOff>
    </xdr:to>
    <xdr:sp macro="" textlink="">
      <xdr:nvSpPr>
        <xdr:cNvPr id="65" name="Ellipse 64">
          <a:extLst>
            <a:ext uri="{FF2B5EF4-FFF2-40B4-BE49-F238E27FC236}">
              <a16:creationId xmlns:a16="http://schemas.microsoft.com/office/drawing/2014/main" id="{AB07FCD6-3D43-4E7C-98F1-018EA840D704}"/>
            </a:ext>
          </a:extLst>
        </xdr:cNvPr>
        <xdr:cNvSpPr/>
      </xdr:nvSpPr>
      <xdr:spPr>
        <a:xfrm>
          <a:off x="3788832" y="2995083"/>
          <a:ext cx="960967" cy="57996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771525</xdr:colOff>
      <xdr:row>2</xdr:row>
      <xdr:rowOff>219075</xdr:rowOff>
    </xdr:from>
    <xdr:to>
      <xdr:col>13</xdr:col>
      <xdr:colOff>19050</xdr:colOff>
      <xdr:row>6</xdr:row>
      <xdr:rowOff>0</xdr:rowOff>
    </xdr:to>
    <xdr:sp macro="" textlink="">
      <xdr:nvSpPr>
        <xdr:cNvPr id="101" name="Ellipse 100">
          <a:extLst>
            <a:ext uri="{FF2B5EF4-FFF2-40B4-BE49-F238E27FC236}">
              <a16:creationId xmlns:a16="http://schemas.microsoft.com/office/drawing/2014/main" id="{D96435BF-FBD5-4112-9669-DCA5796DBBB2}"/>
            </a:ext>
          </a:extLst>
        </xdr:cNvPr>
        <xdr:cNvSpPr/>
      </xdr:nvSpPr>
      <xdr:spPr>
        <a:xfrm>
          <a:off x="9976908" y="37793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758826</xdr:colOff>
      <xdr:row>12</xdr:row>
      <xdr:rowOff>9525</xdr:rowOff>
    </xdr:from>
    <xdr:to>
      <xdr:col>13</xdr:col>
      <xdr:colOff>9526</xdr:colOff>
      <xdr:row>15</xdr:row>
      <xdr:rowOff>0</xdr:rowOff>
    </xdr:to>
    <xdr:sp macro="" textlink="">
      <xdr:nvSpPr>
        <xdr:cNvPr id="102" name="Ellipse 101">
          <a:extLst>
            <a:ext uri="{FF2B5EF4-FFF2-40B4-BE49-F238E27FC236}">
              <a16:creationId xmlns:a16="http://schemas.microsoft.com/office/drawing/2014/main" id="{EE4B5960-A583-4762-B159-9DD9BA804A6C}"/>
            </a:ext>
          </a:extLst>
        </xdr:cNvPr>
        <xdr:cNvSpPr/>
      </xdr:nvSpPr>
      <xdr:spPr>
        <a:xfrm>
          <a:off x="9976909" y="5438775"/>
          <a:ext cx="774700" cy="530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9</xdr:col>
      <xdr:colOff>0</xdr:colOff>
      <xdr:row>4</xdr:row>
      <xdr:rowOff>90487</xdr:rowOff>
    </xdr:from>
    <xdr:to>
      <xdr:col>11</xdr:col>
      <xdr:colOff>758825</xdr:colOff>
      <xdr:row>9</xdr:row>
      <xdr:rowOff>1</xdr:rowOff>
    </xdr:to>
    <xdr:cxnSp macro="">
      <xdr:nvCxnSpPr>
        <xdr:cNvPr id="103" name="Rett linje 102">
          <a:extLst>
            <a:ext uri="{FF2B5EF4-FFF2-40B4-BE49-F238E27FC236}">
              <a16:creationId xmlns:a16="http://schemas.microsoft.com/office/drawing/2014/main" id="{26C27ADF-D25D-4C29-8A50-2382B5F56677}"/>
            </a:ext>
          </a:extLst>
        </xdr:cNvPr>
        <xdr:cNvCxnSpPr>
          <a:endCxn id="101" idx="2"/>
        </xdr:cNvCxnSpPr>
      </xdr:nvCxnSpPr>
      <xdr:spPr>
        <a:xfrm flipV="1">
          <a:off x="7694083" y="4048654"/>
          <a:ext cx="2282825" cy="819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</xdr:row>
      <xdr:rowOff>0</xdr:rowOff>
    </xdr:from>
    <xdr:to>
      <xdr:col>11</xdr:col>
      <xdr:colOff>758826</xdr:colOff>
      <xdr:row>13</xdr:row>
      <xdr:rowOff>100013</xdr:rowOff>
    </xdr:to>
    <xdr:cxnSp macro="">
      <xdr:nvCxnSpPr>
        <xdr:cNvPr id="104" name="Rett linje 103">
          <a:extLst>
            <a:ext uri="{FF2B5EF4-FFF2-40B4-BE49-F238E27FC236}">
              <a16:creationId xmlns:a16="http://schemas.microsoft.com/office/drawing/2014/main" id="{E16CD63B-3218-447C-BA6C-C0305F7CE20C}"/>
            </a:ext>
          </a:extLst>
        </xdr:cNvPr>
        <xdr:cNvCxnSpPr>
          <a:endCxn id="102" idx="2"/>
        </xdr:cNvCxnSpPr>
      </xdr:nvCxnSpPr>
      <xdr:spPr>
        <a:xfrm>
          <a:off x="7694083" y="5069417"/>
          <a:ext cx="2282826" cy="639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2</xdr:row>
      <xdr:rowOff>114300</xdr:rowOff>
    </xdr:from>
    <xdr:to>
      <xdr:col>14</xdr:col>
      <xdr:colOff>9525</xdr:colOff>
      <xdr:row>3</xdr:row>
      <xdr:rowOff>81144</xdr:rowOff>
    </xdr:to>
    <xdr:cxnSp macro="">
      <xdr:nvCxnSpPr>
        <xdr:cNvPr id="105" name="Rett linje 104">
          <a:extLst>
            <a:ext uri="{FF2B5EF4-FFF2-40B4-BE49-F238E27FC236}">
              <a16:creationId xmlns:a16="http://schemas.microsoft.com/office/drawing/2014/main" id="{EF584794-32C5-40D3-9746-356851527165}"/>
            </a:ext>
          </a:extLst>
        </xdr:cNvPr>
        <xdr:cNvCxnSpPr>
          <a:stCxn id="101" idx="7"/>
        </xdr:cNvCxnSpPr>
      </xdr:nvCxnSpPr>
      <xdr:spPr>
        <a:xfrm rot="5400000" flipH="1" flipV="1">
          <a:off x="11006101" y="3351888"/>
          <a:ext cx="146761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5</xdr:row>
      <xdr:rowOff>99830</xdr:rowOff>
    </xdr:from>
    <xdr:to>
      <xdr:col>14</xdr:col>
      <xdr:colOff>9528</xdr:colOff>
      <xdr:row>6</xdr:row>
      <xdr:rowOff>85727</xdr:rowOff>
    </xdr:to>
    <xdr:cxnSp macro="">
      <xdr:nvCxnSpPr>
        <xdr:cNvPr id="106" name="Rett linje 105">
          <a:extLst>
            <a:ext uri="{FF2B5EF4-FFF2-40B4-BE49-F238E27FC236}">
              <a16:creationId xmlns:a16="http://schemas.microsoft.com/office/drawing/2014/main" id="{02DF385A-ED98-4D0D-B7DF-0F95D174A817}"/>
            </a:ext>
          </a:extLst>
        </xdr:cNvPr>
        <xdr:cNvCxnSpPr>
          <a:stCxn id="101" idx="5"/>
        </xdr:cNvCxnSpPr>
      </xdr:nvCxnSpPr>
      <xdr:spPr>
        <a:xfrm rot="16200000" flipH="1">
          <a:off x="10996577" y="3886692"/>
          <a:ext cx="165814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</xdr:row>
      <xdr:rowOff>111125</xdr:rowOff>
    </xdr:from>
    <xdr:to>
      <xdr:col>16</xdr:col>
      <xdr:colOff>0</xdr:colOff>
      <xdr:row>2</xdr:row>
      <xdr:rowOff>112713</xdr:rowOff>
    </xdr:to>
    <xdr:cxnSp macro="">
      <xdr:nvCxnSpPr>
        <xdr:cNvPr id="107" name="Rett linje 106">
          <a:extLst>
            <a:ext uri="{FF2B5EF4-FFF2-40B4-BE49-F238E27FC236}">
              <a16:creationId xmlns:a16="http://schemas.microsoft.com/office/drawing/2014/main" id="{3506D45C-A604-4BF8-9E41-F1CA78ABEC87}"/>
            </a:ext>
          </a:extLst>
        </xdr:cNvPr>
        <xdr:cNvCxnSpPr/>
      </xdr:nvCxnSpPr>
      <xdr:spPr>
        <a:xfrm>
          <a:off x="11513608" y="3709458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104775</xdr:rowOff>
    </xdr:from>
    <xdr:to>
      <xdr:col>16</xdr:col>
      <xdr:colOff>0</xdr:colOff>
      <xdr:row>4</xdr:row>
      <xdr:rowOff>109538</xdr:rowOff>
    </xdr:to>
    <xdr:cxnSp macro="">
      <xdr:nvCxnSpPr>
        <xdr:cNvPr id="108" name="Rett linje 107">
          <a:extLst>
            <a:ext uri="{FF2B5EF4-FFF2-40B4-BE49-F238E27FC236}">
              <a16:creationId xmlns:a16="http://schemas.microsoft.com/office/drawing/2014/main" id="{C8112028-16F1-4868-B7A3-A29ECEFEC6B1}"/>
            </a:ext>
          </a:extLst>
        </xdr:cNvPr>
        <xdr:cNvCxnSpPr>
          <a:stCxn id="101" idx="6"/>
        </xdr:cNvCxnSpPr>
      </xdr:nvCxnSpPr>
      <xdr:spPr>
        <a:xfrm flipV="1">
          <a:off x="10761133" y="4062942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6</xdr:row>
      <xdr:rowOff>76200</xdr:rowOff>
    </xdr:from>
    <xdr:to>
      <xdr:col>16</xdr:col>
      <xdr:colOff>9525</xdr:colOff>
      <xdr:row>6</xdr:row>
      <xdr:rowOff>85726</xdr:rowOff>
    </xdr:to>
    <xdr:cxnSp macro="">
      <xdr:nvCxnSpPr>
        <xdr:cNvPr id="109" name="Rett linje 108">
          <a:extLst>
            <a:ext uri="{FF2B5EF4-FFF2-40B4-BE49-F238E27FC236}">
              <a16:creationId xmlns:a16="http://schemas.microsoft.com/office/drawing/2014/main" id="{02B03532-813E-4B47-B4A4-177558AC7100}"/>
            </a:ext>
          </a:extLst>
        </xdr:cNvPr>
        <xdr:cNvCxnSpPr/>
      </xdr:nvCxnSpPr>
      <xdr:spPr>
        <a:xfrm flipV="1">
          <a:off x="11513608" y="43942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657143</xdr:colOff>
      <xdr:row>11</xdr:row>
      <xdr:rowOff>85729</xdr:rowOff>
    </xdr:from>
    <xdr:to>
      <xdr:col>14</xdr:col>
      <xdr:colOff>2</xdr:colOff>
      <xdr:row>12</xdr:row>
      <xdr:rowOff>91825</xdr:rowOff>
    </xdr:to>
    <xdr:cxnSp macro="">
      <xdr:nvCxnSpPr>
        <xdr:cNvPr id="110" name="Rett linje 109">
          <a:extLst>
            <a:ext uri="{FF2B5EF4-FFF2-40B4-BE49-F238E27FC236}">
              <a16:creationId xmlns:a16="http://schemas.microsoft.com/office/drawing/2014/main" id="{6B769A62-1C70-449B-A26F-55F0054532DC}"/>
            </a:ext>
          </a:extLst>
        </xdr:cNvPr>
        <xdr:cNvCxnSpPr>
          <a:stCxn id="102" idx="7"/>
        </xdr:cNvCxnSpPr>
      </xdr:nvCxnSpPr>
      <xdr:spPr>
        <a:xfrm rot="5400000" flipH="1" flipV="1">
          <a:off x="10977649" y="4994639"/>
          <a:ext cx="186013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9526</xdr:colOff>
      <xdr:row>13</xdr:row>
      <xdr:rowOff>85725</xdr:rowOff>
    </xdr:from>
    <xdr:to>
      <xdr:col>16</xdr:col>
      <xdr:colOff>9525</xdr:colOff>
      <xdr:row>13</xdr:row>
      <xdr:rowOff>100013</xdr:rowOff>
    </xdr:to>
    <xdr:cxnSp macro="">
      <xdr:nvCxnSpPr>
        <xdr:cNvPr id="111" name="Rett linje 110">
          <a:extLst>
            <a:ext uri="{FF2B5EF4-FFF2-40B4-BE49-F238E27FC236}">
              <a16:creationId xmlns:a16="http://schemas.microsoft.com/office/drawing/2014/main" id="{4DAFB22A-DF24-464E-ACD2-36387650938E}"/>
            </a:ext>
          </a:extLst>
        </xdr:cNvPr>
        <xdr:cNvCxnSpPr>
          <a:stCxn id="102" idx="6"/>
        </xdr:cNvCxnSpPr>
      </xdr:nvCxnSpPr>
      <xdr:spPr>
        <a:xfrm flipV="1">
          <a:off x="10751609" y="5694892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746125</xdr:colOff>
      <xdr:row>11</xdr:row>
      <xdr:rowOff>88899</xdr:rowOff>
    </xdr:from>
    <xdr:to>
      <xdr:col>15</xdr:col>
      <xdr:colOff>736600</xdr:colOff>
      <xdr:row>11</xdr:row>
      <xdr:rowOff>88900</xdr:rowOff>
    </xdr:to>
    <xdr:cxnSp macro="">
      <xdr:nvCxnSpPr>
        <xdr:cNvPr id="112" name="Rett linje 111">
          <a:extLst>
            <a:ext uri="{FF2B5EF4-FFF2-40B4-BE49-F238E27FC236}">
              <a16:creationId xmlns:a16="http://schemas.microsoft.com/office/drawing/2014/main" id="{34ED4129-7B7E-4416-BDB6-992CAF548470}"/>
            </a:ext>
          </a:extLst>
        </xdr:cNvPr>
        <xdr:cNvCxnSpPr/>
      </xdr:nvCxnSpPr>
      <xdr:spPr>
        <a:xfrm>
          <a:off x="11488208" y="5338232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657145</xdr:colOff>
      <xdr:row>14</xdr:row>
      <xdr:rowOff>108200</xdr:rowOff>
    </xdr:from>
    <xdr:to>
      <xdr:col>14</xdr:col>
      <xdr:colOff>1</xdr:colOff>
      <xdr:row>15</xdr:row>
      <xdr:rowOff>114299</xdr:rowOff>
    </xdr:to>
    <xdr:cxnSp macro="">
      <xdr:nvCxnSpPr>
        <xdr:cNvPr id="113" name="Rett linje 112">
          <a:extLst>
            <a:ext uri="{FF2B5EF4-FFF2-40B4-BE49-F238E27FC236}">
              <a16:creationId xmlns:a16="http://schemas.microsoft.com/office/drawing/2014/main" id="{F2232FA4-C4D0-4BFC-880F-0F0C8C755FAD}"/>
            </a:ext>
          </a:extLst>
        </xdr:cNvPr>
        <xdr:cNvCxnSpPr>
          <a:stCxn id="102" idx="5"/>
        </xdr:cNvCxnSpPr>
      </xdr:nvCxnSpPr>
      <xdr:spPr>
        <a:xfrm rot="16200000" flipH="1">
          <a:off x="10977648" y="5556863"/>
          <a:ext cx="186016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758825</xdr:colOff>
      <xdr:row>15</xdr:row>
      <xdr:rowOff>111125</xdr:rowOff>
    </xdr:from>
    <xdr:to>
      <xdr:col>15</xdr:col>
      <xdr:colOff>749300</xdr:colOff>
      <xdr:row>15</xdr:row>
      <xdr:rowOff>112713</xdr:rowOff>
    </xdr:to>
    <xdr:cxnSp macro="">
      <xdr:nvCxnSpPr>
        <xdr:cNvPr id="114" name="Rett linje 113">
          <a:extLst>
            <a:ext uri="{FF2B5EF4-FFF2-40B4-BE49-F238E27FC236}">
              <a16:creationId xmlns:a16="http://schemas.microsoft.com/office/drawing/2014/main" id="{CE6BD6CD-FA99-479A-8FDD-913C32E73529}"/>
            </a:ext>
          </a:extLst>
        </xdr:cNvPr>
        <xdr:cNvCxnSpPr/>
      </xdr:nvCxnSpPr>
      <xdr:spPr>
        <a:xfrm>
          <a:off x="11500908" y="60801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104775</xdr:rowOff>
    </xdr:from>
    <xdr:to>
      <xdr:col>16</xdr:col>
      <xdr:colOff>0</xdr:colOff>
      <xdr:row>4</xdr:row>
      <xdr:rowOff>109538</xdr:rowOff>
    </xdr:to>
    <xdr:cxnSp macro="">
      <xdr:nvCxnSpPr>
        <xdr:cNvPr id="115" name="Rett linje 114">
          <a:extLst>
            <a:ext uri="{FF2B5EF4-FFF2-40B4-BE49-F238E27FC236}">
              <a16:creationId xmlns:a16="http://schemas.microsoft.com/office/drawing/2014/main" id="{29A8E9AF-2A42-4593-8345-AB22615063C6}"/>
            </a:ext>
          </a:extLst>
        </xdr:cNvPr>
        <xdr:cNvCxnSpPr/>
      </xdr:nvCxnSpPr>
      <xdr:spPr>
        <a:xfrm flipV="1">
          <a:off x="10761133" y="4062942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218016</xdr:colOff>
      <xdr:row>12</xdr:row>
      <xdr:rowOff>27517</xdr:rowOff>
    </xdr:from>
    <xdr:ext cx="192088" cy="267230"/>
    <xdr:pic>
      <xdr:nvPicPr>
        <xdr:cNvPr id="116" name="Bilde 115">
          <a:extLst>
            <a:ext uri="{FF2B5EF4-FFF2-40B4-BE49-F238E27FC236}">
              <a16:creationId xmlns:a16="http://schemas.microsoft.com/office/drawing/2014/main" id="{4BF3DE83-BE58-4F44-905B-18E9E16055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9436099" y="2218267"/>
          <a:ext cx="192088" cy="267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771525</xdr:colOff>
      <xdr:row>11</xdr:row>
      <xdr:rowOff>219075</xdr:rowOff>
    </xdr:from>
    <xdr:to>
      <xdr:col>13</xdr:col>
      <xdr:colOff>19050</xdr:colOff>
      <xdr:row>15</xdr:row>
      <xdr:rowOff>0</xdr:rowOff>
    </xdr:to>
    <xdr:sp macro="" textlink="">
      <xdr:nvSpPr>
        <xdr:cNvPr id="55" name="Ellipse 54">
          <a:extLst>
            <a:ext uri="{FF2B5EF4-FFF2-40B4-BE49-F238E27FC236}">
              <a16:creationId xmlns:a16="http://schemas.microsoft.com/office/drawing/2014/main" id="{C3C0A7C4-4C8A-4AC3-98A3-0D2DA97BA8CA}"/>
            </a:ext>
          </a:extLst>
        </xdr:cNvPr>
        <xdr:cNvSpPr/>
      </xdr:nvSpPr>
      <xdr:spPr>
        <a:xfrm>
          <a:off x="9976908" y="5408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771525</xdr:colOff>
      <xdr:row>20</xdr:row>
      <xdr:rowOff>219075</xdr:rowOff>
    </xdr:from>
    <xdr:to>
      <xdr:col>13</xdr:col>
      <xdr:colOff>19050</xdr:colOff>
      <xdr:row>24</xdr:row>
      <xdr:rowOff>0</xdr:rowOff>
    </xdr:to>
    <xdr:sp macro="" textlink="">
      <xdr:nvSpPr>
        <xdr:cNvPr id="56" name="Ellipse 55">
          <a:extLst>
            <a:ext uri="{FF2B5EF4-FFF2-40B4-BE49-F238E27FC236}">
              <a16:creationId xmlns:a16="http://schemas.microsoft.com/office/drawing/2014/main" id="{787BB2A1-716C-4360-8AB5-EE83E8CA2A3E}"/>
            </a:ext>
          </a:extLst>
        </xdr:cNvPr>
        <xdr:cNvSpPr/>
      </xdr:nvSpPr>
      <xdr:spPr>
        <a:xfrm>
          <a:off x="9976908" y="5408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771525</xdr:colOff>
      <xdr:row>29</xdr:row>
      <xdr:rowOff>219075</xdr:rowOff>
    </xdr:from>
    <xdr:to>
      <xdr:col>13</xdr:col>
      <xdr:colOff>19050</xdr:colOff>
      <xdr:row>33</xdr:row>
      <xdr:rowOff>0</xdr:rowOff>
    </xdr:to>
    <xdr:sp macro="" textlink="">
      <xdr:nvSpPr>
        <xdr:cNvPr id="57" name="Ellipse 56">
          <a:extLst>
            <a:ext uri="{FF2B5EF4-FFF2-40B4-BE49-F238E27FC236}">
              <a16:creationId xmlns:a16="http://schemas.microsoft.com/office/drawing/2014/main" id="{A6EDEEE3-732D-49EA-A0B8-4F6370B102E9}"/>
            </a:ext>
          </a:extLst>
        </xdr:cNvPr>
        <xdr:cNvSpPr/>
      </xdr:nvSpPr>
      <xdr:spPr>
        <a:xfrm>
          <a:off x="9976908" y="5408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771525</xdr:colOff>
      <xdr:row>38</xdr:row>
      <xdr:rowOff>219075</xdr:rowOff>
    </xdr:from>
    <xdr:to>
      <xdr:col>13</xdr:col>
      <xdr:colOff>19050</xdr:colOff>
      <xdr:row>42</xdr:row>
      <xdr:rowOff>0</xdr:rowOff>
    </xdr:to>
    <xdr:sp macro="" textlink="">
      <xdr:nvSpPr>
        <xdr:cNvPr id="58" name="Ellipse 57">
          <a:extLst>
            <a:ext uri="{FF2B5EF4-FFF2-40B4-BE49-F238E27FC236}">
              <a16:creationId xmlns:a16="http://schemas.microsoft.com/office/drawing/2014/main" id="{2354062C-0226-4966-B74B-0A0A06D2BB30}"/>
            </a:ext>
          </a:extLst>
        </xdr:cNvPr>
        <xdr:cNvSpPr/>
      </xdr:nvSpPr>
      <xdr:spPr>
        <a:xfrm>
          <a:off x="9976908" y="5408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771525</xdr:colOff>
      <xdr:row>47</xdr:row>
      <xdr:rowOff>219075</xdr:rowOff>
    </xdr:from>
    <xdr:to>
      <xdr:col>13</xdr:col>
      <xdr:colOff>19050</xdr:colOff>
      <xdr:row>51</xdr:row>
      <xdr:rowOff>0</xdr:rowOff>
    </xdr:to>
    <xdr:sp macro="" textlink="">
      <xdr:nvSpPr>
        <xdr:cNvPr id="59" name="Ellipse 58">
          <a:extLst>
            <a:ext uri="{FF2B5EF4-FFF2-40B4-BE49-F238E27FC236}">
              <a16:creationId xmlns:a16="http://schemas.microsoft.com/office/drawing/2014/main" id="{249114B1-03A6-4A3F-97CF-D85E8A6D0442}"/>
            </a:ext>
          </a:extLst>
        </xdr:cNvPr>
        <xdr:cNvSpPr/>
      </xdr:nvSpPr>
      <xdr:spPr>
        <a:xfrm>
          <a:off x="9976908" y="5408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 editAs="oneCell">
    <xdr:from>
      <xdr:col>2</xdr:col>
      <xdr:colOff>1767418</xdr:colOff>
      <xdr:row>24</xdr:row>
      <xdr:rowOff>37569</xdr:rowOff>
    </xdr:from>
    <xdr:to>
      <xdr:col>2</xdr:col>
      <xdr:colOff>2034647</xdr:colOff>
      <xdr:row>25</xdr:row>
      <xdr:rowOff>49740</xdr:rowOff>
    </xdr:to>
    <xdr:pic>
      <xdr:nvPicPr>
        <xdr:cNvPr id="60" name="Bilde 59">
          <a:extLst>
            <a:ext uri="{FF2B5EF4-FFF2-40B4-BE49-F238E27FC236}">
              <a16:creationId xmlns:a16="http://schemas.microsoft.com/office/drawing/2014/main" id="{61F89535-ED29-446B-9925-780D23B546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8317056">
          <a:off x="3403072" y="4349748"/>
          <a:ext cx="192088" cy="26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9F5-65A0-4690-9686-6DC9092A4B54}">
  <sheetPr>
    <tabColor rgb="FFFFFF00"/>
  </sheetPr>
  <dimension ref="B2:J22"/>
  <sheetViews>
    <sheetView showGridLines="0" workbookViewId="0">
      <selection activeCell="E32" sqref="E32"/>
    </sheetView>
  </sheetViews>
  <sheetFormatPr baseColWidth="10" defaultRowHeight="14.5" x14ac:dyDescent="0.35"/>
  <cols>
    <col min="6" max="6" width="10.90625" style="26"/>
    <col min="9" max="9" width="10.90625" style="13"/>
    <col min="10" max="10" width="9.26953125" style="26" customWidth="1"/>
  </cols>
  <sheetData>
    <row r="2" spans="2:10" ht="16.5" x14ac:dyDescent="0.45">
      <c r="H2" s="9" t="s">
        <v>27</v>
      </c>
      <c r="I2" s="13">
        <v>0.3</v>
      </c>
    </row>
    <row r="3" spans="2:10" x14ac:dyDescent="0.35">
      <c r="H3" s="9"/>
      <c r="J3" s="30">
        <v>20000</v>
      </c>
    </row>
    <row r="4" spans="2:10" x14ac:dyDescent="0.35">
      <c r="I4"/>
      <c r="J4"/>
    </row>
    <row r="5" spans="2:10" x14ac:dyDescent="0.35">
      <c r="F5" s="56">
        <f>SUMPRODUCT(I2:I6,J3:J7)</f>
        <v>3000</v>
      </c>
      <c r="I5"/>
      <c r="J5"/>
    </row>
    <row r="6" spans="2:10" x14ac:dyDescent="0.35">
      <c r="H6" s="9" t="s">
        <v>29</v>
      </c>
      <c r="I6" s="13">
        <v>0.2</v>
      </c>
      <c r="J6" s="30"/>
    </row>
    <row r="7" spans="2:10" x14ac:dyDescent="0.35">
      <c r="H7" s="9"/>
      <c r="J7" s="30">
        <v>-15000</v>
      </c>
    </row>
    <row r="8" spans="2:10" x14ac:dyDescent="0.35">
      <c r="H8" s="9"/>
      <c r="J8" s="30"/>
    </row>
    <row r="9" spans="2:10" x14ac:dyDescent="0.35">
      <c r="C9" t="s">
        <v>25</v>
      </c>
    </row>
    <row r="11" spans="2:10" ht="15" thickBot="1" x14ac:dyDescent="0.4"/>
    <row r="12" spans="2:10" ht="16" thickBot="1" x14ac:dyDescent="0.4">
      <c r="B12" s="57">
        <f>MAX(F5,F19)</f>
        <v>3000</v>
      </c>
    </row>
    <row r="16" spans="2:10" x14ac:dyDescent="0.35">
      <c r="C16" t="s">
        <v>26</v>
      </c>
      <c r="H16" s="9" t="s">
        <v>27</v>
      </c>
      <c r="I16" s="13">
        <v>0.3</v>
      </c>
      <c r="J16" s="30"/>
    </row>
    <row r="17" spans="6:10" x14ac:dyDescent="0.35">
      <c r="H17" s="9"/>
      <c r="J17" s="30">
        <v>100</v>
      </c>
    </row>
    <row r="18" spans="6:10" x14ac:dyDescent="0.35">
      <c r="I18"/>
      <c r="J18"/>
    </row>
    <row r="19" spans="6:10" x14ac:dyDescent="0.35">
      <c r="F19" s="30">
        <f>SUMPRODUCT(I16:I20,J17:J21)</f>
        <v>50</v>
      </c>
      <c r="I19"/>
      <c r="J19"/>
    </row>
    <row r="20" spans="6:10" x14ac:dyDescent="0.35">
      <c r="H20" s="9" t="s">
        <v>29</v>
      </c>
      <c r="I20" s="13">
        <v>0.2</v>
      </c>
      <c r="J20" s="30"/>
    </row>
    <row r="21" spans="6:10" x14ac:dyDescent="0.35">
      <c r="H21" s="12"/>
      <c r="J21" s="30">
        <v>100</v>
      </c>
    </row>
    <row r="22" spans="6:10" x14ac:dyDescent="0.35">
      <c r="H22" s="1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50B6-24FA-40E3-9906-09DB94A4DD96}">
  <sheetPr>
    <tabColor rgb="FF0070C0"/>
  </sheetPr>
  <dimension ref="A1:S74"/>
  <sheetViews>
    <sheetView showGridLines="0" zoomScale="50" zoomScaleNormal="50" workbookViewId="0">
      <selection activeCell="U58" sqref="U58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1.7265625" style="5" customWidth="1"/>
    <col min="5" max="5" width="11.7265625" customWidth="1"/>
    <col min="6" max="6" width="12.81640625" style="5" bestFit="1" customWidth="1"/>
    <col min="7" max="7" width="7.1796875" style="12" customWidth="1"/>
    <col min="9" max="9" width="7" customWidth="1"/>
    <col min="10" max="10" width="12.81640625" style="42" bestFit="1" customWidth="1"/>
    <col min="12" max="12" width="10.26953125" style="5" customWidth="1"/>
    <col min="13" max="13" width="6.453125" customWidth="1"/>
    <col min="14" max="14" width="10" style="40" customWidth="1"/>
    <col min="15" max="15" width="7.81640625" customWidth="1"/>
    <col min="16" max="16" width="14.453125" style="9" customWidth="1"/>
    <col min="17" max="17" width="9.1796875" style="12" customWidth="1"/>
    <col min="18" max="18" width="11.08984375" style="20" bestFit="1" customWidth="1"/>
  </cols>
  <sheetData>
    <row r="1" spans="2:19" ht="18.5" x14ac:dyDescent="0.45">
      <c r="B1" s="6"/>
    </row>
    <row r="6" spans="2:19" ht="15.5" x14ac:dyDescent="0.35">
      <c r="E6" s="15"/>
      <c r="F6" s="36"/>
      <c r="G6" s="23"/>
      <c r="H6" s="15"/>
      <c r="I6" s="15"/>
      <c r="J6" s="27"/>
      <c r="K6" s="15"/>
      <c r="L6" s="36"/>
      <c r="M6" s="15"/>
      <c r="N6" s="41"/>
      <c r="O6" s="15"/>
      <c r="P6" s="16"/>
      <c r="Q6" s="23"/>
      <c r="R6" s="21"/>
      <c r="S6" s="15"/>
    </row>
    <row r="7" spans="2:19" ht="15.5" x14ac:dyDescent="0.35">
      <c r="C7" s="32"/>
      <c r="D7" s="3"/>
      <c r="E7" s="18"/>
      <c r="F7" s="36"/>
      <c r="G7" s="23"/>
      <c r="H7" s="15"/>
      <c r="I7" s="15"/>
      <c r="J7" s="27"/>
      <c r="K7" s="15"/>
      <c r="L7" s="36"/>
      <c r="M7" s="15"/>
      <c r="N7" s="41"/>
      <c r="O7" s="15"/>
      <c r="P7" s="16" t="s">
        <v>5</v>
      </c>
      <c r="Q7" s="24">
        <v>0.66666666666666663</v>
      </c>
      <c r="R7" s="21"/>
      <c r="S7" s="15"/>
    </row>
    <row r="8" spans="2:19" ht="15.5" x14ac:dyDescent="0.35">
      <c r="B8" s="4"/>
      <c r="C8" s="33"/>
      <c r="D8" s="10"/>
      <c r="E8" s="19"/>
      <c r="F8" s="36"/>
      <c r="G8" s="23"/>
      <c r="H8" s="15"/>
      <c r="I8" s="15"/>
      <c r="J8" s="27"/>
      <c r="K8" s="15"/>
      <c r="L8" s="36"/>
      <c r="M8" s="15"/>
      <c r="N8" s="41"/>
      <c r="O8" s="15"/>
      <c r="P8" s="16"/>
      <c r="Q8" s="24"/>
      <c r="R8" s="21">
        <v>800000</v>
      </c>
      <c r="S8" s="15"/>
    </row>
    <row r="9" spans="2:19" ht="15.5" x14ac:dyDescent="0.35">
      <c r="E9" s="15"/>
      <c r="F9" s="37"/>
      <c r="G9" s="23"/>
      <c r="H9" s="15"/>
      <c r="I9" s="15"/>
      <c r="J9" s="27"/>
      <c r="K9" s="15"/>
      <c r="L9" s="36"/>
      <c r="M9" s="15"/>
      <c r="N9" s="41"/>
      <c r="O9" s="15"/>
      <c r="P9" s="16"/>
      <c r="Q9" s="24"/>
      <c r="R9" s="21"/>
      <c r="S9" s="15"/>
    </row>
    <row r="10" spans="2:19" ht="15.5" x14ac:dyDescent="0.35">
      <c r="E10" s="15"/>
      <c r="F10" s="37"/>
      <c r="G10" s="23"/>
      <c r="H10" s="15"/>
      <c r="I10" s="15"/>
      <c r="J10" s="27"/>
      <c r="K10" s="15"/>
      <c r="L10" s="36"/>
      <c r="M10" s="15"/>
      <c r="N10" s="38">
        <f>SUMPRODUCT(Q7:Q11,R8:R12)</f>
        <v>366666.66666666657</v>
      </c>
      <c r="O10" s="15"/>
      <c r="P10" s="16"/>
      <c r="Q10" s="24"/>
      <c r="R10" s="21"/>
      <c r="S10" s="15"/>
    </row>
    <row r="11" spans="2:19" ht="15.5" x14ac:dyDescent="0.35">
      <c r="E11" s="15"/>
      <c r="F11" s="37"/>
      <c r="G11" s="23"/>
      <c r="H11" s="15"/>
      <c r="I11" s="15"/>
      <c r="J11" s="27"/>
      <c r="K11" s="15"/>
      <c r="L11" s="36"/>
      <c r="M11" s="15"/>
      <c r="N11" s="38"/>
      <c r="O11" s="15"/>
      <c r="P11" s="16" t="s">
        <v>6</v>
      </c>
      <c r="Q11" s="24">
        <f>1-Q7</f>
        <v>0.33333333333333337</v>
      </c>
      <c r="R11" s="21"/>
      <c r="S11" s="15"/>
    </row>
    <row r="12" spans="2:19" ht="15.5" x14ac:dyDescent="0.35">
      <c r="E12" s="15"/>
      <c r="F12" s="36"/>
      <c r="G12" s="23"/>
      <c r="H12" s="15"/>
      <c r="I12" s="15"/>
      <c r="J12" s="27"/>
      <c r="K12" s="15"/>
      <c r="L12" s="39"/>
      <c r="M12" s="15"/>
      <c r="N12" s="38"/>
      <c r="O12" s="15"/>
      <c r="P12" s="16"/>
      <c r="Q12" s="24"/>
      <c r="R12" s="21">
        <v>-500000</v>
      </c>
      <c r="S12" s="15"/>
    </row>
    <row r="13" spans="2:19" ht="15.5" x14ac:dyDescent="0.35">
      <c r="E13" s="15"/>
      <c r="F13" s="36"/>
      <c r="G13" s="23"/>
      <c r="H13" s="15"/>
      <c r="I13" s="15"/>
      <c r="J13" s="27"/>
      <c r="K13" s="15"/>
      <c r="L13" s="36"/>
      <c r="M13" s="15"/>
      <c r="N13" s="38"/>
      <c r="O13" s="15"/>
      <c r="P13" s="16"/>
      <c r="Q13" s="24"/>
      <c r="R13" s="21"/>
      <c r="S13" s="15"/>
    </row>
    <row r="14" spans="2:19" ht="15.5" x14ac:dyDescent="0.35">
      <c r="E14" s="15"/>
      <c r="F14" s="36"/>
      <c r="G14" s="23"/>
      <c r="H14" s="15"/>
      <c r="I14" s="15"/>
      <c r="J14" s="27"/>
      <c r="K14" s="15"/>
      <c r="L14" s="36"/>
      <c r="M14" s="15"/>
      <c r="N14" s="38"/>
      <c r="O14" s="15"/>
      <c r="P14" s="16"/>
      <c r="Q14" s="24"/>
      <c r="R14" s="21"/>
      <c r="S14" s="15"/>
    </row>
    <row r="15" spans="2:19" ht="15.5" x14ac:dyDescent="0.35">
      <c r="E15" s="15"/>
      <c r="F15" s="36"/>
      <c r="G15" s="23"/>
      <c r="H15" s="15"/>
      <c r="I15" s="15"/>
      <c r="J15" s="27"/>
      <c r="K15" s="15"/>
      <c r="L15" s="36" t="s">
        <v>2</v>
      </c>
      <c r="M15" s="15"/>
      <c r="N15" s="41"/>
      <c r="O15" s="15"/>
      <c r="P15" s="16"/>
      <c r="Q15" s="23"/>
      <c r="R15" s="21"/>
      <c r="S15" s="15"/>
    </row>
    <row r="16" spans="2:19" ht="15.5" x14ac:dyDescent="0.35">
      <c r="C16" s="34"/>
      <c r="D16" s="4"/>
      <c r="E16" s="15"/>
      <c r="F16" s="36"/>
      <c r="G16" s="23"/>
      <c r="H16" s="15"/>
      <c r="I16" s="15"/>
      <c r="J16" s="27"/>
      <c r="K16" s="15"/>
      <c r="L16" s="36"/>
      <c r="M16" s="15"/>
      <c r="N16" s="41"/>
      <c r="O16" s="15"/>
      <c r="P16" s="16"/>
      <c r="Q16" s="23"/>
      <c r="R16" s="21"/>
      <c r="S16" s="15"/>
    </row>
    <row r="17" spans="3:19" ht="15.5" x14ac:dyDescent="0.35">
      <c r="E17" s="15"/>
      <c r="F17" s="36"/>
      <c r="G17" s="23"/>
      <c r="H17" s="15"/>
      <c r="I17" s="15"/>
      <c r="J17" s="28">
        <f>MAX(N10,N24)</f>
        <v>366666.66666666657</v>
      </c>
      <c r="K17" s="15"/>
      <c r="L17" s="36"/>
      <c r="M17" s="15"/>
      <c r="N17" s="41"/>
      <c r="O17" s="15"/>
      <c r="P17" s="16"/>
      <c r="Q17" s="23"/>
      <c r="R17" s="21"/>
      <c r="S17" s="15"/>
    </row>
    <row r="18" spans="3:19" ht="15.5" x14ac:dyDescent="0.35">
      <c r="E18" s="15"/>
      <c r="F18" s="36"/>
      <c r="G18" s="23"/>
      <c r="H18" s="15"/>
      <c r="I18" s="15"/>
      <c r="J18" s="21"/>
      <c r="K18" s="15"/>
      <c r="L18" s="36"/>
      <c r="M18" s="15"/>
      <c r="N18" s="41"/>
      <c r="O18" s="15"/>
      <c r="P18" s="16"/>
      <c r="Q18" s="23"/>
      <c r="R18" s="21"/>
      <c r="S18" s="15"/>
    </row>
    <row r="19" spans="3:19" ht="15.5" x14ac:dyDescent="0.35">
      <c r="E19" s="15"/>
      <c r="F19" s="36"/>
      <c r="G19" s="23"/>
      <c r="H19" s="15"/>
      <c r="I19" s="15"/>
      <c r="J19" s="21"/>
      <c r="K19" s="15"/>
      <c r="L19" s="36" t="s">
        <v>3</v>
      </c>
      <c r="M19" s="15"/>
      <c r="N19" s="41"/>
      <c r="O19" s="15"/>
      <c r="P19" s="16"/>
      <c r="Q19" s="23"/>
      <c r="R19" s="21"/>
      <c r="S19" s="15"/>
    </row>
    <row r="20" spans="3:19" ht="15.5" x14ac:dyDescent="0.35">
      <c r="E20" s="15"/>
      <c r="F20" s="36"/>
      <c r="G20" s="23"/>
      <c r="H20" s="15"/>
      <c r="I20" s="15"/>
      <c r="J20" s="21"/>
      <c r="K20" s="15"/>
      <c r="L20" s="36"/>
      <c r="M20" s="15"/>
      <c r="N20" s="41"/>
      <c r="O20" s="15"/>
      <c r="P20" s="16"/>
      <c r="Q20" s="23"/>
      <c r="R20" s="21"/>
      <c r="S20" s="15"/>
    </row>
    <row r="21" spans="3:19" ht="15.5" x14ac:dyDescent="0.35">
      <c r="C21" s="35"/>
      <c r="E21" s="15"/>
      <c r="F21" s="36"/>
      <c r="G21" s="23"/>
      <c r="H21" s="15"/>
      <c r="I21" s="15"/>
      <c r="J21" s="21"/>
      <c r="K21" s="15"/>
      <c r="L21" s="36"/>
      <c r="M21" s="15"/>
      <c r="N21" s="38"/>
      <c r="O21" s="15"/>
      <c r="P21" s="16" t="s">
        <v>5</v>
      </c>
      <c r="Q21" s="24">
        <v>0.66666666666666663</v>
      </c>
      <c r="R21" s="21"/>
      <c r="S21" s="15"/>
    </row>
    <row r="22" spans="3:19" ht="15.5" x14ac:dyDescent="0.35">
      <c r="C22" s="35"/>
      <c r="E22" s="15"/>
      <c r="F22" s="36" t="s">
        <v>13</v>
      </c>
      <c r="G22" s="23">
        <v>0.6</v>
      </c>
      <c r="H22" s="15"/>
      <c r="I22" s="15"/>
      <c r="J22" s="21"/>
      <c r="K22" s="15"/>
      <c r="L22" s="36"/>
      <c r="M22" s="15"/>
      <c r="N22" s="38"/>
      <c r="O22" s="15"/>
      <c r="P22" s="16"/>
      <c r="Q22" s="24"/>
      <c r="R22" s="21">
        <v>200000</v>
      </c>
      <c r="S22" s="15"/>
    </row>
    <row r="23" spans="3:19" ht="15.5" x14ac:dyDescent="0.35">
      <c r="C23" s="35"/>
      <c r="E23" s="15"/>
      <c r="F23" s="36"/>
      <c r="G23" s="23"/>
      <c r="H23" s="15"/>
      <c r="I23" s="15"/>
      <c r="J23" s="21"/>
      <c r="K23" s="15"/>
      <c r="L23" s="36"/>
      <c r="M23" s="15"/>
      <c r="N23" s="38"/>
      <c r="O23" s="15"/>
      <c r="P23" s="16"/>
      <c r="Q23" s="24"/>
      <c r="R23" s="21"/>
      <c r="S23" s="15"/>
    </row>
    <row r="24" spans="3:19" ht="15.5" x14ac:dyDescent="0.35">
      <c r="C24" s="35"/>
      <c r="E24" s="15"/>
      <c r="F24" s="36"/>
      <c r="G24" s="23"/>
      <c r="H24" s="16"/>
      <c r="I24" s="18"/>
      <c r="J24" s="21"/>
      <c r="K24" s="15"/>
      <c r="L24" s="36"/>
      <c r="M24" s="15"/>
      <c r="N24" s="38">
        <f>SUMPRODUCT(Q21:Q25,R22:R26)</f>
        <v>166666.66666666666</v>
      </c>
      <c r="O24" s="15"/>
      <c r="P24" s="16"/>
      <c r="Q24" s="24"/>
      <c r="R24" s="21"/>
      <c r="S24" s="15"/>
    </row>
    <row r="25" spans="3:19" ht="15.5" x14ac:dyDescent="0.35">
      <c r="C25" s="35"/>
      <c r="E25" s="15"/>
      <c r="F25" s="36"/>
      <c r="G25" s="23"/>
      <c r="H25" s="15"/>
      <c r="I25" s="18"/>
      <c r="J25" s="21"/>
      <c r="K25" s="15"/>
      <c r="L25" s="36"/>
      <c r="M25" s="15"/>
      <c r="N25" s="38"/>
      <c r="O25" s="15"/>
      <c r="P25" s="16" t="s">
        <v>6</v>
      </c>
      <c r="Q25" s="24">
        <f>1-Q21</f>
        <v>0.33333333333333337</v>
      </c>
      <c r="R25" s="21"/>
      <c r="S25" s="15"/>
    </row>
    <row r="26" spans="3:19" ht="15.5" x14ac:dyDescent="0.35">
      <c r="C26" s="35"/>
      <c r="E26" s="15"/>
      <c r="F26" s="36"/>
      <c r="G26" s="23"/>
      <c r="H26" s="15"/>
      <c r="I26" s="18"/>
      <c r="J26" s="21"/>
      <c r="K26" s="15"/>
      <c r="L26" s="36"/>
      <c r="M26" s="15"/>
      <c r="N26" s="38"/>
      <c r="O26" s="15"/>
      <c r="P26" s="16"/>
      <c r="Q26" s="24"/>
      <c r="R26" s="21">
        <v>100000</v>
      </c>
      <c r="S26" s="15"/>
    </row>
    <row r="27" spans="3:19" ht="15.5" x14ac:dyDescent="0.35">
      <c r="C27" s="35"/>
      <c r="E27" s="15"/>
      <c r="F27" s="36"/>
      <c r="G27" s="23"/>
      <c r="H27" s="15"/>
      <c r="I27" s="18"/>
      <c r="J27" s="21"/>
      <c r="K27" s="15"/>
      <c r="L27" s="36"/>
      <c r="M27" s="15"/>
      <c r="N27" s="38"/>
      <c r="O27" s="15"/>
      <c r="P27" s="16"/>
      <c r="Q27" s="24"/>
      <c r="R27" s="21"/>
      <c r="S27" s="15"/>
    </row>
    <row r="28" spans="3:19" ht="15.5" x14ac:dyDescent="0.35">
      <c r="C28" s="35"/>
      <c r="E28" s="15"/>
      <c r="F28" s="38">
        <f>G22*J17+G35*J39</f>
        <v>269999.99999999994</v>
      </c>
      <c r="G28" s="23"/>
      <c r="H28" s="15"/>
      <c r="I28" s="18"/>
      <c r="J28" s="21"/>
      <c r="K28" s="15"/>
      <c r="L28" s="36"/>
      <c r="M28" s="15"/>
      <c r="N28" s="38"/>
      <c r="O28" s="15"/>
      <c r="P28" s="16"/>
      <c r="Q28" s="24"/>
      <c r="R28" s="21"/>
      <c r="S28" s="15"/>
    </row>
    <row r="29" spans="3:19" ht="15.5" x14ac:dyDescent="0.35">
      <c r="C29" s="35"/>
      <c r="E29" s="15"/>
      <c r="F29" s="36"/>
      <c r="G29" s="23"/>
      <c r="H29" s="15"/>
      <c r="I29" s="18"/>
      <c r="J29" s="21"/>
      <c r="K29" s="15"/>
      <c r="L29" s="36"/>
      <c r="M29" s="15"/>
      <c r="N29" s="38"/>
      <c r="O29" s="15"/>
      <c r="P29" s="16" t="s">
        <v>5</v>
      </c>
      <c r="Q29" s="24">
        <f>1-Q33</f>
        <v>0.25</v>
      </c>
      <c r="R29" s="21"/>
      <c r="S29" s="15"/>
    </row>
    <row r="30" spans="3:19" ht="15.5" x14ac:dyDescent="0.35">
      <c r="C30" s="35"/>
      <c r="E30" s="15"/>
      <c r="F30" s="36"/>
      <c r="G30" s="23"/>
      <c r="H30" s="15"/>
      <c r="I30" s="18"/>
      <c r="J30" s="21"/>
      <c r="K30" s="15"/>
      <c r="L30" s="36"/>
      <c r="M30" s="15"/>
      <c r="N30" s="38"/>
      <c r="O30" s="15"/>
      <c r="P30" s="16"/>
      <c r="Q30" s="24"/>
      <c r="R30" s="21">
        <v>800000</v>
      </c>
      <c r="S30" s="15"/>
    </row>
    <row r="31" spans="3:19" ht="15.5" x14ac:dyDescent="0.35">
      <c r="E31" s="15"/>
      <c r="F31" s="36"/>
      <c r="G31" s="23"/>
      <c r="H31" s="15"/>
      <c r="I31" s="18"/>
      <c r="J31" s="21"/>
      <c r="K31" s="15"/>
      <c r="L31" s="36"/>
      <c r="M31" s="15"/>
      <c r="N31" s="38"/>
      <c r="O31" s="15"/>
      <c r="P31" s="16"/>
      <c r="Q31" s="24"/>
      <c r="R31" s="21"/>
      <c r="S31" s="15"/>
    </row>
    <row r="32" spans="3:19" ht="15.5" x14ac:dyDescent="0.35">
      <c r="E32" s="15"/>
      <c r="F32" s="36"/>
      <c r="G32" s="23"/>
      <c r="H32" s="15"/>
      <c r="I32" s="15"/>
      <c r="J32" s="21"/>
      <c r="K32" s="15"/>
      <c r="L32" s="36"/>
      <c r="M32" s="15"/>
      <c r="N32" s="38">
        <f>SUMPRODUCT(Q29:Q33,R30:R34)</f>
        <v>-175000</v>
      </c>
      <c r="O32" s="15"/>
      <c r="P32" s="16"/>
      <c r="Q32" s="24"/>
      <c r="R32" s="21"/>
      <c r="S32" s="15"/>
    </row>
    <row r="33" spans="1:19" ht="15.5" x14ac:dyDescent="0.35">
      <c r="C33" s="5" t="s">
        <v>10</v>
      </c>
      <c r="E33" s="15"/>
      <c r="F33" s="36"/>
      <c r="G33" s="23"/>
      <c r="H33" s="15"/>
      <c r="I33" s="15"/>
      <c r="J33" s="21"/>
      <c r="K33" s="15"/>
      <c r="L33" s="36"/>
      <c r="M33" s="15"/>
      <c r="N33" s="38"/>
      <c r="O33" s="15"/>
      <c r="P33" s="16" t="s">
        <v>6</v>
      </c>
      <c r="Q33" s="24">
        <v>0.75</v>
      </c>
      <c r="R33" s="21"/>
      <c r="S33" s="15"/>
    </row>
    <row r="34" spans="1:19" ht="15.5" x14ac:dyDescent="0.35">
      <c r="B34" s="8"/>
      <c r="E34" s="15"/>
      <c r="F34" s="36"/>
      <c r="G34" s="23"/>
      <c r="H34" s="15"/>
      <c r="I34" s="15"/>
      <c r="J34" s="21"/>
      <c r="K34" s="15"/>
      <c r="L34" s="36"/>
      <c r="M34" s="15"/>
      <c r="N34" s="38"/>
      <c r="O34" s="15"/>
      <c r="P34" s="16"/>
      <c r="Q34" s="24"/>
      <c r="R34" s="21">
        <v>-500000</v>
      </c>
      <c r="S34" s="15"/>
    </row>
    <row r="35" spans="1:19" ht="15.5" x14ac:dyDescent="0.35">
      <c r="E35" s="15"/>
      <c r="F35" s="36" t="s">
        <v>12</v>
      </c>
      <c r="G35" s="23">
        <v>0.4</v>
      </c>
      <c r="H35" s="15"/>
      <c r="I35" s="15"/>
      <c r="J35" s="21"/>
      <c r="K35" s="15"/>
      <c r="L35" s="36"/>
      <c r="M35" s="15"/>
      <c r="N35" s="38"/>
      <c r="O35" s="15"/>
      <c r="P35" s="16"/>
      <c r="Q35" s="24"/>
      <c r="R35" s="21"/>
      <c r="S35" s="15"/>
    </row>
    <row r="36" spans="1:19" ht="16" thickBot="1" x14ac:dyDescent="0.4">
      <c r="E36" s="15"/>
      <c r="F36" s="36"/>
      <c r="G36" s="23"/>
      <c r="H36" s="15"/>
      <c r="I36" s="15"/>
      <c r="J36" s="21"/>
      <c r="K36" s="15"/>
      <c r="L36" s="36"/>
      <c r="M36" s="15"/>
      <c r="N36" s="38"/>
      <c r="O36" s="15"/>
      <c r="P36" s="16"/>
      <c r="Q36" s="24"/>
      <c r="R36" s="21"/>
      <c r="S36" s="15"/>
    </row>
    <row r="37" spans="1:19" ht="15.5" x14ac:dyDescent="0.35">
      <c r="C37" s="176">
        <f>MAX(F28,J62)</f>
        <v>269999.99999999994</v>
      </c>
      <c r="E37" s="15"/>
      <c r="F37" s="36"/>
      <c r="G37" s="23"/>
      <c r="H37" s="15"/>
      <c r="I37" s="15"/>
      <c r="J37" s="21"/>
      <c r="K37" s="15"/>
      <c r="L37" s="36" t="s">
        <v>2</v>
      </c>
      <c r="M37" s="15"/>
      <c r="N37" s="41"/>
      <c r="O37" s="15"/>
      <c r="P37" s="16"/>
      <c r="Q37" s="23"/>
      <c r="R37" s="21"/>
      <c r="S37" s="15"/>
    </row>
    <row r="38" spans="1:19" ht="16" thickBot="1" x14ac:dyDescent="0.4">
      <c r="C38" s="177"/>
      <c r="E38" s="15"/>
      <c r="F38" s="36"/>
      <c r="G38" s="23"/>
      <c r="H38" s="15"/>
      <c r="I38" s="15"/>
      <c r="J38" s="21"/>
      <c r="K38" s="15"/>
      <c r="L38" s="36"/>
      <c r="M38" s="15"/>
      <c r="N38" s="41"/>
      <c r="O38" s="15"/>
      <c r="P38" s="16"/>
      <c r="Q38" s="23"/>
      <c r="R38" s="21"/>
      <c r="S38" s="15"/>
    </row>
    <row r="39" spans="1:19" ht="15.5" x14ac:dyDescent="0.35">
      <c r="E39" s="15"/>
      <c r="F39" s="36"/>
      <c r="G39" s="23"/>
      <c r="H39" s="15"/>
      <c r="I39" s="15"/>
      <c r="J39" s="28">
        <f>MAX(N32,N46)</f>
        <v>125000</v>
      </c>
      <c r="K39" s="15"/>
      <c r="L39" s="36"/>
      <c r="M39" s="15"/>
      <c r="N39" s="41"/>
      <c r="O39" s="15"/>
      <c r="P39" s="16"/>
      <c r="Q39" s="23"/>
      <c r="R39" s="21"/>
      <c r="S39" s="15"/>
    </row>
    <row r="40" spans="1:19" ht="15.5" x14ac:dyDescent="0.35">
      <c r="E40" s="15"/>
      <c r="F40" s="36"/>
      <c r="G40" s="23"/>
      <c r="H40" s="15"/>
      <c r="I40" s="15"/>
      <c r="J40" s="27"/>
      <c r="K40" s="15"/>
      <c r="L40" s="36"/>
      <c r="M40" s="15"/>
      <c r="N40" s="41"/>
      <c r="O40" s="15"/>
      <c r="P40" s="16"/>
      <c r="Q40" s="23"/>
      <c r="R40" s="21"/>
      <c r="S40" s="15"/>
    </row>
    <row r="41" spans="1:19" ht="15.5" x14ac:dyDescent="0.35">
      <c r="E41" s="15"/>
      <c r="F41" s="36"/>
      <c r="G41" s="23"/>
      <c r="H41" s="15"/>
      <c r="I41" s="15"/>
      <c r="J41" s="27"/>
      <c r="K41" s="15"/>
      <c r="L41" s="36" t="s">
        <v>3</v>
      </c>
      <c r="M41" s="15"/>
      <c r="N41" s="41"/>
      <c r="O41" s="15"/>
      <c r="P41" s="16"/>
      <c r="Q41" s="23"/>
      <c r="R41" s="21"/>
      <c r="S41" s="15"/>
    </row>
    <row r="42" spans="1:19" ht="15.5" x14ac:dyDescent="0.35">
      <c r="A42" s="31"/>
      <c r="E42" s="15"/>
      <c r="F42" s="36"/>
      <c r="G42" s="23"/>
      <c r="H42" s="15"/>
      <c r="I42" s="15"/>
      <c r="J42" s="27"/>
      <c r="K42" s="15"/>
      <c r="L42" s="36"/>
      <c r="M42" s="15"/>
      <c r="N42" s="41"/>
      <c r="O42" s="15"/>
      <c r="P42" s="16"/>
      <c r="Q42" s="23"/>
      <c r="R42" s="21"/>
      <c r="S42" s="15"/>
    </row>
    <row r="43" spans="1:19" ht="15.5" x14ac:dyDescent="0.35">
      <c r="E43" s="15"/>
      <c r="F43" s="36"/>
      <c r="G43" s="23"/>
      <c r="H43" s="15"/>
      <c r="I43" s="15"/>
      <c r="J43" s="27"/>
      <c r="K43" s="15"/>
      <c r="L43" s="36"/>
      <c r="M43" s="15"/>
      <c r="N43" s="38"/>
      <c r="O43" s="15"/>
      <c r="P43" s="16" t="s">
        <v>5</v>
      </c>
      <c r="Q43" s="24">
        <f>1-Q47</f>
        <v>0.25</v>
      </c>
      <c r="R43" s="21"/>
      <c r="S43" s="15"/>
    </row>
    <row r="44" spans="1:19" ht="15.5" x14ac:dyDescent="0.35">
      <c r="E44" s="15"/>
      <c r="F44" s="36"/>
      <c r="G44" s="23"/>
      <c r="H44" s="15"/>
      <c r="I44" s="15"/>
      <c r="J44" s="27"/>
      <c r="K44" s="15"/>
      <c r="L44" s="36"/>
      <c r="M44" s="15"/>
      <c r="N44" s="38"/>
      <c r="O44" s="15"/>
      <c r="P44" s="16"/>
      <c r="Q44" s="24"/>
      <c r="R44" s="21">
        <v>200000</v>
      </c>
      <c r="S44" s="15"/>
    </row>
    <row r="45" spans="1:19" ht="15.5" x14ac:dyDescent="0.35">
      <c r="C45" s="5" t="s">
        <v>11</v>
      </c>
      <c r="E45" s="15"/>
      <c r="F45" s="36"/>
      <c r="G45" s="23"/>
      <c r="H45" s="15"/>
      <c r="I45" s="15"/>
      <c r="J45" s="29"/>
      <c r="K45" s="15"/>
      <c r="L45" s="36"/>
      <c r="M45" s="15"/>
      <c r="N45" s="38"/>
      <c r="O45" s="15"/>
      <c r="P45" s="16"/>
      <c r="Q45" s="24"/>
      <c r="R45" s="21"/>
      <c r="S45" s="15"/>
    </row>
    <row r="46" spans="1:19" ht="15.5" x14ac:dyDescent="0.35">
      <c r="E46" s="15"/>
      <c r="F46" s="36"/>
      <c r="G46" s="23"/>
      <c r="H46" s="15"/>
      <c r="I46" s="15"/>
      <c r="J46" s="29"/>
      <c r="K46" s="15"/>
      <c r="L46" s="36"/>
      <c r="M46" s="15"/>
      <c r="N46" s="38">
        <f>SUMPRODUCT(Q43:Q47,R44:R48)</f>
        <v>125000</v>
      </c>
      <c r="O46" s="15"/>
      <c r="P46" s="16"/>
      <c r="Q46" s="24"/>
      <c r="R46" s="21"/>
      <c r="S46" s="15"/>
    </row>
    <row r="47" spans="1:19" ht="15.5" x14ac:dyDescent="0.35">
      <c r="E47" s="15"/>
      <c r="F47" s="36"/>
      <c r="G47" s="23"/>
      <c r="H47" s="15"/>
      <c r="I47" s="15"/>
      <c r="J47" s="29"/>
      <c r="K47" s="15"/>
      <c r="L47" s="36"/>
      <c r="M47" s="15"/>
      <c r="N47" s="41"/>
      <c r="O47" s="15"/>
      <c r="P47" s="16" t="s">
        <v>6</v>
      </c>
      <c r="Q47" s="24">
        <v>0.75</v>
      </c>
      <c r="R47" s="21"/>
      <c r="S47" s="15"/>
    </row>
    <row r="48" spans="1:19" ht="15.5" x14ac:dyDescent="0.35">
      <c r="E48" s="15"/>
      <c r="F48" s="36"/>
      <c r="G48" s="23"/>
      <c r="H48" s="15"/>
      <c r="I48" s="15"/>
      <c r="J48" s="29"/>
      <c r="K48" s="15"/>
      <c r="L48" s="36"/>
      <c r="M48" s="15"/>
      <c r="N48" s="41"/>
      <c r="O48" s="15"/>
      <c r="P48" s="16"/>
      <c r="Q48" s="23"/>
      <c r="R48" s="21">
        <v>100000</v>
      </c>
      <c r="S48" s="15"/>
    </row>
    <row r="49" spans="3:19" ht="15.5" x14ac:dyDescent="0.35">
      <c r="E49" s="15"/>
      <c r="F49" s="36"/>
      <c r="G49" s="23"/>
      <c r="H49" s="15"/>
      <c r="I49" s="15"/>
      <c r="J49" s="29"/>
      <c r="K49" s="15"/>
      <c r="L49" s="36"/>
      <c r="M49" s="15"/>
      <c r="N49" s="41"/>
      <c r="O49" s="15"/>
      <c r="P49" s="16"/>
      <c r="Q49" s="23"/>
      <c r="R49" s="21"/>
      <c r="S49" s="15"/>
    </row>
    <row r="50" spans="3:19" ht="15.5" x14ac:dyDescent="0.35">
      <c r="E50" s="15"/>
      <c r="F50" s="36"/>
      <c r="G50" s="23"/>
      <c r="H50" s="15"/>
      <c r="I50" s="15"/>
      <c r="J50" s="29"/>
      <c r="K50" s="15"/>
      <c r="L50" s="36"/>
      <c r="M50" s="15"/>
      <c r="N50" s="41"/>
      <c r="O50" s="15"/>
      <c r="P50" s="16"/>
      <c r="Q50" s="23"/>
      <c r="R50" s="21"/>
      <c r="S50" s="15"/>
    </row>
    <row r="51" spans="3:19" x14ac:dyDescent="0.35">
      <c r="J51" s="43"/>
    </row>
    <row r="52" spans="3:19" ht="15.5" x14ac:dyDescent="0.35">
      <c r="C52" s="44" t="s">
        <v>9</v>
      </c>
      <c r="D52" s="45"/>
      <c r="E52" s="14">
        <v>20000</v>
      </c>
      <c r="J52" s="21"/>
      <c r="K52" s="15"/>
      <c r="L52" s="36"/>
      <c r="M52" s="15"/>
      <c r="N52" s="38"/>
      <c r="O52" s="15"/>
      <c r="P52" s="16" t="s">
        <v>5</v>
      </c>
      <c r="Q52" s="24">
        <v>0.5</v>
      </c>
      <c r="R52" s="21"/>
      <c r="S52" s="15"/>
    </row>
    <row r="53" spans="3:19" ht="15.5" x14ac:dyDescent="0.35">
      <c r="C53" s="44" t="s">
        <v>8</v>
      </c>
      <c r="D53" s="44"/>
      <c r="E53" s="22">
        <f>C37-J62-E52</f>
        <v>99999.999999999942</v>
      </c>
      <c r="J53" s="21"/>
      <c r="K53" s="15"/>
      <c r="L53" s="36"/>
      <c r="M53" s="15"/>
      <c r="N53" s="38"/>
      <c r="O53" s="15"/>
      <c r="P53" s="16"/>
      <c r="Q53" s="24"/>
      <c r="R53" s="21">
        <v>800000</v>
      </c>
      <c r="S53" s="15"/>
    </row>
    <row r="54" spans="3:19" ht="15.5" x14ac:dyDescent="0.35">
      <c r="J54" s="21"/>
      <c r="K54" s="15"/>
      <c r="L54" s="36"/>
      <c r="M54" s="15"/>
      <c r="N54" s="38"/>
      <c r="O54" s="15"/>
      <c r="P54" s="16"/>
      <c r="Q54" s="24"/>
      <c r="R54" s="21"/>
      <c r="S54" s="15"/>
    </row>
    <row r="55" spans="3:19" ht="15.5" x14ac:dyDescent="0.35">
      <c r="J55" s="21"/>
      <c r="K55" s="15"/>
      <c r="L55" s="36"/>
      <c r="M55" s="15"/>
      <c r="N55" s="38">
        <f>SUMPRODUCT(Q52:Q56,R53:R57)</f>
        <v>150000</v>
      </c>
      <c r="O55" s="15"/>
      <c r="P55" s="16"/>
      <c r="Q55" s="24"/>
      <c r="R55" s="21"/>
      <c r="S55" s="15"/>
    </row>
    <row r="56" spans="3:19" ht="15.5" x14ac:dyDescent="0.35">
      <c r="J56" s="21"/>
      <c r="K56" s="15"/>
      <c r="L56" s="36"/>
      <c r="M56" s="15"/>
      <c r="N56" s="38"/>
      <c r="O56" s="15"/>
      <c r="P56" s="16" t="s">
        <v>6</v>
      </c>
      <c r="Q56" s="24">
        <v>0.5</v>
      </c>
      <c r="R56" s="21"/>
      <c r="S56" s="15"/>
    </row>
    <row r="57" spans="3:19" ht="15.5" x14ac:dyDescent="0.35">
      <c r="J57" s="21"/>
      <c r="K57" s="15"/>
      <c r="L57" s="36"/>
      <c r="M57" s="15"/>
      <c r="N57" s="38"/>
      <c r="O57" s="15"/>
      <c r="P57" s="16"/>
      <c r="Q57" s="24"/>
      <c r="R57" s="21">
        <v>-500000</v>
      </c>
      <c r="S57" s="15"/>
    </row>
    <row r="58" spans="3:19" ht="15.5" x14ac:dyDescent="0.35">
      <c r="J58" s="21"/>
      <c r="K58" s="15"/>
      <c r="L58" s="36"/>
      <c r="M58" s="15"/>
      <c r="N58" s="38"/>
      <c r="O58" s="15"/>
      <c r="P58" s="16"/>
      <c r="Q58" s="24"/>
      <c r="R58" s="21"/>
      <c r="S58" s="15"/>
    </row>
    <row r="59" spans="3:19" ht="15.5" x14ac:dyDescent="0.35">
      <c r="J59" s="21"/>
      <c r="K59" s="15"/>
      <c r="L59" s="36"/>
      <c r="M59" s="15"/>
      <c r="N59" s="38"/>
      <c r="O59" s="15"/>
      <c r="P59" s="16"/>
      <c r="Q59" s="24"/>
      <c r="R59" s="21"/>
      <c r="S59" s="15"/>
    </row>
    <row r="60" spans="3:19" ht="15.5" x14ac:dyDescent="0.35">
      <c r="J60" s="21"/>
      <c r="K60" s="15"/>
      <c r="L60" s="36" t="s">
        <v>2</v>
      </c>
      <c r="M60" s="15"/>
      <c r="N60" s="41"/>
      <c r="O60" s="15"/>
      <c r="P60" s="16"/>
      <c r="Q60" s="23"/>
      <c r="R60" s="21"/>
      <c r="S60" s="15"/>
    </row>
    <row r="61" spans="3:19" ht="15.5" x14ac:dyDescent="0.35">
      <c r="J61" s="21"/>
      <c r="K61" s="15"/>
      <c r="L61" s="36"/>
      <c r="M61" s="15"/>
      <c r="N61" s="41"/>
      <c r="O61" s="15"/>
      <c r="P61" s="16"/>
      <c r="Q61" s="23"/>
      <c r="R61" s="21"/>
      <c r="S61" s="15"/>
    </row>
    <row r="62" spans="3:19" ht="15.5" x14ac:dyDescent="0.35">
      <c r="J62" s="28">
        <f>MAX(N55,N69)</f>
        <v>150000</v>
      </c>
      <c r="K62" s="15"/>
      <c r="L62" s="36"/>
      <c r="M62" s="15"/>
      <c r="N62" s="41"/>
      <c r="O62" s="15"/>
      <c r="P62" s="16"/>
      <c r="Q62" s="23"/>
      <c r="R62" s="21"/>
      <c r="S62" s="15"/>
    </row>
    <row r="63" spans="3:19" ht="15.5" x14ac:dyDescent="0.35">
      <c r="J63" s="27"/>
      <c r="K63" s="15"/>
      <c r="L63" s="36"/>
      <c r="M63" s="15"/>
      <c r="N63" s="41"/>
      <c r="O63" s="15"/>
      <c r="P63" s="16"/>
      <c r="Q63" s="23"/>
      <c r="R63" s="21"/>
      <c r="S63" s="15"/>
    </row>
    <row r="64" spans="3:19" ht="15.5" x14ac:dyDescent="0.35">
      <c r="J64" s="27"/>
      <c r="K64" s="15"/>
      <c r="L64" s="36" t="s">
        <v>3</v>
      </c>
      <c r="M64" s="15"/>
      <c r="N64" s="41"/>
      <c r="O64" s="15"/>
      <c r="P64" s="16"/>
      <c r="Q64" s="23"/>
      <c r="R64" s="21"/>
      <c r="S64" s="15"/>
    </row>
    <row r="65" spans="10:19" ht="15.5" x14ac:dyDescent="0.35">
      <c r="J65" s="27"/>
      <c r="K65" s="15"/>
      <c r="L65" s="36"/>
      <c r="M65" s="15"/>
      <c r="N65" s="41"/>
      <c r="O65" s="15"/>
      <c r="P65" s="16"/>
      <c r="Q65" s="23"/>
      <c r="R65" s="21"/>
      <c r="S65" s="15"/>
    </row>
    <row r="66" spans="10:19" ht="15.5" x14ac:dyDescent="0.35">
      <c r="J66" s="27"/>
      <c r="K66" s="15"/>
      <c r="L66" s="36"/>
      <c r="M66" s="15"/>
      <c r="N66" s="38"/>
      <c r="O66" s="15"/>
      <c r="P66" s="16" t="s">
        <v>5</v>
      </c>
      <c r="Q66" s="24">
        <v>0.5</v>
      </c>
      <c r="R66" s="21"/>
      <c r="S66" s="15"/>
    </row>
    <row r="67" spans="10:19" ht="15.5" x14ac:dyDescent="0.35">
      <c r="J67" s="27"/>
      <c r="K67" s="15"/>
      <c r="L67" s="36"/>
      <c r="M67" s="15"/>
      <c r="N67" s="38"/>
      <c r="O67" s="15"/>
      <c r="P67" s="16"/>
      <c r="Q67" s="24"/>
      <c r="R67" s="21">
        <v>200000</v>
      </c>
      <c r="S67" s="15"/>
    </row>
    <row r="68" spans="10:19" ht="15.5" x14ac:dyDescent="0.35">
      <c r="J68" s="29"/>
      <c r="K68" s="15"/>
      <c r="L68" s="36"/>
      <c r="M68" s="15"/>
      <c r="N68" s="38"/>
      <c r="O68" s="15"/>
      <c r="P68" s="16"/>
      <c r="Q68" s="24"/>
      <c r="R68" s="21"/>
      <c r="S68" s="15"/>
    </row>
    <row r="69" spans="10:19" ht="15.5" x14ac:dyDescent="0.35">
      <c r="J69" s="29"/>
      <c r="K69" s="15"/>
      <c r="L69" s="36"/>
      <c r="M69" s="15"/>
      <c r="N69" s="38">
        <f>SUMPRODUCT(Q66:Q70,R67:R71)</f>
        <v>150000</v>
      </c>
      <c r="O69" s="15"/>
      <c r="P69" s="16"/>
      <c r="Q69" s="24"/>
      <c r="R69" s="21"/>
      <c r="S69" s="15"/>
    </row>
    <row r="70" spans="10:19" ht="15.5" x14ac:dyDescent="0.35">
      <c r="J70" s="29"/>
      <c r="K70" s="15"/>
      <c r="L70" s="36"/>
      <c r="M70" s="15"/>
      <c r="N70" s="41"/>
      <c r="O70" s="15"/>
      <c r="P70" s="16" t="s">
        <v>6</v>
      </c>
      <c r="Q70" s="24">
        <v>0.5</v>
      </c>
      <c r="R70" s="21"/>
      <c r="S70" s="15"/>
    </row>
    <row r="71" spans="10:19" ht="15.5" x14ac:dyDescent="0.35">
      <c r="J71" s="29"/>
      <c r="K71" s="15"/>
      <c r="L71" s="36"/>
      <c r="M71" s="15"/>
      <c r="N71" s="41"/>
      <c r="O71" s="15"/>
      <c r="P71" s="16"/>
      <c r="Q71" s="23"/>
      <c r="R71" s="21">
        <v>100000</v>
      </c>
      <c r="S71" s="15"/>
    </row>
    <row r="72" spans="10:19" ht="15.5" x14ac:dyDescent="0.35">
      <c r="J72" s="29"/>
      <c r="K72" s="15"/>
      <c r="L72" s="36"/>
      <c r="M72" s="15"/>
      <c r="N72" s="41"/>
      <c r="O72" s="15"/>
      <c r="P72" s="16"/>
      <c r="Q72" s="23"/>
      <c r="R72" s="21"/>
      <c r="S72" s="15"/>
    </row>
    <row r="73" spans="10:19" ht="15.5" x14ac:dyDescent="0.35">
      <c r="J73" s="29"/>
      <c r="K73" s="15"/>
      <c r="L73" s="36"/>
      <c r="M73" s="15"/>
      <c r="N73" s="41"/>
      <c r="O73" s="15"/>
      <c r="P73" s="16"/>
      <c r="Q73" s="23"/>
      <c r="R73" s="21"/>
      <c r="S73" s="15"/>
    </row>
    <row r="74" spans="10:19" x14ac:dyDescent="0.35">
      <c r="J74" s="43"/>
    </row>
  </sheetData>
  <mergeCells count="1">
    <mergeCell ref="C37:C38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3053-7D5C-40B3-9B29-A414D4DB3295}">
  <sheetPr>
    <tabColor rgb="FF0070C0"/>
  </sheetPr>
  <dimension ref="A2:W87"/>
  <sheetViews>
    <sheetView showGridLines="0" topLeftCell="A10" zoomScale="50" zoomScaleNormal="50" workbookViewId="0">
      <selection activeCell="W66" sqref="W66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3.1796875" style="5" customWidth="1"/>
    <col min="5" max="5" width="13.36328125" bestFit="1" customWidth="1"/>
    <col min="6" max="6" width="12.81640625" style="5" bestFit="1" customWidth="1"/>
    <col min="7" max="7" width="7.1796875" style="12" customWidth="1"/>
    <col min="9" max="9" width="7" customWidth="1"/>
    <col min="10" max="10" width="12.81640625" style="42" bestFit="1" customWidth="1"/>
    <col min="12" max="12" width="10.26953125" style="5" customWidth="1"/>
    <col min="13" max="13" width="6.453125" customWidth="1"/>
    <col min="14" max="14" width="11.1796875" style="40" bestFit="1" customWidth="1"/>
    <col min="15" max="15" width="11.1796875" bestFit="1" customWidth="1"/>
    <col min="16" max="16" width="14.453125" style="9" customWidth="1"/>
    <col min="17" max="17" width="9.1796875" style="12" customWidth="1"/>
    <col min="18" max="18" width="15.36328125" style="53" customWidth="1"/>
    <col min="19" max="19" width="14.26953125" bestFit="1" customWidth="1"/>
    <col min="23" max="23" width="18" customWidth="1"/>
  </cols>
  <sheetData>
    <row r="2" spans="2:23" ht="15.5" x14ac:dyDescent="0.35">
      <c r="P2" s="15"/>
      <c r="Q2" s="36"/>
      <c r="R2" s="15"/>
      <c r="S2" s="41"/>
      <c r="T2" s="15"/>
      <c r="U2" s="16" t="s">
        <v>19</v>
      </c>
      <c r="V2" s="24">
        <v>1</v>
      </c>
      <c r="W2" s="25"/>
    </row>
    <row r="3" spans="2:23" ht="15.5" x14ac:dyDescent="0.35">
      <c r="P3" s="15"/>
      <c r="Q3" s="36"/>
      <c r="R3" s="15"/>
      <c r="S3" s="41"/>
      <c r="T3" s="15"/>
      <c r="U3" s="16"/>
      <c r="V3" s="24"/>
      <c r="W3" s="25">
        <v>15000000</v>
      </c>
    </row>
    <row r="4" spans="2:23" ht="15.5" x14ac:dyDescent="0.35">
      <c r="P4" s="15"/>
      <c r="Q4" s="36"/>
      <c r="R4" s="15"/>
      <c r="S4" s="41"/>
      <c r="T4" s="15"/>
      <c r="U4" s="16"/>
      <c r="V4" s="24"/>
      <c r="W4" s="25"/>
    </row>
    <row r="5" spans="2:23" ht="15.5" x14ac:dyDescent="0.35">
      <c r="M5" s="5"/>
      <c r="N5" s="5"/>
      <c r="P5" s="15"/>
      <c r="Q5" s="36"/>
      <c r="R5" s="15"/>
      <c r="S5" s="38">
        <f>SUMPRODUCT(V2:V6,W3:W7)</f>
        <v>15000000</v>
      </c>
      <c r="T5" s="15"/>
      <c r="U5" s="16"/>
      <c r="V5" s="24"/>
      <c r="W5" s="25"/>
    </row>
    <row r="6" spans="2:23" ht="15.5" x14ac:dyDescent="0.35">
      <c r="M6" s="5"/>
      <c r="N6" s="5"/>
      <c r="P6" s="15"/>
      <c r="Q6" s="36"/>
      <c r="R6" s="15"/>
      <c r="S6" s="38"/>
      <c r="T6" s="15"/>
      <c r="U6" s="16" t="s">
        <v>18</v>
      </c>
      <c r="V6" s="24">
        <f>1-V2</f>
        <v>0</v>
      </c>
      <c r="W6" s="25"/>
    </row>
    <row r="7" spans="2:23" ht="15.5" x14ac:dyDescent="0.35">
      <c r="M7" s="5"/>
      <c r="N7" s="5"/>
      <c r="P7" s="15"/>
      <c r="Q7" s="39"/>
      <c r="R7" s="15"/>
      <c r="S7" s="38"/>
      <c r="T7" s="15"/>
      <c r="U7" s="16"/>
      <c r="V7" s="24"/>
      <c r="W7" s="25">
        <v>-9000000</v>
      </c>
    </row>
    <row r="8" spans="2:23" ht="15.5" x14ac:dyDescent="0.35">
      <c r="M8" s="5"/>
      <c r="N8" s="5"/>
      <c r="P8" s="15"/>
      <c r="Q8" s="36"/>
      <c r="R8" s="15"/>
      <c r="S8" s="38"/>
      <c r="T8" s="15"/>
      <c r="U8" s="16"/>
      <c r="V8" s="24"/>
      <c r="W8" s="25"/>
    </row>
    <row r="9" spans="2:23" ht="15.5" x14ac:dyDescent="0.35">
      <c r="M9" s="5"/>
      <c r="N9" s="5"/>
      <c r="P9" s="15"/>
      <c r="Q9" s="36"/>
      <c r="R9" s="15"/>
      <c r="S9" s="38"/>
      <c r="T9" s="15"/>
      <c r="U9" s="16"/>
      <c r="V9" s="24"/>
      <c r="W9" s="25"/>
    </row>
    <row r="10" spans="2:23" ht="15.5" x14ac:dyDescent="0.35">
      <c r="M10" s="5"/>
      <c r="N10" s="5"/>
      <c r="P10" s="15"/>
      <c r="Q10" s="36" t="s">
        <v>15</v>
      </c>
      <c r="R10" s="15"/>
      <c r="S10" s="41"/>
      <c r="T10" s="15"/>
      <c r="U10" s="16"/>
      <c r="V10" s="23"/>
      <c r="W10" s="25"/>
    </row>
    <row r="11" spans="2:23" ht="16" thickBot="1" x14ac:dyDescent="0.4">
      <c r="M11" s="5"/>
      <c r="N11" s="5"/>
      <c r="P11" s="15"/>
      <c r="Q11" s="36"/>
      <c r="R11" s="15"/>
      <c r="S11" s="41"/>
      <c r="T11" s="15"/>
      <c r="U11" s="16"/>
      <c r="V11" s="23"/>
      <c r="W11" s="25"/>
    </row>
    <row r="12" spans="2:23" ht="16" thickBot="1" x14ac:dyDescent="0.4">
      <c r="M12" s="5"/>
      <c r="N12" s="5"/>
      <c r="O12" s="54">
        <f>MAX(S5,S19)</f>
        <v>15000000</v>
      </c>
      <c r="P12" s="15"/>
      <c r="Q12" s="36"/>
      <c r="R12" s="15"/>
      <c r="S12" s="41"/>
      <c r="T12" s="15"/>
      <c r="U12" s="16"/>
      <c r="V12" s="23"/>
      <c r="W12" s="25"/>
    </row>
    <row r="13" spans="2:23" ht="15.5" x14ac:dyDescent="0.35">
      <c r="M13" s="5"/>
      <c r="N13" s="5"/>
      <c r="P13" s="15"/>
      <c r="Q13" s="36"/>
      <c r="R13" s="15"/>
      <c r="S13" s="41"/>
      <c r="T13" s="15"/>
      <c r="U13" s="16"/>
      <c r="V13" s="23"/>
      <c r="W13" s="25"/>
    </row>
    <row r="14" spans="2:23" ht="18.5" x14ac:dyDescent="0.45">
      <c r="B14" s="6"/>
      <c r="M14" s="5"/>
      <c r="N14" s="5"/>
      <c r="P14" s="15"/>
      <c r="Q14" s="36" t="s">
        <v>14</v>
      </c>
      <c r="R14" s="15"/>
      <c r="S14" s="41"/>
      <c r="T14" s="15"/>
      <c r="U14" s="16"/>
      <c r="V14" s="23"/>
      <c r="W14" s="25"/>
    </row>
    <row r="15" spans="2:23" ht="15.5" x14ac:dyDescent="0.35">
      <c r="M15" s="5"/>
      <c r="N15" s="5"/>
      <c r="P15" s="15"/>
      <c r="Q15" s="36"/>
      <c r="R15" s="15"/>
      <c r="S15" s="41"/>
      <c r="T15" s="15"/>
      <c r="U15" s="16"/>
      <c r="V15" s="23"/>
      <c r="W15" s="25"/>
    </row>
    <row r="16" spans="2:23" ht="15.5" x14ac:dyDescent="0.35">
      <c r="M16" s="5"/>
      <c r="N16" s="5"/>
      <c r="O16" s="15"/>
      <c r="P16" s="15"/>
      <c r="Q16" s="36"/>
      <c r="R16" s="15"/>
      <c r="S16" s="38"/>
      <c r="T16" s="15"/>
      <c r="U16" s="16" t="s">
        <v>19</v>
      </c>
      <c r="V16" s="24">
        <v>1</v>
      </c>
      <c r="W16" s="25"/>
    </row>
    <row r="17" spans="2:23" ht="15.5" x14ac:dyDescent="0.35">
      <c r="M17" s="5"/>
      <c r="N17" s="5"/>
      <c r="P17" s="15"/>
      <c r="Q17" s="36"/>
      <c r="R17" s="15"/>
      <c r="S17" s="38"/>
      <c r="T17" s="15"/>
      <c r="U17" s="16"/>
      <c r="V17" s="24"/>
      <c r="W17" s="25">
        <v>0</v>
      </c>
    </row>
    <row r="18" spans="2:23" ht="15.5" x14ac:dyDescent="0.35">
      <c r="M18" s="5"/>
      <c r="N18" s="5"/>
      <c r="P18" s="15"/>
      <c r="Q18" s="36"/>
      <c r="R18" s="15"/>
      <c r="S18" s="38"/>
      <c r="T18" s="15"/>
      <c r="U18" s="16"/>
      <c r="V18" s="24"/>
      <c r="W18" s="25"/>
    </row>
    <row r="19" spans="2:23" ht="15.5" x14ac:dyDescent="0.35">
      <c r="E19" s="15"/>
      <c r="F19" s="36"/>
      <c r="G19" s="23"/>
      <c r="H19" s="15"/>
      <c r="I19" s="15"/>
      <c r="J19" s="27"/>
      <c r="K19" s="15"/>
      <c r="L19" s="36"/>
      <c r="M19" s="36"/>
      <c r="N19" s="36"/>
      <c r="P19" s="15"/>
      <c r="Q19" s="36"/>
      <c r="R19" s="15"/>
      <c r="S19" s="38">
        <f>SUMPRODUCT(V16:V20,W17:W21)</f>
        <v>0</v>
      </c>
      <c r="T19" s="15"/>
      <c r="U19" s="16"/>
      <c r="V19" s="24"/>
      <c r="W19" s="25"/>
    </row>
    <row r="20" spans="2:23" ht="15.5" x14ac:dyDescent="0.35">
      <c r="C20" s="32"/>
      <c r="D20" s="3"/>
      <c r="E20" s="18"/>
      <c r="F20" s="36"/>
      <c r="G20" s="23"/>
      <c r="H20" s="15"/>
      <c r="I20" s="15"/>
      <c r="J20" s="27"/>
      <c r="M20" s="5"/>
      <c r="N20" s="5"/>
      <c r="P20" s="15"/>
      <c r="Q20" s="36"/>
      <c r="R20" s="15"/>
      <c r="S20" s="38"/>
      <c r="T20" s="15"/>
      <c r="U20" s="16" t="s">
        <v>18</v>
      </c>
      <c r="V20" s="24">
        <f>1-V16</f>
        <v>0</v>
      </c>
      <c r="W20" s="25"/>
    </row>
    <row r="21" spans="2:23" ht="15.5" x14ac:dyDescent="0.35">
      <c r="B21" s="4"/>
      <c r="C21" s="33"/>
      <c r="D21" s="10" t="s">
        <v>4</v>
      </c>
      <c r="E21" s="19"/>
      <c r="F21" s="36"/>
      <c r="G21" s="23"/>
      <c r="H21" s="15"/>
      <c r="I21" s="15"/>
      <c r="J21" s="27"/>
      <c r="M21" s="5"/>
      <c r="N21" s="5"/>
      <c r="P21" s="15"/>
      <c r="Q21" s="36"/>
      <c r="R21" s="15"/>
      <c r="S21" s="38"/>
      <c r="T21" s="15"/>
      <c r="U21" s="16"/>
      <c r="V21" s="24"/>
      <c r="W21" s="25">
        <v>0</v>
      </c>
    </row>
    <row r="22" spans="2:23" ht="15.5" x14ac:dyDescent="0.35">
      <c r="E22" s="15"/>
      <c r="F22" s="37"/>
      <c r="G22" s="23"/>
      <c r="H22" s="15"/>
      <c r="I22" s="15"/>
      <c r="J22" s="27"/>
      <c r="M22" s="5"/>
      <c r="N22" s="5"/>
    </row>
    <row r="23" spans="2:23" ht="15.5" x14ac:dyDescent="0.35">
      <c r="E23" s="15"/>
      <c r="F23" s="37"/>
      <c r="G23" s="23"/>
      <c r="H23" s="15"/>
      <c r="I23" s="15"/>
      <c r="J23" s="27"/>
      <c r="M23" s="5"/>
      <c r="N23" s="5"/>
    </row>
    <row r="24" spans="2:23" ht="15.5" x14ac:dyDescent="0.35">
      <c r="E24" s="15"/>
      <c r="F24" s="37"/>
      <c r="G24" s="23"/>
      <c r="H24" s="15"/>
      <c r="I24" s="15"/>
      <c r="J24" s="27"/>
      <c r="K24" t="s">
        <v>7</v>
      </c>
      <c r="M24" s="5"/>
      <c r="N24" s="5"/>
      <c r="S24" s="41"/>
      <c r="T24" s="15"/>
      <c r="U24" s="16" t="s">
        <v>19</v>
      </c>
      <c r="V24" s="24">
        <v>0</v>
      </c>
      <c r="W24" s="25"/>
    </row>
    <row r="25" spans="2:23" ht="15.5" x14ac:dyDescent="0.35">
      <c r="E25" s="15"/>
      <c r="F25" s="36"/>
      <c r="G25" s="23"/>
      <c r="H25" s="15"/>
      <c r="I25" s="15"/>
      <c r="J25" s="27"/>
      <c r="M25" s="5"/>
      <c r="N25" s="5"/>
      <c r="S25" s="41"/>
      <c r="T25" s="15"/>
      <c r="U25" s="16"/>
      <c r="V25" s="24"/>
      <c r="W25" s="25">
        <v>15000000</v>
      </c>
    </row>
    <row r="26" spans="2:23" ht="15.5" x14ac:dyDescent="0.35">
      <c r="E26" s="15"/>
      <c r="F26" s="36"/>
      <c r="G26" s="23"/>
      <c r="H26" s="15"/>
      <c r="I26" s="15"/>
      <c r="J26" s="27"/>
      <c r="M26" s="5"/>
      <c r="N26" s="5"/>
      <c r="S26" s="41"/>
      <c r="T26" s="15"/>
      <c r="U26" s="16"/>
      <c r="V26" s="24"/>
      <c r="W26" s="25"/>
    </row>
    <row r="27" spans="2:23" ht="15.5" x14ac:dyDescent="0.35">
      <c r="E27" s="15"/>
      <c r="F27" s="36"/>
      <c r="G27" s="23"/>
      <c r="H27" s="15"/>
      <c r="I27" s="15"/>
      <c r="J27" s="27"/>
      <c r="M27" s="5"/>
      <c r="N27" s="5"/>
      <c r="P27" s="15"/>
      <c r="Q27"/>
      <c r="R27"/>
      <c r="S27" s="38">
        <f>SUMPRODUCT(V24:V28,W25:W29)</f>
        <v>-9000000</v>
      </c>
      <c r="T27" s="15"/>
      <c r="U27" s="16"/>
      <c r="V27" s="24"/>
      <c r="W27" s="25"/>
    </row>
    <row r="28" spans="2:23" ht="15.5" x14ac:dyDescent="0.35">
      <c r="E28" s="15"/>
      <c r="F28" s="36"/>
      <c r="G28" s="23"/>
      <c r="H28" s="15"/>
      <c r="I28" s="15"/>
      <c r="J28" s="27"/>
      <c r="N28" s="15"/>
      <c r="P28"/>
      <c r="Q28"/>
      <c r="R28"/>
      <c r="S28" s="38"/>
      <c r="T28" s="15"/>
      <c r="U28" s="16" t="s">
        <v>18</v>
      </c>
      <c r="V28" s="24">
        <f>1-V24</f>
        <v>1</v>
      </c>
      <c r="W28" s="25"/>
    </row>
    <row r="29" spans="2:23" ht="16" thickBot="1" x14ac:dyDescent="0.4">
      <c r="C29" s="34"/>
      <c r="D29" s="4"/>
      <c r="E29" s="15"/>
      <c r="F29" s="36"/>
      <c r="G29" s="23"/>
      <c r="H29" s="15"/>
      <c r="I29" s="15"/>
      <c r="J29" s="27"/>
      <c r="S29" s="38"/>
      <c r="T29" s="15"/>
      <c r="U29" s="16"/>
      <c r="V29" s="24"/>
      <c r="W29" s="25">
        <v>-9000000</v>
      </c>
    </row>
    <row r="30" spans="2:23" ht="16" thickBot="1" x14ac:dyDescent="0.4">
      <c r="E30" s="15"/>
      <c r="F30" s="36"/>
      <c r="G30" s="23"/>
      <c r="H30" s="15"/>
      <c r="I30" s="15"/>
      <c r="J30" s="55">
        <f>MAX(O12,O33)</f>
        <v>15000000</v>
      </c>
      <c r="S30" s="38"/>
      <c r="T30" s="15"/>
      <c r="U30" s="16"/>
      <c r="V30" s="24"/>
      <c r="W30" s="25"/>
    </row>
    <row r="31" spans="2:23" ht="15.5" x14ac:dyDescent="0.35">
      <c r="E31" s="15"/>
      <c r="F31" s="36"/>
      <c r="G31" s="23"/>
      <c r="H31" s="15"/>
      <c r="I31" s="15"/>
      <c r="J31" s="21"/>
      <c r="N31" s="15"/>
      <c r="P31"/>
      <c r="Q31" s="36" t="s">
        <v>15</v>
      </c>
      <c r="R31"/>
      <c r="S31" s="41"/>
      <c r="T31" s="15"/>
      <c r="U31" s="16"/>
      <c r="V31" s="23"/>
      <c r="W31" s="25"/>
    </row>
    <row r="32" spans="2:23" ht="16" thickBot="1" x14ac:dyDescent="0.4">
      <c r="E32" s="15"/>
      <c r="F32" s="36"/>
      <c r="G32" s="23"/>
      <c r="H32" s="15"/>
      <c r="I32" s="15"/>
      <c r="J32" s="21"/>
      <c r="Q32" s="36"/>
      <c r="S32" s="41"/>
      <c r="T32" s="15"/>
      <c r="U32" s="16"/>
      <c r="V32" s="23"/>
      <c r="W32" s="25"/>
    </row>
    <row r="33" spans="2:23" ht="16" thickBot="1" x14ac:dyDescent="0.4">
      <c r="E33" s="15"/>
      <c r="F33" s="36"/>
      <c r="G33" s="23"/>
      <c r="H33" s="15"/>
      <c r="I33" s="15"/>
      <c r="J33" s="21"/>
      <c r="K33" t="s">
        <v>1</v>
      </c>
      <c r="O33" s="54">
        <f>MAX(S27,S37)</f>
        <v>0</v>
      </c>
      <c r="Q33" s="36"/>
      <c r="S33" s="41"/>
      <c r="T33" s="15"/>
      <c r="U33" s="16"/>
      <c r="V33" s="23"/>
      <c r="W33" s="25"/>
    </row>
    <row r="34" spans="2:23" ht="15.5" x14ac:dyDescent="0.35">
      <c r="C34" s="35"/>
      <c r="E34" s="15"/>
      <c r="F34" s="36"/>
      <c r="G34" s="23"/>
      <c r="H34" s="15"/>
      <c r="I34" s="15"/>
      <c r="J34" s="21"/>
      <c r="Q34" s="36" t="s">
        <v>14</v>
      </c>
      <c r="S34" s="38"/>
      <c r="T34" s="15"/>
      <c r="U34" s="16" t="s">
        <v>19</v>
      </c>
      <c r="V34" s="24">
        <v>0</v>
      </c>
      <c r="W34" s="25"/>
    </row>
    <row r="35" spans="2:23" ht="15.5" x14ac:dyDescent="0.35">
      <c r="C35" s="35"/>
      <c r="E35" s="15"/>
      <c r="F35" s="36" t="s">
        <v>16</v>
      </c>
      <c r="G35" s="23">
        <v>0.45</v>
      </c>
      <c r="H35" s="15"/>
      <c r="I35" s="15"/>
      <c r="J35" s="21"/>
      <c r="Q35" s="36"/>
      <c r="S35" s="38"/>
      <c r="T35" s="15"/>
      <c r="U35" s="16"/>
      <c r="V35" s="24"/>
      <c r="W35" s="25">
        <v>0</v>
      </c>
    </row>
    <row r="36" spans="2:23" ht="15.5" x14ac:dyDescent="0.35">
      <c r="C36" s="35"/>
      <c r="E36" s="15"/>
      <c r="F36" s="36"/>
      <c r="G36" s="23"/>
      <c r="H36" s="15"/>
      <c r="I36" s="15"/>
      <c r="J36" s="21"/>
      <c r="S36" s="38"/>
      <c r="T36" s="15"/>
      <c r="U36" s="16"/>
      <c r="V36" s="24"/>
      <c r="W36" s="25"/>
    </row>
    <row r="37" spans="2:23" ht="14.5" customHeight="1" x14ac:dyDescent="0.35">
      <c r="C37" s="35"/>
      <c r="E37" s="15"/>
      <c r="F37" s="36"/>
      <c r="G37" s="23"/>
      <c r="H37" s="16"/>
      <c r="I37" s="18"/>
      <c r="J37" s="21"/>
      <c r="S37" s="38">
        <f>SUMPRODUCT(V34:V38,W35:W39)</f>
        <v>0</v>
      </c>
      <c r="T37" s="15"/>
      <c r="U37" s="16"/>
      <c r="V37" s="24"/>
      <c r="W37" s="25"/>
    </row>
    <row r="38" spans="2:23" ht="15.5" x14ac:dyDescent="0.35">
      <c r="C38" s="35"/>
      <c r="E38" s="15"/>
      <c r="F38" s="36"/>
      <c r="G38" s="23"/>
      <c r="H38" s="15"/>
      <c r="I38" s="18"/>
      <c r="J38" s="21"/>
      <c r="S38" s="38"/>
      <c r="T38" s="15"/>
      <c r="U38" s="16" t="s">
        <v>18</v>
      </c>
      <c r="V38" s="24">
        <f>1-V34</f>
        <v>1</v>
      </c>
      <c r="W38" s="25"/>
    </row>
    <row r="39" spans="2:23" ht="15.5" x14ac:dyDescent="0.35">
      <c r="C39" s="35"/>
      <c r="E39" s="15"/>
      <c r="F39" s="36"/>
      <c r="G39" s="23"/>
      <c r="H39" s="15"/>
      <c r="I39" s="18"/>
      <c r="J39" s="21"/>
      <c r="S39" s="38"/>
      <c r="T39" s="15"/>
      <c r="U39" s="16"/>
      <c r="V39" s="24"/>
      <c r="W39" s="25">
        <v>0</v>
      </c>
    </row>
    <row r="40" spans="2:23" ht="15.5" x14ac:dyDescent="0.35">
      <c r="C40" s="35"/>
      <c r="E40" s="15"/>
      <c r="F40" s="36"/>
      <c r="G40" s="23"/>
      <c r="H40" s="15"/>
      <c r="I40" s="18"/>
      <c r="J40" s="21"/>
      <c r="K40" s="15"/>
      <c r="L40" s="36"/>
      <c r="M40" s="15"/>
      <c r="N40" s="38"/>
      <c r="O40" s="15"/>
      <c r="P40" s="16"/>
      <c r="Q40" s="24"/>
      <c r="R40" s="25"/>
      <c r="S40" s="15"/>
    </row>
    <row r="41" spans="2:23" ht="15.5" x14ac:dyDescent="0.35">
      <c r="C41" s="35"/>
      <c r="E41" s="15"/>
      <c r="F41" s="38">
        <f>G35*J30+G48*J52</f>
        <v>6750000</v>
      </c>
      <c r="G41" s="23"/>
      <c r="H41" s="15"/>
      <c r="I41" s="18"/>
      <c r="J41" s="21"/>
      <c r="K41" s="15"/>
      <c r="L41" s="36"/>
      <c r="M41" s="15"/>
      <c r="N41" s="38"/>
      <c r="O41" s="15"/>
      <c r="P41" s="16"/>
      <c r="Q41" s="24"/>
      <c r="R41" s="25"/>
      <c r="S41" s="15"/>
    </row>
    <row r="42" spans="2:23" ht="15.5" x14ac:dyDescent="0.35">
      <c r="C42" s="35"/>
      <c r="E42" s="15"/>
      <c r="F42" s="36"/>
      <c r="G42" s="23"/>
      <c r="H42" s="15"/>
      <c r="I42" s="18"/>
      <c r="J42" s="21"/>
      <c r="K42" s="15"/>
      <c r="L42" s="36"/>
      <c r="M42" s="15"/>
      <c r="N42" s="38"/>
      <c r="O42" s="15"/>
      <c r="P42" s="16" t="s">
        <v>19</v>
      </c>
      <c r="Q42" s="24">
        <f>1-Q46</f>
        <v>0.27272727272727271</v>
      </c>
      <c r="R42" s="25"/>
      <c r="S42" s="15"/>
    </row>
    <row r="43" spans="2:23" ht="15.5" x14ac:dyDescent="0.35">
      <c r="C43" s="35"/>
      <c r="E43" s="15"/>
      <c r="F43" s="36"/>
      <c r="G43" s="23"/>
      <c r="H43" s="15"/>
      <c r="I43" s="18"/>
      <c r="J43" s="21"/>
      <c r="K43" s="15"/>
      <c r="L43" s="36"/>
      <c r="M43" s="15"/>
      <c r="N43" s="38"/>
      <c r="O43" s="15"/>
      <c r="P43" s="16"/>
      <c r="Q43" s="24"/>
      <c r="R43" s="25">
        <v>15000000</v>
      </c>
      <c r="S43" s="15"/>
    </row>
    <row r="44" spans="2:23" ht="15.5" x14ac:dyDescent="0.35">
      <c r="E44" s="15"/>
      <c r="F44" s="36"/>
      <c r="G44" s="23"/>
      <c r="H44" s="15"/>
      <c r="I44" s="18"/>
      <c r="J44" s="21"/>
      <c r="K44" s="15"/>
      <c r="L44" s="36"/>
      <c r="M44" s="15"/>
      <c r="N44" s="38"/>
      <c r="O44" s="15"/>
      <c r="P44" s="16"/>
      <c r="Q44" s="24"/>
      <c r="R44" s="25"/>
      <c r="S44" s="15"/>
    </row>
    <row r="45" spans="2:23" ht="15.5" x14ac:dyDescent="0.35">
      <c r="E45" s="15"/>
      <c r="F45" s="36"/>
      <c r="G45" s="23"/>
      <c r="H45" s="15"/>
      <c r="I45" s="15"/>
      <c r="J45" s="21"/>
      <c r="K45" s="15"/>
      <c r="L45" s="36"/>
      <c r="M45" s="15"/>
      <c r="N45" s="38">
        <f>SUMPRODUCT(Q42:Q46,R43:R47)</f>
        <v>-2454545.4545454551</v>
      </c>
      <c r="O45" s="15"/>
      <c r="P45" s="16"/>
      <c r="Q45" s="24"/>
      <c r="R45" s="25"/>
      <c r="S45" s="15"/>
    </row>
    <row r="46" spans="2:23" ht="15.5" x14ac:dyDescent="0.35">
      <c r="C46" s="5" t="s">
        <v>20</v>
      </c>
      <c r="E46" s="15"/>
      <c r="F46" s="36"/>
      <c r="G46" s="23"/>
      <c r="H46" s="15"/>
      <c r="I46" s="15"/>
      <c r="J46" s="21"/>
      <c r="K46" s="15"/>
      <c r="L46" s="36"/>
      <c r="M46" s="15"/>
      <c r="N46" s="38"/>
      <c r="O46" s="15"/>
      <c r="P46" s="16" t="s">
        <v>18</v>
      </c>
      <c r="Q46" s="24">
        <f>8/11</f>
        <v>0.72727272727272729</v>
      </c>
      <c r="R46" s="25"/>
      <c r="S46" s="15"/>
    </row>
    <row r="47" spans="2:23" ht="15.5" x14ac:dyDescent="0.35">
      <c r="B47" s="8"/>
      <c r="E47" s="15"/>
      <c r="F47" s="36"/>
      <c r="G47" s="23"/>
      <c r="H47" s="15"/>
      <c r="I47" s="15"/>
      <c r="J47" s="21"/>
      <c r="K47" s="15"/>
      <c r="L47" s="36"/>
      <c r="M47" s="15"/>
      <c r="N47" s="38"/>
      <c r="O47" s="15"/>
      <c r="P47" s="16"/>
      <c r="Q47" s="24"/>
      <c r="R47" s="25">
        <v>-9000000</v>
      </c>
      <c r="S47" s="15"/>
    </row>
    <row r="48" spans="2:23" ht="15.5" x14ac:dyDescent="0.35">
      <c r="E48" s="15"/>
      <c r="F48" s="36" t="s">
        <v>17</v>
      </c>
      <c r="G48" s="23">
        <v>0.55000000000000004</v>
      </c>
      <c r="H48" s="15"/>
      <c r="I48" s="15"/>
      <c r="J48" s="21"/>
      <c r="K48" s="15"/>
      <c r="L48" s="36"/>
      <c r="M48" s="15"/>
      <c r="N48" s="38"/>
      <c r="O48" s="15"/>
      <c r="P48" s="16"/>
      <c r="Q48" s="24"/>
      <c r="R48" s="25"/>
      <c r="S48" s="15"/>
    </row>
    <row r="49" spans="1:19" ht="16" thickBot="1" x14ac:dyDescent="0.4">
      <c r="E49" s="15"/>
      <c r="F49" s="36"/>
      <c r="G49" s="23"/>
      <c r="H49" s="15"/>
      <c r="I49" s="15"/>
      <c r="J49" s="21"/>
      <c r="K49" s="15"/>
      <c r="L49" s="36"/>
      <c r="M49" s="15"/>
      <c r="N49" s="38"/>
      <c r="O49" s="15"/>
      <c r="P49" s="16"/>
      <c r="Q49" s="24"/>
      <c r="R49" s="25"/>
      <c r="S49" s="15"/>
    </row>
    <row r="50" spans="1:19" ht="15.5" x14ac:dyDescent="0.35">
      <c r="C50" s="176">
        <f>MAX(F41,J75)</f>
        <v>6750000</v>
      </c>
      <c r="E50" s="15"/>
      <c r="F50" s="36"/>
      <c r="G50" s="23"/>
      <c r="H50" s="15"/>
      <c r="I50" s="15"/>
      <c r="J50" s="21"/>
      <c r="K50" s="15"/>
      <c r="L50" s="36" t="s">
        <v>15</v>
      </c>
      <c r="M50" s="15"/>
      <c r="N50" s="41"/>
      <c r="O50" s="15"/>
      <c r="P50" s="16"/>
      <c r="Q50" s="23"/>
      <c r="R50" s="25"/>
      <c r="S50" s="15"/>
    </row>
    <row r="51" spans="1:19" ht="16" thickBot="1" x14ac:dyDescent="0.4">
      <c r="C51" s="177"/>
      <c r="E51" s="15"/>
      <c r="F51" s="36"/>
      <c r="G51" s="23"/>
      <c r="H51" s="15"/>
      <c r="I51" s="15"/>
      <c r="J51" s="21"/>
      <c r="K51" s="15"/>
      <c r="L51" s="36"/>
      <c r="M51" s="15"/>
      <c r="N51" s="41"/>
      <c r="O51" s="15"/>
      <c r="P51" s="16"/>
      <c r="Q51" s="23"/>
      <c r="R51" s="25"/>
      <c r="S51" s="15"/>
    </row>
    <row r="52" spans="1:19" ht="15.5" x14ac:dyDescent="0.35">
      <c r="E52" s="15"/>
      <c r="F52" s="36"/>
      <c r="G52" s="23"/>
      <c r="H52" s="15"/>
      <c r="I52" s="15"/>
      <c r="J52" s="28">
        <f>MAX(N45,N59)</f>
        <v>0</v>
      </c>
      <c r="K52" s="15"/>
      <c r="L52" s="36"/>
      <c r="M52" s="15"/>
      <c r="N52" s="41"/>
      <c r="O52" s="15"/>
      <c r="P52" s="16"/>
      <c r="Q52" s="23"/>
      <c r="R52" s="25"/>
      <c r="S52" s="15"/>
    </row>
    <row r="53" spans="1:19" ht="15.5" x14ac:dyDescent="0.35">
      <c r="E53" s="15"/>
      <c r="F53" s="36"/>
      <c r="G53" s="23"/>
      <c r="H53" s="15"/>
      <c r="I53" s="15"/>
      <c r="J53" s="27"/>
      <c r="K53" s="15"/>
      <c r="L53" s="36"/>
      <c r="M53" s="15"/>
      <c r="N53" s="41"/>
      <c r="O53" s="15"/>
      <c r="P53" s="16"/>
      <c r="Q53" s="23"/>
      <c r="R53" s="25"/>
      <c r="S53" s="15"/>
    </row>
    <row r="54" spans="1:19" ht="15.5" x14ac:dyDescent="0.35">
      <c r="E54" s="15"/>
      <c r="F54" s="36"/>
      <c r="G54" s="23"/>
      <c r="H54" s="15"/>
      <c r="I54" s="15"/>
      <c r="J54" s="27"/>
      <c r="K54" s="15"/>
      <c r="L54" s="36" t="s">
        <v>14</v>
      </c>
      <c r="M54" s="15"/>
      <c r="N54" s="41"/>
      <c r="O54" s="15"/>
      <c r="P54" s="16"/>
      <c r="Q54" s="23"/>
      <c r="R54" s="25"/>
      <c r="S54" s="15"/>
    </row>
    <row r="55" spans="1:19" ht="15.5" x14ac:dyDescent="0.35">
      <c r="A55" s="31"/>
      <c r="E55" s="15"/>
      <c r="F55" s="36"/>
      <c r="G55" s="23"/>
      <c r="H55" s="15"/>
      <c r="I55" s="15"/>
      <c r="J55" s="27"/>
      <c r="K55" s="15"/>
      <c r="L55" s="36"/>
      <c r="M55" s="15"/>
      <c r="N55" s="41"/>
      <c r="O55" s="15"/>
      <c r="P55" s="16"/>
      <c r="Q55" s="23"/>
      <c r="R55" s="25"/>
      <c r="S55" s="15"/>
    </row>
    <row r="56" spans="1:19" ht="15.5" x14ac:dyDescent="0.35">
      <c r="E56" s="15"/>
      <c r="F56" s="36"/>
      <c r="G56" s="23"/>
      <c r="H56" s="15"/>
      <c r="I56" s="15"/>
      <c r="J56" s="27"/>
      <c r="K56" s="15"/>
      <c r="L56" s="36"/>
      <c r="M56" s="15"/>
      <c r="N56" s="38"/>
      <c r="O56" s="15"/>
      <c r="P56" s="16" t="s">
        <v>19</v>
      </c>
      <c r="Q56" s="24">
        <f>1-Q60</f>
        <v>0.27272727272727271</v>
      </c>
      <c r="R56" s="25"/>
      <c r="S56" s="15"/>
    </row>
    <row r="57" spans="1:19" ht="15.5" x14ac:dyDescent="0.35">
      <c r="E57" s="15"/>
      <c r="F57" s="36"/>
      <c r="G57" s="23"/>
      <c r="H57" s="15"/>
      <c r="I57" s="15"/>
      <c r="J57" s="27"/>
      <c r="K57" s="15"/>
      <c r="L57" s="36"/>
      <c r="M57" s="15"/>
      <c r="N57" s="38"/>
      <c r="O57" s="15"/>
      <c r="P57" s="16"/>
      <c r="Q57" s="24"/>
      <c r="R57" s="25">
        <v>0</v>
      </c>
      <c r="S57" s="15"/>
    </row>
    <row r="58" spans="1:19" ht="15.5" x14ac:dyDescent="0.35">
      <c r="C58" s="5" t="s">
        <v>21</v>
      </c>
      <c r="E58" s="15"/>
      <c r="F58" s="36"/>
      <c r="G58" s="23"/>
      <c r="H58" s="15"/>
      <c r="I58" s="15"/>
      <c r="J58" s="29"/>
      <c r="K58" s="15"/>
      <c r="L58" s="36"/>
      <c r="M58" s="15"/>
      <c r="N58" s="38"/>
      <c r="O58" s="15"/>
      <c r="P58" s="16"/>
      <c r="Q58" s="24"/>
      <c r="R58" s="25"/>
      <c r="S58" s="15"/>
    </row>
    <row r="59" spans="1:19" ht="15.5" x14ac:dyDescent="0.35">
      <c r="E59" s="15"/>
      <c r="F59" s="36"/>
      <c r="G59" s="23"/>
      <c r="H59" s="15"/>
      <c r="I59" s="15"/>
      <c r="J59" s="29"/>
      <c r="K59" s="15"/>
      <c r="L59" s="36"/>
      <c r="M59" s="15"/>
      <c r="N59" s="38">
        <f>SUMPRODUCT(Q56:Q60,R57:R61)</f>
        <v>0</v>
      </c>
      <c r="O59" s="15"/>
      <c r="P59" s="16"/>
      <c r="Q59" s="24"/>
      <c r="R59" s="25"/>
      <c r="S59" s="15"/>
    </row>
    <row r="60" spans="1:19" ht="15.5" x14ac:dyDescent="0.35">
      <c r="E60" s="15"/>
      <c r="F60" s="36"/>
      <c r="G60" s="23"/>
      <c r="H60" s="15"/>
      <c r="I60" s="15"/>
      <c r="J60" s="29"/>
      <c r="K60" s="15"/>
      <c r="L60" s="36"/>
      <c r="M60" s="15"/>
      <c r="N60" s="41"/>
      <c r="O60" s="15"/>
      <c r="P60" s="16" t="s">
        <v>18</v>
      </c>
      <c r="Q60" s="24">
        <f>8/11</f>
        <v>0.72727272727272729</v>
      </c>
      <c r="R60" s="25"/>
    </row>
    <row r="61" spans="1:19" ht="15.5" x14ac:dyDescent="0.35">
      <c r="E61" s="15"/>
      <c r="F61" s="36"/>
      <c r="G61" s="23"/>
      <c r="H61" s="15"/>
      <c r="I61" s="15"/>
      <c r="J61" s="29"/>
      <c r="K61" s="15"/>
      <c r="L61" s="36"/>
      <c r="M61" s="15"/>
      <c r="N61" s="41"/>
      <c r="O61" s="15"/>
      <c r="P61" s="16"/>
      <c r="Q61" s="23"/>
      <c r="R61" s="25">
        <v>0</v>
      </c>
      <c r="S61" s="15"/>
    </row>
    <row r="62" spans="1:19" ht="15.5" x14ac:dyDescent="0.35">
      <c r="E62" s="15"/>
      <c r="F62" s="36"/>
      <c r="G62" s="23"/>
      <c r="H62" s="15"/>
      <c r="I62" s="15"/>
      <c r="J62" s="29"/>
      <c r="K62" s="15"/>
      <c r="L62" s="36"/>
      <c r="M62" s="15"/>
      <c r="N62" s="41"/>
      <c r="O62" s="15"/>
      <c r="P62" s="16"/>
      <c r="Q62" s="23"/>
      <c r="R62" s="25"/>
      <c r="S62" s="15"/>
    </row>
    <row r="63" spans="1:19" ht="15.5" x14ac:dyDescent="0.35">
      <c r="E63" s="15"/>
      <c r="F63" s="36"/>
      <c r="G63" s="23"/>
      <c r="H63" s="15"/>
      <c r="I63" s="15"/>
      <c r="J63" s="29"/>
      <c r="K63" s="15"/>
      <c r="L63" s="36"/>
      <c r="M63" s="15"/>
      <c r="N63" s="41"/>
      <c r="O63" s="15"/>
      <c r="P63" s="16"/>
      <c r="Q63" s="23"/>
      <c r="R63" s="25"/>
      <c r="S63" s="15"/>
    </row>
    <row r="64" spans="1:19" ht="15.5" x14ac:dyDescent="0.35">
      <c r="J64" s="43"/>
      <c r="S64" s="15"/>
    </row>
    <row r="65" spans="3:19" ht="15.5" x14ac:dyDescent="0.35">
      <c r="C65" s="36" t="s">
        <v>23</v>
      </c>
      <c r="D65" s="15"/>
      <c r="E65" s="17">
        <v>2000000</v>
      </c>
      <c r="J65" s="21"/>
      <c r="K65" s="15"/>
      <c r="L65" s="36"/>
      <c r="M65" s="15"/>
      <c r="N65" s="38"/>
      <c r="O65" s="15"/>
      <c r="P65" s="16" t="s">
        <v>19</v>
      </c>
      <c r="Q65" s="24">
        <v>0.5</v>
      </c>
      <c r="R65" s="25"/>
      <c r="S65" s="15"/>
    </row>
    <row r="66" spans="3:19" ht="15.5" x14ac:dyDescent="0.35">
      <c r="C66" s="36" t="s">
        <v>24</v>
      </c>
      <c r="D66" s="36"/>
      <c r="E66" s="52">
        <f>C50-J75</f>
        <v>3750000</v>
      </c>
      <c r="J66" s="21"/>
      <c r="K66" s="15"/>
      <c r="L66" s="36"/>
      <c r="M66" s="15"/>
      <c r="N66" s="38"/>
      <c r="O66" s="15"/>
      <c r="P66" s="16"/>
      <c r="Q66" s="24"/>
      <c r="R66" s="25">
        <v>15000000</v>
      </c>
      <c r="S66" s="15"/>
    </row>
    <row r="67" spans="3:19" ht="15.5" x14ac:dyDescent="0.35">
      <c r="C67" s="36" t="s">
        <v>22</v>
      </c>
      <c r="D67" s="36"/>
      <c r="E67" s="52">
        <f>E66-E65</f>
        <v>1750000</v>
      </c>
      <c r="J67" s="21"/>
      <c r="K67" s="15"/>
      <c r="L67" s="36"/>
      <c r="M67" s="15"/>
      <c r="N67" s="38"/>
      <c r="O67" s="15"/>
      <c r="P67" s="16"/>
      <c r="Q67" s="24"/>
      <c r="R67" s="25"/>
      <c r="S67" s="15"/>
    </row>
    <row r="68" spans="3:19" ht="15.5" x14ac:dyDescent="0.35">
      <c r="J68" s="21"/>
      <c r="K68" s="15"/>
      <c r="L68" s="36"/>
      <c r="M68" s="15"/>
      <c r="N68" s="38">
        <f>SUMPRODUCT(Q65:Q69,R66:R70)</f>
        <v>3000000</v>
      </c>
      <c r="O68" s="15"/>
      <c r="P68" s="16"/>
      <c r="Q68" s="24"/>
      <c r="R68" s="25"/>
      <c r="S68" s="15"/>
    </row>
    <row r="69" spans="3:19" ht="15.5" x14ac:dyDescent="0.35">
      <c r="J69" s="21"/>
      <c r="K69" s="15"/>
      <c r="L69" s="36"/>
      <c r="M69" s="15"/>
      <c r="N69" s="38"/>
      <c r="O69" s="15"/>
      <c r="P69" s="16" t="s">
        <v>18</v>
      </c>
      <c r="Q69" s="24">
        <v>0.5</v>
      </c>
      <c r="R69" s="25"/>
      <c r="S69" s="15"/>
    </row>
    <row r="70" spans="3:19" ht="15.5" x14ac:dyDescent="0.35">
      <c r="J70" s="21"/>
      <c r="K70" s="15"/>
      <c r="L70" s="36"/>
      <c r="M70" s="15"/>
      <c r="N70" s="38"/>
      <c r="O70" s="15"/>
      <c r="P70" s="16"/>
      <c r="Q70" s="24"/>
      <c r="R70" s="25">
        <v>-9000000</v>
      </c>
      <c r="S70" s="15"/>
    </row>
    <row r="71" spans="3:19" ht="15.5" x14ac:dyDescent="0.35">
      <c r="J71" s="21"/>
      <c r="K71" s="15"/>
      <c r="L71" s="36"/>
      <c r="M71" s="15"/>
      <c r="N71" s="38"/>
      <c r="O71" s="15"/>
      <c r="P71" s="16"/>
      <c r="Q71" s="24"/>
      <c r="R71" s="25"/>
      <c r="S71" s="15"/>
    </row>
    <row r="72" spans="3:19" ht="15.5" x14ac:dyDescent="0.35">
      <c r="J72" s="21"/>
      <c r="K72" s="15"/>
      <c r="L72" s="36"/>
      <c r="M72" s="15"/>
      <c r="N72" s="38"/>
      <c r="O72" s="15"/>
      <c r="P72" s="16"/>
      <c r="Q72" s="24"/>
      <c r="R72" s="25"/>
      <c r="S72" s="15"/>
    </row>
    <row r="73" spans="3:19" ht="15.5" x14ac:dyDescent="0.35">
      <c r="J73" s="21"/>
      <c r="K73" s="15"/>
      <c r="L73" s="36" t="s">
        <v>15</v>
      </c>
      <c r="M73" s="15"/>
      <c r="N73" s="41"/>
      <c r="O73" s="15"/>
      <c r="P73" s="16"/>
      <c r="Q73" s="23"/>
      <c r="R73" s="25"/>
      <c r="S73" s="15"/>
    </row>
    <row r="74" spans="3:19" ht="15.5" x14ac:dyDescent="0.35">
      <c r="J74" s="21"/>
      <c r="K74" s="15"/>
      <c r="L74" s="36"/>
      <c r="M74" s="15"/>
      <c r="N74" s="41"/>
      <c r="O74" s="15"/>
      <c r="P74" s="16"/>
      <c r="Q74" s="23"/>
      <c r="R74" s="25"/>
      <c r="S74" s="15"/>
    </row>
    <row r="75" spans="3:19" ht="15.5" x14ac:dyDescent="0.35">
      <c r="J75" s="28">
        <f>MAX(N68,N82)</f>
        <v>3000000</v>
      </c>
      <c r="K75" s="15"/>
      <c r="L75" s="36"/>
      <c r="M75" s="15"/>
      <c r="N75" s="41"/>
      <c r="O75" s="15"/>
      <c r="P75" s="16"/>
      <c r="Q75" s="23"/>
      <c r="R75" s="25"/>
      <c r="S75" s="15"/>
    </row>
    <row r="76" spans="3:19" ht="15.5" x14ac:dyDescent="0.35">
      <c r="J76" s="27"/>
      <c r="K76" s="15"/>
      <c r="L76" s="36"/>
      <c r="M76" s="15"/>
      <c r="N76" s="41"/>
      <c r="O76" s="15"/>
      <c r="P76" s="16"/>
      <c r="Q76" s="23"/>
      <c r="R76" s="25"/>
      <c r="S76" s="15"/>
    </row>
    <row r="77" spans="3:19" ht="15.5" x14ac:dyDescent="0.35">
      <c r="J77" s="27"/>
      <c r="K77" s="15"/>
      <c r="L77" s="36" t="s">
        <v>14</v>
      </c>
      <c r="M77" s="15"/>
      <c r="N77" s="41"/>
      <c r="O77" s="15"/>
      <c r="P77" s="16"/>
      <c r="Q77" s="23"/>
      <c r="R77" s="25"/>
      <c r="S77" s="15"/>
    </row>
    <row r="78" spans="3:19" ht="15.5" x14ac:dyDescent="0.35">
      <c r="J78" s="27"/>
      <c r="K78" s="15"/>
      <c r="L78" s="36"/>
      <c r="M78" s="15"/>
      <c r="N78" s="41"/>
      <c r="O78" s="15"/>
      <c r="P78" s="16"/>
      <c r="Q78" s="23"/>
      <c r="R78" s="25"/>
      <c r="S78" s="15"/>
    </row>
    <row r="79" spans="3:19" ht="15.5" x14ac:dyDescent="0.35">
      <c r="J79" s="27"/>
      <c r="K79" s="15"/>
      <c r="L79" s="36"/>
      <c r="M79" s="15"/>
      <c r="N79" s="38"/>
      <c r="O79" s="15"/>
      <c r="P79" s="16" t="s">
        <v>19</v>
      </c>
      <c r="Q79" s="24">
        <v>0.5</v>
      </c>
      <c r="R79" s="25"/>
      <c r="S79" s="15"/>
    </row>
    <row r="80" spans="3:19" ht="15.5" x14ac:dyDescent="0.35">
      <c r="J80" s="27"/>
      <c r="K80" s="15"/>
      <c r="L80" s="36"/>
      <c r="M80" s="15"/>
      <c r="N80" s="38"/>
      <c r="O80" s="15"/>
      <c r="P80" s="16"/>
      <c r="Q80" s="24"/>
      <c r="R80" s="25">
        <v>0</v>
      </c>
      <c r="S80" s="15"/>
    </row>
    <row r="81" spans="10:19" ht="15.5" x14ac:dyDescent="0.35">
      <c r="J81" s="29"/>
      <c r="K81" s="15"/>
      <c r="L81" s="36"/>
      <c r="M81" s="15"/>
      <c r="N81" s="38"/>
      <c r="O81" s="15"/>
      <c r="P81" s="16"/>
      <c r="Q81" s="24"/>
      <c r="R81" s="25"/>
      <c r="S81" s="15"/>
    </row>
    <row r="82" spans="10:19" ht="15.5" x14ac:dyDescent="0.35">
      <c r="J82" s="29"/>
      <c r="K82" s="15"/>
      <c r="L82" s="36"/>
      <c r="M82" s="15"/>
      <c r="N82" s="38">
        <f>SUMPRODUCT(Q79:Q83,R80:R84)</f>
        <v>0</v>
      </c>
      <c r="O82" s="15"/>
      <c r="P82" s="16"/>
      <c r="Q82" s="24"/>
      <c r="R82" s="25"/>
      <c r="S82" s="15"/>
    </row>
    <row r="83" spans="10:19" ht="15.5" x14ac:dyDescent="0.35">
      <c r="J83" s="29"/>
      <c r="K83" s="15"/>
      <c r="L83" s="36"/>
      <c r="M83" s="15"/>
      <c r="N83" s="41"/>
      <c r="O83" s="15"/>
      <c r="P83" s="16" t="s">
        <v>18</v>
      </c>
      <c r="Q83" s="24">
        <v>0.5</v>
      </c>
      <c r="R83" s="25"/>
    </row>
    <row r="84" spans="10:19" ht="15.5" x14ac:dyDescent="0.35">
      <c r="J84" s="29"/>
      <c r="K84" s="15"/>
      <c r="L84" s="36"/>
      <c r="M84" s="15"/>
      <c r="N84" s="41"/>
      <c r="O84" s="15"/>
      <c r="P84" s="16"/>
      <c r="Q84" s="23"/>
      <c r="R84" s="25">
        <v>0</v>
      </c>
    </row>
    <row r="85" spans="10:19" ht="15.5" x14ac:dyDescent="0.35">
      <c r="J85" s="29"/>
      <c r="K85" s="15"/>
      <c r="L85" s="36"/>
      <c r="M85" s="15"/>
      <c r="N85" s="41"/>
      <c r="O85" s="15"/>
      <c r="P85" s="16"/>
      <c r="Q85" s="23"/>
      <c r="R85" s="25"/>
    </row>
    <row r="86" spans="10:19" ht="15.5" x14ac:dyDescent="0.35">
      <c r="J86" s="29"/>
      <c r="K86" s="15"/>
      <c r="L86" s="36"/>
      <c r="M86" s="15"/>
      <c r="N86" s="41"/>
      <c r="O86" s="15"/>
      <c r="P86" s="16"/>
      <c r="Q86" s="23"/>
      <c r="R86" s="25"/>
    </row>
    <row r="87" spans="10:19" x14ac:dyDescent="0.35">
      <c r="J87" s="43"/>
    </row>
  </sheetData>
  <mergeCells count="1">
    <mergeCell ref="C50:C51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95D1-6A58-417A-8DDF-EDA3275C2882}">
  <sheetPr>
    <tabColor rgb="FF0070C0"/>
  </sheetPr>
  <dimension ref="B11:R35"/>
  <sheetViews>
    <sheetView showGridLines="0" topLeftCell="A7" workbookViewId="0">
      <selection activeCell="A9" sqref="A9:R35"/>
    </sheetView>
  </sheetViews>
  <sheetFormatPr baseColWidth="10" defaultRowHeight="14.5" x14ac:dyDescent="0.35"/>
  <cols>
    <col min="6" max="6" width="10.90625" style="26"/>
    <col min="9" max="9" width="10.90625" style="13"/>
    <col min="10" max="11" width="9.26953125" style="26" customWidth="1"/>
    <col min="13" max="13" width="12" style="12" customWidth="1"/>
    <col min="14" max="14" width="7.453125" style="3" customWidth="1"/>
  </cols>
  <sheetData>
    <row r="11" spans="8:18" x14ac:dyDescent="0.35">
      <c r="N11" s="26"/>
      <c r="O11" s="26"/>
      <c r="P11" t="s">
        <v>37</v>
      </c>
      <c r="Q11" s="12"/>
      <c r="R11" s="3">
        <v>160</v>
      </c>
    </row>
    <row r="12" spans="8:18" x14ac:dyDescent="0.35">
      <c r="N12" s="26"/>
      <c r="O12" s="26"/>
      <c r="Q12" s="12"/>
      <c r="R12" s="3"/>
    </row>
    <row r="13" spans="8:18" x14ac:dyDescent="0.35">
      <c r="N13" s="26"/>
      <c r="O13" s="26"/>
      <c r="Q13" s="12">
        <v>0.8</v>
      </c>
      <c r="R13" s="3"/>
    </row>
    <row r="14" spans="8:18" x14ac:dyDescent="0.35">
      <c r="K14" s="178" t="s">
        <v>39</v>
      </c>
      <c r="L14" s="178"/>
      <c r="N14" s="73">
        <f>R11*Q13+R18*Q16</f>
        <v>148</v>
      </c>
      <c r="O14" s="71"/>
      <c r="Q14" s="12"/>
      <c r="R14" s="3"/>
    </row>
    <row r="15" spans="8:18" x14ac:dyDescent="0.35">
      <c r="H15" s="9" t="s">
        <v>35</v>
      </c>
      <c r="I15" s="13">
        <v>0.4</v>
      </c>
      <c r="N15"/>
      <c r="Q15" s="12"/>
      <c r="R15" s="3"/>
    </row>
    <row r="16" spans="8:18" x14ac:dyDescent="0.35">
      <c r="H16" s="9"/>
      <c r="J16" s="70">
        <f>MAX(N14,N20)</f>
        <v>148</v>
      </c>
      <c r="K16" s="71"/>
      <c r="N16"/>
      <c r="Q16" s="12">
        <f>1-Q13</f>
        <v>0.19999999999999996</v>
      </c>
      <c r="R16" s="3"/>
    </row>
    <row r="17" spans="2:18" x14ac:dyDescent="0.35">
      <c r="I17"/>
      <c r="J17"/>
      <c r="K17"/>
      <c r="N17" s="30"/>
      <c r="O17" s="30"/>
      <c r="P17" t="s">
        <v>38</v>
      </c>
      <c r="Q17" s="12"/>
      <c r="R17" s="3"/>
    </row>
    <row r="18" spans="2:18" x14ac:dyDescent="0.35">
      <c r="F18" s="76">
        <f>SUMPRODUCT(I15:I19,J16:J20)</f>
        <v>131.19999999999999</v>
      </c>
      <c r="I18"/>
      <c r="J18"/>
      <c r="K18"/>
      <c r="N18" s="30"/>
      <c r="O18" s="30"/>
      <c r="Q18" s="12"/>
      <c r="R18" s="3">
        <v>100</v>
      </c>
    </row>
    <row r="19" spans="2:18" x14ac:dyDescent="0.35">
      <c r="H19" s="9" t="s">
        <v>36</v>
      </c>
      <c r="I19" s="13">
        <f>1-I15</f>
        <v>0.6</v>
      </c>
      <c r="J19" s="30"/>
      <c r="K19" s="30"/>
    </row>
    <row r="20" spans="2:18" x14ac:dyDescent="0.35">
      <c r="H20" s="9"/>
      <c r="J20" s="30">
        <v>120</v>
      </c>
      <c r="K20" s="30"/>
      <c r="L20" s="179" t="s">
        <v>40</v>
      </c>
      <c r="M20" s="179"/>
      <c r="N20" s="74">
        <v>120</v>
      </c>
      <c r="O20" s="26"/>
      <c r="Q20" s="12"/>
      <c r="R20" s="3"/>
    </row>
    <row r="21" spans="2:18" x14ac:dyDescent="0.35">
      <c r="H21" s="9"/>
      <c r="J21" s="30"/>
      <c r="K21" s="30"/>
    </row>
    <row r="22" spans="2:18" x14ac:dyDescent="0.35">
      <c r="C22" t="s">
        <v>33</v>
      </c>
    </row>
    <row r="24" spans="2:18" ht="15" thickBot="1" x14ac:dyDescent="0.4"/>
    <row r="25" spans="2:18" ht="16" thickBot="1" x14ac:dyDescent="0.4">
      <c r="B25" s="75">
        <f>MAX(F18,F32)</f>
        <v>131.19999999999999</v>
      </c>
    </row>
    <row r="29" spans="2:18" x14ac:dyDescent="0.35">
      <c r="C29" t="s">
        <v>34</v>
      </c>
      <c r="H29" s="9" t="s">
        <v>35</v>
      </c>
      <c r="I29" s="13">
        <v>0.4</v>
      </c>
      <c r="J29" s="30"/>
      <c r="K29" s="30"/>
    </row>
    <row r="30" spans="2:18" x14ac:dyDescent="0.35">
      <c r="H30" s="9"/>
      <c r="J30" s="30">
        <v>180</v>
      </c>
      <c r="K30" s="30"/>
    </row>
    <row r="31" spans="2:18" x14ac:dyDescent="0.35">
      <c r="I31"/>
      <c r="J31"/>
      <c r="K31"/>
    </row>
    <row r="32" spans="2:18" x14ac:dyDescent="0.35">
      <c r="F32" s="30">
        <f>SUMPRODUCT(I29:I33,J30:J34)</f>
        <v>126</v>
      </c>
      <c r="I32"/>
      <c r="J32"/>
      <c r="K32"/>
    </row>
    <row r="33" spans="8:11" x14ac:dyDescent="0.35">
      <c r="H33" s="9" t="s">
        <v>36</v>
      </c>
      <c r="I33" s="13">
        <f>1-I29</f>
        <v>0.6</v>
      </c>
      <c r="J33" s="30"/>
      <c r="K33" s="30"/>
    </row>
    <row r="34" spans="8:11" x14ac:dyDescent="0.35">
      <c r="H34" s="12"/>
      <c r="J34" s="30">
        <v>90</v>
      </c>
      <c r="K34" s="30"/>
    </row>
    <row r="35" spans="8:11" x14ac:dyDescent="0.35">
      <c r="H35" s="12"/>
    </row>
  </sheetData>
  <mergeCells count="2">
    <mergeCell ref="K14:L14"/>
    <mergeCell ref="L20:M2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C458-9C05-4816-9CDC-50ED7F2D8C57}">
  <sheetPr>
    <tabColor rgb="FF0070C0"/>
  </sheetPr>
  <dimension ref="B2:R66"/>
  <sheetViews>
    <sheetView showGridLines="0" zoomScale="47" zoomScaleNormal="47" workbookViewId="0">
      <selection activeCell="R36" sqref="L31:R36"/>
    </sheetView>
  </sheetViews>
  <sheetFormatPr baseColWidth="10" defaultColWidth="11.453125" defaultRowHeight="15.5" x14ac:dyDescent="0.35"/>
  <cols>
    <col min="1" max="1" width="11.453125" customWidth="1"/>
    <col min="2" max="2" width="14.36328125" customWidth="1"/>
    <col min="3" max="3" width="25.453125" customWidth="1"/>
    <col min="4" max="4" width="12.6328125" style="36" customWidth="1"/>
    <col min="5" max="5" width="11.7265625" customWidth="1"/>
    <col min="6" max="6" width="10.54296875" style="5" bestFit="1" customWidth="1"/>
    <col min="7" max="7" width="7.1796875" customWidth="1"/>
    <col min="9" max="9" width="7" style="60" customWidth="1"/>
    <col min="10" max="10" width="8" style="81" customWidth="1"/>
    <col min="12" max="12" width="10.26953125" customWidth="1"/>
    <col min="13" max="13" width="6.453125" customWidth="1"/>
    <col min="14" max="14" width="10" style="36" customWidth="1"/>
    <col min="15" max="15" width="7.81640625" customWidth="1"/>
    <col min="16" max="16" width="14.453125" style="5" customWidth="1"/>
    <col min="17" max="17" width="9.1796875" style="60" customWidth="1"/>
    <col min="18" max="18" width="5.7265625" customWidth="1"/>
  </cols>
  <sheetData>
    <row r="2" spans="2:18" x14ac:dyDescent="0.35">
      <c r="C2" s="72"/>
      <c r="D2" s="46"/>
      <c r="E2" s="72"/>
      <c r="P2" s="5" t="s">
        <v>44</v>
      </c>
      <c r="Q2" s="61">
        <v>0.74</v>
      </c>
    </row>
    <row r="3" spans="2:18" x14ac:dyDescent="0.35">
      <c r="B3" s="4"/>
      <c r="C3" s="10"/>
      <c r="D3" s="47"/>
      <c r="E3" s="10"/>
      <c r="Q3" s="61"/>
      <c r="R3">
        <v>700</v>
      </c>
    </row>
    <row r="4" spans="2:18" x14ac:dyDescent="0.35">
      <c r="F4" s="35"/>
      <c r="Q4" s="61"/>
    </row>
    <row r="5" spans="2:18" x14ac:dyDescent="0.35">
      <c r="F5" s="35"/>
      <c r="N5" s="78">
        <f>SUMPRODUCT(Q2:Q6,R3:R7)</f>
        <v>414</v>
      </c>
      <c r="Q5" s="61"/>
    </row>
    <row r="6" spans="2:18" x14ac:dyDescent="0.35">
      <c r="F6" s="35"/>
      <c r="N6" s="79"/>
      <c r="P6" s="5" t="s">
        <v>45</v>
      </c>
      <c r="Q6" s="61">
        <f>1-Q2</f>
        <v>0.26</v>
      </c>
    </row>
    <row r="7" spans="2:18" x14ac:dyDescent="0.35">
      <c r="L7" s="2" t="s">
        <v>41</v>
      </c>
      <c r="N7" s="79"/>
      <c r="Q7" s="61"/>
      <c r="R7">
        <v>-400</v>
      </c>
    </row>
    <row r="8" spans="2:18" x14ac:dyDescent="0.35">
      <c r="N8" s="79"/>
      <c r="Q8" s="61"/>
    </row>
    <row r="9" spans="2:18" x14ac:dyDescent="0.35">
      <c r="N9" s="79"/>
      <c r="P9" s="5" t="s">
        <v>44</v>
      </c>
      <c r="Q9" s="61">
        <v>0.74</v>
      </c>
    </row>
    <row r="10" spans="2:18" x14ac:dyDescent="0.35">
      <c r="N10" s="79"/>
      <c r="Q10" s="61"/>
      <c r="R10">
        <v>500</v>
      </c>
    </row>
    <row r="11" spans="2:18" ht="16" thickBot="1" x14ac:dyDescent="0.4">
      <c r="C11" s="4"/>
      <c r="E11" s="4"/>
      <c r="L11" s="2" t="s">
        <v>42</v>
      </c>
      <c r="N11" s="79"/>
      <c r="Q11" s="61"/>
    </row>
    <row r="12" spans="2:18" ht="16" thickBot="1" x14ac:dyDescent="0.4">
      <c r="J12" s="82">
        <f>MAX(N5,N12,N19,)</f>
        <v>414</v>
      </c>
      <c r="N12" s="78">
        <f>SUMPRODUCT(Q9:Q13,R10:R14)</f>
        <v>344</v>
      </c>
      <c r="Q12" s="61"/>
    </row>
    <row r="13" spans="2:18" x14ac:dyDescent="0.35">
      <c r="N13" s="79"/>
      <c r="P13" s="5" t="s">
        <v>45</v>
      </c>
      <c r="Q13" s="61">
        <f>1-Q9</f>
        <v>0.26</v>
      </c>
    </row>
    <row r="14" spans="2:18" x14ac:dyDescent="0.35">
      <c r="N14" s="79"/>
      <c r="Q14" s="61"/>
      <c r="R14">
        <v>-100</v>
      </c>
    </row>
    <row r="15" spans="2:18" x14ac:dyDescent="0.35">
      <c r="N15" s="79"/>
      <c r="Q15" s="61"/>
    </row>
    <row r="16" spans="2:18" x14ac:dyDescent="0.35">
      <c r="C16" s="11"/>
      <c r="I16" s="60" t="s">
        <v>7</v>
      </c>
      <c r="N16" s="79"/>
      <c r="P16" s="5" t="s">
        <v>44</v>
      </c>
      <c r="Q16" s="61">
        <v>0.74</v>
      </c>
    </row>
    <row r="17" spans="2:18" x14ac:dyDescent="0.35">
      <c r="C17" s="11"/>
      <c r="I17" s="60">
        <v>0.53</v>
      </c>
      <c r="L17" t="s">
        <v>43</v>
      </c>
      <c r="N17" s="79"/>
      <c r="Q17" s="61"/>
      <c r="R17">
        <v>0</v>
      </c>
    </row>
    <row r="18" spans="2:18" x14ac:dyDescent="0.35">
      <c r="C18" s="11"/>
      <c r="N18" s="79"/>
      <c r="Q18" s="61"/>
    </row>
    <row r="19" spans="2:18" x14ac:dyDescent="0.35">
      <c r="C19" s="11"/>
      <c r="H19" s="9"/>
      <c r="I19" s="61"/>
      <c r="N19" s="78">
        <f>SUMPRODUCT(Q16:Q20,R17:R21)</f>
        <v>0</v>
      </c>
      <c r="Q19" s="61"/>
    </row>
    <row r="20" spans="2:18" x14ac:dyDescent="0.35">
      <c r="C20" s="11"/>
      <c r="I20" s="61"/>
      <c r="N20" s="79"/>
      <c r="P20" s="5" t="s">
        <v>45</v>
      </c>
      <c r="Q20" s="61">
        <f>1-Q16</f>
        <v>0.26</v>
      </c>
    </row>
    <row r="21" spans="2:18" x14ac:dyDescent="0.35">
      <c r="C21" s="11"/>
      <c r="I21" s="61"/>
      <c r="N21" s="79"/>
      <c r="Q21" s="61"/>
      <c r="R21">
        <v>0</v>
      </c>
    </row>
    <row r="22" spans="2:18" x14ac:dyDescent="0.35">
      <c r="C22" s="11"/>
      <c r="I22" s="61"/>
      <c r="N22" s="79"/>
      <c r="Q22" s="61"/>
    </row>
    <row r="23" spans="2:18" x14ac:dyDescent="0.35">
      <c r="C23" s="11"/>
      <c r="F23" s="84">
        <f>I17*J12+I29*J34</f>
        <v>327.52</v>
      </c>
      <c r="G23" t="s">
        <v>46</v>
      </c>
      <c r="I23" s="61"/>
      <c r="N23" s="79"/>
      <c r="Q23" s="61"/>
    </row>
    <row r="24" spans="2:18" x14ac:dyDescent="0.35">
      <c r="C24" s="11"/>
      <c r="I24" s="61"/>
      <c r="N24" s="79"/>
      <c r="P24" s="5" t="s">
        <v>44</v>
      </c>
      <c r="Q24" s="61">
        <v>0.55000000000000004</v>
      </c>
    </row>
    <row r="25" spans="2:18" x14ac:dyDescent="0.35">
      <c r="C25" s="11"/>
      <c r="I25" s="61"/>
      <c r="N25" s="79"/>
      <c r="Q25" s="61"/>
      <c r="R25">
        <v>700</v>
      </c>
    </row>
    <row r="26" spans="2:18" x14ac:dyDescent="0.35">
      <c r="D26" s="36" t="s">
        <v>47</v>
      </c>
      <c r="I26" s="61"/>
      <c r="N26" s="79"/>
      <c r="Q26" s="61"/>
    </row>
    <row r="27" spans="2:18" x14ac:dyDescent="0.35">
      <c r="N27" s="78">
        <f>SUMPRODUCT(Q24:Q28,R25:R29)</f>
        <v>205.00000000000009</v>
      </c>
      <c r="Q27" s="61"/>
    </row>
    <row r="28" spans="2:18" x14ac:dyDescent="0.35">
      <c r="I28" s="60" t="s">
        <v>1</v>
      </c>
      <c r="N28" s="79"/>
      <c r="P28" s="5" t="s">
        <v>45</v>
      </c>
      <c r="Q28" s="61">
        <f>1-Q24</f>
        <v>0.44999999999999996</v>
      </c>
    </row>
    <row r="29" spans="2:18" x14ac:dyDescent="0.35">
      <c r="B29" s="8"/>
      <c r="I29" s="60">
        <f>1-I17</f>
        <v>0.47</v>
      </c>
      <c r="L29" s="2" t="s">
        <v>41</v>
      </c>
      <c r="N29" s="79"/>
      <c r="Q29" s="61"/>
      <c r="R29">
        <v>-400</v>
      </c>
    </row>
    <row r="30" spans="2:18" x14ac:dyDescent="0.35">
      <c r="N30" s="79"/>
      <c r="Q30" s="61"/>
    </row>
    <row r="31" spans="2:18" x14ac:dyDescent="0.35">
      <c r="N31" s="79"/>
      <c r="P31" s="5" t="s">
        <v>44</v>
      </c>
      <c r="Q31" s="61">
        <v>0.55000000000000004</v>
      </c>
    </row>
    <row r="32" spans="2:18" x14ac:dyDescent="0.35">
      <c r="N32" s="79"/>
      <c r="Q32" s="61"/>
      <c r="R32">
        <v>500</v>
      </c>
    </row>
    <row r="33" spans="2:18" ht="16" thickBot="1" x14ac:dyDescent="0.4">
      <c r="L33" s="2" t="s">
        <v>42</v>
      </c>
      <c r="N33" s="79"/>
      <c r="Q33" s="61"/>
    </row>
    <row r="34" spans="2:18" ht="16" thickBot="1" x14ac:dyDescent="0.4">
      <c r="J34" s="82">
        <f>MAX(N27,N34,N41,)</f>
        <v>230</v>
      </c>
      <c r="N34" s="78">
        <f>SUMPRODUCT(Q31:Q35,R32:R36)</f>
        <v>230</v>
      </c>
      <c r="Q34" s="61"/>
    </row>
    <row r="35" spans="2:18" ht="16" thickTop="1" x14ac:dyDescent="0.35">
      <c r="B35" s="180">
        <f>MAX(F23-E53,J57)</f>
        <v>326.52</v>
      </c>
      <c r="C35" s="171" t="s">
        <v>48</v>
      </c>
      <c r="N35" s="79"/>
      <c r="P35" s="5" t="s">
        <v>45</v>
      </c>
      <c r="Q35" s="61">
        <f>1-Q31</f>
        <v>0.44999999999999996</v>
      </c>
    </row>
    <row r="36" spans="2:18" ht="16" thickBot="1" x14ac:dyDescent="0.4">
      <c r="B36" s="181"/>
      <c r="C36" s="171"/>
      <c r="N36" s="79"/>
      <c r="Q36" s="61"/>
      <c r="R36">
        <v>-100</v>
      </c>
    </row>
    <row r="37" spans="2:18" ht="16" thickTop="1" x14ac:dyDescent="0.35">
      <c r="N37" s="79"/>
      <c r="Q37" s="61"/>
    </row>
    <row r="38" spans="2:18" x14ac:dyDescent="0.35">
      <c r="N38" s="79"/>
      <c r="P38" s="5" t="s">
        <v>44</v>
      </c>
      <c r="Q38" s="61">
        <v>0.55000000000000004</v>
      </c>
    </row>
    <row r="39" spans="2:18" x14ac:dyDescent="0.35">
      <c r="L39" t="s">
        <v>43</v>
      </c>
      <c r="N39" s="79"/>
      <c r="Q39" s="61"/>
      <c r="R39">
        <v>0</v>
      </c>
    </row>
    <row r="40" spans="2:18" x14ac:dyDescent="0.35">
      <c r="J40" s="83"/>
      <c r="N40" s="79"/>
      <c r="Q40" s="61"/>
    </row>
    <row r="41" spans="2:18" x14ac:dyDescent="0.35">
      <c r="J41" s="83"/>
      <c r="N41" s="78">
        <f>SUMPRODUCT(Q38:Q42,R39:R43)</f>
        <v>0</v>
      </c>
      <c r="Q41" s="61"/>
    </row>
    <row r="42" spans="2:18" x14ac:dyDescent="0.35">
      <c r="J42" s="83"/>
      <c r="P42" s="5" t="s">
        <v>45</v>
      </c>
      <c r="Q42" s="61">
        <f>1-Q38</f>
        <v>0.44999999999999996</v>
      </c>
    </row>
    <row r="43" spans="2:18" x14ac:dyDescent="0.35">
      <c r="J43" s="83"/>
      <c r="Q43" s="61"/>
      <c r="R43">
        <v>0</v>
      </c>
    </row>
    <row r="44" spans="2:18" x14ac:dyDescent="0.35">
      <c r="J44" s="83"/>
    </row>
    <row r="45" spans="2:18" x14ac:dyDescent="0.35">
      <c r="J45" s="83"/>
    </row>
    <row r="46" spans="2:18" x14ac:dyDescent="0.35">
      <c r="D46" s="39"/>
    </row>
    <row r="47" spans="2:18" x14ac:dyDescent="0.35">
      <c r="D47" s="36" t="s">
        <v>11</v>
      </c>
      <c r="P47" s="5" t="s">
        <v>44</v>
      </c>
      <c r="Q47" s="61">
        <v>0.65</v>
      </c>
    </row>
    <row r="48" spans="2:18" x14ac:dyDescent="0.35">
      <c r="Q48" s="61"/>
      <c r="R48">
        <v>700</v>
      </c>
    </row>
    <row r="49" spans="2:18" x14ac:dyDescent="0.35">
      <c r="Q49" s="61"/>
    </row>
    <row r="50" spans="2:18" x14ac:dyDescent="0.35">
      <c r="N50" s="78">
        <f>SUMPRODUCT(Q47:Q51,R48:R52)</f>
        <v>315</v>
      </c>
      <c r="Q50" s="61"/>
    </row>
    <row r="51" spans="2:18" x14ac:dyDescent="0.35">
      <c r="P51" s="5" t="s">
        <v>45</v>
      </c>
      <c r="Q51" s="61">
        <f>1-Q47</f>
        <v>0.35</v>
      </c>
    </row>
    <row r="52" spans="2:18" ht="16" thickBot="1" x14ac:dyDescent="0.4">
      <c r="C52" s="5"/>
      <c r="D52"/>
      <c r="L52" s="2" t="s">
        <v>41</v>
      </c>
      <c r="Q52" s="61"/>
      <c r="R52">
        <v>-400</v>
      </c>
    </row>
    <row r="53" spans="2:18" x14ac:dyDescent="0.35">
      <c r="B53" s="154" t="s">
        <v>9</v>
      </c>
      <c r="C53" s="155"/>
      <c r="D53" s="63" t="s">
        <v>32</v>
      </c>
      <c r="E53" s="85">
        <v>1</v>
      </c>
      <c r="Q53" s="61"/>
    </row>
    <row r="54" spans="2:18" x14ac:dyDescent="0.35">
      <c r="B54" s="182" t="s">
        <v>30</v>
      </c>
      <c r="C54" s="183"/>
      <c r="D54" s="62" t="s">
        <v>32</v>
      </c>
      <c r="E54" s="86">
        <f>F23-J57</f>
        <v>12.519999999999982</v>
      </c>
      <c r="P54" s="5" t="s">
        <v>44</v>
      </c>
      <c r="Q54" s="61">
        <v>0.65</v>
      </c>
    </row>
    <row r="55" spans="2:18" ht="16" thickBot="1" x14ac:dyDescent="0.4">
      <c r="B55" s="156" t="s">
        <v>31</v>
      </c>
      <c r="C55" s="157"/>
      <c r="D55" s="64" t="s">
        <v>32</v>
      </c>
      <c r="E55" s="87">
        <f>E54-E53</f>
        <v>11.519999999999982</v>
      </c>
      <c r="Q55" s="61"/>
      <c r="R55">
        <v>500</v>
      </c>
    </row>
    <row r="56" spans="2:18" ht="16" thickBot="1" x14ac:dyDescent="0.4">
      <c r="C56" s="5"/>
      <c r="D56"/>
      <c r="L56" s="2" t="s">
        <v>42</v>
      </c>
      <c r="Q56" s="61"/>
    </row>
    <row r="57" spans="2:18" ht="16" thickBot="1" x14ac:dyDescent="0.4">
      <c r="J57" s="82">
        <f>MAX(N50,N57,N64,)</f>
        <v>315</v>
      </c>
      <c r="N57" s="78">
        <f>SUMPRODUCT(Q54:Q58,R55:R59)</f>
        <v>290</v>
      </c>
      <c r="Q57" s="61"/>
    </row>
    <row r="58" spans="2:18" x14ac:dyDescent="0.35">
      <c r="P58" s="5" t="s">
        <v>45</v>
      </c>
      <c r="Q58" s="61">
        <f>1-Q54</f>
        <v>0.35</v>
      </c>
    </row>
    <row r="59" spans="2:18" x14ac:dyDescent="0.35">
      <c r="Q59" s="61"/>
      <c r="R59">
        <v>-100</v>
      </c>
    </row>
    <row r="60" spans="2:18" x14ac:dyDescent="0.35">
      <c r="Q60" s="61"/>
    </row>
    <row r="61" spans="2:18" x14ac:dyDescent="0.35">
      <c r="P61" s="5" t="s">
        <v>44</v>
      </c>
      <c r="Q61" s="61">
        <v>0.65</v>
      </c>
    </row>
    <row r="62" spans="2:18" x14ac:dyDescent="0.35">
      <c r="L62" t="s">
        <v>43</v>
      </c>
      <c r="Q62" s="61"/>
      <c r="R62">
        <v>0</v>
      </c>
    </row>
    <row r="63" spans="2:18" x14ac:dyDescent="0.35">
      <c r="Q63" s="61"/>
    </row>
    <row r="64" spans="2:18" x14ac:dyDescent="0.35">
      <c r="N64" s="78">
        <f>SUMPRODUCT(Q61:Q65,R62:R66)</f>
        <v>0</v>
      </c>
      <c r="Q64" s="61"/>
    </row>
    <row r="65" spans="16:18" x14ac:dyDescent="0.35">
      <c r="P65" s="5" t="s">
        <v>45</v>
      </c>
      <c r="Q65" s="61">
        <f>1-Q61</f>
        <v>0.35</v>
      </c>
    </row>
    <row r="66" spans="16:18" x14ac:dyDescent="0.35">
      <c r="Q66" s="61"/>
      <c r="R66">
        <v>0</v>
      </c>
    </row>
  </sheetData>
  <mergeCells count="5">
    <mergeCell ref="B35:B36"/>
    <mergeCell ref="C35:C36"/>
    <mergeCell ref="B53:C53"/>
    <mergeCell ref="B54:C54"/>
    <mergeCell ref="B55:C55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EC30-E6B7-41EB-A8D1-6345181D8A4B}">
  <sheetPr>
    <tabColor rgb="FF0070C0"/>
  </sheetPr>
  <dimension ref="B2:R66"/>
  <sheetViews>
    <sheetView showGridLines="0" zoomScale="47" zoomScaleNormal="47" workbookViewId="0">
      <selection activeCell="Z58" sqref="Z58"/>
    </sheetView>
  </sheetViews>
  <sheetFormatPr baseColWidth="10" defaultColWidth="11.453125" defaultRowHeight="15.5" x14ac:dyDescent="0.35"/>
  <cols>
    <col min="1" max="1" width="11.453125" customWidth="1"/>
    <col min="2" max="2" width="14.36328125" customWidth="1"/>
    <col min="3" max="3" width="25.453125" customWidth="1"/>
    <col min="4" max="4" width="12.6328125" style="36" customWidth="1"/>
    <col min="5" max="5" width="11.7265625" customWidth="1"/>
    <col min="6" max="6" width="10.54296875" style="5" bestFit="1" customWidth="1"/>
    <col min="7" max="7" width="7.1796875" customWidth="1"/>
    <col min="9" max="9" width="7" style="60" customWidth="1"/>
    <col min="10" max="10" width="8" style="81" customWidth="1"/>
    <col min="12" max="12" width="10.26953125" customWidth="1"/>
    <col min="13" max="13" width="6.453125" customWidth="1"/>
    <col min="14" max="14" width="10" style="36" customWidth="1"/>
    <col min="15" max="15" width="7.81640625" customWidth="1"/>
    <col min="16" max="16" width="14.453125" style="5" customWidth="1"/>
    <col min="17" max="17" width="9.1796875" style="60" customWidth="1"/>
    <col min="18" max="18" width="5.7265625" customWidth="1"/>
  </cols>
  <sheetData>
    <row r="2" spans="2:18" x14ac:dyDescent="0.35">
      <c r="C2" s="72"/>
      <c r="D2" s="46"/>
      <c r="E2" s="72"/>
      <c r="P2" s="5" t="s">
        <v>44</v>
      </c>
      <c r="Q2" s="61">
        <v>0.74</v>
      </c>
    </row>
    <row r="3" spans="2:18" x14ac:dyDescent="0.35">
      <c r="B3" s="4"/>
      <c r="C3" s="10"/>
      <c r="D3" s="47"/>
      <c r="E3" s="10"/>
      <c r="Q3" s="61"/>
      <c r="R3">
        <v>700</v>
      </c>
    </row>
    <row r="4" spans="2:18" x14ac:dyDescent="0.35">
      <c r="F4" s="35"/>
      <c r="Q4" s="61"/>
    </row>
    <row r="5" spans="2:18" x14ac:dyDescent="0.35">
      <c r="F5" s="35"/>
      <c r="N5" s="78">
        <f>SUMPRODUCT(Q2:Q6,R3:R7)</f>
        <v>414</v>
      </c>
      <c r="Q5" s="61"/>
    </row>
    <row r="6" spans="2:18" x14ac:dyDescent="0.35">
      <c r="F6" s="35"/>
      <c r="N6" s="79"/>
      <c r="P6" s="5" t="s">
        <v>45</v>
      </c>
      <c r="Q6" s="61">
        <f>1-Q2</f>
        <v>0.26</v>
      </c>
    </row>
    <row r="7" spans="2:18" x14ac:dyDescent="0.35">
      <c r="L7" s="2" t="s">
        <v>41</v>
      </c>
      <c r="N7" s="79"/>
      <c r="Q7" s="61"/>
      <c r="R7">
        <v>-400</v>
      </c>
    </row>
    <row r="8" spans="2:18" x14ac:dyDescent="0.35">
      <c r="N8" s="79"/>
      <c r="Q8" s="61"/>
    </row>
    <row r="9" spans="2:18" x14ac:dyDescent="0.35">
      <c r="N9" s="79"/>
      <c r="P9" s="5" t="s">
        <v>44</v>
      </c>
      <c r="Q9" s="61">
        <v>0.74</v>
      </c>
    </row>
    <row r="10" spans="2:18" x14ac:dyDescent="0.35">
      <c r="N10" s="79"/>
      <c r="Q10" s="61"/>
      <c r="R10">
        <v>500</v>
      </c>
    </row>
    <row r="11" spans="2:18" ht="16" thickBot="1" x14ac:dyDescent="0.4">
      <c r="C11" s="4"/>
      <c r="E11" s="4"/>
      <c r="L11" s="2" t="s">
        <v>42</v>
      </c>
      <c r="N11" s="79"/>
      <c r="Q11" s="61"/>
    </row>
    <row r="12" spans="2:18" ht="16" thickBot="1" x14ac:dyDescent="0.4">
      <c r="J12" s="82">
        <f>MAX(N5,N12,N19,)</f>
        <v>414</v>
      </c>
      <c r="N12" s="78">
        <f>SUMPRODUCT(Q9:Q13,R10:R14)</f>
        <v>344</v>
      </c>
      <c r="Q12" s="61"/>
    </row>
    <row r="13" spans="2:18" x14ac:dyDescent="0.35">
      <c r="N13" s="79"/>
      <c r="P13" s="5" t="s">
        <v>45</v>
      </c>
      <c r="Q13" s="61">
        <f>1-Q9</f>
        <v>0.26</v>
      </c>
    </row>
    <row r="14" spans="2:18" x14ac:dyDescent="0.35">
      <c r="N14" s="79"/>
      <c r="Q14" s="61"/>
      <c r="R14">
        <v>-100</v>
      </c>
    </row>
    <row r="15" spans="2:18" x14ac:dyDescent="0.35">
      <c r="N15" s="79"/>
      <c r="Q15" s="61"/>
    </row>
    <row r="16" spans="2:18" x14ac:dyDescent="0.35">
      <c r="C16" s="11"/>
      <c r="I16" s="60" t="s">
        <v>7</v>
      </c>
      <c r="N16" s="79"/>
      <c r="P16" s="5" t="s">
        <v>44</v>
      </c>
      <c r="Q16" s="61">
        <v>0.74</v>
      </c>
    </row>
    <row r="17" spans="2:18" x14ac:dyDescent="0.35">
      <c r="C17" s="11"/>
      <c r="I17" s="60">
        <v>0.53</v>
      </c>
      <c r="L17" t="s">
        <v>43</v>
      </c>
      <c r="N17" s="79"/>
      <c r="Q17" s="61"/>
      <c r="R17">
        <v>0</v>
      </c>
    </row>
    <row r="18" spans="2:18" x14ac:dyDescent="0.35">
      <c r="C18" s="11"/>
      <c r="N18" s="79"/>
      <c r="Q18" s="61"/>
    </row>
    <row r="19" spans="2:18" x14ac:dyDescent="0.35">
      <c r="C19" s="11"/>
      <c r="H19" s="9"/>
      <c r="I19" s="61"/>
      <c r="N19" s="78">
        <f>SUMPRODUCT(Q16:Q20,R17:R21)</f>
        <v>0</v>
      </c>
      <c r="Q19" s="61"/>
    </row>
    <row r="20" spans="2:18" x14ac:dyDescent="0.35">
      <c r="C20" s="11"/>
      <c r="I20" s="61"/>
      <c r="N20" s="79"/>
      <c r="P20" s="5" t="s">
        <v>45</v>
      </c>
      <c r="Q20" s="61">
        <f>1-Q16</f>
        <v>0.26</v>
      </c>
    </row>
    <row r="21" spans="2:18" x14ac:dyDescent="0.35">
      <c r="C21" s="11"/>
      <c r="I21" s="61"/>
      <c r="N21" s="79"/>
      <c r="Q21" s="61"/>
      <c r="R21">
        <v>0</v>
      </c>
    </row>
    <row r="22" spans="2:18" x14ac:dyDescent="0.35">
      <c r="C22" s="11"/>
      <c r="I22" s="61"/>
      <c r="N22" s="79"/>
      <c r="Q22" s="61"/>
    </row>
    <row r="23" spans="2:18" x14ac:dyDescent="0.35">
      <c r="C23" s="11"/>
      <c r="F23" s="84">
        <f>I17*J12+I29*J34</f>
        <v>315.77000000000004</v>
      </c>
      <c r="G23" t="s">
        <v>46</v>
      </c>
      <c r="I23" s="61"/>
      <c r="N23" s="79"/>
      <c r="Q23" s="61"/>
    </row>
    <row r="24" spans="2:18" x14ac:dyDescent="0.35">
      <c r="C24" s="11"/>
      <c r="I24" s="61"/>
      <c r="N24" s="79"/>
      <c r="P24" s="5" t="s">
        <v>44</v>
      </c>
      <c r="Q24" s="61">
        <v>0.55000000000000004</v>
      </c>
    </row>
    <row r="25" spans="2:18" x14ac:dyDescent="0.35">
      <c r="C25" s="11"/>
      <c r="I25" s="61"/>
      <c r="N25" s="79"/>
      <c r="Q25" s="61"/>
      <c r="R25">
        <v>700</v>
      </c>
    </row>
    <row r="26" spans="2:18" x14ac:dyDescent="0.35">
      <c r="D26" s="36" t="s">
        <v>47</v>
      </c>
      <c r="I26" s="61"/>
      <c r="N26" s="79"/>
      <c r="Q26" s="61"/>
    </row>
    <row r="27" spans="2:18" x14ac:dyDescent="0.35">
      <c r="N27" s="78">
        <f>SUMPRODUCT(Q24:Q28,R25:R29)</f>
        <v>205.00000000000009</v>
      </c>
      <c r="Q27" s="61"/>
    </row>
    <row r="28" spans="2:18" x14ac:dyDescent="0.35">
      <c r="I28" s="60" t="s">
        <v>1</v>
      </c>
      <c r="N28" s="79"/>
      <c r="P28" s="5" t="s">
        <v>45</v>
      </c>
      <c r="Q28" s="61">
        <f>1-Q24</f>
        <v>0.44999999999999996</v>
      </c>
    </row>
    <row r="29" spans="2:18" x14ac:dyDescent="0.35">
      <c r="B29" s="8"/>
      <c r="I29" s="60">
        <f>1-I17</f>
        <v>0.47</v>
      </c>
      <c r="L29" s="2" t="s">
        <v>41</v>
      </c>
      <c r="N29" s="79"/>
      <c r="Q29" s="61"/>
      <c r="R29">
        <v>-400</v>
      </c>
    </row>
    <row r="30" spans="2:18" x14ac:dyDescent="0.35">
      <c r="N30" s="79"/>
      <c r="Q30" s="61"/>
    </row>
    <row r="31" spans="2:18" x14ac:dyDescent="0.35">
      <c r="L31" s="89"/>
      <c r="M31" s="89"/>
      <c r="N31" s="90"/>
      <c r="O31" s="89"/>
      <c r="P31" s="91" t="s">
        <v>44</v>
      </c>
      <c r="Q31" s="92">
        <v>0.55000000000000004</v>
      </c>
      <c r="R31" s="89"/>
    </row>
    <row r="32" spans="2:18" x14ac:dyDescent="0.35">
      <c r="L32" s="89"/>
      <c r="M32" s="89"/>
      <c r="N32" s="90"/>
      <c r="O32" s="89"/>
      <c r="P32" s="91"/>
      <c r="Q32" s="92"/>
      <c r="R32" s="89">
        <v>500</v>
      </c>
    </row>
    <row r="33" spans="2:18" ht="16" thickBot="1" x14ac:dyDescent="0.4">
      <c r="L33" s="93" t="s">
        <v>42</v>
      </c>
      <c r="M33" s="89"/>
      <c r="N33" s="90"/>
      <c r="O33" s="89"/>
      <c r="P33" s="91"/>
      <c r="Q33" s="92"/>
      <c r="R33" s="89"/>
    </row>
    <row r="34" spans="2:18" ht="16" thickBot="1" x14ac:dyDescent="0.4">
      <c r="J34" s="82">
        <f>MAX(N27,N34,N41,)</f>
        <v>205.00000000000009</v>
      </c>
      <c r="L34" s="89"/>
      <c r="M34" s="89"/>
      <c r="N34" s="94"/>
      <c r="O34" s="89"/>
      <c r="P34" s="91"/>
      <c r="Q34" s="92"/>
      <c r="R34" s="89"/>
    </row>
    <row r="35" spans="2:18" ht="16" thickTop="1" x14ac:dyDescent="0.35">
      <c r="B35" s="180">
        <f>MAX(F23-E53,J57)</f>
        <v>315</v>
      </c>
      <c r="C35" s="171"/>
      <c r="L35" s="89"/>
      <c r="M35" s="89"/>
      <c r="N35" s="90"/>
      <c r="O35" s="89"/>
      <c r="P35" s="91" t="s">
        <v>45</v>
      </c>
      <c r="Q35" s="92">
        <f>1-Q31</f>
        <v>0.44999999999999996</v>
      </c>
      <c r="R35" s="89"/>
    </row>
    <row r="36" spans="2:18" ht="16" thickBot="1" x14ac:dyDescent="0.4">
      <c r="B36" s="181"/>
      <c r="C36" s="171"/>
      <c r="L36" s="89"/>
      <c r="M36" s="89"/>
      <c r="N36" s="90"/>
      <c r="O36" s="89"/>
      <c r="P36" s="91"/>
      <c r="Q36" s="92"/>
      <c r="R36" s="89">
        <v>-100</v>
      </c>
    </row>
    <row r="37" spans="2:18" ht="16" thickTop="1" x14ac:dyDescent="0.35">
      <c r="N37" s="79"/>
      <c r="Q37" s="61"/>
    </row>
    <row r="38" spans="2:18" x14ac:dyDescent="0.35">
      <c r="N38" s="79"/>
      <c r="P38" s="5" t="s">
        <v>44</v>
      </c>
      <c r="Q38" s="61">
        <v>0.55000000000000004</v>
      </c>
    </row>
    <row r="39" spans="2:18" x14ac:dyDescent="0.35">
      <c r="L39" t="s">
        <v>43</v>
      </c>
      <c r="N39" s="79"/>
      <c r="Q39" s="61"/>
      <c r="R39">
        <v>0</v>
      </c>
    </row>
    <row r="40" spans="2:18" x14ac:dyDescent="0.35">
      <c r="J40" s="83"/>
      <c r="N40" s="79"/>
      <c r="Q40" s="61"/>
    </row>
    <row r="41" spans="2:18" x14ac:dyDescent="0.35">
      <c r="J41" s="83"/>
      <c r="N41" s="78">
        <f>SUMPRODUCT(Q38:Q42,R39:R43)</f>
        <v>0</v>
      </c>
      <c r="Q41" s="61"/>
    </row>
    <row r="42" spans="2:18" x14ac:dyDescent="0.35">
      <c r="J42" s="83"/>
      <c r="P42" s="5" t="s">
        <v>45</v>
      </c>
      <c r="Q42" s="61">
        <f>1-Q38</f>
        <v>0.44999999999999996</v>
      </c>
    </row>
    <row r="43" spans="2:18" x14ac:dyDescent="0.35">
      <c r="J43" s="83"/>
      <c r="Q43" s="61"/>
      <c r="R43">
        <v>0</v>
      </c>
    </row>
    <row r="44" spans="2:18" x14ac:dyDescent="0.35">
      <c r="J44" s="83"/>
    </row>
    <row r="45" spans="2:18" x14ac:dyDescent="0.35">
      <c r="J45" s="83"/>
    </row>
    <row r="46" spans="2:18" x14ac:dyDescent="0.35">
      <c r="D46" s="39"/>
    </row>
    <row r="47" spans="2:18" x14ac:dyDescent="0.35">
      <c r="D47" s="36" t="s">
        <v>11</v>
      </c>
      <c r="P47" s="5" t="s">
        <v>44</v>
      </c>
      <c r="Q47" s="61">
        <v>0.65</v>
      </c>
    </row>
    <row r="48" spans="2:18" x14ac:dyDescent="0.35">
      <c r="Q48" s="61"/>
      <c r="R48">
        <v>700</v>
      </c>
    </row>
    <row r="49" spans="2:18" x14ac:dyDescent="0.35">
      <c r="Q49" s="61"/>
    </row>
    <row r="50" spans="2:18" x14ac:dyDescent="0.35">
      <c r="N50" s="78">
        <f>SUMPRODUCT(Q47:Q51,R48:R52)</f>
        <v>315</v>
      </c>
      <c r="Q50" s="61"/>
    </row>
    <row r="51" spans="2:18" x14ac:dyDescent="0.35">
      <c r="P51" s="5" t="s">
        <v>45</v>
      </c>
      <c r="Q51" s="61">
        <f>1-Q47</f>
        <v>0.35</v>
      </c>
    </row>
    <row r="52" spans="2:18" ht="16" thickBot="1" x14ac:dyDescent="0.4">
      <c r="C52" s="5"/>
      <c r="D52"/>
      <c r="L52" s="2" t="s">
        <v>41</v>
      </c>
      <c r="Q52" s="61"/>
      <c r="R52">
        <v>-400</v>
      </c>
    </row>
    <row r="53" spans="2:18" x14ac:dyDescent="0.35">
      <c r="B53" s="154" t="s">
        <v>9</v>
      </c>
      <c r="C53" s="155"/>
      <c r="D53" s="63" t="s">
        <v>32</v>
      </c>
      <c r="E53" s="85">
        <v>1</v>
      </c>
      <c r="Q53" s="61"/>
    </row>
    <row r="54" spans="2:18" x14ac:dyDescent="0.35">
      <c r="B54" s="182" t="s">
        <v>30</v>
      </c>
      <c r="C54" s="183"/>
      <c r="D54" s="62" t="s">
        <v>32</v>
      </c>
      <c r="E54" s="86">
        <f>F23-J57</f>
        <v>0.77000000000003865</v>
      </c>
      <c r="P54" s="5" t="s">
        <v>44</v>
      </c>
      <c r="Q54" s="61">
        <v>0.65</v>
      </c>
    </row>
    <row r="55" spans="2:18" ht="16" thickBot="1" x14ac:dyDescent="0.4">
      <c r="B55" s="156" t="s">
        <v>31</v>
      </c>
      <c r="C55" s="157"/>
      <c r="D55" s="64" t="s">
        <v>32</v>
      </c>
      <c r="E55" s="87">
        <f>E54-E53</f>
        <v>-0.22999999999996135</v>
      </c>
      <c r="Q55" s="61"/>
      <c r="R55">
        <v>500</v>
      </c>
    </row>
    <row r="56" spans="2:18" ht="16" thickBot="1" x14ac:dyDescent="0.4">
      <c r="C56" s="5"/>
      <c r="D56"/>
      <c r="L56" s="2" t="s">
        <v>42</v>
      </c>
      <c r="Q56" s="61"/>
    </row>
    <row r="57" spans="2:18" ht="16" thickBot="1" x14ac:dyDescent="0.4">
      <c r="J57" s="82">
        <f>MAX(N50,N57,N64,)</f>
        <v>315</v>
      </c>
      <c r="N57" s="78">
        <f>SUMPRODUCT(Q54:Q58,R55:R59)</f>
        <v>290</v>
      </c>
      <c r="Q57" s="61"/>
    </row>
    <row r="58" spans="2:18" x14ac:dyDescent="0.35">
      <c r="P58" s="5" t="s">
        <v>45</v>
      </c>
      <c r="Q58" s="61">
        <f>1-Q54</f>
        <v>0.35</v>
      </c>
    </row>
    <row r="59" spans="2:18" x14ac:dyDescent="0.35">
      <c r="Q59" s="61"/>
      <c r="R59">
        <v>-100</v>
      </c>
    </row>
    <row r="60" spans="2:18" x14ac:dyDescent="0.35">
      <c r="Q60" s="61"/>
    </row>
    <row r="61" spans="2:18" x14ac:dyDescent="0.35">
      <c r="P61" s="5" t="s">
        <v>44</v>
      </c>
      <c r="Q61" s="61">
        <v>0.65</v>
      </c>
    </row>
    <row r="62" spans="2:18" x14ac:dyDescent="0.35">
      <c r="L62" t="s">
        <v>43</v>
      </c>
      <c r="Q62" s="61"/>
      <c r="R62">
        <v>0</v>
      </c>
    </row>
    <row r="63" spans="2:18" x14ac:dyDescent="0.35">
      <c r="Q63" s="61"/>
    </row>
    <row r="64" spans="2:18" x14ac:dyDescent="0.35">
      <c r="N64" s="78">
        <f>SUMPRODUCT(Q61:Q65,R62:R66)</f>
        <v>0</v>
      </c>
      <c r="Q64" s="61"/>
    </row>
    <row r="65" spans="16:18" x14ac:dyDescent="0.35">
      <c r="P65" s="5" t="s">
        <v>45</v>
      </c>
      <c r="Q65" s="61">
        <f>1-Q61</f>
        <v>0.35</v>
      </c>
    </row>
    <row r="66" spans="16:18" x14ac:dyDescent="0.35">
      <c r="Q66" s="61"/>
      <c r="R66">
        <v>0</v>
      </c>
    </row>
  </sheetData>
  <mergeCells count="5">
    <mergeCell ref="B35:B36"/>
    <mergeCell ref="C35:C36"/>
    <mergeCell ref="B53:C53"/>
    <mergeCell ref="B54:C54"/>
    <mergeCell ref="B55:C55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E501-A430-4CF8-85A8-B0404B4AB852}">
  <sheetPr>
    <tabColor rgb="FF0070C0"/>
  </sheetPr>
  <dimension ref="A1:S73"/>
  <sheetViews>
    <sheetView showGridLines="0" zoomScale="60" zoomScaleNormal="60" workbookViewId="0">
      <selection activeCell="Q2" sqref="Q2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2.81640625" style="5" customWidth="1"/>
    <col min="4" max="4" width="15" customWidth="1"/>
    <col min="5" max="5" width="11.7265625" customWidth="1"/>
    <col min="6" max="6" width="12.81640625" style="5" bestFit="1" customWidth="1"/>
    <col min="7" max="7" width="7.1796875" style="12" customWidth="1"/>
    <col min="9" max="9" width="12.6328125" bestFit="1" customWidth="1"/>
    <col min="10" max="10" width="12.81640625" style="42" bestFit="1" customWidth="1"/>
    <col min="12" max="12" width="10.26953125" style="5" customWidth="1"/>
    <col min="13" max="13" width="6.453125" customWidth="1"/>
    <col min="14" max="14" width="10" style="40" customWidth="1"/>
    <col min="15" max="15" width="7.81640625" customWidth="1"/>
    <col min="16" max="16" width="14.453125" style="9" customWidth="1"/>
    <col min="17" max="17" width="9.1796875" style="12" customWidth="1"/>
    <col min="18" max="18" width="11.08984375" style="68" bestFit="1" customWidth="1"/>
  </cols>
  <sheetData>
    <row r="1" spans="2:19" ht="15.5" x14ac:dyDescent="0.35">
      <c r="E1" s="15"/>
      <c r="F1" s="36"/>
      <c r="G1" s="23"/>
      <c r="H1" s="15"/>
      <c r="I1" s="15"/>
      <c r="J1" s="27"/>
      <c r="K1" s="15"/>
      <c r="L1" s="36"/>
      <c r="M1" s="15"/>
      <c r="N1" s="41"/>
      <c r="O1" s="15"/>
      <c r="P1" s="16"/>
      <c r="Q1" s="23"/>
    </row>
    <row r="2" spans="2:19" ht="15.5" x14ac:dyDescent="0.35">
      <c r="C2" s="32"/>
      <c r="D2" s="77"/>
      <c r="E2" s="18"/>
      <c r="F2" s="36"/>
      <c r="G2" s="23"/>
      <c r="H2" s="15"/>
      <c r="I2" s="15"/>
      <c r="J2" s="27"/>
      <c r="K2" s="15"/>
      <c r="L2" s="36"/>
      <c r="M2" s="15"/>
      <c r="N2" s="41"/>
      <c r="O2" s="15"/>
      <c r="P2" s="16" t="s">
        <v>61</v>
      </c>
      <c r="Q2" s="24">
        <v>0.84</v>
      </c>
    </row>
    <row r="3" spans="2:19" ht="15.5" x14ac:dyDescent="0.35">
      <c r="B3" s="4"/>
      <c r="C3" s="33"/>
      <c r="D3" s="10"/>
      <c r="E3" s="19"/>
      <c r="F3" s="36"/>
      <c r="G3" s="23"/>
      <c r="H3" s="15"/>
      <c r="I3" s="15"/>
      <c r="J3" s="27"/>
      <c r="K3" s="15"/>
      <c r="L3" s="36"/>
      <c r="M3" s="15"/>
      <c r="N3" s="41"/>
      <c r="O3" s="15"/>
      <c r="P3" s="16"/>
      <c r="Q3" s="24"/>
      <c r="R3" s="68">
        <v>120</v>
      </c>
    </row>
    <row r="4" spans="2:19" ht="15.5" x14ac:dyDescent="0.35">
      <c r="E4" s="15"/>
      <c r="F4" s="37"/>
      <c r="G4" s="23"/>
      <c r="H4" s="15"/>
      <c r="I4" s="15"/>
      <c r="J4" s="27"/>
      <c r="K4" s="15"/>
      <c r="L4" s="36"/>
      <c r="M4" s="15"/>
      <c r="N4" s="41"/>
      <c r="O4" s="15"/>
      <c r="P4" s="16"/>
      <c r="Q4" s="24"/>
    </row>
    <row r="5" spans="2:19" ht="15.5" x14ac:dyDescent="0.35">
      <c r="E5" s="15"/>
      <c r="F5" s="37"/>
      <c r="G5" s="23"/>
      <c r="H5" s="15"/>
      <c r="I5" s="15"/>
      <c r="J5" s="27"/>
      <c r="K5" s="15"/>
      <c r="L5" s="36"/>
      <c r="M5" s="15"/>
      <c r="N5" s="117">
        <f>SUMPRODUCT(Q2:Q6,R3:R7)</f>
        <v>92.8</v>
      </c>
      <c r="O5" s="15"/>
      <c r="P5" s="16"/>
      <c r="Q5" s="24"/>
    </row>
    <row r="6" spans="2:19" ht="15.5" x14ac:dyDescent="0.35">
      <c r="E6" s="15"/>
      <c r="F6" s="37"/>
      <c r="G6" s="23"/>
      <c r="H6" s="15"/>
      <c r="I6" s="15"/>
      <c r="J6" s="27"/>
      <c r="K6" s="15"/>
      <c r="L6" s="36"/>
      <c r="M6" s="15"/>
      <c r="N6" s="38"/>
      <c r="O6" s="15"/>
      <c r="P6" s="16" t="s">
        <v>62</v>
      </c>
      <c r="Q6" s="24">
        <f>1-Q2</f>
        <v>0.16000000000000003</v>
      </c>
      <c r="S6" s="15"/>
    </row>
    <row r="7" spans="2:19" ht="15.5" x14ac:dyDescent="0.35">
      <c r="E7" s="15"/>
      <c r="F7" s="36"/>
      <c r="G7" s="23"/>
      <c r="H7" s="15"/>
      <c r="I7" s="15"/>
      <c r="J7" s="27"/>
      <c r="K7" s="15"/>
      <c r="L7" s="39"/>
      <c r="M7" s="15"/>
      <c r="N7" s="38"/>
      <c r="O7" s="15"/>
      <c r="P7" s="16"/>
      <c r="Q7" s="24"/>
      <c r="R7" s="68">
        <v>-50</v>
      </c>
      <c r="S7" s="15"/>
    </row>
    <row r="8" spans="2:19" ht="15.5" x14ac:dyDescent="0.35">
      <c r="E8" s="15"/>
      <c r="F8" s="36"/>
      <c r="G8" s="23"/>
      <c r="H8" s="15"/>
      <c r="I8" s="15"/>
      <c r="J8" s="27"/>
      <c r="K8" s="15"/>
      <c r="L8" s="36"/>
      <c r="M8" s="15"/>
      <c r="N8" s="38"/>
      <c r="O8" s="15"/>
      <c r="P8" s="16"/>
      <c r="Q8" s="24"/>
      <c r="S8" s="15"/>
    </row>
    <row r="9" spans="2:19" ht="15.5" x14ac:dyDescent="0.35">
      <c r="E9" s="15"/>
      <c r="F9" s="36"/>
      <c r="G9" s="23"/>
      <c r="H9" s="15"/>
      <c r="I9" s="15"/>
      <c r="J9" s="27"/>
      <c r="K9" s="15"/>
      <c r="L9" s="36"/>
      <c r="M9" s="15"/>
      <c r="N9" s="38"/>
      <c r="O9" s="15"/>
      <c r="P9" s="16"/>
      <c r="Q9" s="24"/>
      <c r="S9" s="15"/>
    </row>
    <row r="10" spans="2:19" ht="15.5" x14ac:dyDescent="0.35">
      <c r="E10" s="15"/>
      <c r="F10" s="36"/>
      <c r="G10" s="23"/>
      <c r="H10" s="15"/>
      <c r="I10" s="15"/>
      <c r="J10" s="27"/>
      <c r="K10" s="15"/>
      <c r="L10" s="36" t="s">
        <v>41</v>
      </c>
      <c r="M10" s="15"/>
      <c r="N10" s="41"/>
      <c r="O10" s="15"/>
      <c r="P10" s="16"/>
      <c r="Q10" s="23"/>
      <c r="S10" s="15"/>
    </row>
    <row r="11" spans="2:19" ht="15.5" x14ac:dyDescent="0.35">
      <c r="C11" s="34"/>
      <c r="D11" s="4"/>
      <c r="E11" s="15"/>
      <c r="F11" s="36"/>
      <c r="G11" s="23"/>
      <c r="H11" s="15"/>
      <c r="I11" s="15"/>
      <c r="J11" s="27"/>
      <c r="K11" s="15"/>
      <c r="L11" s="36"/>
      <c r="M11" s="15"/>
      <c r="N11" s="41"/>
      <c r="O11" s="15"/>
      <c r="P11" s="16"/>
      <c r="Q11" s="23"/>
      <c r="S11" s="15"/>
    </row>
    <row r="12" spans="2:19" ht="15.5" x14ac:dyDescent="0.35">
      <c r="E12" s="15"/>
      <c r="F12" s="36"/>
      <c r="G12" s="23"/>
      <c r="H12" s="15"/>
      <c r="I12" s="15"/>
      <c r="J12" s="118">
        <f>MAX(N5,N15)</f>
        <v>92.8</v>
      </c>
      <c r="K12" s="15"/>
      <c r="L12" s="36"/>
      <c r="M12" s="15"/>
      <c r="N12" s="38"/>
      <c r="O12" s="15"/>
      <c r="P12" s="16" t="s">
        <v>61</v>
      </c>
      <c r="Q12" s="24">
        <v>0.84</v>
      </c>
      <c r="S12" s="15"/>
    </row>
    <row r="13" spans="2:19" ht="15.5" x14ac:dyDescent="0.35">
      <c r="E13" s="15"/>
      <c r="F13" s="36"/>
      <c r="G13" s="23"/>
      <c r="H13" s="15"/>
      <c r="I13" s="15"/>
      <c r="J13" s="21"/>
      <c r="K13" s="15"/>
      <c r="L13" s="36" t="s">
        <v>60</v>
      </c>
      <c r="M13" s="15"/>
      <c r="N13" s="38"/>
      <c r="O13" s="15"/>
      <c r="P13" s="16"/>
      <c r="Q13" s="24"/>
      <c r="R13" s="68">
        <v>100</v>
      </c>
      <c r="S13" s="15"/>
    </row>
    <row r="14" spans="2:19" ht="15.5" x14ac:dyDescent="0.35">
      <c r="E14" s="15"/>
      <c r="F14" s="36"/>
      <c r="G14" s="23"/>
      <c r="H14" s="15"/>
      <c r="I14" s="15"/>
      <c r="J14" s="21"/>
      <c r="K14" s="15"/>
      <c r="M14" s="15"/>
      <c r="N14" s="38"/>
      <c r="O14" s="15"/>
      <c r="P14" s="16"/>
      <c r="Q14" s="24"/>
      <c r="S14" s="15"/>
    </row>
    <row r="15" spans="2:19" ht="15.5" x14ac:dyDescent="0.35">
      <c r="E15" s="15"/>
      <c r="F15" s="36"/>
      <c r="G15" s="23"/>
      <c r="H15" s="15"/>
      <c r="I15" s="15"/>
      <c r="J15" s="21"/>
      <c r="K15" s="15"/>
      <c r="L15" s="36"/>
      <c r="M15" s="15"/>
      <c r="N15" s="38">
        <f>SUMPRODUCT(Q12:Q16,R13:R17)</f>
        <v>84</v>
      </c>
      <c r="O15" s="15"/>
      <c r="P15" s="16"/>
      <c r="Q15" s="24"/>
      <c r="S15" s="15"/>
    </row>
    <row r="16" spans="2:19" ht="15.5" x14ac:dyDescent="0.35">
      <c r="C16" s="35"/>
      <c r="E16" s="15"/>
      <c r="F16" s="36"/>
      <c r="G16" s="23"/>
      <c r="H16" s="15"/>
      <c r="I16" s="15"/>
      <c r="J16" s="21"/>
      <c r="K16" s="15"/>
      <c r="L16" s="36"/>
      <c r="M16" s="15"/>
      <c r="N16" s="38"/>
      <c r="O16" s="15"/>
      <c r="P16" s="16" t="s">
        <v>62</v>
      </c>
      <c r="Q16" s="24">
        <f>1-Q12</f>
        <v>0.16000000000000003</v>
      </c>
      <c r="S16" s="15"/>
    </row>
    <row r="17" spans="2:19" ht="15.5" x14ac:dyDescent="0.35">
      <c r="C17" s="35"/>
      <c r="E17" s="15"/>
      <c r="H17" s="15"/>
      <c r="I17" s="36" t="s">
        <v>13</v>
      </c>
      <c r="J17" s="24">
        <v>0.5</v>
      </c>
      <c r="K17" s="15"/>
      <c r="L17" s="36"/>
      <c r="M17" s="15"/>
      <c r="N17" s="38"/>
      <c r="O17" s="15"/>
      <c r="P17" s="16"/>
      <c r="Q17" s="24"/>
      <c r="R17" s="68">
        <v>0</v>
      </c>
      <c r="S17" s="15"/>
    </row>
    <row r="18" spans="2:19" ht="15.5" x14ac:dyDescent="0.35">
      <c r="C18" s="35"/>
      <c r="E18" s="15"/>
      <c r="F18" s="36"/>
      <c r="G18" s="23"/>
      <c r="K18" s="15"/>
      <c r="L18" s="36"/>
      <c r="M18" s="15"/>
      <c r="N18" s="38"/>
      <c r="O18" s="15"/>
      <c r="P18" s="16"/>
      <c r="Q18" s="24"/>
      <c r="S18" s="15"/>
    </row>
    <row r="19" spans="2:19" ht="15.5" x14ac:dyDescent="0.35">
      <c r="C19" s="35"/>
      <c r="E19" s="15"/>
      <c r="F19" s="36"/>
      <c r="G19" s="23"/>
      <c r="H19" s="16"/>
      <c r="I19" s="18"/>
      <c r="J19" s="25"/>
      <c r="K19" s="15"/>
      <c r="L19" s="36"/>
      <c r="M19" s="15"/>
      <c r="N19" s="38"/>
      <c r="O19" s="15"/>
      <c r="P19" s="16"/>
      <c r="Q19" s="24"/>
      <c r="S19" s="15"/>
    </row>
    <row r="20" spans="2:19" ht="15.5" x14ac:dyDescent="0.35">
      <c r="C20" s="35"/>
      <c r="E20" s="15"/>
      <c r="F20" s="36"/>
      <c r="G20" s="23"/>
      <c r="H20" s="15"/>
      <c r="I20" s="18"/>
      <c r="J20" s="25"/>
      <c r="K20" s="15"/>
      <c r="L20" s="36"/>
      <c r="M20" s="15"/>
      <c r="N20" s="38"/>
      <c r="O20" s="15"/>
      <c r="P20" s="16" t="s">
        <v>61</v>
      </c>
      <c r="Q20" s="24">
        <f>1-Q24</f>
        <v>0.36</v>
      </c>
      <c r="S20" s="15"/>
    </row>
    <row r="21" spans="2:19" ht="15.5" x14ac:dyDescent="0.35">
      <c r="C21" s="35"/>
      <c r="E21" s="15"/>
      <c r="F21" s="184">
        <f>J17*J12+J24*J28</f>
        <v>64.400000000000006</v>
      </c>
      <c r="G21" s="165" t="s">
        <v>53</v>
      </c>
      <c r="H21" s="165"/>
      <c r="I21" s="18"/>
      <c r="J21" s="25"/>
      <c r="K21" s="15"/>
      <c r="L21" s="36"/>
      <c r="M21" s="15"/>
      <c r="N21" s="38"/>
      <c r="O21" s="15"/>
      <c r="P21" s="16"/>
      <c r="Q21" s="24"/>
      <c r="R21" s="68">
        <v>120</v>
      </c>
      <c r="S21" s="15"/>
    </row>
    <row r="22" spans="2:19" ht="15.5" x14ac:dyDescent="0.35">
      <c r="C22" s="35"/>
      <c r="E22" s="15"/>
      <c r="F22" s="184"/>
      <c r="G22" s="23"/>
      <c r="H22" s="15"/>
      <c r="I22" s="18"/>
      <c r="J22" s="25"/>
      <c r="K22" s="15"/>
      <c r="L22" s="36"/>
      <c r="M22" s="15"/>
      <c r="N22" s="38"/>
      <c r="O22" s="15"/>
      <c r="P22" s="16"/>
      <c r="Q22" s="24"/>
      <c r="S22" s="15"/>
    </row>
    <row r="23" spans="2:19" ht="15.5" x14ac:dyDescent="0.35">
      <c r="C23" s="35"/>
      <c r="E23" s="15"/>
      <c r="G23" s="23"/>
      <c r="J23" s="25"/>
      <c r="K23" s="15"/>
      <c r="L23" s="36"/>
      <c r="M23" s="15"/>
      <c r="N23" s="38">
        <f>SUMPRODUCT(Q20:Q24,R21:R25)</f>
        <v>11.199999999999996</v>
      </c>
      <c r="O23" s="15"/>
      <c r="P23" s="16"/>
      <c r="Q23" s="24"/>
      <c r="S23" s="15"/>
    </row>
    <row r="24" spans="2:19" ht="15.5" x14ac:dyDescent="0.35">
      <c r="C24" s="35"/>
      <c r="E24" s="15"/>
      <c r="F24" s="36"/>
      <c r="G24" s="23"/>
      <c r="I24" s="69" t="s">
        <v>12</v>
      </c>
      <c r="J24" s="24">
        <f>1-J17</f>
        <v>0.5</v>
      </c>
      <c r="K24" s="15"/>
      <c r="L24" s="36"/>
      <c r="M24" s="15"/>
      <c r="N24" s="38"/>
      <c r="O24" s="15"/>
      <c r="P24" s="16" t="s">
        <v>62</v>
      </c>
      <c r="Q24" s="24">
        <v>0.64</v>
      </c>
      <c r="S24" s="15"/>
    </row>
    <row r="25" spans="2:19" ht="15.5" x14ac:dyDescent="0.35">
      <c r="C25" s="35"/>
      <c r="E25" s="15"/>
      <c r="F25" s="36"/>
      <c r="G25" s="23"/>
      <c r="H25" s="15"/>
      <c r="I25" s="18"/>
      <c r="J25" s="21"/>
      <c r="K25" s="15"/>
      <c r="L25" s="36"/>
      <c r="M25" s="15"/>
      <c r="N25" s="38"/>
      <c r="O25" s="15"/>
      <c r="P25" s="16"/>
      <c r="Q25" s="24"/>
      <c r="R25" s="68">
        <v>-50</v>
      </c>
      <c r="S25" s="15"/>
    </row>
    <row r="26" spans="2:19" ht="15.5" x14ac:dyDescent="0.35">
      <c r="D26" s="5" t="s">
        <v>65</v>
      </c>
      <c r="E26" s="15"/>
      <c r="F26" s="36"/>
      <c r="G26" s="23"/>
      <c r="H26" s="15"/>
      <c r="I26" s="18"/>
      <c r="J26" s="21"/>
      <c r="K26" s="15"/>
      <c r="L26" s="36"/>
      <c r="M26" s="15"/>
      <c r="N26" s="38"/>
      <c r="O26" s="15"/>
      <c r="P26" s="16"/>
      <c r="Q26" s="24"/>
      <c r="S26" s="15"/>
    </row>
    <row r="27" spans="2:19" ht="15.5" x14ac:dyDescent="0.35">
      <c r="E27" s="15"/>
      <c r="I27" s="15"/>
      <c r="J27" s="21"/>
      <c r="K27" s="15"/>
      <c r="L27" s="36" t="s">
        <v>41</v>
      </c>
      <c r="M27" s="15"/>
      <c r="N27" s="38"/>
      <c r="O27" s="15"/>
      <c r="P27" s="16"/>
      <c r="Q27" s="24"/>
      <c r="S27" s="15"/>
    </row>
    <row r="28" spans="2:19" ht="15.5" x14ac:dyDescent="0.35">
      <c r="E28" s="15"/>
      <c r="F28" s="36"/>
      <c r="G28" s="23"/>
      <c r="H28" s="15"/>
      <c r="I28" s="15"/>
      <c r="J28" s="28">
        <f>MAX(N23,N33)</f>
        <v>36</v>
      </c>
      <c r="K28" s="15"/>
      <c r="L28" s="36"/>
      <c r="M28" s="15"/>
      <c r="N28" s="41"/>
      <c r="O28" s="15"/>
      <c r="P28" s="16"/>
      <c r="Q28" s="23"/>
      <c r="S28" s="15"/>
    </row>
    <row r="29" spans="2:19" ht="15.5" x14ac:dyDescent="0.35">
      <c r="B29" s="8"/>
      <c r="E29" s="15"/>
      <c r="F29" s="36"/>
      <c r="G29" s="23"/>
      <c r="H29" s="15"/>
      <c r="I29" s="15"/>
      <c r="J29" s="27"/>
      <c r="K29" s="15"/>
      <c r="L29" s="36"/>
      <c r="M29" s="15"/>
      <c r="N29" s="41"/>
      <c r="O29" s="15"/>
      <c r="P29" s="16"/>
      <c r="Q29" s="23"/>
      <c r="S29" s="15"/>
    </row>
    <row r="30" spans="2:19" ht="15.5" x14ac:dyDescent="0.35">
      <c r="E30" s="15"/>
      <c r="H30" s="15"/>
      <c r="I30" s="15"/>
      <c r="J30" s="27"/>
      <c r="K30" s="15"/>
      <c r="L30" s="110" t="s">
        <v>60</v>
      </c>
      <c r="M30" s="15"/>
      <c r="N30" s="38"/>
      <c r="O30" s="15"/>
      <c r="P30" s="16" t="s">
        <v>61</v>
      </c>
      <c r="Q30" s="24">
        <f>1-Q34</f>
        <v>0.36</v>
      </c>
      <c r="S30" s="15"/>
    </row>
    <row r="31" spans="2:19" ht="16" thickBot="1" x14ac:dyDescent="0.4">
      <c r="E31" s="15"/>
      <c r="F31" s="36"/>
      <c r="G31" s="23"/>
      <c r="H31" s="15"/>
      <c r="I31" s="15"/>
      <c r="J31" s="27"/>
      <c r="K31" s="15"/>
      <c r="L31" s="36"/>
      <c r="M31" s="15"/>
      <c r="N31" s="38"/>
      <c r="O31" s="15"/>
      <c r="P31" s="16"/>
      <c r="Q31" s="24"/>
      <c r="R31" s="68">
        <v>100</v>
      </c>
      <c r="S31" s="15"/>
    </row>
    <row r="32" spans="2:19" ht="15.5" x14ac:dyDescent="0.35">
      <c r="C32" s="185">
        <f>MAX(F21-E47,J47)</f>
        <v>63.400000000000006</v>
      </c>
      <c r="D32" s="166" t="s">
        <v>54</v>
      </c>
      <c r="E32" s="167"/>
      <c r="F32" s="36"/>
      <c r="G32" s="23"/>
      <c r="H32" s="15"/>
      <c r="I32" s="15"/>
      <c r="J32" s="27"/>
      <c r="K32" s="15"/>
      <c r="L32" s="36"/>
      <c r="M32" s="15"/>
      <c r="N32" s="38"/>
      <c r="O32" s="15"/>
      <c r="P32" s="16"/>
      <c r="Q32" s="24"/>
      <c r="S32" s="15"/>
    </row>
    <row r="33" spans="1:19" ht="16" thickBot="1" x14ac:dyDescent="0.4">
      <c r="C33" s="186"/>
      <c r="D33" s="166"/>
      <c r="E33" s="167"/>
      <c r="F33" s="36"/>
      <c r="G33" s="23"/>
      <c r="H33" s="15"/>
      <c r="I33" s="15"/>
      <c r="J33" s="27"/>
      <c r="K33" s="15"/>
      <c r="L33" s="36"/>
      <c r="M33" s="15"/>
      <c r="N33" s="38">
        <f>SUMPRODUCT(Q30:Q34,R31:R35)</f>
        <v>36</v>
      </c>
      <c r="O33" s="15"/>
      <c r="P33" s="16"/>
      <c r="Q33" s="24"/>
      <c r="S33" s="15"/>
    </row>
    <row r="34" spans="1:19" ht="15.5" x14ac:dyDescent="0.35">
      <c r="E34" s="15"/>
      <c r="F34" s="36"/>
      <c r="G34" s="23"/>
      <c r="H34" s="15"/>
      <c r="I34" s="15"/>
      <c r="J34" s="29"/>
      <c r="K34" s="15"/>
      <c r="L34" s="36"/>
      <c r="M34" s="15"/>
      <c r="N34" s="41"/>
      <c r="O34" s="15"/>
      <c r="P34" s="16" t="s">
        <v>62</v>
      </c>
      <c r="Q34" s="24">
        <v>0.64</v>
      </c>
      <c r="S34" s="15"/>
    </row>
    <row r="35" spans="1:19" ht="15.5" x14ac:dyDescent="0.35">
      <c r="E35" s="15"/>
      <c r="F35" s="36"/>
      <c r="G35" s="23"/>
      <c r="H35" s="15"/>
      <c r="I35" s="15"/>
      <c r="J35" s="29"/>
      <c r="K35" s="15"/>
      <c r="L35" s="36"/>
      <c r="M35" s="15"/>
      <c r="N35" s="41"/>
      <c r="O35" s="15"/>
      <c r="P35" s="16"/>
      <c r="Q35" s="23"/>
      <c r="R35" s="68">
        <v>0</v>
      </c>
      <c r="S35" s="15"/>
    </row>
    <row r="36" spans="1:19" ht="15.5" x14ac:dyDescent="0.35">
      <c r="E36" s="15"/>
      <c r="F36" s="36"/>
      <c r="G36" s="23"/>
      <c r="H36" s="15"/>
      <c r="I36" s="15"/>
      <c r="J36" s="29"/>
      <c r="K36" s="15"/>
      <c r="L36" s="36"/>
      <c r="M36" s="15"/>
      <c r="N36" s="41"/>
      <c r="O36" s="15"/>
      <c r="P36" s="16"/>
      <c r="Q36" s="23"/>
      <c r="S36" s="15"/>
    </row>
    <row r="37" spans="1:19" ht="15.5" x14ac:dyDescent="0.35">
      <c r="A37" s="31"/>
      <c r="E37" s="15"/>
      <c r="F37" s="36"/>
      <c r="G37" s="23"/>
      <c r="H37" s="15"/>
      <c r="I37" s="15"/>
      <c r="J37" s="29"/>
      <c r="K37" s="15"/>
      <c r="L37" s="36"/>
      <c r="M37" s="15"/>
      <c r="N37" s="41"/>
      <c r="O37" s="15"/>
      <c r="P37" s="16"/>
      <c r="Q37" s="23"/>
      <c r="S37" s="15"/>
    </row>
    <row r="38" spans="1:19" ht="15.5" x14ac:dyDescent="0.35">
      <c r="E38" s="15"/>
      <c r="F38" s="36"/>
      <c r="G38" s="23"/>
      <c r="H38" s="15"/>
      <c r="I38" s="15"/>
      <c r="J38" s="29"/>
      <c r="K38" s="15"/>
      <c r="L38" s="36"/>
      <c r="S38" s="15"/>
    </row>
    <row r="39" spans="1:19" ht="15.5" x14ac:dyDescent="0.35">
      <c r="E39" s="15"/>
      <c r="F39" s="36"/>
      <c r="G39" s="23"/>
      <c r="H39" s="15"/>
      <c r="I39" s="15"/>
      <c r="J39" s="29"/>
      <c r="K39" s="15"/>
      <c r="L39" s="36"/>
      <c r="M39" s="15"/>
      <c r="N39" s="38"/>
      <c r="O39" s="15"/>
      <c r="P39" s="16" t="s">
        <v>61</v>
      </c>
      <c r="Q39" s="24">
        <v>0.6</v>
      </c>
      <c r="S39" s="15"/>
    </row>
    <row r="40" spans="1:19" ht="15.5" x14ac:dyDescent="0.35">
      <c r="D40" s="5" t="s">
        <v>64</v>
      </c>
      <c r="F40" s="36"/>
      <c r="G40" s="23"/>
      <c r="H40" s="15"/>
      <c r="I40" s="15"/>
      <c r="J40" s="29"/>
      <c r="K40" s="15"/>
      <c r="L40" s="36"/>
      <c r="M40" s="15"/>
      <c r="N40" s="38"/>
      <c r="O40" s="15"/>
      <c r="P40" s="16"/>
      <c r="Q40" s="24"/>
      <c r="R40" s="68">
        <v>120</v>
      </c>
      <c r="S40" s="15"/>
    </row>
    <row r="41" spans="1:19" ht="15.5" x14ac:dyDescent="0.35">
      <c r="E41" s="15"/>
      <c r="F41" s="36"/>
      <c r="G41" s="23"/>
      <c r="H41" s="15"/>
      <c r="I41" s="15"/>
      <c r="J41" s="29"/>
      <c r="K41" s="15"/>
      <c r="L41" s="36"/>
      <c r="M41" s="15"/>
      <c r="N41" s="38"/>
      <c r="O41" s="15"/>
      <c r="P41" s="16"/>
      <c r="Q41" s="24"/>
      <c r="S41" s="15"/>
    </row>
    <row r="42" spans="1:19" ht="15.5" x14ac:dyDescent="0.35">
      <c r="E42" s="15"/>
      <c r="F42" s="36"/>
      <c r="G42" s="23"/>
      <c r="H42" s="15"/>
      <c r="I42" s="15"/>
      <c r="J42" s="29"/>
      <c r="K42" s="15"/>
      <c r="L42" s="36"/>
      <c r="M42" s="15"/>
      <c r="N42" s="38">
        <f>SUMPRODUCT(Q39:Q43,R40:R44)</f>
        <v>52</v>
      </c>
      <c r="O42" s="15"/>
      <c r="P42" s="16"/>
      <c r="Q42" s="24"/>
      <c r="S42" s="15"/>
    </row>
    <row r="43" spans="1:19" ht="15.5" x14ac:dyDescent="0.35">
      <c r="E43" s="15"/>
      <c r="F43" s="36"/>
      <c r="G43" s="23"/>
      <c r="H43" s="15"/>
      <c r="I43" s="15"/>
      <c r="J43" s="29"/>
      <c r="K43" s="15"/>
      <c r="L43" s="36"/>
      <c r="M43" s="15"/>
      <c r="N43" s="38"/>
      <c r="O43" s="15"/>
      <c r="P43" s="16" t="s">
        <v>62</v>
      </c>
      <c r="Q43" s="24">
        <f>1-Q39</f>
        <v>0.4</v>
      </c>
      <c r="S43" s="15"/>
    </row>
    <row r="44" spans="1:19" ht="15.5" x14ac:dyDescent="0.35">
      <c r="E44" s="15"/>
      <c r="F44" s="36"/>
      <c r="G44" s="23"/>
      <c r="H44" s="15"/>
      <c r="I44" s="15"/>
      <c r="J44" s="29"/>
      <c r="K44" s="15"/>
      <c r="L44" s="36"/>
      <c r="M44" s="15"/>
      <c r="N44" s="38"/>
      <c r="O44" s="15"/>
      <c r="P44" s="16"/>
      <c r="Q44" s="24"/>
      <c r="R44" s="68">
        <v>-50</v>
      </c>
      <c r="S44" s="15"/>
    </row>
    <row r="45" spans="1:19" ht="16" thickBot="1" x14ac:dyDescent="0.4">
      <c r="E45" s="15"/>
      <c r="F45" s="36"/>
      <c r="G45" s="23"/>
      <c r="H45" s="15"/>
      <c r="I45" s="15"/>
      <c r="J45" s="29"/>
      <c r="K45" s="15"/>
      <c r="L45" s="36" t="s">
        <v>41</v>
      </c>
      <c r="M45" s="15"/>
      <c r="N45" s="38"/>
      <c r="O45" s="15"/>
      <c r="P45" s="16"/>
      <c r="Q45" s="24"/>
      <c r="S45" s="15"/>
    </row>
    <row r="46" spans="1:19" ht="17" x14ac:dyDescent="0.4">
      <c r="C46" s="189" t="s">
        <v>30</v>
      </c>
      <c r="D46" s="190"/>
      <c r="E46" s="114">
        <f>F21-J47</f>
        <v>4.4000000000000057</v>
      </c>
      <c r="J46" s="29"/>
      <c r="L46" s="36"/>
      <c r="M46" s="15"/>
      <c r="N46" s="38"/>
      <c r="O46" s="15"/>
      <c r="P46" s="16"/>
      <c r="Q46" s="24"/>
      <c r="S46" s="15"/>
    </row>
    <row r="47" spans="1:19" ht="17" x14ac:dyDescent="0.4">
      <c r="C47" s="187" t="s">
        <v>63</v>
      </c>
      <c r="D47" s="188"/>
      <c r="E47" s="115">
        <v>1</v>
      </c>
      <c r="J47" s="28">
        <f>MAX(N42,N52)</f>
        <v>60</v>
      </c>
      <c r="K47" s="15"/>
      <c r="L47" s="36"/>
      <c r="M47" s="15"/>
      <c r="N47" s="41"/>
      <c r="O47" s="15"/>
      <c r="P47" s="16"/>
      <c r="Q47" s="23"/>
      <c r="S47" s="15"/>
    </row>
    <row r="48" spans="1:19" ht="17.5" thickBot="1" x14ac:dyDescent="0.45">
      <c r="C48" s="163" t="s">
        <v>22</v>
      </c>
      <c r="D48" s="164"/>
      <c r="E48" s="116">
        <f>E46-E47</f>
        <v>3.4000000000000057</v>
      </c>
      <c r="J48" s="27"/>
      <c r="K48" s="15"/>
      <c r="L48" s="36" t="s">
        <v>60</v>
      </c>
      <c r="M48" s="15"/>
      <c r="N48" s="41"/>
      <c r="O48" s="15"/>
      <c r="P48" s="16"/>
      <c r="Q48" s="23"/>
      <c r="S48" s="15"/>
    </row>
    <row r="49" spans="10:19" ht="15.5" x14ac:dyDescent="0.35">
      <c r="J49" s="27"/>
      <c r="K49" s="15"/>
      <c r="L49" s="36"/>
      <c r="M49" s="15"/>
      <c r="N49" s="38"/>
      <c r="O49" s="15"/>
      <c r="P49" s="16" t="s">
        <v>61</v>
      </c>
      <c r="Q49" s="24">
        <v>0.6</v>
      </c>
      <c r="S49" s="15"/>
    </row>
    <row r="50" spans="10:19" ht="15.5" x14ac:dyDescent="0.35">
      <c r="J50" s="27"/>
      <c r="K50" s="15"/>
      <c r="L50" s="36"/>
      <c r="M50" s="15"/>
      <c r="N50" s="38"/>
      <c r="O50" s="15"/>
      <c r="P50" s="16"/>
      <c r="Q50" s="24"/>
      <c r="R50" s="68">
        <v>100</v>
      </c>
      <c r="S50" s="15"/>
    </row>
    <row r="51" spans="10:19" ht="15.5" x14ac:dyDescent="0.35">
      <c r="J51" s="27"/>
      <c r="K51" s="15"/>
      <c r="L51" s="36"/>
      <c r="M51" s="15"/>
      <c r="N51" s="38"/>
      <c r="O51" s="15"/>
      <c r="P51" s="16"/>
      <c r="Q51" s="24"/>
    </row>
    <row r="52" spans="10:19" ht="15.5" x14ac:dyDescent="0.35">
      <c r="J52" s="27"/>
      <c r="K52" s="15"/>
      <c r="L52" s="36"/>
      <c r="M52" s="15"/>
      <c r="N52" s="38">
        <f>SUMPRODUCT(Q49:Q53,R50:R54)</f>
        <v>60</v>
      </c>
      <c r="O52" s="15"/>
      <c r="P52" s="16"/>
      <c r="Q52" s="24"/>
      <c r="S52" s="15"/>
    </row>
    <row r="53" spans="10:19" ht="15.5" x14ac:dyDescent="0.35">
      <c r="J53" s="29"/>
      <c r="K53" s="15"/>
      <c r="L53" s="36"/>
      <c r="M53" s="15"/>
      <c r="N53" s="41"/>
      <c r="O53" s="15"/>
      <c r="P53" s="16" t="s">
        <v>62</v>
      </c>
      <c r="Q53" s="24">
        <f>1-Q49</f>
        <v>0.4</v>
      </c>
      <c r="S53" s="15"/>
    </row>
    <row r="54" spans="10:19" ht="15.5" x14ac:dyDescent="0.35">
      <c r="J54" s="29"/>
      <c r="K54" s="15"/>
      <c r="L54" s="36"/>
      <c r="M54" s="15"/>
      <c r="N54" s="41"/>
      <c r="O54" s="15"/>
      <c r="P54" s="16"/>
      <c r="Q54" s="23"/>
      <c r="R54" s="68">
        <v>0</v>
      </c>
      <c r="S54" s="15"/>
    </row>
    <row r="55" spans="10:19" ht="15.5" x14ac:dyDescent="0.35">
      <c r="J55" s="29"/>
      <c r="K55" s="15"/>
      <c r="L55" s="36"/>
      <c r="M55" s="15"/>
      <c r="N55" s="41"/>
      <c r="O55" s="15"/>
      <c r="P55" s="16"/>
      <c r="Q55" s="23"/>
      <c r="S55" s="15"/>
    </row>
    <row r="56" spans="10:19" ht="15.5" x14ac:dyDescent="0.35">
      <c r="J56" s="29"/>
      <c r="K56" s="15"/>
      <c r="L56" s="36"/>
      <c r="M56" s="15"/>
      <c r="N56" s="41"/>
      <c r="O56" s="15"/>
      <c r="P56" s="16"/>
      <c r="Q56" s="23"/>
      <c r="S56" s="15"/>
    </row>
    <row r="57" spans="10:19" ht="15.5" x14ac:dyDescent="0.35">
      <c r="J57" s="29"/>
      <c r="K57" s="15"/>
      <c r="L57" s="36"/>
      <c r="S57" s="15"/>
    </row>
    <row r="58" spans="10:19" ht="15.5" x14ac:dyDescent="0.35">
      <c r="J58" s="29"/>
      <c r="K58" s="15"/>
      <c r="L58" s="36"/>
      <c r="S58" s="15"/>
    </row>
    <row r="59" spans="10:19" ht="15.5" x14ac:dyDescent="0.35">
      <c r="J59" s="43"/>
      <c r="K59" s="15"/>
      <c r="L59" s="36"/>
      <c r="S59" s="15"/>
    </row>
    <row r="60" spans="10:19" ht="15.5" x14ac:dyDescent="0.35">
      <c r="K60" s="15"/>
      <c r="L60" s="36"/>
      <c r="S60" s="15"/>
    </row>
    <row r="61" spans="10:19" ht="15.5" x14ac:dyDescent="0.35">
      <c r="K61" s="15"/>
      <c r="L61" s="36"/>
      <c r="S61" s="15"/>
    </row>
    <row r="62" spans="10:19" ht="15.5" x14ac:dyDescent="0.35">
      <c r="K62" s="15"/>
      <c r="L62" s="36"/>
      <c r="S62" s="15"/>
    </row>
    <row r="63" spans="10:19" ht="15.5" x14ac:dyDescent="0.35">
      <c r="K63" s="15"/>
      <c r="L63" s="36"/>
      <c r="S63" s="15"/>
    </row>
    <row r="64" spans="10:19" ht="15.5" x14ac:dyDescent="0.35">
      <c r="K64" s="15"/>
      <c r="L64" s="36"/>
      <c r="S64" s="15"/>
    </row>
    <row r="65" spans="11:19" ht="15.5" x14ac:dyDescent="0.35">
      <c r="K65" s="15"/>
      <c r="L65" s="36"/>
      <c r="S65" s="15"/>
    </row>
    <row r="66" spans="11:19" ht="15.5" x14ac:dyDescent="0.35">
      <c r="K66" s="15"/>
      <c r="L66" s="36"/>
      <c r="S66" s="15"/>
    </row>
    <row r="67" spans="11:19" ht="15.5" x14ac:dyDescent="0.35">
      <c r="K67" s="15"/>
      <c r="L67" s="36"/>
      <c r="S67" s="15"/>
    </row>
    <row r="68" spans="11:19" ht="15.5" x14ac:dyDescent="0.35">
      <c r="K68" s="15"/>
      <c r="L68" s="36"/>
      <c r="S68" s="15"/>
    </row>
    <row r="69" spans="11:19" ht="15.5" x14ac:dyDescent="0.35">
      <c r="S69" s="15"/>
    </row>
    <row r="70" spans="11:19" ht="15.5" x14ac:dyDescent="0.35">
      <c r="S70" s="15"/>
    </row>
    <row r="71" spans="11:19" ht="15.5" x14ac:dyDescent="0.35">
      <c r="S71" s="15"/>
    </row>
    <row r="72" spans="11:19" ht="15.5" x14ac:dyDescent="0.35">
      <c r="S72" s="15"/>
    </row>
    <row r="73" spans="11:19" ht="15.5" x14ac:dyDescent="0.35">
      <c r="S73" s="15"/>
    </row>
  </sheetData>
  <mergeCells count="7">
    <mergeCell ref="F21:F22"/>
    <mergeCell ref="G21:H21"/>
    <mergeCell ref="C32:C33"/>
    <mergeCell ref="D32:E33"/>
    <mergeCell ref="C48:D48"/>
    <mergeCell ref="C47:D47"/>
    <mergeCell ref="C46:D46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124E-4EFB-4A95-B471-0D4635613EFA}">
  <sheetPr>
    <tabColor rgb="FF0070C0"/>
  </sheetPr>
  <dimension ref="A1:S73"/>
  <sheetViews>
    <sheetView showGridLines="0" zoomScale="60" zoomScaleNormal="60" workbookViewId="0">
      <selection sqref="A1:R54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2.81640625" style="5" customWidth="1"/>
    <col min="4" max="4" width="15" customWidth="1"/>
    <col min="5" max="5" width="11.7265625" customWidth="1"/>
    <col min="6" max="6" width="12.81640625" style="5" bestFit="1" customWidth="1"/>
    <col min="7" max="7" width="7.1796875" style="12" customWidth="1"/>
    <col min="9" max="9" width="12.6328125" bestFit="1" customWidth="1"/>
    <col min="10" max="10" width="12.81640625" style="42" bestFit="1" customWidth="1"/>
    <col min="12" max="12" width="10.26953125" style="5" customWidth="1"/>
    <col min="13" max="13" width="6.453125" customWidth="1"/>
    <col min="14" max="14" width="10" style="40" customWidth="1"/>
    <col min="15" max="15" width="7.81640625" customWidth="1"/>
    <col min="16" max="16" width="14.453125" style="9" customWidth="1"/>
    <col min="17" max="17" width="9.1796875" style="121" customWidth="1"/>
    <col min="18" max="18" width="11.08984375" style="68" bestFit="1" customWidth="1"/>
  </cols>
  <sheetData>
    <row r="1" spans="2:19" ht="15.5" x14ac:dyDescent="0.35">
      <c r="E1" s="15"/>
      <c r="F1" s="36"/>
      <c r="G1" s="23"/>
      <c r="H1" s="15"/>
      <c r="I1" s="15"/>
      <c r="J1" s="27"/>
      <c r="K1" s="15"/>
      <c r="L1" s="36"/>
      <c r="M1" s="15"/>
      <c r="N1" s="41"/>
      <c r="O1" s="15"/>
      <c r="P1" s="16"/>
      <c r="Q1" s="119"/>
    </row>
    <row r="2" spans="2:19" ht="15.5" x14ac:dyDescent="0.35">
      <c r="C2" s="32"/>
      <c r="D2" s="77"/>
      <c r="E2" s="18"/>
      <c r="F2" s="36"/>
      <c r="G2" s="23"/>
      <c r="H2" s="15"/>
      <c r="I2" s="15"/>
      <c r="J2" s="27"/>
      <c r="K2" s="15"/>
      <c r="L2" s="36"/>
      <c r="M2" s="15"/>
      <c r="N2" s="41"/>
      <c r="O2" s="15"/>
      <c r="P2" s="16" t="s">
        <v>71</v>
      </c>
      <c r="Q2" s="120">
        <f>1/3</f>
        <v>0.33333333333333331</v>
      </c>
    </row>
    <row r="3" spans="2:19" ht="15.5" x14ac:dyDescent="0.35">
      <c r="B3" s="4"/>
      <c r="C3" s="33"/>
      <c r="D3" s="10"/>
      <c r="E3" s="19"/>
      <c r="F3" s="36"/>
      <c r="G3" s="23"/>
      <c r="H3" s="15"/>
      <c r="I3" s="15"/>
      <c r="J3" s="27"/>
      <c r="K3" s="15"/>
      <c r="L3" s="36"/>
      <c r="M3" s="15"/>
      <c r="N3" s="41"/>
      <c r="O3" s="15"/>
      <c r="P3" s="16"/>
      <c r="Q3" s="120"/>
      <c r="R3" s="68">
        <v>50</v>
      </c>
    </row>
    <row r="4" spans="2:19" ht="15.5" x14ac:dyDescent="0.35">
      <c r="E4" s="15"/>
      <c r="F4" s="37"/>
      <c r="G4" s="23"/>
      <c r="H4" s="15"/>
      <c r="I4" s="15"/>
      <c r="J4" s="27"/>
      <c r="K4" s="15"/>
      <c r="L4" s="36"/>
      <c r="M4" s="15"/>
      <c r="N4" s="41"/>
      <c r="O4" s="15"/>
      <c r="P4" s="16"/>
      <c r="Q4" s="120"/>
    </row>
    <row r="5" spans="2:19" ht="15.5" x14ac:dyDescent="0.35">
      <c r="E5" s="15"/>
      <c r="F5" s="37"/>
      <c r="G5" s="23"/>
      <c r="H5" s="15"/>
      <c r="I5" s="15"/>
      <c r="J5" s="27"/>
      <c r="K5" s="15"/>
      <c r="L5" s="36"/>
      <c r="M5" s="15"/>
      <c r="N5" s="117">
        <f>SUMPRODUCT(Q2:Q6,R3:R7)</f>
        <v>9.9999999999999964</v>
      </c>
      <c r="O5" s="15"/>
      <c r="P5" s="16"/>
      <c r="Q5" s="120"/>
    </row>
    <row r="6" spans="2:19" ht="15.5" x14ac:dyDescent="0.35">
      <c r="E6" s="15"/>
      <c r="F6" s="37"/>
      <c r="G6" s="23"/>
      <c r="H6" s="15"/>
      <c r="I6" s="15"/>
      <c r="J6" s="27"/>
      <c r="K6" s="15"/>
      <c r="L6" s="36"/>
      <c r="M6" s="15"/>
      <c r="N6" s="38"/>
      <c r="O6" s="15"/>
      <c r="P6" s="16" t="s">
        <v>70</v>
      </c>
      <c r="Q6" s="120">
        <f>1-Q2</f>
        <v>0.66666666666666674</v>
      </c>
      <c r="S6" s="15"/>
    </row>
    <row r="7" spans="2:19" ht="15.5" x14ac:dyDescent="0.35">
      <c r="E7" s="15"/>
      <c r="F7" s="36"/>
      <c r="G7" s="23"/>
      <c r="H7" s="15"/>
      <c r="I7" s="15"/>
      <c r="J7" s="27"/>
      <c r="K7" s="15"/>
      <c r="L7" s="39"/>
      <c r="M7" s="15"/>
      <c r="N7" s="38"/>
      <c r="O7" s="15"/>
      <c r="P7" s="16"/>
      <c r="Q7" s="120"/>
      <c r="R7" s="68">
        <v>-10</v>
      </c>
      <c r="S7" s="15"/>
    </row>
    <row r="8" spans="2:19" ht="15.5" x14ac:dyDescent="0.35">
      <c r="E8" s="15"/>
      <c r="F8" s="36"/>
      <c r="G8" s="23"/>
      <c r="H8" s="15"/>
      <c r="I8" s="15"/>
      <c r="J8" s="27"/>
      <c r="K8" s="15"/>
      <c r="L8" s="36"/>
      <c r="M8" s="15"/>
      <c r="N8" s="38"/>
      <c r="O8" s="15"/>
      <c r="P8" s="16"/>
      <c r="Q8" s="120"/>
      <c r="S8" s="15"/>
    </row>
    <row r="9" spans="2:19" ht="15.5" x14ac:dyDescent="0.35">
      <c r="E9" s="15"/>
      <c r="F9" s="36"/>
      <c r="G9" s="23"/>
      <c r="H9" s="15"/>
      <c r="I9" s="15"/>
      <c r="J9" s="27"/>
      <c r="K9" s="15"/>
      <c r="L9" s="36"/>
      <c r="M9" s="15"/>
      <c r="N9" s="38"/>
      <c r="O9" s="15"/>
      <c r="P9" s="16"/>
      <c r="Q9" s="120"/>
      <c r="S9" s="15"/>
    </row>
    <row r="10" spans="2:19" ht="15.5" x14ac:dyDescent="0.35">
      <c r="E10" s="15"/>
      <c r="F10" s="36"/>
      <c r="G10" s="23"/>
      <c r="H10" s="15"/>
      <c r="I10" s="15"/>
      <c r="J10" s="27"/>
      <c r="K10" s="15"/>
      <c r="L10" s="36" t="s">
        <v>68</v>
      </c>
      <c r="M10" s="15"/>
      <c r="N10" s="41"/>
      <c r="O10" s="15"/>
      <c r="P10" s="16"/>
      <c r="Q10" s="119"/>
      <c r="S10" s="15"/>
    </row>
    <row r="11" spans="2:19" ht="15.5" x14ac:dyDescent="0.35">
      <c r="C11" s="34"/>
      <c r="D11" s="4"/>
      <c r="E11" s="15"/>
      <c r="F11" s="36"/>
      <c r="G11" s="23"/>
      <c r="H11" s="15"/>
      <c r="I11" s="15"/>
      <c r="J11" s="27"/>
      <c r="K11" s="15"/>
      <c r="L11" s="36"/>
      <c r="M11" s="15"/>
      <c r="N11" s="41"/>
      <c r="O11" s="15"/>
      <c r="P11" s="16"/>
      <c r="Q11" s="119"/>
      <c r="S11" s="15"/>
    </row>
    <row r="12" spans="2:19" ht="15.5" x14ac:dyDescent="0.35">
      <c r="E12" s="15"/>
      <c r="F12" s="36"/>
      <c r="G12" s="23"/>
      <c r="H12" s="15"/>
      <c r="I12" s="15"/>
      <c r="J12" s="28">
        <f>MAX(N5,N15)</f>
        <v>9.9999999999999964</v>
      </c>
      <c r="K12" s="15"/>
      <c r="L12" s="36"/>
      <c r="M12" s="15"/>
      <c r="N12" s="38"/>
      <c r="O12" s="15"/>
      <c r="P12" s="16" t="s">
        <v>71</v>
      </c>
      <c r="Q12" s="120">
        <v>0.2</v>
      </c>
      <c r="S12" s="15"/>
    </row>
    <row r="13" spans="2:19" ht="15.5" x14ac:dyDescent="0.35">
      <c r="E13" s="15"/>
      <c r="F13" s="36"/>
      <c r="G13" s="23"/>
      <c r="H13" s="15"/>
      <c r="I13" s="15"/>
      <c r="J13" s="21"/>
      <c r="K13" s="15"/>
      <c r="L13" s="36" t="s">
        <v>69</v>
      </c>
      <c r="M13" s="15"/>
      <c r="N13" s="38"/>
      <c r="O13" s="15"/>
      <c r="P13" s="16"/>
      <c r="Q13" s="120"/>
      <c r="R13" s="68">
        <v>0</v>
      </c>
      <c r="S13" s="15"/>
    </row>
    <row r="14" spans="2:19" ht="15.5" x14ac:dyDescent="0.35">
      <c r="E14" s="15"/>
      <c r="F14" s="36"/>
      <c r="G14" s="23"/>
      <c r="H14" s="15"/>
      <c r="I14" s="15"/>
      <c r="J14" s="21"/>
      <c r="K14" s="15"/>
      <c r="M14" s="15"/>
      <c r="N14" s="38"/>
      <c r="O14" s="15"/>
      <c r="P14" s="16"/>
      <c r="Q14" s="120"/>
      <c r="S14" s="15"/>
    </row>
    <row r="15" spans="2:19" ht="15.5" x14ac:dyDescent="0.35">
      <c r="E15" s="15"/>
      <c r="F15" s="36"/>
      <c r="G15" s="23"/>
      <c r="H15" s="15"/>
      <c r="I15" s="15"/>
      <c r="J15" s="21"/>
      <c r="K15" s="15"/>
      <c r="L15" s="36"/>
      <c r="M15" s="15"/>
      <c r="N15" s="38">
        <f>SUMPRODUCT(Q12:Q16,R13:R17)</f>
        <v>0</v>
      </c>
      <c r="O15" s="15"/>
      <c r="P15" s="16"/>
      <c r="Q15" s="120"/>
      <c r="S15" s="15"/>
    </row>
    <row r="16" spans="2:19" ht="15.5" x14ac:dyDescent="0.35">
      <c r="C16" s="35"/>
      <c r="E16" s="15"/>
      <c r="F16" s="36"/>
      <c r="G16" s="23"/>
      <c r="H16" s="15"/>
      <c r="I16" s="15"/>
      <c r="J16" s="21"/>
      <c r="K16" s="15"/>
      <c r="L16" s="36"/>
      <c r="M16" s="15"/>
      <c r="N16" s="38"/>
      <c r="O16" s="15"/>
      <c r="P16" s="16" t="s">
        <v>70</v>
      </c>
      <c r="Q16" s="120">
        <f>1-Q12</f>
        <v>0.8</v>
      </c>
      <c r="S16" s="15"/>
    </row>
    <row r="17" spans="2:19" ht="15.5" x14ac:dyDescent="0.35">
      <c r="C17" s="35"/>
      <c r="E17" s="15"/>
      <c r="H17" s="15"/>
      <c r="I17" s="36" t="s">
        <v>13</v>
      </c>
      <c r="J17" s="24">
        <v>0.36</v>
      </c>
      <c r="K17" s="15"/>
      <c r="L17" s="36"/>
      <c r="M17" s="15"/>
      <c r="N17" s="38"/>
      <c r="O17" s="15"/>
      <c r="P17" s="16"/>
      <c r="Q17" s="119"/>
      <c r="R17" s="68">
        <v>0</v>
      </c>
      <c r="S17" s="15"/>
    </row>
    <row r="18" spans="2:19" ht="15.5" x14ac:dyDescent="0.35">
      <c r="C18" s="35"/>
      <c r="E18" s="15"/>
      <c r="F18" s="36"/>
      <c r="G18" s="23"/>
      <c r="J18" s="12"/>
      <c r="K18" s="15"/>
      <c r="L18" s="36"/>
      <c r="M18" s="15"/>
      <c r="N18" s="38"/>
      <c r="O18" s="15"/>
      <c r="P18" s="16"/>
      <c r="Q18" s="120"/>
      <c r="S18" s="15"/>
    </row>
    <row r="19" spans="2:19" ht="15.5" x14ac:dyDescent="0.35">
      <c r="C19" s="35"/>
      <c r="E19" s="15"/>
      <c r="F19" s="36"/>
      <c r="G19" s="23"/>
      <c r="H19" s="16"/>
      <c r="I19" s="18"/>
      <c r="J19" s="24"/>
      <c r="K19" s="15"/>
      <c r="L19" s="36"/>
      <c r="M19" s="15"/>
      <c r="N19" s="38"/>
      <c r="O19" s="15"/>
      <c r="P19" s="16"/>
      <c r="Q19" s="120"/>
      <c r="S19" s="15"/>
    </row>
    <row r="20" spans="2:19" ht="15.5" x14ac:dyDescent="0.35">
      <c r="C20" s="35"/>
      <c r="E20" s="15"/>
      <c r="F20" s="36"/>
      <c r="G20" s="23"/>
      <c r="H20" s="15"/>
      <c r="I20" s="18"/>
      <c r="J20" s="24"/>
      <c r="K20" s="15"/>
      <c r="L20" s="36"/>
      <c r="M20" s="15"/>
      <c r="N20" s="38"/>
      <c r="O20" s="15"/>
      <c r="P20" s="16" t="s">
        <v>71</v>
      </c>
      <c r="Q20" s="120">
        <v>0.125</v>
      </c>
      <c r="S20" s="15"/>
    </row>
    <row r="21" spans="2:19" ht="15.5" x14ac:dyDescent="0.35">
      <c r="C21" s="35"/>
      <c r="E21" s="15"/>
      <c r="F21" s="184">
        <f>J17*J12+J24*J28</f>
        <v>3.5999999999999988</v>
      </c>
      <c r="G21" s="165"/>
      <c r="H21" s="165"/>
      <c r="I21" s="18"/>
      <c r="J21" s="24"/>
      <c r="K21" s="15"/>
      <c r="L21" s="36"/>
      <c r="M21" s="15"/>
      <c r="N21" s="38"/>
      <c r="O21" s="15"/>
      <c r="P21" s="16"/>
      <c r="Q21" s="120"/>
      <c r="R21" s="68">
        <v>50</v>
      </c>
      <c r="S21" s="15"/>
    </row>
    <row r="22" spans="2:19" ht="15.5" x14ac:dyDescent="0.35">
      <c r="C22" s="35"/>
      <c r="E22" s="15"/>
      <c r="F22" s="184"/>
      <c r="G22" s="23"/>
      <c r="H22" s="15"/>
      <c r="I22" s="18"/>
      <c r="J22" s="24"/>
      <c r="K22" s="15"/>
      <c r="L22" s="36"/>
      <c r="M22" s="15"/>
      <c r="N22" s="38"/>
      <c r="O22" s="15"/>
      <c r="P22" s="16"/>
      <c r="Q22" s="120"/>
      <c r="S22" s="15"/>
    </row>
    <row r="23" spans="2:19" ht="15.5" x14ac:dyDescent="0.35">
      <c r="C23" s="35"/>
      <c r="E23" s="15"/>
      <c r="G23" s="23"/>
      <c r="J23" s="24"/>
      <c r="K23" s="15"/>
      <c r="L23" s="36"/>
      <c r="M23" s="15"/>
      <c r="N23" s="117">
        <f>SUMPRODUCT(Q20:Q24,R21:R25)</f>
        <v>-2.5</v>
      </c>
      <c r="O23" s="15"/>
      <c r="P23" s="16"/>
      <c r="Q23" s="120"/>
      <c r="S23" s="15"/>
    </row>
    <row r="24" spans="2:19" ht="15.5" x14ac:dyDescent="0.35">
      <c r="C24" s="35"/>
      <c r="E24" s="15"/>
      <c r="F24" s="36"/>
      <c r="G24" s="23"/>
      <c r="I24" s="69" t="s">
        <v>12</v>
      </c>
      <c r="J24" s="24">
        <f>1-J17</f>
        <v>0.64</v>
      </c>
      <c r="K24" s="15"/>
      <c r="L24" s="36"/>
      <c r="M24" s="15"/>
      <c r="N24" s="38"/>
      <c r="O24" s="15"/>
      <c r="P24" s="16" t="s">
        <v>70</v>
      </c>
      <c r="Q24" s="120">
        <f>1-Q20</f>
        <v>0.875</v>
      </c>
      <c r="S24" s="15"/>
    </row>
    <row r="25" spans="2:19" ht="15.5" x14ac:dyDescent="0.35">
      <c r="C25" s="35"/>
      <c r="E25" s="15"/>
      <c r="F25" s="36"/>
      <c r="G25" s="23"/>
      <c r="H25" s="15"/>
      <c r="I25" s="18"/>
      <c r="J25" s="21"/>
      <c r="K25" s="15"/>
      <c r="L25" s="36"/>
      <c r="M25" s="15"/>
      <c r="N25" s="38"/>
      <c r="O25" s="15"/>
      <c r="P25" s="16"/>
      <c r="Q25" s="120"/>
      <c r="R25" s="68">
        <v>-10</v>
      </c>
      <c r="S25" s="15"/>
    </row>
    <row r="26" spans="2:19" ht="15.5" x14ac:dyDescent="0.35">
      <c r="D26" s="5" t="s">
        <v>66</v>
      </c>
      <c r="E26" s="15"/>
      <c r="F26" s="36"/>
      <c r="G26" s="23"/>
      <c r="H26" s="15"/>
      <c r="I26" s="18"/>
      <c r="J26" s="21"/>
      <c r="K26" s="15"/>
      <c r="L26" s="36"/>
      <c r="M26" s="15"/>
      <c r="N26" s="38"/>
      <c r="O26" s="15"/>
      <c r="P26" s="16"/>
      <c r="Q26" s="120"/>
      <c r="S26" s="15"/>
    </row>
    <row r="27" spans="2:19" ht="15.5" x14ac:dyDescent="0.35">
      <c r="E27" s="15"/>
      <c r="I27" s="15"/>
      <c r="J27" s="21"/>
      <c r="K27" s="15"/>
      <c r="L27" s="36" t="s">
        <v>68</v>
      </c>
      <c r="M27" s="15"/>
      <c r="N27" s="38"/>
      <c r="O27" s="15"/>
      <c r="P27" s="16"/>
      <c r="Q27" s="120"/>
      <c r="S27" s="15"/>
    </row>
    <row r="28" spans="2:19" ht="15.5" x14ac:dyDescent="0.35">
      <c r="E28" s="15"/>
      <c r="F28" s="36"/>
      <c r="G28" s="23"/>
      <c r="H28" s="15"/>
      <c r="I28" s="15"/>
      <c r="J28" s="28">
        <f>MAX(N23,N33)</f>
        <v>0</v>
      </c>
      <c r="K28" s="15"/>
      <c r="L28" s="36"/>
      <c r="M28" s="15"/>
      <c r="N28" s="41"/>
      <c r="O28" s="15"/>
      <c r="P28" s="16"/>
      <c r="Q28" s="119"/>
      <c r="S28" s="15"/>
    </row>
    <row r="29" spans="2:19" ht="15.5" x14ac:dyDescent="0.35">
      <c r="B29" s="8"/>
      <c r="E29" s="15"/>
      <c r="F29" s="36"/>
      <c r="G29" s="23"/>
      <c r="H29" s="15"/>
      <c r="I29" s="15"/>
      <c r="J29" s="27"/>
      <c r="K29" s="15"/>
      <c r="L29" s="36"/>
      <c r="M29" s="15"/>
      <c r="N29" s="41"/>
      <c r="O29" s="15"/>
      <c r="P29" s="16"/>
      <c r="Q29" s="119"/>
      <c r="S29" s="15"/>
    </row>
    <row r="30" spans="2:19" ht="15.5" x14ac:dyDescent="0.35">
      <c r="E30" s="15"/>
      <c r="H30" s="15"/>
      <c r="I30" s="15"/>
      <c r="J30" s="27"/>
      <c r="K30" s="15"/>
      <c r="L30" s="36" t="s">
        <v>69</v>
      </c>
      <c r="M30" s="15"/>
      <c r="N30" s="38"/>
      <c r="O30" s="15"/>
      <c r="P30" s="16" t="s">
        <v>71</v>
      </c>
      <c r="Q30" s="120">
        <v>0.125</v>
      </c>
      <c r="S30" s="15"/>
    </row>
    <row r="31" spans="2:19" ht="16" thickBot="1" x14ac:dyDescent="0.4">
      <c r="E31" s="15"/>
      <c r="F31" s="36"/>
      <c r="G31" s="23"/>
      <c r="H31" s="15"/>
      <c r="I31" s="15"/>
      <c r="J31" s="27"/>
      <c r="K31" s="15"/>
      <c r="L31" s="36"/>
      <c r="M31" s="15"/>
      <c r="N31" s="38"/>
      <c r="O31" s="15"/>
      <c r="P31" s="16"/>
      <c r="Q31" s="120"/>
      <c r="R31" s="68">
        <v>0</v>
      </c>
      <c r="S31" s="15"/>
    </row>
    <row r="32" spans="2:19" ht="15.5" x14ac:dyDescent="0.35">
      <c r="C32" s="191">
        <f>MAX(F21-E47,J47)</f>
        <v>3.5999999999999988</v>
      </c>
      <c r="D32" s="166"/>
      <c r="E32" s="167"/>
      <c r="F32" s="36"/>
      <c r="G32" s="23"/>
      <c r="H32" s="15"/>
      <c r="I32" s="15"/>
      <c r="J32" s="27"/>
      <c r="K32" s="15"/>
      <c r="L32" s="36"/>
      <c r="M32" s="15"/>
      <c r="N32" s="38"/>
      <c r="O32" s="15"/>
      <c r="P32" s="16"/>
      <c r="Q32" s="120"/>
      <c r="S32" s="15"/>
    </row>
    <row r="33" spans="1:19" ht="16" thickBot="1" x14ac:dyDescent="0.4">
      <c r="C33" s="192"/>
      <c r="D33" s="166"/>
      <c r="E33" s="167"/>
      <c r="F33" s="36"/>
      <c r="G33" s="23"/>
      <c r="H33" s="15"/>
      <c r="I33" s="15"/>
      <c r="J33" s="27"/>
      <c r="K33" s="15"/>
      <c r="L33" s="36"/>
      <c r="M33" s="15"/>
      <c r="N33" s="38">
        <f>SUMPRODUCT(Q30:Q34,R31:R35)</f>
        <v>0</v>
      </c>
      <c r="O33" s="15"/>
      <c r="P33" s="16"/>
      <c r="Q33" s="120"/>
      <c r="S33" s="15"/>
    </row>
    <row r="34" spans="1:19" ht="15.5" x14ac:dyDescent="0.35">
      <c r="E34" s="15"/>
      <c r="F34" s="36"/>
      <c r="G34" s="23"/>
      <c r="H34" s="15"/>
      <c r="I34" s="15"/>
      <c r="J34" s="29"/>
      <c r="K34" s="15"/>
      <c r="L34" s="36"/>
      <c r="M34" s="15"/>
      <c r="N34" s="41"/>
      <c r="O34" s="15"/>
      <c r="P34" s="16" t="s">
        <v>70</v>
      </c>
      <c r="Q34" s="120">
        <f>1-Q30</f>
        <v>0.875</v>
      </c>
      <c r="S34" s="15"/>
    </row>
    <row r="35" spans="1:19" ht="15.5" x14ac:dyDescent="0.35">
      <c r="E35" s="15"/>
      <c r="F35" s="36"/>
      <c r="G35" s="23"/>
      <c r="H35" s="15"/>
      <c r="I35" s="15"/>
      <c r="J35" s="29"/>
      <c r="K35" s="15"/>
      <c r="L35" s="36"/>
      <c r="M35" s="15"/>
      <c r="N35" s="41"/>
      <c r="O35" s="15"/>
      <c r="P35" s="16"/>
      <c r="Q35" s="119"/>
      <c r="R35" s="68">
        <v>0</v>
      </c>
      <c r="S35" s="15"/>
    </row>
    <row r="36" spans="1:19" ht="15.5" x14ac:dyDescent="0.35">
      <c r="E36" s="15"/>
      <c r="F36" s="36"/>
      <c r="G36" s="23"/>
      <c r="H36" s="15"/>
      <c r="I36" s="15"/>
      <c r="J36" s="29"/>
      <c r="K36" s="15"/>
      <c r="L36" s="36"/>
      <c r="M36" s="15"/>
      <c r="N36" s="41"/>
      <c r="O36" s="15"/>
      <c r="P36" s="16"/>
      <c r="Q36" s="119"/>
      <c r="S36" s="15"/>
    </row>
    <row r="37" spans="1:19" ht="15.5" x14ac:dyDescent="0.35">
      <c r="A37" s="31"/>
      <c r="E37" s="15"/>
      <c r="F37" s="36"/>
      <c r="G37" s="23"/>
      <c r="H37" s="15"/>
      <c r="I37" s="15"/>
      <c r="J37" s="29"/>
      <c r="K37" s="15"/>
      <c r="L37" s="36"/>
      <c r="M37" s="15"/>
      <c r="N37" s="41"/>
      <c r="O37" s="15"/>
      <c r="P37" s="16"/>
      <c r="Q37" s="119"/>
      <c r="S37" s="15"/>
    </row>
    <row r="38" spans="1:19" ht="15.5" x14ac:dyDescent="0.35">
      <c r="E38" s="15"/>
      <c r="F38" s="36"/>
      <c r="G38" s="23"/>
      <c r="H38" s="15"/>
      <c r="I38" s="15"/>
      <c r="J38" s="29"/>
      <c r="K38" s="15"/>
      <c r="L38" s="36"/>
      <c r="S38" s="15"/>
    </row>
    <row r="39" spans="1:19" ht="15.5" x14ac:dyDescent="0.35">
      <c r="E39" s="15"/>
      <c r="F39" s="36"/>
      <c r="G39" s="23"/>
      <c r="H39" s="15"/>
      <c r="I39" s="15"/>
      <c r="J39" s="29"/>
      <c r="K39" s="15"/>
      <c r="L39" s="36"/>
      <c r="M39" s="15"/>
      <c r="N39" s="38"/>
      <c r="O39" s="15"/>
      <c r="P39" s="16" t="s">
        <v>71</v>
      </c>
      <c r="Q39" s="120">
        <v>0.2</v>
      </c>
      <c r="S39" s="15"/>
    </row>
    <row r="40" spans="1:19" ht="15.5" x14ac:dyDescent="0.35">
      <c r="D40" s="5" t="s">
        <v>67</v>
      </c>
      <c r="F40" s="36"/>
      <c r="G40" s="23"/>
      <c r="H40" s="15"/>
      <c r="I40" s="15"/>
      <c r="J40" s="29"/>
      <c r="K40" s="15"/>
      <c r="L40" s="36"/>
      <c r="M40" s="15"/>
      <c r="N40" s="38"/>
      <c r="O40" s="15"/>
      <c r="P40" s="16"/>
      <c r="Q40" s="120"/>
      <c r="R40" s="68">
        <v>50</v>
      </c>
      <c r="S40" s="15"/>
    </row>
    <row r="41" spans="1:19" ht="15.5" x14ac:dyDescent="0.35">
      <c r="E41" s="15"/>
      <c r="F41" s="36"/>
      <c r="G41" s="23"/>
      <c r="H41" s="15"/>
      <c r="I41" s="15"/>
      <c r="J41" s="29"/>
      <c r="K41" s="15"/>
      <c r="L41" s="36"/>
      <c r="M41" s="15"/>
      <c r="N41" s="38"/>
      <c r="O41" s="15"/>
      <c r="P41" s="16"/>
      <c r="Q41" s="120"/>
      <c r="S41" s="15"/>
    </row>
    <row r="42" spans="1:19" ht="15.5" x14ac:dyDescent="0.35">
      <c r="E42" s="15"/>
      <c r="F42" s="36"/>
      <c r="G42" s="23"/>
      <c r="H42" s="15"/>
      <c r="I42" s="15"/>
      <c r="J42" s="29"/>
      <c r="K42" s="15"/>
      <c r="L42" s="36"/>
      <c r="M42" s="15"/>
      <c r="N42" s="38">
        <f>SUMPRODUCT(Q39:Q43,R40:R44)</f>
        <v>2</v>
      </c>
      <c r="O42" s="15"/>
      <c r="P42" s="16"/>
      <c r="Q42" s="120"/>
      <c r="S42" s="15"/>
    </row>
    <row r="43" spans="1:19" ht="15.5" x14ac:dyDescent="0.35">
      <c r="E43" s="15"/>
      <c r="F43" s="36"/>
      <c r="G43" s="23"/>
      <c r="H43" s="15"/>
      <c r="I43" s="15"/>
      <c r="J43" s="29"/>
      <c r="K43" s="15"/>
      <c r="L43" s="36"/>
      <c r="M43" s="15"/>
      <c r="N43" s="38"/>
      <c r="O43" s="15"/>
      <c r="P43" s="16" t="s">
        <v>70</v>
      </c>
      <c r="Q43" s="120">
        <f>1-Q39</f>
        <v>0.8</v>
      </c>
      <c r="S43" s="15"/>
    </row>
    <row r="44" spans="1:19" ht="15.5" x14ac:dyDescent="0.35">
      <c r="E44" s="15"/>
      <c r="F44" s="36"/>
      <c r="G44" s="23"/>
      <c r="H44" s="15"/>
      <c r="I44" s="15"/>
      <c r="J44" s="29"/>
      <c r="K44" s="15"/>
      <c r="L44" s="36"/>
      <c r="M44" s="15"/>
      <c r="N44" s="38"/>
      <c r="O44" s="15"/>
      <c r="P44" s="16"/>
      <c r="Q44" s="120"/>
      <c r="R44" s="68">
        <v>-10</v>
      </c>
      <c r="S44" s="15"/>
    </row>
    <row r="45" spans="1:19" ht="16" thickBot="1" x14ac:dyDescent="0.4">
      <c r="E45" s="15"/>
      <c r="F45" s="36"/>
      <c r="G45" s="23"/>
      <c r="H45" s="15"/>
      <c r="I45" s="15"/>
      <c r="J45" s="29"/>
      <c r="K45" s="15"/>
      <c r="L45" s="36" t="s">
        <v>68</v>
      </c>
      <c r="M45" s="15"/>
      <c r="N45" s="38"/>
      <c r="O45" s="15"/>
      <c r="P45" s="16"/>
      <c r="Q45" s="120"/>
      <c r="S45" s="15"/>
    </row>
    <row r="46" spans="1:19" ht="17" x14ac:dyDescent="0.4">
      <c r="C46" s="189" t="s">
        <v>72</v>
      </c>
      <c r="D46" s="190"/>
      <c r="E46" s="114">
        <f>F21-J47</f>
        <v>1.5999999999999988</v>
      </c>
      <c r="J46" s="29"/>
      <c r="L46" s="36"/>
      <c r="M46" s="15"/>
      <c r="N46" s="38"/>
      <c r="O46" s="15"/>
      <c r="P46" s="16"/>
      <c r="Q46" s="120"/>
      <c r="S46" s="15"/>
    </row>
    <row r="47" spans="1:19" ht="17" x14ac:dyDescent="0.4">
      <c r="C47" s="187" t="s">
        <v>73</v>
      </c>
      <c r="D47" s="188"/>
      <c r="E47" s="115">
        <v>0</v>
      </c>
      <c r="J47" s="28">
        <f>MAX(N42,N52)</f>
        <v>2</v>
      </c>
      <c r="K47" s="15"/>
      <c r="L47" s="36"/>
      <c r="M47" s="15"/>
      <c r="N47" s="41"/>
      <c r="O47" s="15"/>
      <c r="P47" s="16"/>
      <c r="Q47" s="119"/>
      <c r="S47" s="15"/>
    </row>
    <row r="48" spans="1:19" ht="17.5" thickBot="1" x14ac:dyDescent="0.45">
      <c r="C48" s="163" t="s">
        <v>74</v>
      </c>
      <c r="D48" s="164"/>
      <c r="E48" s="116">
        <f>E46-E47</f>
        <v>1.5999999999999988</v>
      </c>
      <c r="J48" s="27"/>
      <c r="K48" s="15"/>
      <c r="L48" s="36" t="s">
        <v>69</v>
      </c>
      <c r="M48" s="15"/>
      <c r="N48" s="41"/>
      <c r="O48" s="15"/>
      <c r="P48" s="16"/>
      <c r="Q48" s="119"/>
      <c r="S48" s="15"/>
    </row>
    <row r="49" spans="10:19" ht="15.5" x14ac:dyDescent="0.35">
      <c r="J49" s="27"/>
      <c r="K49" s="15"/>
      <c r="L49" s="36"/>
      <c r="M49" s="15"/>
      <c r="N49" s="38"/>
      <c r="O49" s="15"/>
      <c r="P49" s="16" t="s">
        <v>71</v>
      </c>
      <c r="Q49" s="120">
        <v>0.2</v>
      </c>
      <c r="S49" s="15"/>
    </row>
    <row r="50" spans="10:19" ht="15.5" x14ac:dyDescent="0.35">
      <c r="J50" s="27"/>
      <c r="K50" s="15"/>
      <c r="L50" s="36"/>
      <c r="M50" s="15"/>
      <c r="N50" s="38"/>
      <c r="O50" s="15"/>
      <c r="P50" s="16"/>
      <c r="Q50" s="120"/>
      <c r="R50" s="68">
        <v>0</v>
      </c>
      <c r="S50" s="15"/>
    </row>
    <row r="51" spans="10:19" ht="15.5" x14ac:dyDescent="0.35">
      <c r="J51" s="27"/>
      <c r="K51" s="15"/>
      <c r="L51" s="36"/>
      <c r="M51" s="15"/>
      <c r="N51" s="38"/>
      <c r="O51" s="15"/>
      <c r="P51" s="16"/>
      <c r="Q51" s="120"/>
    </row>
    <row r="52" spans="10:19" ht="15.5" x14ac:dyDescent="0.35">
      <c r="J52" s="27"/>
      <c r="K52" s="15"/>
      <c r="L52" s="36"/>
      <c r="M52" s="15"/>
      <c r="N52" s="38">
        <f>SUMPRODUCT(Q49:Q53,R50:R54)</f>
        <v>0</v>
      </c>
      <c r="O52" s="15"/>
      <c r="P52" s="16"/>
      <c r="Q52" s="120"/>
      <c r="S52" s="15"/>
    </row>
    <row r="53" spans="10:19" ht="15.5" x14ac:dyDescent="0.35">
      <c r="J53" s="29"/>
      <c r="K53" s="15"/>
      <c r="L53" s="36"/>
      <c r="M53" s="15"/>
      <c r="N53" s="41"/>
      <c r="O53" s="15"/>
      <c r="P53" s="16" t="s">
        <v>70</v>
      </c>
      <c r="Q53" s="120">
        <f>1-Q49</f>
        <v>0.8</v>
      </c>
      <c r="S53" s="15"/>
    </row>
    <row r="54" spans="10:19" ht="15.5" x14ac:dyDescent="0.35">
      <c r="J54" s="29"/>
      <c r="K54" s="15"/>
      <c r="L54" s="36"/>
      <c r="M54" s="15"/>
      <c r="N54" s="41"/>
      <c r="O54" s="15"/>
      <c r="P54" s="16"/>
      <c r="Q54" s="119"/>
      <c r="R54" s="68">
        <v>0</v>
      </c>
      <c r="S54" s="15"/>
    </row>
    <row r="55" spans="10:19" ht="15.5" x14ac:dyDescent="0.35">
      <c r="J55" s="29"/>
      <c r="K55" s="15"/>
      <c r="L55" s="36"/>
      <c r="M55" s="15"/>
      <c r="N55" s="41"/>
      <c r="O55" s="15"/>
      <c r="P55" s="16"/>
      <c r="Q55" s="119"/>
      <c r="S55" s="15"/>
    </row>
    <row r="56" spans="10:19" ht="15.5" x14ac:dyDescent="0.35">
      <c r="J56" s="29"/>
      <c r="K56" s="15"/>
      <c r="L56" s="36"/>
      <c r="M56" s="15"/>
      <c r="N56" s="41"/>
      <c r="O56" s="15"/>
      <c r="P56" s="16"/>
      <c r="Q56" s="119"/>
      <c r="S56" s="15"/>
    </row>
    <row r="57" spans="10:19" ht="15.5" x14ac:dyDescent="0.35">
      <c r="J57" s="29"/>
      <c r="K57" s="15"/>
      <c r="L57" s="36"/>
      <c r="S57" s="15"/>
    </row>
    <row r="58" spans="10:19" ht="15.5" x14ac:dyDescent="0.35">
      <c r="J58" s="29"/>
      <c r="K58" s="15"/>
      <c r="L58" s="36"/>
      <c r="S58" s="15"/>
    </row>
    <row r="59" spans="10:19" ht="15.5" x14ac:dyDescent="0.35">
      <c r="J59" s="43"/>
      <c r="K59" s="15"/>
      <c r="L59" s="36"/>
      <c r="S59" s="15"/>
    </row>
    <row r="60" spans="10:19" ht="15.5" x14ac:dyDescent="0.35">
      <c r="K60" s="15"/>
      <c r="L60" s="36"/>
      <c r="S60" s="15"/>
    </row>
    <row r="61" spans="10:19" ht="15.5" x14ac:dyDescent="0.35">
      <c r="K61" s="15"/>
      <c r="L61" s="36"/>
      <c r="S61" s="15"/>
    </row>
    <row r="62" spans="10:19" ht="15.5" x14ac:dyDescent="0.35">
      <c r="K62" s="15"/>
      <c r="L62" s="36"/>
      <c r="S62" s="15"/>
    </row>
    <row r="63" spans="10:19" ht="15.5" x14ac:dyDescent="0.35">
      <c r="K63" s="15"/>
      <c r="L63" s="36"/>
      <c r="S63" s="15"/>
    </row>
    <row r="64" spans="10:19" ht="15.5" x14ac:dyDescent="0.35">
      <c r="K64" s="15"/>
      <c r="L64" s="36"/>
      <c r="S64" s="15"/>
    </row>
    <row r="65" spans="11:19" ht="15.5" x14ac:dyDescent="0.35">
      <c r="K65" s="15"/>
      <c r="L65" s="36"/>
      <c r="S65" s="15"/>
    </row>
    <row r="66" spans="11:19" ht="15.5" x14ac:dyDescent="0.35">
      <c r="K66" s="15"/>
      <c r="L66" s="36"/>
      <c r="S66" s="15"/>
    </row>
    <row r="67" spans="11:19" ht="15.5" x14ac:dyDescent="0.35">
      <c r="K67" s="15"/>
      <c r="L67" s="36"/>
      <c r="S67" s="15"/>
    </row>
    <row r="68" spans="11:19" ht="15.5" x14ac:dyDescent="0.35">
      <c r="K68" s="15"/>
      <c r="L68" s="36"/>
      <c r="S68" s="15"/>
    </row>
    <row r="69" spans="11:19" ht="15.5" x14ac:dyDescent="0.35">
      <c r="S69" s="15"/>
    </row>
    <row r="70" spans="11:19" ht="15.5" x14ac:dyDescent="0.35">
      <c r="S70" s="15"/>
    </row>
    <row r="71" spans="11:19" ht="15.5" x14ac:dyDescent="0.35">
      <c r="S71" s="15"/>
    </row>
    <row r="72" spans="11:19" ht="15.5" x14ac:dyDescent="0.35">
      <c r="S72" s="15"/>
    </row>
    <row r="73" spans="11:19" ht="15.5" x14ac:dyDescent="0.35">
      <c r="S73" s="15"/>
    </row>
  </sheetData>
  <mergeCells count="7">
    <mergeCell ref="C48:D48"/>
    <mergeCell ref="F21:F22"/>
    <mergeCell ref="G21:H21"/>
    <mergeCell ref="C32:C33"/>
    <mergeCell ref="D32:E33"/>
    <mergeCell ref="C46:D46"/>
    <mergeCell ref="C47:D47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A0D1-6E7A-40F7-97D7-BD1527DB0459}">
  <sheetPr>
    <tabColor rgb="FF0070C0"/>
  </sheetPr>
  <dimension ref="B2:J22"/>
  <sheetViews>
    <sheetView showGridLines="0" workbookViewId="0">
      <selection activeCell="H16" sqref="H16:J21"/>
    </sheetView>
  </sheetViews>
  <sheetFormatPr baseColWidth="10" defaultRowHeight="14.5" x14ac:dyDescent="0.35"/>
  <cols>
    <col min="6" max="6" width="10.90625" style="124"/>
    <col min="8" max="8" width="13.08984375" customWidth="1"/>
    <col min="9" max="9" width="10.90625" style="13"/>
    <col min="10" max="10" width="9.26953125" style="122" customWidth="1"/>
  </cols>
  <sheetData>
    <row r="2" spans="2:10" x14ac:dyDescent="0.35">
      <c r="H2" s="9" t="s">
        <v>76</v>
      </c>
      <c r="I2" s="13">
        <v>0.8</v>
      </c>
    </row>
    <row r="3" spans="2:10" x14ac:dyDescent="0.35">
      <c r="H3" s="9"/>
      <c r="J3" s="30">
        <v>8</v>
      </c>
    </row>
    <row r="4" spans="2:10" x14ac:dyDescent="0.35">
      <c r="I4"/>
      <c r="J4" s="26"/>
    </row>
    <row r="5" spans="2:10" x14ac:dyDescent="0.35">
      <c r="F5" s="125">
        <f>SUMPRODUCT(I2:I6,J3:J7)</f>
        <v>6.2</v>
      </c>
      <c r="I5"/>
      <c r="J5" s="26"/>
    </row>
    <row r="6" spans="2:10" x14ac:dyDescent="0.35">
      <c r="H6" s="9" t="s">
        <v>77</v>
      </c>
      <c r="I6" s="13">
        <f>1-I2</f>
        <v>0.19999999999999996</v>
      </c>
      <c r="J6" s="30"/>
    </row>
    <row r="7" spans="2:10" x14ac:dyDescent="0.35">
      <c r="H7" s="9"/>
      <c r="J7" s="30">
        <v>-1</v>
      </c>
    </row>
    <row r="8" spans="2:10" x14ac:dyDescent="0.35">
      <c r="H8" s="9"/>
      <c r="J8" s="123"/>
    </row>
    <row r="9" spans="2:10" x14ac:dyDescent="0.35">
      <c r="C9" t="s">
        <v>41</v>
      </c>
    </row>
    <row r="11" spans="2:10" ht="15" thickBot="1" x14ac:dyDescent="0.4"/>
    <row r="12" spans="2:10" ht="16" thickBot="1" x14ac:dyDescent="0.4">
      <c r="B12" s="127">
        <f>MAX(F5,F19)</f>
        <v>6.2</v>
      </c>
    </row>
    <row r="16" spans="2:10" x14ac:dyDescent="0.35">
      <c r="C16" t="s">
        <v>75</v>
      </c>
      <c r="H16" s="9" t="s">
        <v>76</v>
      </c>
      <c r="I16" s="13">
        <v>0.2</v>
      </c>
      <c r="J16" s="123"/>
    </row>
    <row r="17" spans="6:10" x14ac:dyDescent="0.35">
      <c r="H17" s="9"/>
      <c r="J17" s="123">
        <v>0.9</v>
      </c>
    </row>
    <row r="18" spans="6:10" x14ac:dyDescent="0.35">
      <c r="I18"/>
    </row>
    <row r="19" spans="6:10" x14ac:dyDescent="0.35">
      <c r="F19" s="126">
        <f>SUMPRODUCT(I16:I20,J17:J21)</f>
        <v>0.90000000000000013</v>
      </c>
      <c r="I19"/>
    </row>
    <row r="20" spans="6:10" x14ac:dyDescent="0.35">
      <c r="H20" s="9" t="s">
        <v>77</v>
      </c>
      <c r="I20" s="13">
        <f>1-I16</f>
        <v>0.8</v>
      </c>
      <c r="J20" s="123"/>
    </row>
    <row r="21" spans="6:10" x14ac:dyDescent="0.35">
      <c r="H21" s="12"/>
      <c r="J21" s="123">
        <v>0.9</v>
      </c>
    </row>
    <row r="22" spans="6:10" x14ac:dyDescent="0.35">
      <c r="H22" s="12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6D65-0235-48FA-AE3B-1FAB8C0A452E}">
  <sheetPr>
    <tabColor rgb="FF0070C0"/>
  </sheetPr>
  <dimension ref="A1:X73"/>
  <sheetViews>
    <sheetView showGridLines="0" tabSelected="1" zoomScale="60" zoomScaleNormal="60" workbookViewId="0">
      <selection activeCell="Y31" sqref="Y31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2.81640625" style="5" customWidth="1"/>
    <col min="4" max="4" width="15" bestFit="1" customWidth="1"/>
    <col min="5" max="5" width="11.7265625" customWidth="1"/>
    <col min="6" max="6" width="12.81640625" style="5" bestFit="1" customWidth="1"/>
    <col min="7" max="7" width="7.1796875" style="12" customWidth="1"/>
    <col min="9" max="9" width="12.6328125" bestFit="1" customWidth="1"/>
    <col min="10" max="10" width="12.81640625" style="139" bestFit="1" customWidth="1"/>
    <col min="12" max="12" width="10.26953125" style="5" customWidth="1"/>
    <col min="13" max="13" width="6.453125" customWidth="1"/>
    <col min="14" max="14" width="10" style="131" customWidth="1"/>
    <col min="15" max="15" width="7.81640625" customWidth="1"/>
    <col min="16" max="16" width="14.453125" style="9" customWidth="1"/>
    <col min="17" max="17" width="9.1796875" style="144" customWidth="1"/>
    <col min="18" max="18" width="11.08984375" style="128" bestFit="1" customWidth="1"/>
  </cols>
  <sheetData>
    <row r="1" spans="2:19" ht="15.5" x14ac:dyDescent="0.35">
      <c r="E1" s="15"/>
      <c r="F1" s="36"/>
      <c r="G1" s="23"/>
      <c r="H1" s="15"/>
      <c r="I1" s="15"/>
      <c r="J1" s="132"/>
      <c r="K1" s="15"/>
      <c r="L1" s="36"/>
      <c r="M1" s="15"/>
      <c r="N1" s="129"/>
      <c r="O1" s="15"/>
      <c r="P1" s="16"/>
      <c r="Q1" s="141"/>
    </row>
    <row r="2" spans="2:19" ht="15.5" x14ac:dyDescent="0.35">
      <c r="C2" s="32"/>
      <c r="D2" s="109"/>
      <c r="E2" s="18"/>
      <c r="F2" s="36"/>
      <c r="G2" s="23"/>
      <c r="H2" s="15"/>
      <c r="I2" s="15"/>
      <c r="J2" s="132"/>
      <c r="K2" s="15"/>
      <c r="L2" s="36"/>
      <c r="M2" s="15"/>
      <c r="N2" s="129"/>
      <c r="O2" s="15"/>
      <c r="P2" s="9" t="s">
        <v>76</v>
      </c>
      <c r="Q2" s="140">
        <f>4/7</f>
        <v>0.5714285714285714</v>
      </c>
      <c r="R2" s="122"/>
    </row>
    <row r="3" spans="2:19" ht="15.5" x14ac:dyDescent="0.35">
      <c r="B3" s="4"/>
      <c r="C3" s="33"/>
      <c r="D3" s="10"/>
      <c r="E3" s="19"/>
      <c r="F3" s="36"/>
      <c r="G3" s="23"/>
      <c r="H3" s="15"/>
      <c r="I3" s="15"/>
      <c r="J3" s="132"/>
      <c r="K3" s="15"/>
      <c r="L3" s="36"/>
      <c r="M3" s="15"/>
      <c r="N3" s="129"/>
      <c r="O3" s="15"/>
      <c r="Q3" s="140"/>
      <c r="R3" s="123">
        <v>8</v>
      </c>
    </row>
    <row r="4" spans="2:19" ht="15.5" x14ac:dyDescent="0.35">
      <c r="E4" s="15"/>
      <c r="F4" s="37"/>
      <c r="G4" s="23"/>
      <c r="H4" s="15"/>
      <c r="I4" s="15"/>
      <c r="J4" s="132"/>
      <c r="K4" s="15"/>
      <c r="L4" s="36"/>
      <c r="M4" s="15"/>
      <c r="N4" s="129"/>
      <c r="O4" s="15"/>
      <c r="P4"/>
      <c r="Q4" s="142"/>
      <c r="R4" s="122"/>
    </row>
    <row r="5" spans="2:19" ht="15.5" x14ac:dyDescent="0.35">
      <c r="E5" s="15"/>
      <c r="F5" s="37"/>
      <c r="G5" s="23"/>
      <c r="H5" s="15"/>
      <c r="I5" s="15"/>
      <c r="J5" s="132"/>
      <c r="K5" s="15"/>
      <c r="L5" s="36"/>
      <c r="M5" s="15"/>
      <c r="N5" s="130">
        <f>SUMPRODUCT(Q2:Q6,R3:R7)</f>
        <v>4.1428571428571423</v>
      </c>
      <c r="O5" s="15"/>
      <c r="P5"/>
      <c r="Q5" s="142"/>
      <c r="R5" s="122"/>
    </row>
    <row r="6" spans="2:19" ht="15.5" x14ac:dyDescent="0.35">
      <c r="E6" s="15"/>
      <c r="F6" s="37"/>
      <c r="G6" s="23"/>
      <c r="H6" s="15"/>
      <c r="I6" s="15"/>
      <c r="J6" s="132"/>
      <c r="K6" s="15"/>
      <c r="L6" s="36"/>
      <c r="M6" s="15"/>
      <c r="N6" s="130"/>
      <c r="O6" s="15"/>
      <c r="P6" s="9" t="s">
        <v>77</v>
      </c>
      <c r="Q6" s="140">
        <f>1-Q2</f>
        <v>0.4285714285714286</v>
      </c>
      <c r="R6" s="123"/>
      <c r="S6" s="15"/>
    </row>
    <row r="7" spans="2:19" ht="15.5" x14ac:dyDescent="0.35">
      <c r="E7" s="15"/>
      <c r="F7" s="36"/>
      <c r="G7" s="23"/>
      <c r="H7" s="15"/>
      <c r="I7" s="15"/>
      <c r="J7" s="132"/>
      <c r="K7" s="15"/>
      <c r="L7" s="39"/>
      <c r="M7" s="15"/>
      <c r="N7" s="130"/>
      <c r="O7" s="15"/>
      <c r="Q7" s="140"/>
      <c r="R7" s="123">
        <v>-1</v>
      </c>
      <c r="S7" s="15"/>
    </row>
    <row r="8" spans="2:19" ht="15.5" x14ac:dyDescent="0.35">
      <c r="E8" s="15"/>
      <c r="F8" s="36"/>
      <c r="G8" s="23"/>
      <c r="H8" s="15"/>
      <c r="I8" s="15"/>
      <c r="J8" s="132"/>
      <c r="K8" s="15"/>
      <c r="L8" s="36"/>
      <c r="M8" s="15"/>
      <c r="N8" s="130"/>
      <c r="O8" s="15"/>
      <c r="P8" s="16"/>
      <c r="Q8" s="143"/>
      <c r="S8" s="15"/>
    </row>
    <row r="9" spans="2:19" ht="15.5" x14ac:dyDescent="0.35">
      <c r="E9" s="15"/>
      <c r="F9" s="36"/>
      <c r="G9" s="23"/>
      <c r="H9" s="15"/>
      <c r="I9" s="15"/>
      <c r="J9" s="132"/>
      <c r="K9" s="15"/>
      <c r="L9" s="36"/>
      <c r="M9" s="15"/>
      <c r="N9" s="130"/>
      <c r="O9" s="15"/>
      <c r="P9" s="16"/>
      <c r="Q9" s="143"/>
      <c r="S9" s="15"/>
    </row>
    <row r="10" spans="2:19" ht="15.5" x14ac:dyDescent="0.35">
      <c r="E10" s="15"/>
      <c r="F10" s="36"/>
      <c r="G10" s="23"/>
      <c r="H10" s="15"/>
      <c r="I10" s="15"/>
      <c r="J10" s="132"/>
      <c r="K10" s="15"/>
      <c r="L10" s="36" t="s">
        <v>41</v>
      </c>
      <c r="M10" s="15"/>
      <c r="N10" s="129"/>
      <c r="O10" s="15"/>
      <c r="P10" s="16"/>
      <c r="Q10" s="141"/>
      <c r="S10" s="15"/>
    </row>
    <row r="11" spans="2:19" ht="15.5" x14ac:dyDescent="0.35">
      <c r="C11" s="34"/>
      <c r="D11" s="4"/>
      <c r="E11" s="15"/>
      <c r="F11" s="36"/>
      <c r="G11" s="23"/>
      <c r="H11" s="15"/>
      <c r="I11" s="15"/>
      <c r="J11" s="132"/>
      <c r="K11" s="15"/>
      <c r="L11" s="36"/>
      <c r="M11" s="15"/>
      <c r="N11" s="129"/>
      <c r="O11" s="15"/>
      <c r="P11" s="16"/>
      <c r="Q11" s="141"/>
      <c r="S11" s="15"/>
    </row>
    <row r="12" spans="2:19" ht="15.5" x14ac:dyDescent="0.35">
      <c r="E12" s="15"/>
      <c r="F12" s="36"/>
      <c r="G12" s="23"/>
      <c r="H12" s="15"/>
      <c r="I12" s="15"/>
      <c r="J12" s="133">
        <f>MAX(N5,N15)</f>
        <v>4.1428571428571423</v>
      </c>
      <c r="K12" s="15"/>
      <c r="L12" s="36"/>
      <c r="M12" s="15"/>
      <c r="N12" s="130"/>
      <c r="O12" s="15"/>
      <c r="P12" s="9" t="s">
        <v>76</v>
      </c>
      <c r="Q12" s="140">
        <f>4/7</f>
        <v>0.5714285714285714</v>
      </c>
      <c r="R12" s="122"/>
      <c r="S12" s="15"/>
    </row>
    <row r="13" spans="2:19" ht="15.5" x14ac:dyDescent="0.35">
      <c r="E13" s="15"/>
      <c r="F13" s="36"/>
      <c r="G13" s="23"/>
      <c r="H13" s="15"/>
      <c r="I13" s="15"/>
      <c r="J13" s="134"/>
      <c r="K13" s="15"/>
      <c r="L13" s="36" t="s">
        <v>75</v>
      </c>
      <c r="M13" s="15"/>
      <c r="N13" s="130"/>
      <c r="O13" s="15"/>
      <c r="Q13" s="140"/>
      <c r="R13" s="123">
        <v>0.9</v>
      </c>
      <c r="S13" s="15"/>
    </row>
    <row r="14" spans="2:19" ht="15.5" x14ac:dyDescent="0.35">
      <c r="E14" s="15"/>
      <c r="F14" s="36"/>
      <c r="G14" s="23"/>
      <c r="H14" s="15"/>
      <c r="I14" s="15"/>
      <c r="J14" s="134"/>
      <c r="K14" s="15"/>
      <c r="M14" s="15"/>
      <c r="N14" s="130"/>
      <c r="O14" s="15"/>
      <c r="P14"/>
      <c r="Q14" s="142"/>
      <c r="R14" s="122"/>
      <c r="S14" s="15"/>
    </row>
    <row r="15" spans="2:19" ht="15.5" x14ac:dyDescent="0.35">
      <c r="E15" s="15"/>
      <c r="F15" s="36"/>
      <c r="G15" s="23"/>
      <c r="H15" s="15"/>
      <c r="I15" s="15"/>
      <c r="J15" s="134"/>
      <c r="K15" s="15"/>
      <c r="L15" s="36"/>
      <c r="M15" s="15"/>
      <c r="N15" s="130">
        <f>SUMPRODUCT(Q12:Q16,R13:R17)</f>
        <v>0.89999999999999991</v>
      </c>
      <c r="O15" s="15"/>
      <c r="P15"/>
      <c r="Q15" s="142"/>
      <c r="R15" s="122"/>
      <c r="S15" s="15"/>
    </row>
    <row r="16" spans="2:19" ht="15.5" x14ac:dyDescent="0.35">
      <c r="C16" s="35"/>
      <c r="E16" s="15"/>
      <c r="F16" s="36"/>
      <c r="G16" s="23"/>
      <c r="H16" s="15"/>
      <c r="I16" s="15"/>
      <c r="J16" s="134"/>
      <c r="K16" s="15"/>
      <c r="L16" s="36"/>
      <c r="M16" s="15"/>
      <c r="N16" s="130"/>
      <c r="O16" s="15"/>
      <c r="P16" s="9" t="s">
        <v>77</v>
      </c>
      <c r="Q16" s="140">
        <f>1-Q12</f>
        <v>0.4285714285714286</v>
      </c>
      <c r="R16" s="123"/>
      <c r="S16" s="15"/>
    </row>
    <row r="17" spans="2:24" ht="15.5" x14ac:dyDescent="0.35">
      <c r="C17" s="35"/>
      <c r="E17" s="15"/>
      <c r="H17" s="15"/>
      <c r="I17" s="15"/>
      <c r="J17" s="134"/>
      <c r="K17" s="15"/>
      <c r="L17" s="36"/>
      <c r="M17" s="15"/>
      <c r="N17" s="130"/>
      <c r="O17" s="15"/>
      <c r="Q17" s="140"/>
      <c r="R17" s="123">
        <v>0.9</v>
      </c>
      <c r="S17" s="15"/>
    </row>
    <row r="18" spans="2:24" ht="15.5" x14ac:dyDescent="0.35">
      <c r="C18" s="35"/>
      <c r="E18" s="15"/>
      <c r="F18" s="36"/>
      <c r="G18" s="23"/>
      <c r="I18" s="36" t="s">
        <v>13</v>
      </c>
      <c r="J18" s="135">
        <v>0.35</v>
      </c>
      <c r="K18" s="15"/>
      <c r="L18" s="36"/>
      <c r="M18" s="15"/>
      <c r="N18" s="130"/>
      <c r="O18" s="15"/>
      <c r="P18" s="16"/>
      <c r="Q18" s="143"/>
      <c r="S18" s="15"/>
    </row>
    <row r="19" spans="2:24" ht="15.5" x14ac:dyDescent="0.35">
      <c r="C19" s="35"/>
      <c r="E19" s="15"/>
      <c r="F19" s="36"/>
      <c r="G19" s="23"/>
      <c r="H19" s="16"/>
      <c r="I19" s="18"/>
      <c r="J19" s="136"/>
      <c r="K19" s="15"/>
      <c r="L19" s="36"/>
      <c r="M19" s="15"/>
      <c r="N19" s="130"/>
      <c r="O19" s="15"/>
      <c r="P19" s="16"/>
      <c r="Q19" s="143"/>
      <c r="S19" s="15"/>
    </row>
    <row r="20" spans="2:24" ht="15.5" x14ac:dyDescent="0.35">
      <c r="C20" s="35"/>
      <c r="E20" s="15"/>
      <c r="F20" s="36"/>
      <c r="G20" s="23"/>
      <c r="H20" s="15"/>
      <c r="I20" s="18"/>
      <c r="J20" s="136"/>
      <c r="K20" s="15"/>
      <c r="L20" s="36"/>
      <c r="M20" s="15"/>
      <c r="N20" s="130"/>
      <c r="O20" s="15"/>
      <c r="P20" s="9" t="s">
        <v>76</v>
      </c>
      <c r="Q20" s="140">
        <f>1/13</f>
        <v>7.6923076923076927E-2</v>
      </c>
      <c r="R20" s="122"/>
      <c r="S20" s="15"/>
      <c r="X20" t="s">
        <v>83</v>
      </c>
    </row>
    <row r="21" spans="2:24" ht="15.5" x14ac:dyDescent="0.35">
      <c r="C21" s="35"/>
      <c r="E21" s="15"/>
      <c r="F21" s="193">
        <f>J18*J12+J24*J28</f>
        <v>2.0349999999999997</v>
      </c>
      <c r="G21" s="165"/>
      <c r="H21" s="165"/>
      <c r="I21" s="18"/>
      <c r="J21" s="136"/>
      <c r="K21" s="15"/>
      <c r="L21" s="36"/>
      <c r="M21" s="15"/>
      <c r="N21" s="130"/>
      <c r="O21" s="15"/>
      <c r="Q21" s="140"/>
      <c r="R21" s="123">
        <v>8</v>
      </c>
      <c r="S21" s="15"/>
    </row>
    <row r="22" spans="2:24" ht="15.5" x14ac:dyDescent="0.35">
      <c r="C22" s="35"/>
      <c r="E22" s="15"/>
      <c r="F22" s="193"/>
      <c r="G22" s="23"/>
      <c r="H22" s="15"/>
      <c r="I22" s="18"/>
      <c r="J22" s="136"/>
      <c r="K22" s="15"/>
      <c r="L22" s="36"/>
      <c r="M22" s="15"/>
      <c r="N22" s="130"/>
      <c r="O22" s="15"/>
      <c r="P22"/>
      <c r="Q22" s="142"/>
      <c r="R22" s="122"/>
      <c r="S22" s="15"/>
    </row>
    <row r="23" spans="2:24" ht="15.5" x14ac:dyDescent="0.35">
      <c r="C23" s="35"/>
      <c r="E23" s="15"/>
      <c r="G23" s="23"/>
      <c r="J23" s="136"/>
      <c r="K23" s="15"/>
      <c r="L23" s="36"/>
      <c r="M23" s="15"/>
      <c r="N23" s="130">
        <f>SUMPRODUCT(Q20:Q24,R21:R25)</f>
        <v>-0.30769230769230771</v>
      </c>
      <c r="O23" s="15"/>
      <c r="P23"/>
      <c r="Q23" s="142"/>
      <c r="R23" s="122"/>
      <c r="S23" s="15"/>
    </row>
    <row r="24" spans="2:24" ht="15.5" x14ac:dyDescent="0.35">
      <c r="C24" s="35"/>
      <c r="E24" s="15"/>
      <c r="F24" s="36"/>
      <c r="G24" s="23"/>
      <c r="I24" s="69" t="s">
        <v>12</v>
      </c>
      <c r="J24" s="135">
        <f>1-J18</f>
        <v>0.65</v>
      </c>
      <c r="K24" s="15"/>
      <c r="L24" s="36"/>
      <c r="M24" s="15"/>
      <c r="N24" s="130"/>
      <c r="O24" s="15"/>
      <c r="P24" s="9" t="s">
        <v>77</v>
      </c>
      <c r="Q24" s="140">
        <f>1-Q20</f>
        <v>0.92307692307692313</v>
      </c>
      <c r="R24" s="123"/>
      <c r="S24" s="15"/>
    </row>
    <row r="25" spans="2:24" ht="15.5" x14ac:dyDescent="0.35">
      <c r="C25" s="35"/>
      <c r="E25" s="15"/>
      <c r="F25" s="36"/>
      <c r="G25" s="23"/>
      <c r="H25" s="15"/>
      <c r="I25" s="18"/>
      <c r="J25" s="134"/>
      <c r="K25" s="15"/>
      <c r="L25" s="36"/>
      <c r="M25" s="15"/>
      <c r="N25" s="130"/>
      <c r="O25" s="15"/>
      <c r="Q25" s="140"/>
      <c r="R25" s="123">
        <v>-1</v>
      </c>
      <c r="S25" s="15"/>
    </row>
    <row r="26" spans="2:24" ht="15.5" x14ac:dyDescent="0.35">
      <c r="D26" s="5" t="s">
        <v>78</v>
      </c>
      <c r="E26" s="15"/>
      <c r="F26" s="36"/>
      <c r="G26" s="23"/>
      <c r="H26" s="15"/>
      <c r="I26" s="18"/>
      <c r="J26" s="134"/>
      <c r="K26" s="15"/>
      <c r="L26" s="36"/>
      <c r="M26" s="15"/>
      <c r="N26" s="130"/>
      <c r="O26" s="15"/>
      <c r="P26" s="16"/>
      <c r="Q26" s="143"/>
      <c r="S26" s="15"/>
    </row>
    <row r="27" spans="2:24" ht="15.5" x14ac:dyDescent="0.35">
      <c r="E27" s="15"/>
      <c r="I27" s="15"/>
      <c r="J27" s="134"/>
      <c r="K27" s="15"/>
      <c r="L27" s="36" t="s">
        <v>41</v>
      </c>
      <c r="M27" s="15"/>
      <c r="N27" s="130"/>
      <c r="O27" s="15"/>
      <c r="P27" s="16"/>
      <c r="Q27" s="143"/>
      <c r="S27" s="15"/>
    </row>
    <row r="28" spans="2:24" ht="15.5" x14ac:dyDescent="0.35">
      <c r="E28" s="15"/>
      <c r="F28" s="36"/>
      <c r="G28" s="23"/>
      <c r="H28" s="15"/>
      <c r="I28" s="15"/>
      <c r="J28" s="133">
        <f>MAX(N23,N33)</f>
        <v>0.9</v>
      </c>
      <c r="K28" s="15"/>
      <c r="L28" s="36"/>
      <c r="M28" s="15"/>
      <c r="N28" s="129"/>
      <c r="O28" s="15"/>
      <c r="P28" s="16"/>
      <c r="Q28" s="141"/>
      <c r="S28" s="15"/>
    </row>
    <row r="29" spans="2:24" ht="15.5" x14ac:dyDescent="0.35">
      <c r="B29" s="8"/>
      <c r="E29" s="15"/>
      <c r="F29" s="36"/>
      <c r="G29" s="23"/>
      <c r="H29" s="15"/>
      <c r="I29" s="15"/>
      <c r="J29" s="132"/>
      <c r="K29" s="15"/>
      <c r="L29" s="36"/>
      <c r="M29" s="15"/>
      <c r="N29" s="129"/>
      <c r="O29" s="15"/>
      <c r="P29" s="16"/>
      <c r="Q29" s="141"/>
      <c r="S29" s="15"/>
    </row>
    <row r="30" spans="2:24" ht="15.5" x14ac:dyDescent="0.35">
      <c r="E30" s="15"/>
      <c r="H30" s="15"/>
      <c r="I30" s="15"/>
      <c r="J30" s="132"/>
      <c r="K30" s="15"/>
      <c r="L30" s="36" t="s">
        <v>75</v>
      </c>
      <c r="M30" s="15"/>
      <c r="N30" s="130"/>
      <c r="O30" s="15"/>
      <c r="P30" s="9" t="s">
        <v>76</v>
      </c>
      <c r="Q30" s="140">
        <f>1/13</f>
        <v>7.6923076923076927E-2</v>
      </c>
      <c r="R30" s="122"/>
      <c r="S30" s="15"/>
    </row>
    <row r="31" spans="2:24" ht="16" thickBot="1" x14ac:dyDescent="0.4">
      <c r="E31" s="15"/>
      <c r="F31" s="36"/>
      <c r="G31" s="23"/>
      <c r="H31" s="15"/>
      <c r="I31" s="15"/>
      <c r="J31" s="132"/>
      <c r="K31" s="15"/>
      <c r="L31" s="36"/>
      <c r="M31" s="15"/>
      <c r="N31" s="130"/>
      <c r="O31" s="15"/>
      <c r="Q31" s="140"/>
      <c r="R31" s="123">
        <v>0.9</v>
      </c>
      <c r="S31" s="15"/>
    </row>
    <row r="32" spans="2:24" ht="15.5" x14ac:dyDescent="0.35">
      <c r="C32" s="194">
        <f>MAX(F21-E47,J47)</f>
        <v>2.0349999999999997</v>
      </c>
      <c r="D32" s="166"/>
      <c r="E32" s="167"/>
      <c r="F32" s="36"/>
      <c r="G32" s="23"/>
      <c r="H32" s="15"/>
      <c r="I32" s="15"/>
      <c r="J32" s="132"/>
      <c r="K32" s="15"/>
      <c r="L32" s="36"/>
      <c r="M32" s="15"/>
      <c r="N32" s="130"/>
      <c r="O32" s="15"/>
      <c r="P32"/>
      <c r="Q32" s="142"/>
      <c r="R32" s="122"/>
      <c r="S32" s="15"/>
    </row>
    <row r="33" spans="1:19" ht="16" thickBot="1" x14ac:dyDescent="0.4">
      <c r="C33" s="195"/>
      <c r="D33" s="166"/>
      <c r="E33" s="167"/>
      <c r="F33" s="36"/>
      <c r="G33" s="23"/>
      <c r="H33" s="15"/>
      <c r="I33" s="15"/>
      <c r="J33" s="132"/>
      <c r="K33" s="15"/>
      <c r="L33" s="36"/>
      <c r="M33" s="15"/>
      <c r="N33" s="130">
        <f>SUMPRODUCT(Q30:Q34,R31:R35)</f>
        <v>0.9</v>
      </c>
      <c r="O33" s="15"/>
      <c r="P33"/>
      <c r="Q33" s="142"/>
      <c r="R33" s="122"/>
      <c r="S33" s="15"/>
    </row>
    <row r="34" spans="1:19" ht="15.5" x14ac:dyDescent="0.35">
      <c r="E34" s="15"/>
      <c r="F34" s="36"/>
      <c r="G34" s="23"/>
      <c r="H34" s="15"/>
      <c r="I34" s="15"/>
      <c r="J34" s="137"/>
      <c r="K34" s="15"/>
      <c r="L34" s="36"/>
      <c r="M34" s="15"/>
      <c r="N34" s="129"/>
      <c r="O34" s="15"/>
      <c r="P34" s="9" t="s">
        <v>77</v>
      </c>
      <c r="Q34" s="140">
        <f>1-Q30</f>
        <v>0.92307692307692313</v>
      </c>
      <c r="R34" s="123"/>
      <c r="S34" s="15"/>
    </row>
    <row r="35" spans="1:19" ht="15.5" x14ac:dyDescent="0.35">
      <c r="E35" s="15"/>
      <c r="F35" s="36"/>
      <c r="G35" s="23"/>
      <c r="H35" s="15"/>
      <c r="I35" s="15"/>
      <c r="J35" s="137"/>
      <c r="K35" s="15"/>
      <c r="L35" s="36"/>
      <c r="M35" s="15"/>
      <c r="N35" s="129"/>
      <c r="O35" s="15"/>
      <c r="Q35" s="140"/>
      <c r="R35" s="123">
        <v>0.9</v>
      </c>
      <c r="S35" s="15"/>
    </row>
    <row r="36" spans="1:19" ht="15.5" x14ac:dyDescent="0.35">
      <c r="E36" s="15"/>
      <c r="F36" s="36"/>
      <c r="G36" s="23"/>
      <c r="H36" s="15"/>
      <c r="I36" s="15"/>
      <c r="J36" s="137"/>
      <c r="K36" s="15"/>
      <c r="L36" s="36"/>
      <c r="M36" s="15"/>
      <c r="N36" s="129"/>
      <c r="O36" s="15"/>
      <c r="P36" s="16"/>
      <c r="Q36" s="141"/>
      <c r="S36" s="15"/>
    </row>
    <row r="37" spans="1:19" ht="15.5" x14ac:dyDescent="0.35">
      <c r="A37" s="31"/>
      <c r="E37" s="15"/>
      <c r="F37" s="36"/>
      <c r="G37" s="23"/>
      <c r="H37" s="15"/>
      <c r="I37" s="15"/>
      <c r="J37" s="137"/>
      <c r="K37" s="15"/>
      <c r="L37" s="36"/>
      <c r="M37" s="15"/>
      <c r="N37" s="129"/>
      <c r="O37" s="15"/>
      <c r="P37" s="16"/>
      <c r="Q37" s="141"/>
      <c r="S37" s="15"/>
    </row>
    <row r="38" spans="1:19" ht="15.5" x14ac:dyDescent="0.35">
      <c r="E38" s="15"/>
      <c r="F38" s="36"/>
      <c r="G38" s="23"/>
      <c r="H38" s="15"/>
      <c r="I38" s="15"/>
      <c r="J38" s="137"/>
      <c r="K38" s="15"/>
      <c r="L38" s="36"/>
      <c r="S38" s="15"/>
    </row>
    <row r="39" spans="1:19" ht="15.5" x14ac:dyDescent="0.35">
      <c r="E39" s="15"/>
      <c r="F39" s="36"/>
      <c r="G39" s="23"/>
      <c r="H39" s="15"/>
      <c r="I39" s="15"/>
      <c r="J39" s="137"/>
      <c r="K39" s="15"/>
      <c r="L39" s="36"/>
      <c r="M39" s="15"/>
      <c r="N39" s="130"/>
      <c r="O39" s="15"/>
      <c r="P39" s="9" t="s">
        <v>76</v>
      </c>
      <c r="Q39" s="140">
        <v>0.25</v>
      </c>
      <c r="R39" s="122"/>
      <c r="S39" s="15"/>
    </row>
    <row r="40" spans="1:19" ht="15.5" x14ac:dyDescent="0.35">
      <c r="D40" s="5" t="s">
        <v>79</v>
      </c>
      <c r="F40" s="36"/>
      <c r="G40" s="23"/>
      <c r="H40" s="15"/>
      <c r="I40" s="15"/>
      <c r="J40" s="137"/>
      <c r="K40" s="15"/>
      <c r="L40" s="36"/>
      <c r="M40" s="15"/>
      <c r="N40" s="130"/>
      <c r="O40" s="15"/>
      <c r="Q40" s="140"/>
      <c r="R40" s="123">
        <v>8</v>
      </c>
      <c r="S40" s="15"/>
    </row>
    <row r="41" spans="1:19" ht="15.5" x14ac:dyDescent="0.35">
      <c r="E41" s="15"/>
      <c r="F41" s="36"/>
      <c r="G41" s="23"/>
      <c r="H41" s="15"/>
      <c r="I41" s="15"/>
      <c r="J41" s="137"/>
      <c r="K41" s="15"/>
      <c r="L41" s="36"/>
      <c r="M41" s="15"/>
      <c r="N41" s="130"/>
      <c r="O41" s="15"/>
      <c r="P41"/>
      <c r="Q41" s="142"/>
      <c r="R41" s="122"/>
      <c r="S41" s="15"/>
    </row>
    <row r="42" spans="1:19" ht="15.5" x14ac:dyDescent="0.35">
      <c r="E42" s="15"/>
      <c r="F42" s="36"/>
      <c r="G42" s="23"/>
      <c r="H42" s="15"/>
      <c r="I42" s="15"/>
      <c r="J42" s="137"/>
      <c r="K42" s="15"/>
      <c r="L42" s="36"/>
      <c r="M42" s="15"/>
      <c r="N42" s="130">
        <f>SUMPRODUCT(Q39:Q43,R40:R44)</f>
        <v>1.25</v>
      </c>
      <c r="O42" s="15"/>
      <c r="P42"/>
      <c r="Q42" s="142"/>
      <c r="R42" s="122"/>
      <c r="S42" s="15"/>
    </row>
    <row r="43" spans="1:19" ht="15.5" x14ac:dyDescent="0.35">
      <c r="E43" s="15"/>
      <c r="F43" s="36"/>
      <c r="G43" s="23"/>
      <c r="H43" s="15"/>
      <c r="I43" s="15"/>
      <c r="J43" s="137"/>
      <c r="K43" s="15"/>
      <c r="L43" s="36"/>
      <c r="M43" s="15"/>
      <c r="N43" s="130"/>
      <c r="O43" s="15"/>
      <c r="P43" s="9" t="s">
        <v>77</v>
      </c>
      <c r="Q43" s="140">
        <f>1-Q39</f>
        <v>0.75</v>
      </c>
      <c r="R43" s="123"/>
      <c r="S43" s="15"/>
    </row>
    <row r="44" spans="1:19" ht="15.5" x14ac:dyDescent="0.35">
      <c r="E44" s="15"/>
      <c r="F44" s="36"/>
      <c r="G44" s="23"/>
      <c r="H44" s="15"/>
      <c r="I44" s="15"/>
      <c r="J44" s="137"/>
      <c r="K44" s="15"/>
      <c r="L44" s="36"/>
      <c r="M44" s="15"/>
      <c r="N44" s="130"/>
      <c r="O44" s="15"/>
      <c r="Q44" s="140"/>
      <c r="R44" s="123">
        <v>-1</v>
      </c>
      <c r="S44" s="15"/>
    </row>
    <row r="45" spans="1:19" ht="16" thickBot="1" x14ac:dyDescent="0.4">
      <c r="E45" s="15"/>
      <c r="F45" s="36"/>
      <c r="G45" s="23"/>
      <c r="H45" s="15"/>
      <c r="I45" s="15"/>
      <c r="J45" s="137"/>
      <c r="K45" s="15"/>
      <c r="L45" s="36" t="s">
        <v>41</v>
      </c>
      <c r="M45" s="15"/>
      <c r="N45" s="130"/>
      <c r="O45" s="15"/>
      <c r="P45" s="16"/>
      <c r="Q45" s="143"/>
      <c r="S45" s="15"/>
    </row>
    <row r="46" spans="1:19" ht="17" x14ac:dyDescent="0.4">
      <c r="C46" s="111" t="s">
        <v>8</v>
      </c>
      <c r="D46" s="112"/>
      <c r="E46" s="145">
        <f>F21-J47</f>
        <v>0.7849999999999997</v>
      </c>
      <c r="J46" s="137"/>
      <c r="L46" s="36"/>
      <c r="M46" s="15"/>
      <c r="N46" s="130"/>
      <c r="O46" s="15"/>
      <c r="P46" s="16"/>
      <c r="Q46" s="143"/>
      <c r="S46" s="15"/>
    </row>
    <row r="47" spans="1:19" ht="17" x14ac:dyDescent="0.4">
      <c r="C47" s="113" t="s">
        <v>55</v>
      </c>
      <c r="D47" s="103"/>
      <c r="E47" s="146">
        <v>0</v>
      </c>
      <c r="J47" s="133">
        <f>MAX(N42,N52)</f>
        <v>1.25</v>
      </c>
      <c r="K47" s="15"/>
      <c r="L47" s="36"/>
      <c r="M47" s="15"/>
      <c r="N47" s="129"/>
      <c r="O47" s="15"/>
      <c r="P47" s="16"/>
      <c r="Q47" s="141"/>
      <c r="S47" s="15"/>
    </row>
    <row r="48" spans="1:19" ht="17.5" thickBot="1" x14ac:dyDescent="0.45">
      <c r="C48" s="163" t="s">
        <v>56</v>
      </c>
      <c r="D48" s="164"/>
      <c r="E48" s="147">
        <f>E46-E47</f>
        <v>0.7849999999999997</v>
      </c>
      <c r="J48" s="132"/>
      <c r="K48" s="15"/>
      <c r="L48" s="36" t="s">
        <v>75</v>
      </c>
      <c r="M48" s="15"/>
      <c r="N48" s="129"/>
      <c r="O48" s="15"/>
      <c r="P48" s="16"/>
      <c r="Q48" s="141"/>
      <c r="S48" s="15"/>
    </row>
    <row r="49" spans="10:19" ht="15.5" x14ac:dyDescent="0.35">
      <c r="J49" s="132"/>
      <c r="K49" s="15"/>
      <c r="L49" s="36"/>
      <c r="M49" s="15"/>
      <c r="N49" s="130"/>
      <c r="O49" s="15"/>
      <c r="P49" s="9" t="s">
        <v>76</v>
      </c>
      <c r="Q49" s="140">
        <v>0.25</v>
      </c>
      <c r="R49" s="122"/>
      <c r="S49" s="15"/>
    </row>
    <row r="50" spans="10:19" ht="15.5" x14ac:dyDescent="0.35">
      <c r="J50" s="132"/>
      <c r="K50" s="15"/>
      <c r="L50" s="36"/>
      <c r="M50" s="15"/>
      <c r="N50" s="130"/>
      <c r="O50" s="15"/>
      <c r="Q50" s="140"/>
      <c r="R50" s="123">
        <v>0.9</v>
      </c>
      <c r="S50" s="15"/>
    </row>
    <row r="51" spans="10:19" ht="15.5" x14ac:dyDescent="0.35">
      <c r="J51" s="132"/>
      <c r="K51" s="15"/>
      <c r="L51" s="36"/>
      <c r="M51" s="15"/>
      <c r="N51" s="130"/>
      <c r="O51" s="15"/>
      <c r="P51"/>
      <c r="Q51" s="142"/>
      <c r="R51" s="122"/>
    </row>
    <row r="52" spans="10:19" ht="15.5" x14ac:dyDescent="0.35">
      <c r="J52" s="132"/>
      <c r="K52" s="15"/>
      <c r="L52" s="36"/>
      <c r="M52" s="15"/>
      <c r="N52" s="130">
        <f>SUMPRODUCT(Q49:Q53,R50:R54)</f>
        <v>0.9</v>
      </c>
      <c r="O52" s="15"/>
      <c r="P52"/>
      <c r="Q52" s="142"/>
      <c r="R52" s="122"/>
      <c r="S52" s="15"/>
    </row>
    <row r="53" spans="10:19" ht="15.5" x14ac:dyDescent="0.35">
      <c r="J53" s="137"/>
      <c r="K53" s="15"/>
      <c r="L53" s="36"/>
      <c r="M53" s="15"/>
      <c r="N53" s="129"/>
      <c r="O53" s="15"/>
      <c r="P53" s="9" t="s">
        <v>77</v>
      </c>
      <c r="Q53" s="140">
        <f>1-Q49</f>
        <v>0.75</v>
      </c>
      <c r="R53" s="123"/>
      <c r="S53" s="15"/>
    </row>
    <row r="54" spans="10:19" ht="15.5" x14ac:dyDescent="0.35">
      <c r="J54" s="137"/>
      <c r="K54" s="15"/>
      <c r="L54" s="36"/>
      <c r="M54" s="15"/>
      <c r="N54" s="129"/>
      <c r="O54" s="15"/>
      <c r="Q54" s="140"/>
      <c r="R54" s="123">
        <v>0.9</v>
      </c>
      <c r="S54" s="15"/>
    </row>
    <row r="55" spans="10:19" ht="15.5" x14ac:dyDescent="0.35">
      <c r="J55" s="137"/>
      <c r="K55" s="15"/>
      <c r="L55" s="36"/>
      <c r="M55" s="15"/>
      <c r="N55" s="129"/>
      <c r="O55" s="15"/>
      <c r="P55" s="16"/>
      <c r="Q55" s="141"/>
      <c r="S55" s="15"/>
    </row>
    <row r="56" spans="10:19" ht="15.5" x14ac:dyDescent="0.35">
      <c r="J56" s="137"/>
      <c r="K56" s="15"/>
      <c r="L56" s="36"/>
      <c r="M56" s="15"/>
      <c r="N56" s="129"/>
      <c r="O56" s="15"/>
      <c r="P56" s="16"/>
      <c r="Q56" s="141"/>
      <c r="S56" s="15"/>
    </row>
    <row r="57" spans="10:19" ht="15.5" x14ac:dyDescent="0.35">
      <c r="J57" s="137"/>
      <c r="K57" s="15"/>
      <c r="L57" s="36"/>
      <c r="S57" s="15"/>
    </row>
    <row r="58" spans="10:19" ht="15.5" x14ac:dyDescent="0.35">
      <c r="J58" s="137"/>
      <c r="K58" s="15"/>
      <c r="L58" s="36"/>
      <c r="Q58" s="144" t="s">
        <v>80</v>
      </c>
      <c r="S58" s="15"/>
    </row>
    <row r="59" spans="10:19" ht="15.5" x14ac:dyDescent="0.35">
      <c r="J59" s="138"/>
      <c r="K59" s="15"/>
      <c r="L59" s="36"/>
      <c r="S59" s="15"/>
    </row>
    <row r="60" spans="10:19" ht="15.5" x14ac:dyDescent="0.35">
      <c r="K60" s="15"/>
      <c r="L60" s="36"/>
      <c r="S60" s="15"/>
    </row>
    <row r="61" spans="10:19" ht="15.5" x14ac:dyDescent="0.35">
      <c r="K61" s="15"/>
      <c r="L61" s="36"/>
      <c r="S61" s="15"/>
    </row>
    <row r="62" spans="10:19" ht="15.5" x14ac:dyDescent="0.35">
      <c r="K62" s="15"/>
      <c r="L62" s="36"/>
      <c r="S62" s="15"/>
    </row>
    <row r="63" spans="10:19" ht="15.5" x14ac:dyDescent="0.35">
      <c r="K63" s="15"/>
      <c r="L63" s="36"/>
      <c r="S63" s="15"/>
    </row>
    <row r="64" spans="10:19" ht="15.5" x14ac:dyDescent="0.35">
      <c r="K64" s="15"/>
      <c r="L64" s="36"/>
      <c r="S64" s="15"/>
    </row>
    <row r="65" spans="11:19" ht="15.5" x14ac:dyDescent="0.35">
      <c r="K65" s="15"/>
      <c r="L65" s="36"/>
      <c r="S65" s="15"/>
    </row>
    <row r="66" spans="11:19" ht="15.5" x14ac:dyDescent="0.35">
      <c r="K66" s="15"/>
      <c r="L66" s="36"/>
      <c r="S66" s="15"/>
    </row>
    <row r="67" spans="11:19" ht="15.5" x14ac:dyDescent="0.35">
      <c r="K67" s="15"/>
      <c r="L67" s="36"/>
      <c r="S67" s="15"/>
    </row>
    <row r="68" spans="11:19" ht="15.5" x14ac:dyDescent="0.35">
      <c r="K68" s="15"/>
      <c r="L68" s="36"/>
      <c r="S68" s="15"/>
    </row>
    <row r="69" spans="11:19" ht="15.5" x14ac:dyDescent="0.35">
      <c r="S69" s="15"/>
    </row>
    <row r="70" spans="11:19" ht="15.5" x14ac:dyDescent="0.35">
      <c r="S70" s="15"/>
    </row>
    <row r="71" spans="11:19" ht="15.5" x14ac:dyDescent="0.35">
      <c r="S71" s="15"/>
    </row>
    <row r="72" spans="11:19" ht="15.5" x14ac:dyDescent="0.35">
      <c r="S72" s="15"/>
    </row>
    <row r="73" spans="11:19" ht="15.5" x14ac:dyDescent="0.35">
      <c r="S73" s="15"/>
    </row>
  </sheetData>
  <mergeCells count="5">
    <mergeCell ref="F21:F22"/>
    <mergeCell ref="G21:H21"/>
    <mergeCell ref="C32:C33"/>
    <mergeCell ref="D32:E33"/>
    <mergeCell ref="C48:D48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1F14-1251-4ED5-955B-5DB93294058F}">
  <sheetPr>
    <tabColor rgb="FFFFFF00"/>
  </sheetPr>
  <dimension ref="B2:J22"/>
  <sheetViews>
    <sheetView showGridLines="0" workbookViewId="0">
      <selection activeCell="B2" sqref="B2:J21"/>
    </sheetView>
  </sheetViews>
  <sheetFormatPr baseColWidth="10" defaultRowHeight="14.5" x14ac:dyDescent="0.35"/>
  <cols>
    <col min="6" max="6" width="10.90625" style="26"/>
    <col min="9" max="9" width="10.90625" style="13"/>
    <col min="10" max="10" width="9.26953125" style="26" customWidth="1"/>
  </cols>
  <sheetData>
    <row r="2" spans="2:10" x14ac:dyDescent="0.35">
      <c r="H2" s="9" t="s">
        <v>27</v>
      </c>
      <c r="I2" s="13">
        <v>0.3</v>
      </c>
    </row>
    <row r="3" spans="2:10" x14ac:dyDescent="0.35">
      <c r="H3" s="9"/>
      <c r="J3" s="30">
        <v>20000</v>
      </c>
    </row>
    <row r="4" spans="2:10" x14ac:dyDescent="0.35">
      <c r="H4" s="9" t="s">
        <v>28</v>
      </c>
      <c r="I4" s="13">
        <v>0.5</v>
      </c>
      <c r="J4" s="30"/>
    </row>
    <row r="5" spans="2:10" x14ac:dyDescent="0.35">
      <c r="F5" s="56">
        <f>SUMPRODUCT(I2:I6,J3:J7)</f>
        <v>8000</v>
      </c>
      <c r="H5" s="9"/>
      <c r="J5" s="30">
        <v>10000</v>
      </c>
    </row>
    <row r="6" spans="2:10" x14ac:dyDescent="0.35">
      <c r="H6" s="9" t="s">
        <v>29</v>
      </c>
      <c r="I6" s="13">
        <v>0.2</v>
      </c>
      <c r="J6" s="30"/>
    </row>
    <row r="7" spans="2:10" x14ac:dyDescent="0.35">
      <c r="H7" s="9"/>
      <c r="J7" s="30">
        <v>-15000</v>
      </c>
    </row>
    <row r="8" spans="2:10" x14ac:dyDescent="0.35">
      <c r="H8" s="9"/>
      <c r="J8" s="30"/>
    </row>
    <row r="9" spans="2:10" x14ac:dyDescent="0.35">
      <c r="C9" t="s">
        <v>25</v>
      </c>
    </row>
    <row r="11" spans="2:10" ht="15" thickBot="1" x14ac:dyDescent="0.4"/>
    <row r="12" spans="2:10" ht="16" thickBot="1" x14ac:dyDescent="0.4">
      <c r="B12" s="57">
        <f>MAX(F5,F19)</f>
        <v>8000</v>
      </c>
    </row>
    <row r="16" spans="2:10" x14ac:dyDescent="0.35">
      <c r="C16" t="s">
        <v>26</v>
      </c>
      <c r="H16" s="9" t="s">
        <v>27</v>
      </c>
      <c r="I16" s="13">
        <v>0.3</v>
      </c>
      <c r="J16" s="30"/>
    </row>
    <row r="17" spans="6:10" x14ac:dyDescent="0.35">
      <c r="H17" s="9"/>
      <c r="J17" s="30">
        <v>0</v>
      </c>
    </row>
    <row r="18" spans="6:10" x14ac:dyDescent="0.35">
      <c r="H18" s="9" t="s">
        <v>28</v>
      </c>
      <c r="I18" s="13">
        <v>0.5</v>
      </c>
      <c r="J18" s="30"/>
    </row>
    <row r="19" spans="6:10" x14ac:dyDescent="0.35">
      <c r="F19" s="30">
        <f>SUMPRODUCT(I16:I20,J17:J21)</f>
        <v>0</v>
      </c>
      <c r="H19" s="9"/>
      <c r="J19" s="30">
        <v>0</v>
      </c>
    </row>
    <row r="20" spans="6:10" x14ac:dyDescent="0.35">
      <c r="H20" s="9" t="s">
        <v>29</v>
      </c>
      <c r="I20" s="13">
        <v>0.2</v>
      </c>
      <c r="J20" s="30"/>
    </row>
    <row r="21" spans="6:10" x14ac:dyDescent="0.35">
      <c r="H21" s="12"/>
      <c r="J21" s="30">
        <v>0</v>
      </c>
    </row>
    <row r="22" spans="6:10" x14ac:dyDescent="0.35">
      <c r="H22" s="1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9F24-41F9-4CE8-BD02-D909C4ECE4AD}">
  <sheetPr>
    <tabColor rgb="FFFFFF00"/>
  </sheetPr>
  <dimension ref="B2:J22"/>
  <sheetViews>
    <sheetView showGridLines="0" workbookViewId="0">
      <selection activeCell="B31" sqref="B31"/>
    </sheetView>
  </sheetViews>
  <sheetFormatPr baseColWidth="10" defaultRowHeight="14.5" x14ac:dyDescent="0.35"/>
  <cols>
    <col min="6" max="6" width="10.90625" style="58"/>
    <col min="9" max="9" width="10.90625" style="13"/>
    <col min="10" max="10" width="9.26953125" style="26" customWidth="1"/>
  </cols>
  <sheetData>
    <row r="2" spans="2:10" x14ac:dyDescent="0.35">
      <c r="H2" s="9" t="s">
        <v>27</v>
      </c>
      <c r="I2" s="13">
        <v>0.3</v>
      </c>
    </row>
    <row r="3" spans="2:10" x14ac:dyDescent="0.35">
      <c r="H3" s="9"/>
      <c r="J3" s="30">
        <v>20000</v>
      </c>
    </row>
    <row r="4" spans="2:10" x14ac:dyDescent="0.35">
      <c r="I4"/>
      <c r="J4"/>
    </row>
    <row r="5" spans="2:10" x14ac:dyDescent="0.35">
      <c r="F5" s="56">
        <f>SUMPRODUCT(I2:I6,J3:J7)</f>
        <v>3000</v>
      </c>
      <c r="I5"/>
      <c r="J5"/>
    </row>
    <row r="6" spans="2:10" x14ac:dyDescent="0.35">
      <c r="H6" s="9" t="s">
        <v>29</v>
      </c>
      <c r="I6" s="13">
        <v>0.2</v>
      </c>
      <c r="J6" s="30"/>
    </row>
    <row r="7" spans="2:10" x14ac:dyDescent="0.35">
      <c r="H7" s="9"/>
      <c r="J7" s="30">
        <v>-15000</v>
      </c>
    </row>
    <row r="9" spans="2:10" x14ac:dyDescent="0.35">
      <c r="C9" t="s">
        <v>25</v>
      </c>
      <c r="H9" s="9" t="s">
        <v>27</v>
      </c>
      <c r="I9" s="13">
        <v>0.3</v>
      </c>
      <c r="J9" s="30"/>
    </row>
    <row r="10" spans="2:10" x14ac:dyDescent="0.35">
      <c r="H10" s="9"/>
      <c r="J10" s="30">
        <v>1000</v>
      </c>
    </row>
    <row r="11" spans="2:10" ht="15" thickBot="1" x14ac:dyDescent="0.4">
      <c r="I11"/>
      <c r="J11"/>
    </row>
    <row r="12" spans="2:10" ht="16" thickBot="1" x14ac:dyDescent="0.4">
      <c r="B12" s="57">
        <f>MAX(F5,F12,F19)</f>
        <v>3000</v>
      </c>
      <c r="F12" s="59">
        <f>SUMPRODUCT(I9:I13,J10:J14)</f>
        <v>-700</v>
      </c>
      <c r="I12"/>
      <c r="J12"/>
    </row>
    <row r="13" spans="2:10" x14ac:dyDescent="0.35">
      <c r="H13" s="9" t="s">
        <v>29</v>
      </c>
      <c r="I13" s="13">
        <v>0.2</v>
      </c>
      <c r="J13" s="30"/>
    </row>
    <row r="14" spans="2:10" x14ac:dyDescent="0.35">
      <c r="H14" s="12"/>
      <c r="J14" s="30">
        <v>-5000</v>
      </c>
    </row>
    <row r="15" spans="2:10" x14ac:dyDescent="0.35">
      <c r="H15" s="12"/>
    </row>
    <row r="16" spans="2:10" x14ac:dyDescent="0.35">
      <c r="C16" t="s">
        <v>26</v>
      </c>
      <c r="H16" s="9" t="s">
        <v>27</v>
      </c>
      <c r="I16" s="13">
        <v>0.3</v>
      </c>
      <c r="J16" s="30"/>
    </row>
    <row r="17" spans="6:10" x14ac:dyDescent="0.35">
      <c r="H17" s="9"/>
      <c r="J17" s="30">
        <v>100</v>
      </c>
    </row>
    <row r="18" spans="6:10" x14ac:dyDescent="0.35">
      <c r="I18"/>
      <c r="J18"/>
    </row>
    <row r="19" spans="6:10" x14ac:dyDescent="0.35">
      <c r="F19" s="59">
        <f>SUMPRODUCT(I16:I20,J17:J21)</f>
        <v>50</v>
      </c>
      <c r="I19"/>
      <c r="J19"/>
    </row>
    <row r="20" spans="6:10" x14ac:dyDescent="0.35">
      <c r="H20" s="9" t="s">
        <v>29</v>
      </c>
      <c r="I20" s="13">
        <v>0.2</v>
      </c>
      <c r="J20" s="30"/>
    </row>
    <row r="21" spans="6:10" x14ac:dyDescent="0.35">
      <c r="H21" s="12"/>
      <c r="J21" s="30">
        <v>100</v>
      </c>
    </row>
    <row r="22" spans="6:10" x14ac:dyDescent="0.35">
      <c r="H22" s="1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9355-44D4-47D7-84A3-9F7A1EB94718}">
  <sheetPr>
    <tabColor rgb="FFFFFF00"/>
  </sheetPr>
  <dimension ref="B2:J22"/>
  <sheetViews>
    <sheetView showGridLines="0" workbookViewId="0">
      <selection activeCell="B2" sqref="B2:J21"/>
    </sheetView>
  </sheetViews>
  <sheetFormatPr baseColWidth="10" defaultRowHeight="14.5" x14ac:dyDescent="0.35"/>
  <cols>
    <col min="6" max="6" width="10.90625" style="26"/>
    <col min="9" max="9" width="10.90625" style="13"/>
    <col min="10" max="10" width="9.26953125" style="26" customWidth="1"/>
  </cols>
  <sheetData>
    <row r="2" spans="2:10" x14ac:dyDescent="0.35">
      <c r="H2" s="9" t="s">
        <v>27</v>
      </c>
      <c r="I2" s="13">
        <v>0.3</v>
      </c>
    </row>
    <row r="3" spans="2:10" x14ac:dyDescent="0.35">
      <c r="H3" s="9"/>
      <c r="J3" s="30">
        <v>20000</v>
      </c>
    </row>
    <row r="4" spans="2:10" x14ac:dyDescent="0.35">
      <c r="H4" s="9" t="s">
        <v>28</v>
      </c>
      <c r="I4" s="13">
        <v>0.5</v>
      </c>
      <c r="J4" s="30"/>
    </row>
    <row r="5" spans="2:10" x14ac:dyDescent="0.35">
      <c r="F5" s="56">
        <f>SUMPRODUCT(I2:I6,J3:J7)</f>
        <v>8000</v>
      </c>
      <c r="H5" s="9"/>
      <c r="J5" s="30">
        <v>10000</v>
      </c>
    </row>
    <row r="6" spans="2:10" x14ac:dyDescent="0.35">
      <c r="H6" s="9" t="s">
        <v>29</v>
      </c>
      <c r="I6" s="13">
        <v>0.2</v>
      </c>
      <c r="J6" s="30"/>
    </row>
    <row r="7" spans="2:10" x14ac:dyDescent="0.35">
      <c r="H7" s="9"/>
      <c r="J7" s="30">
        <v>-15000</v>
      </c>
    </row>
    <row r="9" spans="2:10" x14ac:dyDescent="0.35">
      <c r="C9" t="s">
        <v>25</v>
      </c>
      <c r="H9" s="9" t="s">
        <v>27</v>
      </c>
      <c r="I9" s="13">
        <v>0.3</v>
      </c>
      <c r="J9" s="30"/>
    </row>
    <row r="10" spans="2:10" x14ac:dyDescent="0.35">
      <c r="H10" s="9"/>
      <c r="J10" s="30">
        <v>1000</v>
      </c>
    </row>
    <row r="11" spans="2:10" ht="15" thickBot="1" x14ac:dyDescent="0.4">
      <c r="H11" s="9" t="s">
        <v>28</v>
      </c>
      <c r="I11" s="13">
        <v>0.5</v>
      </c>
      <c r="J11" s="30"/>
    </row>
    <row r="12" spans="2:10" ht="16" thickBot="1" x14ac:dyDescent="0.4">
      <c r="B12" s="57">
        <f>MAX(F5,F12,F19)</f>
        <v>8000</v>
      </c>
      <c r="F12" s="30">
        <f>SUMPRODUCT(I9:I13,J10:J14)</f>
        <v>4300</v>
      </c>
      <c r="H12" s="9"/>
      <c r="J12" s="30">
        <v>10000</v>
      </c>
    </row>
    <row r="13" spans="2:10" x14ac:dyDescent="0.35">
      <c r="H13" s="9" t="s">
        <v>29</v>
      </c>
      <c r="I13" s="13">
        <v>0.2</v>
      </c>
      <c r="J13" s="30"/>
    </row>
    <row r="14" spans="2:10" x14ac:dyDescent="0.35">
      <c r="H14" s="12"/>
      <c r="J14" s="30">
        <v>-5000</v>
      </c>
    </row>
    <row r="15" spans="2:10" x14ac:dyDescent="0.35">
      <c r="H15" s="12"/>
    </row>
    <row r="16" spans="2:10" x14ac:dyDescent="0.35">
      <c r="C16" t="s">
        <v>26</v>
      </c>
      <c r="H16" s="9" t="s">
        <v>27</v>
      </c>
      <c r="I16" s="13">
        <v>0.3</v>
      </c>
      <c r="J16" s="30"/>
    </row>
    <row r="17" spans="6:10" x14ac:dyDescent="0.35">
      <c r="H17" s="9"/>
      <c r="J17" s="30">
        <v>0</v>
      </c>
    </row>
    <row r="18" spans="6:10" x14ac:dyDescent="0.35">
      <c r="H18" s="9" t="s">
        <v>28</v>
      </c>
      <c r="I18" s="13">
        <v>0.5</v>
      </c>
      <c r="J18" s="30"/>
    </row>
    <row r="19" spans="6:10" x14ac:dyDescent="0.35">
      <c r="F19" s="30">
        <f>SUMPRODUCT(I16:I20,J17:J21)</f>
        <v>0</v>
      </c>
      <c r="H19" s="9"/>
      <c r="J19" s="30">
        <v>0</v>
      </c>
    </row>
    <row r="20" spans="6:10" x14ac:dyDescent="0.35">
      <c r="H20" s="9" t="s">
        <v>29</v>
      </c>
      <c r="I20" s="13">
        <v>0.2</v>
      </c>
      <c r="J20" s="30"/>
    </row>
    <row r="21" spans="6:10" x14ac:dyDescent="0.35">
      <c r="H21" s="12"/>
      <c r="J21" s="30">
        <v>0</v>
      </c>
    </row>
    <row r="22" spans="6:10" x14ac:dyDescent="0.35">
      <c r="H22" s="1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E293-F089-4DF9-A3B1-1958D9C44B88}">
  <sheetPr>
    <tabColor rgb="FF00B050"/>
  </sheetPr>
  <dimension ref="B1:Q64"/>
  <sheetViews>
    <sheetView showGridLines="0" topLeftCell="A7" zoomScale="50" zoomScaleNormal="50" workbookViewId="0">
      <selection activeCell="F59" sqref="F59"/>
    </sheetView>
  </sheetViews>
  <sheetFormatPr baseColWidth="10" defaultColWidth="11.453125" defaultRowHeight="15.5" x14ac:dyDescent="0.35"/>
  <cols>
    <col min="1" max="1" width="11.453125" customWidth="1"/>
    <col min="2" max="2" width="14.453125" customWidth="1"/>
    <col min="3" max="3" width="16.453125" bestFit="1" customWidth="1"/>
    <col min="4" max="4" width="12.6328125" style="36" customWidth="1"/>
    <col min="5" max="5" width="11.7265625" customWidth="1"/>
    <col min="6" max="6" width="11.453125" style="5"/>
    <col min="7" max="7" width="7.1796875" customWidth="1"/>
    <col min="9" max="9" width="7.7265625" style="60" bestFit="1" customWidth="1"/>
    <col min="10" max="10" width="7" style="2" customWidth="1"/>
    <col min="12" max="12" width="10.26953125" customWidth="1"/>
    <col min="13" max="13" width="6.453125" customWidth="1"/>
    <col min="14" max="14" width="10" style="5" customWidth="1"/>
    <col min="15" max="15" width="7.81640625" customWidth="1"/>
    <col min="16" max="16" width="14.453125" customWidth="1"/>
    <col min="17" max="17" width="9.1796875" customWidth="1"/>
    <col min="18" max="18" width="5.7265625" customWidth="1"/>
  </cols>
  <sheetData>
    <row r="1" spans="2:17" x14ac:dyDescent="0.35">
      <c r="C1" s="3"/>
      <c r="D1" s="46"/>
      <c r="E1" s="3"/>
      <c r="Q1" s="1"/>
    </row>
    <row r="2" spans="2:17" x14ac:dyDescent="0.35">
      <c r="B2" s="4"/>
      <c r="C2" s="10"/>
      <c r="D2" s="47"/>
      <c r="E2" s="10"/>
      <c r="Q2" s="1"/>
    </row>
    <row r="3" spans="2:17" x14ac:dyDescent="0.35">
      <c r="F3" s="35"/>
      <c r="Q3" s="1"/>
    </row>
    <row r="4" spans="2:17" x14ac:dyDescent="0.35">
      <c r="F4" s="35"/>
      <c r="N4" s="48">
        <f>SUMPRODUCT(Q1:Q5,R2:R6)</f>
        <v>0</v>
      </c>
      <c r="Q4" s="1"/>
    </row>
    <row r="5" spans="2:17" x14ac:dyDescent="0.35">
      <c r="F5" s="35"/>
      <c r="N5" s="49"/>
      <c r="Q5" s="1"/>
    </row>
    <row r="6" spans="2:17" x14ac:dyDescent="0.35">
      <c r="L6" s="95" t="s">
        <v>51</v>
      </c>
      <c r="M6" s="95"/>
      <c r="N6" s="49"/>
      <c r="Q6" s="1"/>
    </row>
    <row r="7" spans="2:17" x14ac:dyDescent="0.35">
      <c r="L7" s="95"/>
      <c r="M7" s="95"/>
      <c r="N7" s="49"/>
      <c r="Q7" s="1"/>
    </row>
    <row r="8" spans="2:17" x14ac:dyDescent="0.35">
      <c r="L8" s="95"/>
      <c r="M8" s="95"/>
      <c r="N8" s="49"/>
      <c r="Q8" s="1"/>
    </row>
    <row r="9" spans="2:17" x14ac:dyDescent="0.35">
      <c r="L9" s="95"/>
      <c r="M9" s="95"/>
      <c r="N9" s="49"/>
      <c r="Q9" s="1"/>
    </row>
    <row r="10" spans="2:17" ht="16" thickBot="1" x14ac:dyDescent="0.4">
      <c r="C10" s="4"/>
      <c r="E10" s="4"/>
      <c r="L10" s="159" t="s">
        <v>0</v>
      </c>
      <c r="M10" s="159"/>
      <c r="N10" s="49"/>
      <c r="Q10" s="1"/>
    </row>
    <row r="11" spans="2:17" ht="16" thickBot="1" x14ac:dyDescent="0.4">
      <c r="J11" s="50">
        <f>MAX(N4,N11,N18,)</f>
        <v>0</v>
      </c>
      <c r="L11" s="95"/>
      <c r="M11" s="95"/>
      <c r="N11" s="48">
        <f>SUMPRODUCT(Q8:Q12,R9:R13)</f>
        <v>0</v>
      </c>
      <c r="Q11" s="1"/>
    </row>
    <row r="12" spans="2:17" x14ac:dyDescent="0.35">
      <c r="L12" s="95"/>
      <c r="M12" s="95"/>
      <c r="N12" s="49"/>
      <c r="Q12" s="1"/>
    </row>
    <row r="13" spans="2:17" x14ac:dyDescent="0.35">
      <c r="L13" s="95"/>
      <c r="M13" s="95"/>
      <c r="N13" s="49"/>
      <c r="Q13" s="1"/>
    </row>
    <row r="14" spans="2:17" x14ac:dyDescent="0.35">
      <c r="L14" s="95"/>
      <c r="M14" s="95"/>
      <c r="N14" s="49"/>
      <c r="Q14" s="1"/>
    </row>
    <row r="15" spans="2:17" x14ac:dyDescent="0.35">
      <c r="C15" s="11"/>
      <c r="L15" s="95"/>
      <c r="M15" s="95"/>
      <c r="N15" s="49"/>
      <c r="Q15" s="1"/>
    </row>
    <row r="16" spans="2:17" x14ac:dyDescent="0.35">
      <c r="C16" s="11"/>
      <c r="I16" s="60">
        <v>0.5</v>
      </c>
      <c r="L16" s="95"/>
      <c r="M16" s="95"/>
      <c r="N16" s="49"/>
      <c r="Q16" s="1"/>
    </row>
    <row r="17" spans="2:17" x14ac:dyDescent="0.35">
      <c r="C17" s="11"/>
      <c r="L17" s="159" t="s">
        <v>52</v>
      </c>
      <c r="M17" s="159"/>
      <c r="N17" s="49"/>
      <c r="Q17" s="1"/>
    </row>
    <row r="18" spans="2:17" x14ac:dyDescent="0.35">
      <c r="C18" s="11"/>
      <c r="H18" s="9"/>
      <c r="I18" s="61"/>
      <c r="N18" s="48">
        <f>SUMPRODUCT(Q15:Q19,R16:R20)</f>
        <v>0</v>
      </c>
      <c r="Q18" s="1"/>
    </row>
    <row r="19" spans="2:17" x14ac:dyDescent="0.35">
      <c r="C19" s="11"/>
      <c r="I19" s="61"/>
      <c r="N19" s="49"/>
      <c r="Q19" s="1"/>
    </row>
    <row r="20" spans="2:17" x14ac:dyDescent="0.35">
      <c r="C20" s="11"/>
      <c r="I20" s="61"/>
      <c r="N20" s="49"/>
      <c r="Q20" s="1"/>
    </row>
    <row r="21" spans="2:17" x14ac:dyDescent="0.35">
      <c r="C21" s="11"/>
      <c r="I21" s="61"/>
      <c r="N21" s="49"/>
      <c r="Q21" s="1"/>
    </row>
    <row r="22" spans="2:17" x14ac:dyDescent="0.35">
      <c r="C22" s="11"/>
      <c r="F22" s="48">
        <f>I16*J11+I28*J33</f>
        <v>0</v>
      </c>
      <c r="G22" s="88" t="s">
        <v>49</v>
      </c>
      <c r="I22" s="61"/>
      <c r="N22" s="49"/>
      <c r="Q22" s="1"/>
    </row>
    <row r="23" spans="2:17" x14ac:dyDescent="0.35">
      <c r="C23" s="11"/>
      <c r="I23" s="61"/>
      <c r="N23" s="49"/>
      <c r="Q23" s="1"/>
    </row>
    <row r="24" spans="2:17" x14ac:dyDescent="0.35">
      <c r="C24" s="11"/>
      <c r="I24" s="61"/>
      <c r="N24" s="49"/>
      <c r="Q24" s="1"/>
    </row>
    <row r="25" spans="2:17" x14ac:dyDescent="0.35">
      <c r="D25" s="36" t="s">
        <v>10</v>
      </c>
      <c r="I25" s="61"/>
      <c r="N25" s="49"/>
      <c r="Q25" s="1"/>
    </row>
    <row r="26" spans="2:17" x14ac:dyDescent="0.35">
      <c r="N26" s="48">
        <f>SUMPRODUCT(Q23:Q27,R24:R28)</f>
        <v>0</v>
      </c>
      <c r="Q26" s="1"/>
    </row>
    <row r="27" spans="2:17" x14ac:dyDescent="0.35">
      <c r="N27" s="49"/>
      <c r="Q27" s="1"/>
    </row>
    <row r="28" spans="2:17" x14ac:dyDescent="0.35">
      <c r="B28" s="8"/>
      <c r="I28" s="60">
        <f>1-I16</f>
        <v>0.5</v>
      </c>
      <c r="L28" s="95" t="s">
        <v>51</v>
      </c>
      <c r="M28" s="95"/>
      <c r="N28" s="49"/>
      <c r="Q28" s="1"/>
    </row>
    <row r="29" spans="2:17" x14ac:dyDescent="0.35">
      <c r="L29" s="95"/>
      <c r="M29" s="95"/>
      <c r="N29" s="49"/>
      <c r="Q29" s="1"/>
    </row>
    <row r="30" spans="2:17" x14ac:dyDescent="0.35">
      <c r="L30" s="95"/>
      <c r="M30" s="95"/>
      <c r="N30" s="49"/>
      <c r="Q30" s="1"/>
    </row>
    <row r="31" spans="2:17" x14ac:dyDescent="0.35">
      <c r="L31" s="95"/>
      <c r="M31" s="95"/>
      <c r="N31" s="49"/>
      <c r="Q31" s="1"/>
    </row>
    <row r="32" spans="2:17" ht="16" thickBot="1" x14ac:dyDescent="0.4">
      <c r="L32" s="159" t="s">
        <v>0</v>
      </c>
      <c r="M32" s="159"/>
      <c r="N32" s="49"/>
      <c r="Q32" s="1"/>
    </row>
    <row r="33" spans="2:17" ht="16" thickBot="1" x14ac:dyDescent="0.4">
      <c r="J33" s="50">
        <f>MAX(N26,N33,N40,)</f>
        <v>0</v>
      </c>
      <c r="L33" s="95"/>
      <c r="M33" s="95"/>
      <c r="N33" s="48">
        <f>SUMPRODUCT(Q30:Q34,R31:R35)</f>
        <v>0</v>
      </c>
      <c r="Q33" s="1"/>
    </row>
    <row r="34" spans="2:17" ht="16" thickTop="1" x14ac:dyDescent="0.35">
      <c r="B34" s="150">
        <f>MAX(F22-E53,J56)</f>
        <v>0</v>
      </c>
      <c r="C34" s="158" t="s">
        <v>50</v>
      </c>
      <c r="L34" s="95"/>
      <c r="M34" s="95"/>
      <c r="N34" s="49"/>
      <c r="Q34" s="1"/>
    </row>
    <row r="35" spans="2:17" ht="16" thickBot="1" x14ac:dyDescent="0.4">
      <c r="B35" s="151"/>
      <c r="C35" s="158"/>
      <c r="L35" s="95"/>
      <c r="M35" s="95"/>
      <c r="N35" s="49"/>
      <c r="Q35" s="1"/>
    </row>
    <row r="36" spans="2:17" ht="16" thickTop="1" x14ac:dyDescent="0.35">
      <c r="L36" s="95"/>
      <c r="M36" s="95"/>
      <c r="N36" s="49"/>
      <c r="Q36" s="1"/>
    </row>
    <row r="37" spans="2:17" x14ac:dyDescent="0.35">
      <c r="L37" s="95"/>
      <c r="M37" s="95"/>
      <c r="N37" s="49"/>
      <c r="Q37" s="1"/>
    </row>
    <row r="38" spans="2:17" x14ac:dyDescent="0.35">
      <c r="L38" s="95"/>
      <c r="M38" s="95"/>
      <c r="N38" s="49"/>
      <c r="Q38" s="1"/>
    </row>
    <row r="39" spans="2:17" x14ac:dyDescent="0.35">
      <c r="J39" s="51"/>
      <c r="L39" s="159" t="s">
        <v>52</v>
      </c>
      <c r="M39" s="159"/>
      <c r="N39" s="49"/>
      <c r="Q39" s="1"/>
    </row>
    <row r="40" spans="2:17" x14ac:dyDescent="0.35">
      <c r="J40" s="51"/>
      <c r="N40" s="48">
        <f>SUMPRODUCT(Q37:Q41,R38:R42)</f>
        <v>0</v>
      </c>
      <c r="Q40" s="1"/>
    </row>
    <row r="41" spans="2:17" x14ac:dyDescent="0.35">
      <c r="J41" s="51"/>
      <c r="Q41" s="1"/>
    </row>
    <row r="42" spans="2:17" x14ac:dyDescent="0.35">
      <c r="J42" s="51"/>
    </row>
    <row r="43" spans="2:17" x14ac:dyDescent="0.35">
      <c r="J43" s="51"/>
    </row>
    <row r="44" spans="2:17" x14ac:dyDescent="0.35">
      <c r="J44" s="51"/>
    </row>
    <row r="45" spans="2:17" x14ac:dyDescent="0.35">
      <c r="D45" s="39"/>
    </row>
    <row r="46" spans="2:17" x14ac:dyDescent="0.35">
      <c r="D46" s="36" t="s">
        <v>11</v>
      </c>
      <c r="Q46" s="7"/>
    </row>
    <row r="47" spans="2:17" x14ac:dyDescent="0.35">
      <c r="Q47" s="7"/>
    </row>
    <row r="48" spans="2:17" x14ac:dyDescent="0.35">
      <c r="Q48" s="7"/>
    </row>
    <row r="49" spans="2:17" x14ac:dyDescent="0.35">
      <c r="N49" s="48">
        <f>SUMPRODUCT(Q46:Q50,R47:R51)</f>
        <v>0</v>
      </c>
      <c r="Q49" s="7"/>
    </row>
    <row r="50" spans="2:17" x14ac:dyDescent="0.35">
      <c r="Q50" s="7"/>
    </row>
    <row r="51" spans="2:17" ht="16" thickBot="1" x14ac:dyDescent="0.4">
      <c r="L51" s="95" t="s">
        <v>51</v>
      </c>
      <c r="M51" s="95"/>
      <c r="Q51" s="7"/>
    </row>
    <row r="52" spans="2:17" x14ac:dyDescent="0.35">
      <c r="B52" s="154" t="s">
        <v>30</v>
      </c>
      <c r="C52" s="155"/>
      <c r="D52" s="63" t="s">
        <v>32</v>
      </c>
      <c r="E52" s="65">
        <f>F22-J56</f>
        <v>0</v>
      </c>
      <c r="L52" s="95"/>
      <c r="M52" s="95"/>
      <c r="Q52" s="7"/>
    </row>
    <row r="53" spans="2:17" x14ac:dyDescent="0.35">
      <c r="B53" s="152" t="s">
        <v>9</v>
      </c>
      <c r="C53" s="153"/>
      <c r="D53" s="96" t="s">
        <v>32</v>
      </c>
      <c r="E53" s="97">
        <v>100000</v>
      </c>
      <c r="L53" s="95"/>
      <c r="M53" s="95"/>
      <c r="Q53" s="7"/>
    </row>
    <row r="54" spans="2:17" ht="16" thickBot="1" x14ac:dyDescent="0.4">
      <c r="B54" s="156" t="s">
        <v>31</v>
      </c>
      <c r="C54" s="157"/>
      <c r="D54" s="64" t="s">
        <v>32</v>
      </c>
      <c r="E54" s="66">
        <f>E52-E53</f>
        <v>-100000</v>
      </c>
      <c r="L54" s="95"/>
      <c r="M54" s="95"/>
      <c r="Q54" s="7"/>
    </row>
    <row r="55" spans="2:17" ht="15" thickBot="1" x14ac:dyDescent="0.4">
      <c r="C55" s="5"/>
      <c r="D55"/>
      <c r="L55" s="159" t="s">
        <v>0</v>
      </c>
      <c r="M55" s="159"/>
      <c r="Q55" s="7"/>
    </row>
    <row r="56" spans="2:17" ht="16" thickBot="1" x14ac:dyDescent="0.4">
      <c r="J56" s="80">
        <f>MAX(N49,N56,N63,)</f>
        <v>0</v>
      </c>
      <c r="L56" s="95"/>
      <c r="M56" s="95"/>
      <c r="N56" s="48">
        <f>SUMPRODUCT(Q53:Q57,R54:R58)</f>
        <v>0</v>
      </c>
      <c r="Q56" s="7"/>
    </row>
    <row r="57" spans="2:17" x14ac:dyDescent="0.35">
      <c r="L57" s="95"/>
      <c r="M57" s="95"/>
      <c r="Q57" s="7"/>
    </row>
    <row r="58" spans="2:17" x14ac:dyDescent="0.35">
      <c r="L58" s="95"/>
      <c r="M58" s="95"/>
      <c r="Q58" s="7"/>
    </row>
    <row r="59" spans="2:17" x14ac:dyDescent="0.35">
      <c r="L59" s="95"/>
      <c r="M59" s="95"/>
      <c r="Q59" s="7"/>
    </row>
    <row r="60" spans="2:17" x14ac:dyDescent="0.35">
      <c r="L60" s="95"/>
      <c r="M60" s="95"/>
      <c r="Q60" s="7"/>
    </row>
    <row r="61" spans="2:17" x14ac:dyDescent="0.35">
      <c r="L61" s="95"/>
      <c r="M61" s="95"/>
      <c r="Q61" s="7"/>
    </row>
    <row r="62" spans="2:17" x14ac:dyDescent="0.35">
      <c r="L62" s="159" t="s">
        <v>52</v>
      </c>
      <c r="M62" s="159"/>
      <c r="Q62" s="7"/>
    </row>
    <row r="63" spans="2:17" x14ac:dyDescent="0.35">
      <c r="N63" s="48">
        <f>SUMPRODUCT(Q60:Q64,R61:R65)</f>
        <v>0</v>
      </c>
      <c r="Q63" s="7"/>
    </row>
    <row r="64" spans="2:17" x14ac:dyDescent="0.35">
      <c r="Q64" s="7"/>
    </row>
  </sheetData>
  <mergeCells count="11">
    <mergeCell ref="L55:M55"/>
    <mergeCell ref="L62:M62"/>
    <mergeCell ref="L32:M32"/>
    <mergeCell ref="L39:M39"/>
    <mergeCell ref="L10:M10"/>
    <mergeCell ref="L17:M17"/>
    <mergeCell ref="B34:B35"/>
    <mergeCell ref="B53:C53"/>
    <mergeCell ref="B52:C52"/>
    <mergeCell ref="B54:C54"/>
    <mergeCell ref="C34:C35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AFD6-260D-474F-9138-7D6CCA84F7F7}">
  <sheetPr>
    <tabColor rgb="FF00B050"/>
  </sheetPr>
  <dimension ref="A1:S73"/>
  <sheetViews>
    <sheetView showGridLines="0" zoomScale="50" zoomScaleNormal="50" workbookViewId="0">
      <selection activeCell="Q7" sqref="Q7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2.81640625" style="5" customWidth="1"/>
    <col min="4" max="4" width="15" bestFit="1" customWidth="1"/>
    <col min="5" max="5" width="11.7265625" customWidth="1"/>
    <col min="6" max="6" width="12.81640625" style="5" bestFit="1" customWidth="1"/>
    <col min="7" max="7" width="7.1796875" style="12" customWidth="1"/>
    <col min="9" max="9" width="12.6328125" bestFit="1" customWidth="1"/>
    <col min="10" max="10" width="12.81640625" style="42" bestFit="1" customWidth="1"/>
    <col min="12" max="12" width="10.26953125" style="5" customWidth="1"/>
    <col min="13" max="13" width="6.453125" customWidth="1"/>
    <col min="14" max="14" width="10" style="40" customWidth="1"/>
    <col min="15" max="15" width="7.81640625" customWidth="1"/>
    <col min="16" max="16" width="14.453125" style="9" customWidth="1"/>
    <col min="17" max="17" width="9.1796875" style="12" customWidth="1"/>
    <col min="18" max="18" width="11.08984375" style="68" bestFit="1" customWidth="1"/>
  </cols>
  <sheetData>
    <row r="1" spans="2:19" ht="15.5" x14ac:dyDescent="0.35">
      <c r="E1" s="15"/>
      <c r="F1" s="36"/>
      <c r="G1" s="23"/>
      <c r="H1" s="15"/>
      <c r="I1" s="15"/>
      <c r="J1" s="27"/>
      <c r="K1" s="15"/>
      <c r="L1" s="36"/>
      <c r="M1" s="15"/>
      <c r="N1" s="41"/>
      <c r="O1" s="15"/>
      <c r="P1" s="16"/>
      <c r="Q1" s="23"/>
    </row>
    <row r="2" spans="2:19" ht="15.5" x14ac:dyDescent="0.35">
      <c r="C2" s="32"/>
      <c r="D2" s="3"/>
      <c r="E2" s="18"/>
      <c r="F2" s="36"/>
      <c r="G2" s="23"/>
      <c r="H2" s="15"/>
      <c r="I2" s="15"/>
      <c r="J2" s="27"/>
      <c r="K2" s="15"/>
      <c r="L2" s="36"/>
      <c r="M2" s="15"/>
      <c r="N2" s="41"/>
      <c r="O2" s="15"/>
      <c r="P2" s="16" t="s">
        <v>5</v>
      </c>
      <c r="Q2" s="24">
        <v>0.66666666666666663</v>
      </c>
    </row>
    <row r="3" spans="2:19" ht="15.5" x14ac:dyDescent="0.35">
      <c r="B3" s="4"/>
      <c r="C3" s="33"/>
      <c r="D3" s="10"/>
      <c r="E3" s="19"/>
      <c r="F3" s="36"/>
      <c r="G3" s="23"/>
      <c r="H3" s="15"/>
      <c r="I3" s="15"/>
      <c r="J3" s="27"/>
      <c r="K3" s="15"/>
      <c r="L3" s="36"/>
      <c r="M3" s="15"/>
      <c r="N3" s="41"/>
      <c r="O3" s="15"/>
      <c r="P3" s="16"/>
      <c r="Q3" s="24"/>
      <c r="R3" s="68">
        <v>800000</v>
      </c>
    </row>
    <row r="4" spans="2:19" ht="15.5" x14ac:dyDescent="0.35">
      <c r="E4" s="15"/>
      <c r="F4" s="37"/>
      <c r="G4" s="23"/>
      <c r="H4" s="15"/>
      <c r="I4" s="15"/>
      <c r="J4" s="27"/>
      <c r="K4" s="15"/>
      <c r="L4" s="36"/>
      <c r="M4" s="15"/>
      <c r="N4" s="41"/>
      <c r="O4" s="15"/>
      <c r="P4" s="16"/>
      <c r="Q4" s="24"/>
    </row>
    <row r="5" spans="2:19" ht="15.5" x14ac:dyDescent="0.35">
      <c r="E5" s="15"/>
      <c r="F5" s="37"/>
      <c r="G5" s="23"/>
      <c r="H5" s="15"/>
      <c r="I5" s="15"/>
      <c r="J5" s="27"/>
      <c r="K5" s="15"/>
      <c r="L5" s="36"/>
      <c r="M5" s="15"/>
      <c r="N5" s="38">
        <f>SUMPRODUCT(Q2:Q6,R3:R7)</f>
        <v>366666.66666666657</v>
      </c>
      <c r="O5" s="15"/>
      <c r="P5" s="16"/>
      <c r="Q5" s="24"/>
    </row>
    <row r="6" spans="2:19" ht="15.5" x14ac:dyDescent="0.35">
      <c r="E6" s="15"/>
      <c r="F6" s="37"/>
      <c r="G6" s="23"/>
      <c r="H6" s="15"/>
      <c r="I6" s="15"/>
      <c r="J6" s="27"/>
      <c r="K6" s="15"/>
      <c r="L6" s="36"/>
      <c r="M6" s="15"/>
      <c r="N6" s="38"/>
      <c r="O6" s="15"/>
      <c r="P6" s="16" t="s">
        <v>6</v>
      </c>
      <c r="Q6" s="24">
        <f>1-Q2</f>
        <v>0.33333333333333337</v>
      </c>
      <c r="S6" s="15"/>
    </row>
    <row r="7" spans="2:19" ht="15.5" x14ac:dyDescent="0.35">
      <c r="E7" s="15"/>
      <c r="F7" s="36"/>
      <c r="G7" s="23"/>
      <c r="H7" s="15"/>
      <c r="I7" s="15"/>
      <c r="J7" s="27"/>
      <c r="K7" s="15"/>
      <c r="L7" s="39"/>
      <c r="M7" s="15"/>
      <c r="N7" s="38"/>
      <c r="O7" s="15"/>
      <c r="P7" s="16"/>
      <c r="Q7" s="24"/>
      <c r="R7" s="68">
        <v>-500000</v>
      </c>
      <c r="S7" s="15"/>
    </row>
    <row r="8" spans="2:19" ht="15.5" x14ac:dyDescent="0.35">
      <c r="E8" s="15"/>
      <c r="F8" s="36"/>
      <c r="G8" s="23"/>
      <c r="H8" s="15"/>
      <c r="I8" s="15"/>
      <c r="J8" s="27"/>
      <c r="K8" s="15"/>
      <c r="L8" s="36"/>
      <c r="M8" s="15"/>
      <c r="N8" s="38"/>
      <c r="O8" s="15"/>
      <c r="P8" s="16"/>
      <c r="Q8" s="24"/>
      <c r="S8" s="15"/>
    </row>
    <row r="9" spans="2:19" ht="15.5" x14ac:dyDescent="0.35">
      <c r="E9" s="15"/>
      <c r="F9" s="36"/>
      <c r="G9" s="23"/>
      <c r="H9" s="15"/>
      <c r="I9" s="15"/>
      <c r="J9" s="27"/>
      <c r="K9" s="15"/>
      <c r="L9" s="36"/>
      <c r="M9" s="15"/>
      <c r="N9" s="38"/>
      <c r="O9" s="15"/>
      <c r="P9" s="16"/>
      <c r="Q9" s="24"/>
      <c r="S9" s="15"/>
    </row>
    <row r="10" spans="2:19" ht="15.5" x14ac:dyDescent="0.35">
      <c r="E10" s="15"/>
      <c r="F10" s="36"/>
      <c r="G10" s="23"/>
      <c r="H10" s="15"/>
      <c r="I10" s="15"/>
      <c r="J10" s="27"/>
      <c r="K10" s="15"/>
      <c r="L10" s="36" t="s">
        <v>2</v>
      </c>
      <c r="M10" s="15"/>
      <c r="N10" s="41"/>
      <c r="O10" s="15"/>
      <c r="P10" s="16"/>
      <c r="Q10" s="23"/>
      <c r="S10" s="15"/>
    </row>
    <row r="11" spans="2:19" ht="15.5" x14ac:dyDescent="0.35">
      <c r="C11" s="34"/>
      <c r="D11" s="4"/>
      <c r="E11" s="15"/>
      <c r="F11" s="36"/>
      <c r="G11" s="23"/>
      <c r="H11" s="15"/>
      <c r="I11" s="15"/>
      <c r="J11" s="27"/>
      <c r="K11" s="15"/>
      <c r="L11" s="36"/>
      <c r="M11" s="15"/>
      <c r="N11" s="41"/>
      <c r="O11" s="15"/>
      <c r="P11" s="16"/>
      <c r="Q11" s="23"/>
      <c r="S11" s="15"/>
    </row>
    <row r="12" spans="2:19" ht="15.5" x14ac:dyDescent="0.35">
      <c r="E12" s="15"/>
      <c r="F12" s="36"/>
      <c r="G12" s="23"/>
      <c r="H12" s="15"/>
      <c r="I12" s="15"/>
      <c r="J12" s="28">
        <f>MAX(N5,N15)</f>
        <v>366666.66666666657</v>
      </c>
      <c r="K12" s="15"/>
      <c r="L12" s="36"/>
      <c r="M12" s="15"/>
      <c r="N12" s="38"/>
      <c r="O12" s="15"/>
      <c r="P12" s="16" t="s">
        <v>5</v>
      </c>
      <c r="Q12" s="24">
        <v>0.66666666666666663</v>
      </c>
      <c r="S12" s="15"/>
    </row>
    <row r="13" spans="2:19" ht="15.5" x14ac:dyDescent="0.35">
      <c r="E13" s="15"/>
      <c r="F13" s="36"/>
      <c r="G13" s="23"/>
      <c r="H13" s="15"/>
      <c r="I13" s="15"/>
      <c r="J13" s="21"/>
      <c r="K13" s="15"/>
      <c r="L13" s="36" t="s">
        <v>3</v>
      </c>
      <c r="M13" s="15"/>
      <c r="N13" s="38"/>
      <c r="O13" s="15"/>
      <c r="P13" s="16"/>
      <c r="Q13" s="24"/>
      <c r="R13" s="68">
        <v>200000</v>
      </c>
      <c r="S13" s="15"/>
    </row>
    <row r="14" spans="2:19" ht="15.5" x14ac:dyDescent="0.35">
      <c r="E14" s="15"/>
      <c r="F14" s="36"/>
      <c r="G14" s="23"/>
      <c r="H14" s="15"/>
      <c r="I14" s="15"/>
      <c r="J14" s="21"/>
      <c r="K14" s="15"/>
      <c r="M14" s="15"/>
      <c r="N14" s="38"/>
      <c r="O14" s="15"/>
      <c r="P14" s="16"/>
      <c r="Q14" s="24"/>
      <c r="S14" s="15"/>
    </row>
    <row r="15" spans="2:19" ht="15.5" x14ac:dyDescent="0.35">
      <c r="E15" s="15"/>
      <c r="F15" s="36"/>
      <c r="G15" s="23"/>
      <c r="H15" s="15"/>
      <c r="I15" s="15"/>
      <c r="J15" s="21"/>
      <c r="K15" s="15"/>
      <c r="L15" s="36"/>
      <c r="M15" s="15"/>
      <c r="N15" s="38">
        <f>SUMPRODUCT(Q12:Q16,R13:R17)</f>
        <v>166666.66666666666</v>
      </c>
      <c r="O15" s="15"/>
      <c r="P15" s="16"/>
      <c r="Q15" s="24"/>
      <c r="S15" s="15"/>
    </row>
    <row r="16" spans="2:19" ht="15.5" x14ac:dyDescent="0.35">
      <c r="C16" s="35"/>
      <c r="E16" s="15"/>
      <c r="F16" s="36"/>
      <c r="G16" s="23"/>
      <c r="H16" s="15"/>
      <c r="I16" s="15"/>
      <c r="J16" s="21"/>
      <c r="K16" s="15"/>
      <c r="L16" s="36"/>
      <c r="M16" s="15"/>
      <c r="N16" s="38"/>
      <c r="O16" s="15"/>
      <c r="P16" s="16" t="s">
        <v>6</v>
      </c>
      <c r="Q16" s="24">
        <f>1-Q12</f>
        <v>0.33333333333333337</v>
      </c>
      <c r="S16" s="15"/>
    </row>
    <row r="17" spans="2:19" ht="15.5" x14ac:dyDescent="0.35">
      <c r="C17" s="35"/>
      <c r="E17" s="15"/>
      <c r="H17" s="15"/>
      <c r="I17" s="15"/>
      <c r="J17" s="21"/>
      <c r="K17" s="15"/>
      <c r="L17" s="36"/>
      <c r="M17" s="15"/>
      <c r="N17" s="38"/>
      <c r="O17" s="15"/>
      <c r="P17" s="16"/>
      <c r="Q17" s="24"/>
      <c r="R17" s="68">
        <v>100000</v>
      </c>
      <c r="S17" s="15"/>
    </row>
    <row r="18" spans="2:19" ht="15.5" x14ac:dyDescent="0.35">
      <c r="C18" s="35"/>
      <c r="E18" s="15"/>
      <c r="F18" s="36"/>
      <c r="G18" s="23"/>
      <c r="I18" s="36" t="s">
        <v>13</v>
      </c>
      <c r="J18" s="24">
        <v>0.6</v>
      </c>
      <c r="K18" s="15"/>
      <c r="L18" s="36"/>
      <c r="M18" s="15"/>
      <c r="N18" s="38"/>
      <c r="O18" s="15"/>
      <c r="P18" s="16"/>
      <c r="Q18" s="24"/>
      <c r="S18" s="15"/>
    </row>
    <row r="19" spans="2:19" ht="15.5" x14ac:dyDescent="0.35">
      <c r="C19" s="35"/>
      <c r="E19" s="15"/>
      <c r="F19" s="36"/>
      <c r="G19" s="23"/>
      <c r="H19" s="16"/>
      <c r="I19" s="18"/>
      <c r="J19" s="25"/>
      <c r="K19" s="15"/>
      <c r="L19" s="36"/>
      <c r="M19" s="15"/>
      <c r="N19" s="38"/>
      <c r="O19" s="15"/>
      <c r="P19" s="16"/>
      <c r="Q19" s="24"/>
      <c r="S19" s="15"/>
    </row>
    <row r="20" spans="2:19" ht="15.5" x14ac:dyDescent="0.35">
      <c r="C20" s="35"/>
      <c r="E20" s="15"/>
      <c r="F20" s="36"/>
      <c r="G20" s="23"/>
      <c r="H20" s="15"/>
      <c r="I20" s="18"/>
      <c r="J20" s="25"/>
      <c r="K20" s="15"/>
      <c r="L20" s="36"/>
      <c r="M20" s="15"/>
      <c r="N20" s="38"/>
      <c r="O20" s="15"/>
      <c r="P20" s="16" t="s">
        <v>5</v>
      </c>
      <c r="Q20" s="24">
        <f>1-Q24</f>
        <v>0.25</v>
      </c>
      <c r="S20" s="15"/>
    </row>
    <row r="21" spans="2:19" ht="15.5" x14ac:dyDescent="0.35">
      <c r="C21" s="35"/>
      <c r="E21" s="15"/>
      <c r="F21" s="162">
        <f>J18*J12+J24*J28</f>
        <v>269999.99999999994</v>
      </c>
      <c r="G21" s="165" t="s">
        <v>53</v>
      </c>
      <c r="H21" s="165"/>
      <c r="I21" s="18"/>
      <c r="J21" s="25"/>
      <c r="K21" s="15"/>
      <c r="L21" s="36"/>
      <c r="M21" s="15"/>
      <c r="N21" s="38"/>
      <c r="O21" s="15"/>
      <c r="P21" s="16"/>
      <c r="Q21" s="24"/>
      <c r="R21" s="68">
        <v>800000</v>
      </c>
      <c r="S21" s="15"/>
    </row>
    <row r="22" spans="2:19" ht="15.5" x14ac:dyDescent="0.35">
      <c r="C22" s="35"/>
      <c r="E22" s="15"/>
      <c r="F22" s="162"/>
      <c r="G22" s="23"/>
      <c r="H22" s="15"/>
      <c r="I22" s="18"/>
      <c r="J22" s="25"/>
      <c r="K22" s="15"/>
      <c r="L22" s="36"/>
      <c r="M22" s="15"/>
      <c r="N22" s="38"/>
      <c r="O22" s="15"/>
      <c r="P22" s="16"/>
      <c r="Q22" s="24"/>
      <c r="S22" s="15"/>
    </row>
    <row r="23" spans="2:19" ht="15.5" x14ac:dyDescent="0.35">
      <c r="C23" s="35"/>
      <c r="E23" s="15"/>
      <c r="G23" s="23"/>
      <c r="J23" s="25"/>
      <c r="K23" s="15"/>
      <c r="L23" s="36"/>
      <c r="M23" s="15"/>
      <c r="N23" s="38">
        <f>SUMPRODUCT(Q20:Q24,R21:R25)</f>
        <v>-175000</v>
      </c>
      <c r="O23" s="15"/>
      <c r="P23" s="16"/>
      <c r="Q23" s="24"/>
      <c r="S23" s="15"/>
    </row>
    <row r="24" spans="2:19" ht="15.5" x14ac:dyDescent="0.35">
      <c r="C24" s="35"/>
      <c r="E24" s="15"/>
      <c r="F24" s="36"/>
      <c r="G24" s="23"/>
      <c r="I24" s="69" t="s">
        <v>12</v>
      </c>
      <c r="J24" s="24">
        <f>1-J18</f>
        <v>0.4</v>
      </c>
      <c r="K24" s="15"/>
      <c r="L24" s="36"/>
      <c r="M24" s="15"/>
      <c r="N24" s="38"/>
      <c r="O24" s="15"/>
      <c r="P24" s="16" t="s">
        <v>6</v>
      </c>
      <c r="Q24" s="24">
        <v>0.75</v>
      </c>
      <c r="S24" s="15"/>
    </row>
    <row r="25" spans="2:19" ht="15.5" x14ac:dyDescent="0.35">
      <c r="C25" s="35"/>
      <c r="E25" s="15"/>
      <c r="F25" s="36"/>
      <c r="G25" s="23"/>
      <c r="H25" s="15"/>
      <c r="I25" s="18"/>
      <c r="J25" s="21"/>
      <c r="K25" s="15"/>
      <c r="L25" s="36"/>
      <c r="M25" s="15"/>
      <c r="N25" s="38"/>
      <c r="O25" s="15"/>
      <c r="P25" s="16"/>
      <c r="Q25" s="24"/>
      <c r="R25" s="68">
        <v>-500000</v>
      </c>
      <c r="S25" s="15"/>
    </row>
    <row r="26" spans="2:19" ht="15.5" x14ac:dyDescent="0.35">
      <c r="D26" s="5" t="s">
        <v>10</v>
      </c>
      <c r="E26" s="15"/>
      <c r="F26" s="36"/>
      <c r="G26" s="23"/>
      <c r="H26" s="15"/>
      <c r="I26" s="18"/>
      <c r="J26" s="21"/>
      <c r="K26" s="15"/>
      <c r="L26" s="36"/>
      <c r="M26" s="15"/>
      <c r="N26" s="38"/>
      <c r="O26" s="15"/>
      <c r="P26" s="16"/>
      <c r="Q26" s="24"/>
      <c r="S26" s="15"/>
    </row>
    <row r="27" spans="2:19" ht="15.5" x14ac:dyDescent="0.35">
      <c r="E27" s="15"/>
      <c r="I27" s="15"/>
      <c r="J27" s="21"/>
      <c r="K27" s="15"/>
      <c r="L27" s="36" t="s">
        <v>2</v>
      </c>
      <c r="M27" s="15"/>
      <c r="N27" s="38"/>
      <c r="O27" s="15"/>
      <c r="P27" s="16"/>
      <c r="Q27" s="24"/>
      <c r="S27" s="15"/>
    </row>
    <row r="28" spans="2:19" ht="15.5" x14ac:dyDescent="0.35">
      <c r="E28" s="15"/>
      <c r="F28" s="36"/>
      <c r="G28" s="23"/>
      <c r="H28" s="15"/>
      <c r="I28" s="15"/>
      <c r="J28" s="28">
        <f>MAX(N23,N33)</f>
        <v>125000</v>
      </c>
      <c r="K28" s="15"/>
      <c r="L28" s="36"/>
      <c r="M28" s="15"/>
      <c r="N28" s="41"/>
      <c r="O28" s="15"/>
      <c r="P28" s="16"/>
      <c r="Q28" s="23"/>
      <c r="S28" s="15"/>
    </row>
    <row r="29" spans="2:19" ht="15.5" x14ac:dyDescent="0.35">
      <c r="B29" s="8"/>
      <c r="E29" s="15"/>
      <c r="F29" s="36"/>
      <c r="G29" s="23"/>
      <c r="H29" s="15"/>
      <c r="I29" s="15"/>
      <c r="J29" s="27"/>
      <c r="K29" s="15"/>
      <c r="L29" s="36" t="s">
        <v>3</v>
      </c>
      <c r="M29" s="15"/>
      <c r="N29" s="41"/>
      <c r="O29" s="15"/>
      <c r="P29" s="16"/>
      <c r="Q29" s="23"/>
      <c r="S29" s="15"/>
    </row>
    <row r="30" spans="2:19" ht="15.5" x14ac:dyDescent="0.35">
      <c r="E30" s="15"/>
      <c r="H30" s="15"/>
      <c r="I30" s="15"/>
      <c r="J30" s="27"/>
      <c r="K30" s="15"/>
      <c r="M30" s="15"/>
      <c r="N30" s="38"/>
      <c r="O30" s="15"/>
      <c r="P30" s="16" t="s">
        <v>5</v>
      </c>
      <c r="Q30" s="24">
        <f>1-Q34</f>
        <v>0.25</v>
      </c>
      <c r="S30" s="15"/>
    </row>
    <row r="31" spans="2:19" ht="16" thickBot="1" x14ac:dyDescent="0.4">
      <c r="E31" s="15"/>
      <c r="F31" s="36"/>
      <c r="G31" s="23"/>
      <c r="H31" s="15"/>
      <c r="I31" s="15"/>
      <c r="J31" s="27"/>
      <c r="K31" s="15"/>
      <c r="L31" s="36"/>
      <c r="M31" s="15"/>
      <c r="N31" s="38"/>
      <c r="O31" s="15"/>
      <c r="P31" s="16"/>
      <c r="Q31" s="24"/>
      <c r="R31" s="68">
        <v>200000</v>
      </c>
      <c r="S31" s="15"/>
    </row>
    <row r="32" spans="2:19" ht="15.5" x14ac:dyDescent="0.35">
      <c r="C32" s="160">
        <f>MAX(F21-E47,J47)</f>
        <v>169999.99999999994</v>
      </c>
      <c r="D32" s="166" t="s">
        <v>54</v>
      </c>
      <c r="E32" s="167"/>
      <c r="F32" s="36"/>
      <c r="G32" s="23"/>
      <c r="H32" s="15"/>
      <c r="I32" s="15"/>
      <c r="J32" s="27"/>
      <c r="K32" s="15"/>
      <c r="L32" s="36"/>
      <c r="M32" s="15"/>
      <c r="N32" s="38"/>
      <c r="O32" s="15"/>
      <c r="P32" s="16"/>
      <c r="Q32" s="24"/>
      <c r="S32" s="15"/>
    </row>
    <row r="33" spans="1:19" ht="16" thickBot="1" x14ac:dyDescent="0.4">
      <c r="C33" s="161"/>
      <c r="D33" s="166"/>
      <c r="E33" s="167"/>
      <c r="F33" s="36"/>
      <c r="G33" s="23"/>
      <c r="H33" s="15"/>
      <c r="I33" s="15"/>
      <c r="J33" s="27"/>
      <c r="K33" s="15"/>
      <c r="L33" s="36"/>
      <c r="M33" s="15"/>
      <c r="N33" s="38">
        <f>SUMPRODUCT(Q30:Q34,R31:R35)</f>
        <v>125000</v>
      </c>
      <c r="O33" s="15"/>
      <c r="P33" s="16"/>
      <c r="Q33" s="24"/>
      <c r="S33" s="15"/>
    </row>
    <row r="34" spans="1:19" ht="15.5" x14ac:dyDescent="0.35">
      <c r="E34" s="15"/>
      <c r="F34" s="36"/>
      <c r="G34" s="23"/>
      <c r="H34" s="15"/>
      <c r="I34" s="15"/>
      <c r="J34" s="29"/>
      <c r="K34" s="15"/>
      <c r="L34" s="36"/>
      <c r="M34" s="15"/>
      <c r="N34" s="41"/>
      <c r="O34" s="15"/>
      <c r="P34" s="16" t="s">
        <v>6</v>
      </c>
      <c r="Q34" s="24">
        <v>0.75</v>
      </c>
      <c r="S34" s="15"/>
    </row>
    <row r="35" spans="1:19" ht="15.5" x14ac:dyDescent="0.35">
      <c r="E35" s="15"/>
      <c r="F35" s="36"/>
      <c r="G35" s="23"/>
      <c r="H35" s="15"/>
      <c r="I35" s="15"/>
      <c r="J35" s="29"/>
      <c r="K35" s="15"/>
      <c r="L35" s="36"/>
      <c r="M35" s="15"/>
      <c r="N35" s="41"/>
      <c r="O35" s="15"/>
      <c r="P35" s="16"/>
      <c r="Q35" s="23"/>
      <c r="R35" s="68">
        <v>100000</v>
      </c>
      <c r="S35" s="15"/>
    </row>
    <row r="36" spans="1:19" ht="15.5" x14ac:dyDescent="0.35">
      <c r="E36" s="15"/>
      <c r="F36" s="36"/>
      <c r="G36" s="23"/>
      <c r="H36" s="15"/>
      <c r="I36" s="15"/>
      <c r="J36" s="29"/>
      <c r="K36" s="15"/>
      <c r="L36" s="36"/>
      <c r="M36" s="15"/>
      <c r="N36" s="41"/>
      <c r="O36" s="15"/>
      <c r="P36" s="16"/>
      <c r="Q36" s="23"/>
      <c r="S36" s="15"/>
    </row>
    <row r="37" spans="1:19" ht="15.5" x14ac:dyDescent="0.35">
      <c r="A37" s="31"/>
      <c r="E37" s="15"/>
      <c r="F37" s="36"/>
      <c r="G37" s="23"/>
      <c r="H37" s="15"/>
      <c r="I37" s="15"/>
      <c r="J37" s="29"/>
      <c r="K37" s="15"/>
      <c r="L37" s="36"/>
      <c r="M37" s="15"/>
      <c r="N37" s="41"/>
      <c r="O37" s="15"/>
      <c r="P37" s="16"/>
      <c r="Q37" s="23"/>
      <c r="S37" s="15"/>
    </row>
    <row r="38" spans="1:19" ht="15.5" x14ac:dyDescent="0.35">
      <c r="E38" s="15"/>
      <c r="F38" s="36"/>
      <c r="G38" s="23"/>
      <c r="H38" s="15"/>
      <c r="I38" s="15"/>
      <c r="J38" s="29"/>
      <c r="K38" s="15"/>
      <c r="L38" s="36"/>
      <c r="S38" s="15"/>
    </row>
    <row r="39" spans="1:19" ht="15.5" x14ac:dyDescent="0.35">
      <c r="E39" s="15"/>
      <c r="F39" s="36"/>
      <c r="G39" s="23"/>
      <c r="H39" s="15"/>
      <c r="I39" s="15"/>
      <c r="J39" s="29"/>
      <c r="K39" s="15"/>
      <c r="L39" s="36"/>
      <c r="M39" s="15"/>
      <c r="N39" s="38"/>
      <c r="O39" s="15"/>
      <c r="P39" s="16" t="s">
        <v>5</v>
      </c>
      <c r="Q39" s="24">
        <v>0.5</v>
      </c>
      <c r="S39" s="15"/>
    </row>
    <row r="40" spans="1:19" ht="15.5" x14ac:dyDescent="0.35">
      <c r="D40" s="5" t="s">
        <v>11</v>
      </c>
      <c r="F40" s="36"/>
      <c r="G40" s="23"/>
      <c r="H40" s="15"/>
      <c r="I40" s="15"/>
      <c r="J40" s="29"/>
      <c r="K40" s="15"/>
      <c r="L40" s="36"/>
      <c r="M40" s="15"/>
      <c r="N40" s="38"/>
      <c r="O40" s="15"/>
      <c r="P40" s="16"/>
      <c r="Q40" s="24"/>
      <c r="R40" s="68">
        <v>800000</v>
      </c>
      <c r="S40" s="15"/>
    </row>
    <row r="41" spans="1:19" ht="15.5" x14ac:dyDescent="0.35">
      <c r="E41" s="15"/>
      <c r="F41" s="36"/>
      <c r="G41" s="23"/>
      <c r="H41" s="15"/>
      <c r="I41" s="15"/>
      <c r="J41" s="29"/>
      <c r="K41" s="15"/>
      <c r="L41" s="36"/>
      <c r="M41" s="15"/>
      <c r="N41" s="38"/>
      <c r="O41" s="15"/>
      <c r="P41" s="16"/>
      <c r="Q41" s="24"/>
      <c r="S41" s="15"/>
    </row>
    <row r="42" spans="1:19" ht="15.5" x14ac:dyDescent="0.35">
      <c r="E42" s="15"/>
      <c r="F42" s="36"/>
      <c r="G42" s="23"/>
      <c r="H42" s="15"/>
      <c r="I42" s="15"/>
      <c r="J42" s="29"/>
      <c r="K42" s="15"/>
      <c r="L42" s="36"/>
      <c r="M42" s="15"/>
      <c r="N42" s="38">
        <f>SUMPRODUCT(Q39:Q43,R40:R44)</f>
        <v>150000</v>
      </c>
      <c r="O42" s="15"/>
      <c r="P42" s="16"/>
      <c r="Q42" s="24"/>
      <c r="S42" s="15"/>
    </row>
    <row r="43" spans="1:19" ht="15.5" x14ac:dyDescent="0.35">
      <c r="E43" s="15"/>
      <c r="F43" s="36"/>
      <c r="G43" s="23"/>
      <c r="H43" s="15"/>
      <c r="I43" s="15"/>
      <c r="J43" s="29"/>
      <c r="K43" s="15"/>
      <c r="L43" s="36"/>
      <c r="M43" s="15"/>
      <c r="N43" s="38"/>
      <c r="O43" s="15"/>
      <c r="P43" s="16" t="s">
        <v>6</v>
      </c>
      <c r="Q43" s="24">
        <v>0.5</v>
      </c>
      <c r="S43" s="15"/>
    </row>
    <row r="44" spans="1:19" ht="15.5" x14ac:dyDescent="0.35">
      <c r="E44" s="15"/>
      <c r="F44" s="36"/>
      <c r="G44" s="23"/>
      <c r="H44" s="15"/>
      <c r="I44" s="15"/>
      <c r="J44" s="29"/>
      <c r="K44" s="15"/>
      <c r="L44" s="36"/>
      <c r="M44" s="15"/>
      <c r="N44" s="38"/>
      <c r="O44" s="15"/>
      <c r="P44" s="16"/>
      <c r="Q44" s="24"/>
      <c r="R44" s="68">
        <v>-500000</v>
      </c>
      <c r="S44" s="15"/>
    </row>
    <row r="45" spans="1:19" ht="16" thickBot="1" x14ac:dyDescent="0.4">
      <c r="E45" s="15"/>
      <c r="F45" s="36"/>
      <c r="G45" s="23"/>
      <c r="H45" s="15"/>
      <c r="I45" s="15"/>
      <c r="J45" s="29"/>
      <c r="K45" s="15"/>
      <c r="L45" s="36" t="s">
        <v>2</v>
      </c>
      <c r="M45" s="15"/>
      <c r="N45" s="38"/>
      <c r="O45" s="15"/>
      <c r="P45" s="16"/>
      <c r="Q45" s="24"/>
      <c r="S45" s="15"/>
    </row>
    <row r="46" spans="1:19" ht="17" x14ac:dyDescent="0.4">
      <c r="C46" s="98" t="s">
        <v>8</v>
      </c>
      <c r="D46" s="99"/>
      <c r="E46" s="100">
        <f>F21-J47</f>
        <v>119999.99999999994</v>
      </c>
      <c r="J46" s="29"/>
      <c r="L46" s="36"/>
      <c r="M46" s="15"/>
      <c r="N46" s="38"/>
      <c r="O46" s="15"/>
      <c r="P46" s="16"/>
      <c r="Q46" s="24"/>
      <c r="S46" s="15"/>
    </row>
    <row r="47" spans="1:19" ht="17" x14ac:dyDescent="0.4">
      <c r="C47" s="102" t="s">
        <v>55</v>
      </c>
      <c r="D47" s="103"/>
      <c r="E47" s="104">
        <v>100000</v>
      </c>
      <c r="J47" s="28">
        <f>MAX(N42,N52)</f>
        <v>150000</v>
      </c>
      <c r="K47" s="15"/>
      <c r="L47" s="36"/>
      <c r="M47" s="15"/>
      <c r="N47" s="41"/>
      <c r="O47" s="15"/>
      <c r="P47" s="16"/>
      <c r="Q47" s="23"/>
      <c r="S47" s="15"/>
    </row>
    <row r="48" spans="1:19" ht="17.5" thickBot="1" x14ac:dyDescent="0.45">
      <c r="C48" s="163" t="s">
        <v>56</v>
      </c>
      <c r="D48" s="164"/>
      <c r="E48" s="101">
        <f>E46-E47</f>
        <v>19999.999999999942</v>
      </c>
      <c r="J48" s="27"/>
      <c r="K48" s="15"/>
      <c r="L48" s="36" t="s">
        <v>3</v>
      </c>
      <c r="M48" s="15"/>
      <c r="N48" s="41"/>
      <c r="O48" s="15"/>
      <c r="P48" s="16"/>
      <c r="Q48" s="23"/>
      <c r="S48" s="15"/>
    </row>
    <row r="49" spans="10:19" ht="15.5" x14ac:dyDescent="0.35">
      <c r="J49" s="27"/>
      <c r="K49" s="15"/>
      <c r="L49" s="36"/>
      <c r="M49" s="15"/>
      <c r="N49" s="38"/>
      <c r="O49" s="15"/>
      <c r="P49" s="16" t="s">
        <v>5</v>
      </c>
      <c r="Q49" s="24">
        <v>0.5</v>
      </c>
      <c r="S49" s="15"/>
    </row>
    <row r="50" spans="10:19" ht="15.5" x14ac:dyDescent="0.35">
      <c r="J50" s="27"/>
      <c r="K50" s="15"/>
      <c r="L50" s="36"/>
      <c r="M50" s="15"/>
      <c r="N50" s="38"/>
      <c r="O50" s="15"/>
      <c r="P50" s="16"/>
      <c r="Q50" s="24"/>
      <c r="R50" s="68">
        <v>200000</v>
      </c>
      <c r="S50" s="15"/>
    </row>
    <row r="51" spans="10:19" ht="15.5" x14ac:dyDescent="0.35">
      <c r="J51" s="27"/>
      <c r="K51" s="15"/>
      <c r="L51" s="36"/>
      <c r="M51" s="15"/>
      <c r="N51" s="38"/>
      <c r="O51" s="15"/>
      <c r="P51" s="16"/>
      <c r="Q51" s="24"/>
    </row>
    <row r="52" spans="10:19" ht="15.5" x14ac:dyDescent="0.35">
      <c r="J52" s="27"/>
      <c r="K52" s="15"/>
      <c r="L52" s="36"/>
      <c r="M52" s="15"/>
      <c r="N52" s="38">
        <f>SUMPRODUCT(Q49:Q53,R50:R54)</f>
        <v>150000</v>
      </c>
      <c r="O52" s="15"/>
      <c r="P52" s="16"/>
      <c r="Q52" s="24"/>
      <c r="S52" s="15"/>
    </row>
    <row r="53" spans="10:19" ht="15.5" x14ac:dyDescent="0.35">
      <c r="J53" s="29"/>
      <c r="K53" s="15"/>
      <c r="L53" s="36"/>
      <c r="M53" s="15"/>
      <c r="N53" s="41"/>
      <c r="O53" s="15"/>
      <c r="P53" s="16" t="s">
        <v>6</v>
      </c>
      <c r="Q53" s="24">
        <v>0.5</v>
      </c>
      <c r="S53" s="15"/>
    </row>
    <row r="54" spans="10:19" ht="15.5" x14ac:dyDescent="0.35">
      <c r="J54" s="29"/>
      <c r="K54" s="15"/>
      <c r="L54" s="36"/>
      <c r="M54" s="15"/>
      <c r="N54" s="41"/>
      <c r="O54" s="15"/>
      <c r="P54" s="16"/>
      <c r="Q54" s="23"/>
      <c r="R54" s="68">
        <v>100000</v>
      </c>
      <c r="S54" s="15"/>
    </row>
    <row r="55" spans="10:19" ht="15.5" x14ac:dyDescent="0.35">
      <c r="J55" s="29"/>
      <c r="K55" s="15"/>
      <c r="L55" s="36"/>
      <c r="M55" s="15"/>
      <c r="N55" s="41"/>
      <c r="O55" s="15"/>
      <c r="P55" s="16"/>
      <c r="Q55" s="23"/>
      <c r="S55" s="15"/>
    </row>
    <row r="56" spans="10:19" ht="15.5" x14ac:dyDescent="0.35">
      <c r="J56" s="29"/>
      <c r="K56" s="15"/>
      <c r="L56" s="36"/>
      <c r="M56" s="15"/>
      <c r="N56" s="41"/>
      <c r="O56" s="15"/>
      <c r="P56" s="16"/>
      <c r="Q56" s="23"/>
      <c r="S56" s="15"/>
    </row>
    <row r="57" spans="10:19" ht="15.5" x14ac:dyDescent="0.35">
      <c r="J57" s="29"/>
      <c r="K57" s="15"/>
      <c r="L57" s="36"/>
      <c r="S57" s="15"/>
    </row>
    <row r="58" spans="10:19" ht="15.5" x14ac:dyDescent="0.35">
      <c r="J58" s="29"/>
      <c r="K58" s="15"/>
      <c r="L58" s="36"/>
      <c r="S58" s="15"/>
    </row>
    <row r="59" spans="10:19" ht="15.5" x14ac:dyDescent="0.35">
      <c r="J59" s="43"/>
      <c r="K59" s="15"/>
      <c r="L59" s="36"/>
      <c r="S59" s="15"/>
    </row>
    <row r="60" spans="10:19" ht="15.5" x14ac:dyDescent="0.35">
      <c r="K60" s="15"/>
      <c r="L60" s="36"/>
      <c r="S60" s="15"/>
    </row>
    <row r="61" spans="10:19" ht="15.5" x14ac:dyDescent="0.35">
      <c r="K61" s="15"/>
      <c r="L61" s="36"/>
      <c r="S61" s="15"/>
    </row>
    <row r="62" spans="10:19" ht="15.5" x14ac:dyDescent="0.35">
      <c r="K62" s="15"/>
      <c r="L62" s="36"/>
      <c r="S62" s="15"/>
    </row>
    <row r="63" spans="10:19" ht="15.5" x14ac:dyDescent="0.35">
      <c r="K63" s="15"/>
      <c r="L63" s="36"/>
      <c r="S63" s="15"/>
    </row>
    <row r="64" spans="10:19" ht="15.5" x14ac:dyDescent="0.35">
      <c r="K64" s="15"/>
      <c r="L64" s="36"/>
      <c r="S64" s="15"/>
    </row>
    <row r="65" spans="11:19" ht="15.5" x14ac:dyDescent="0.35">
      <c r="K65" s="15"/>
      <c r="L65" s="36"/>
      <c r="S65" s="15"/>
    </row>
    <row r="66" spans="11:19" ht="15.5" x14ac:dyDescent="0.35">
      <c r="K66" s="15"/>
      <c r="L66" s="36"/>
      <c r="S66" s="15"/>
    </row>
    <row r="67" spans="11:19" ht="15.5" x14ac:dyDescent="0.35">
      <c r="K67" s="15"/>
      <c r="L67" s="36"/>
      <c r="S67" s="15"/>
    </row>
    <row r="68" spans="11:19" ht="15.5" x14ac:dyDescent="0.35">
      <c r="K68" s="15"/>
      <c r="L68" s="36"/>
      <c r="S68" s="15"/>
    </row>
    <row r="69" spans="11:19" ht="15.5" x14ac:dyDescent="0.35">
      <c r="S69" s="15"/>
    </row>
    <row r="70" spans="11:19" ht="15.5" x14ac:dyDescent="0.35">
      <c r="S70" s="15"/>
    </row>
    <row r="71" spans="11:19" ht="15.5" x14ac:dyDescent="0.35">
      <c r="S71" s="15"/>
    </row>
    <row r="72" spans="11:19" ht="15.5" x14ac:dyDescent="0.35">
      <c r="S72" s="15"/>
    </row>
    <row r="73" spans="11:19" ht="15.5" x14ac:dyDescent="0.35">
      <c r="S73" s="15"/>
    </row>
  </sheetData>
  <mergeCells count="5">
    <mergeCell ref="C32:C33"/>
    <mergeCell ref="F21:F22"/>
    <mergeCell ref="C48:D48"/>
    <mergeCell ref="G21:H21"/>
    <mergeCell ref="D32:E33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8357-93F1-4B68-9EBD-1272E352D636}">
  <sheetPr>
    <tabColor rgb="FF00B050"/>
  </sheetPr>
  <dimension ref="B2:R66"/>
  <sheetViews>
    <sheetView showGridLines="0" zoomScale="47" zoomScaleNormal="47" workbookViewId="0">
      <selection sqref="A1:R66"/>
    </sheetView>
  </sheetViews>
  <sheetFormatPr baseColWidth="10" defaultColWidth="11.453125" defaultRowHeight="15.5" x14ac:dyDescent="0.35"/>
  <cols>
    <col min="1" max="1" width="11.453125" customWidth="1"/>
    <col min="2" max="2" width="14.36328125" customWidth="1"/>
    <col min="3" max="3" width="25.453125" customWidth="1"/>
    <col min="4" max="4" width="12.6328125" style="36" customWidth="1"/>
    <col min="5" max="5" width="11.7265625" customWidth="1"/>
    <col min="6" max="6" width="10.54296875" style="5" bestFit="1" customWidth="1"/>
    <col min="7" max="7" width="7.1796875" customWidth="1"/>
    <col min="9" max="9" width="7" style="60" customWidth="1"/>
    <col min="10" max="10" width="9.7265625" style="81" bestFit="1" customWidth="1"/>
    <col min="12" max="12" width="10.26953125" customWidth="1"/>
    <col min="13" max="13" width="6.453125" customWidth="1"/>
    <col min="14" max="14" width="10" style="36" customWidth="1"/>
    <col min="15" max="15" width="7.81640625" customWidth="1"/>
    <col min="16" max="16" width="14.453125" style="5" customWidth="1"/>
    <col min="17" max="17" width="9.1796875" style="60" customWidth="1"/>
    <col min="18" max="18" width="5.7265625" customWidth="1"/>
  </cols>
  <sheetData>
    <row r="2" spans="2:18" x14ac:dyDescent="0.35">
      <c r="C2" s="148"/>
      <c r="D2" s="46"/>
      <c r="E2" s="148"/>
      <c r="P2" s="5" t="s">
        <v>44</v>
      </c>
      <c r="Q2" s="61">
        <v>0.75</v>
      </c>
    </row>
    <row r="3" spans="2:18" x14ac:dyDescent="0.35">
      <c r="B3" s="4"/>
      <c r="C3" s="10"/>
      <c r="D3" s="47"/>
      <c r="E3" s="10"/>
      <c r="Q3" s="61"/>
      <c r="R3">
        <v>900</v>
      </c>
    </row>
    <row r="4" spans="2:18" x14ac:dyDescent="0.35">
      <c r="F4" s="35"/>
      <c r="Q4" s="61"/>
    </row>
    <row r="5" spans="2:18" x14ac:dyDescent="0.35">
      <c r="F5" s="35"/>
      <c r="N5" s="78">
        <f>SUMPRODUCT(Q2:Q6,R3:R7)</f>
        <v>550</v>
      </c>
      <c r="Q5" s="61"/>
    </row>
    <row r="6" spans="2:18" x14ac:dyDescent="0.35">
      <c r="F6" s="35"/>
      <c r="N6" s="79"/>
      <c r="P6" s="5" t="s">
        <v>45</v>
      </c>
      <c r="Q6" s="61">
        <f>1-Q2</f>
        <v>0.25</v>
      </c>
    </row>
    <row r="7" spans="2:18" x14ac:dyDescent="0.35">
      <c r="L7" s="2" t="s">
        <v>41</v>
      </c>
      <c r="N7" s="79"/>
      <c r="Q7" s="61"/>
      <c r="R7">
        <v>-500</v>
      </c>
    </row>
    <row r="8" spans="2:18" x14ac:dyDescent="0.35">
      <c r="N8" s="79"/>
      <c r="Q8" s="61"/>
    </row>
    <row r="9" spans="2:18" x14ac:dyDescent="0.35">
      <c r="N9" s="79"/>
      <c r="P9" s="5" t="s">
        <v>44</v>
      </c>
      <c r="Q9" s="61">
        <v>0.75</v>
      </c>
    </row>
    <row r="10" spans="2:18" x14ac:dyDescent="0.35">
      <c r="B10" s="168" t="s">
        <v>82</v>
      </c>
      <c r="C10" s="168"/>
      <c r="D10" s="168"/>
      <c r="N10" s="79"/>
      <c r="Q10" s="61"/>
      <c r="R10">
        <v>600</v>
      </c>
    </row>
    <row r="11" spans="2:18" ht="16" thickBot="1" x14ac:dyDescent="0.4">
      <c r="B11" s="168"/>
      <c r="C11" s="168"/>
      <c r="D11" s="168"/>
      <c r="E11" s="4"/>
      <c r="L11" s="2" t="s">
        <v>42</v>
      </c>
      <c r="N11" s="79"/>
      <c r="Q11" s="61"/>
    </row>
    <row r="12" spans="2:18" ht="16" thickBot="1" x14ac:dyDescent="0.4">
      <c r="B12" s="168"/>
      <c r="C12" s="168"/>
      <c r="D12" s="168"/>
      <c r="J12" s="82">
        <f>MAX(N5,N12,N19,)</f>
        <v>550</v>
      </c>
      <c r="N12" s="78">
        <f>SUMPRODUCT(Q9:Q13,R10:R14)</f>
        <v>425</v>
      </c>
      <c r="Q12" s="61"/>
    </row>
    <row r="13" spans="2:18" x14ac:dyDescent="0.35">
      <c r="B13" s="168"/>
      <c r="C13" s="168"/>
      <c r="D13" s="168"/>
      <c r="N13" s="79"/>
      <c r="P13" s="5" t="s">
        <v>45</v>
      </c>
      <c r="Q13" s="61">
        <f>1-Q9</f>
        <v>0.25</v>
      </c>
    </row>
    <row r="14" spans="2:18" x14ac:dyDescent="0.35">
      <c r="B14" s="168"/>
      <c r="C14" s="168"/>
      <c r="D14" s="168"/>
      <c r="N14" s="79"/>
      <c r="Q14" s="61"/>
      <c r="R14">
        <v>-100</v>
      </c>
    </row>
    <row r="15" spans="2:18" x14ac:dyDescent="0.35">
      <c r="N15" s="79"/>
      <c r="Q15" s="61"/>
    </row>
    <row r="16" spans="2:18" x14ac:dyDescent="0.35">
      <c r="C16" s="11"/>
      <c r="I16" s="60" t="s">
        <v>7</v>
      </c>
      <c r="N16" s="79"/>
      <c r="P16" s="5" t="s">
        <v>44</v>
      </c>
      <c r="Q16" s="61">
        <v>0.75</v>
      </c>
    </row>
    <row r="17" spans="2:18" x14ac:dyDescent="0.35">
      <c r="C17" s="11"/>
      <c r="I17" s="60">
        <v>0.64</v>
      </c>
      <c r="L17" t="s">
        <v>43</v>
      </c>
      <c r="N17" s="79"/>
      <c r="Q17" s="61"/>
      <c r="R17">
        <v>0</v>
      </c>
    </row>
    <row r="18" spans="2:18" x14ac:dyDescent="0.35">
      <c r="C18" s="11"/>
      <c r="N18" s="79"/>
      <c r="Q18" s="61"/>
    </row>
    <row r="19" spans="2:18" x14ac:dyDescent="0.35">
      <c r="C19" s="11"/>
      <c r="H19" s="9"/>
      <c r="I19" s="61"/>
      <c r="N19" s="78">
        <f>SUMPRODUCT(Q16:Q20,R17:R21)</f>
        <v>0</v>
      </c>
      <c r="Q19" s="61"/>
    </row>
    <row r="20" spans="2:18" x14ac:dyDescent="0.35">
      <c r="C20" s="11"/>
      <c r="I20" s="61"/>
      <c r="N20" s="79"/>
      <c r="P20" s="5" t="s">
        <v>45</v>
      </c>
      <c r="Q20" s="61">
        <f>1-Q16</f>
        <v>0.25</v>
      </c>
    </row>
    <row r="21" spans="2:18" x14ac:dyDescent="0.35">
      <c r="C21" s="11"/>
      <c r="I21" s="61"/>
      <c r="N21" s="79"/>
      <c r="Q21" s="61"/>
      <c r="R21">
        <v>0</v>
      </c>
    </row>
    <row r="22" spans="2:18" x14ac:dyDescent="0.35">
      <c r="C22" s="11"/>
      <c r="I22" s="61"/>
      <c r="N22" s="79"/>
      <c r="Q22" s="61"/>
    </row>
    <row r="23" spans="2:18" x14ac:dyDescent="0.35">
      <c r="C23" s="11"/>
      <c r="F23" s="84">
        <f>I17*J12+I29*J34</f>
        <v>352</v>
      </c>
      <c r="G23" s="88" t="s">
        <v>46</v>
      </c>
      <c r="I23" s="61"/>
      <c r="N23" s="79"/>
      <c r="Q23" s="61"/>
    </row>
    <row r="24" spans="2:18" x14ac:dyDescent="0.35">
      <c r="C24" s="11"/>
      <c r="I24" s="61"/>
      <c r="N24" s="79"/>
      <c r="P24" s="5" t="s">
        <v>44</v>
      </c>
      <c r="Q24" s="61">
        <v>0.33333333333333331</v>
      </c>
    </row>
    <row r="25" spans="2:18" x14ac:dyDescent="0.35">
      <c r="C25" s="11"/>
      <c r="I25" s="61"/>
      <c r="N25" s="79"/>
      <c r="Q25" s="61"/>
      <c r="R25">
        <v>900</v>
      </c>
    </row>
    <row r="26" spans="2:18" x14ac:dyDescent="0.35">
      <c r="D26" s="36" t="s">
        <v>47</v>
      </c>
      <c r="I26" s="61"/>
      <c r="N26" s="79"/>
      <c r="Q26" s="61"/>
    </row>
    <row r="27" spans="2:18" x14ac:dyDescent="0.35">
      <c r="N27" s="84">
        <f>SUMPRODUCT(Q24:Q28,R25:R29)</f>
        <v>-33.333333333333371</v>
      </c>
      <c r="Q27" s="61"/>
    </row>
    <row r="28" spans="2:18" x14ac:dyDescent="0.35">
      <c r="I28" s="60" t="s">
        <v>1</v>
      </c>
      <c r="N28" s="79"/>
      <c r="P28" s="5" t="s">
        <v>45</v>
      </c>
      <c r="Q28" s="61">
        <f>1-Q24</f>
        <v>0.66666666666666674</v>
      </c>
    </row>
    <row r="29" spans="2:18" x14ac:dyDescent="0.35">
      <c r="B29" s="8"/>
      <c r="I29" s="60">
        <f>1-I17</f>
        <v>0.36</v>
      </c>
      <c r="L29" s="2" t="s">
        <v>41</v>
      </c>
      <c r="N29" s="79"/>
      <c r="Q29" s="61"/>
      <c r="R29">
        <v>-500</v>
      </c>
    </row>
    <row r="30" spans="2:18" x14ac:dyDescent="0.35">
      <c r="N30" s="79"/>
      <c r="Q30" s="61"/>
    </row>
    <row r="31" spans="2:18" x14ac:dyDescent="0.35">
      <c r="N31"/>
      <c r="P31"/>
      <c r="Q31"/>
    </row>
    <row r="32" spans="2:18" x14ac:dyDescent="0.35">
      <c r="N32"/>
      <c r="P32"/>
      <c r="Q32"/>
    </row>
    <row r="33" spans="2:18" ht="16" thickBot="1" x14ac:dyDescent="0.4">
      <c r="N33"/>
      <c r="P33"/>
      <c r="Q33"/>
    </row>
    <row r="34" spans="2:18" ht="16" thickBot="1" x14ac:dyDescent="0.4">
      <c r="J34" s="149">
        <f>MAX(N27,N34,N41,)</f>
        <v>0</v>
      </c>
      <c r="N34"/>
      <c r="P34"/>
      <c r="Q34"/>
    </row>
    <row r="35" spans="2:18" ht="16" thickTop="1" x14ac:dyDescent="0.35">
      <c r="B35" s="169">
        <f>MAX(F23-E54,J57)</f>
        <v>351</v>
      </c>
      <c r="C35" s="171" t="s">
        <v>48</v>
      </c>
      <c r="N35"/>
      <c r="P35"/>
      <c r="Q35"/>
    </row>
    <row r="36" spans="2:18" ht="16" thickBot="1" x14ac:dyDescent="0.4">
      <c r="B36" s="170"/>
      <c r="C36" s="171"/>
      <c r="N36"/>
      <c r="P36"/>
      <c r="Q36"/>
    </row>
    <row r="37" spans="2:18" ht="16" thickTop="1" x14ac:dyDescent="0.35">
      <c r="N37" s="79"/>
      <c r="Q37" s="61"/>
    </row>
    <row r="38" spans="2:18" x14ac:dyDescent="0.35">
      <c r="N38" s="79"/>
      <c r="P38" s="5" t="s">
        <v>44</v>
      </c>
      <c r="Q38" s="61">
        <v>0.33333333333333331</v>
      </c>
    </row>
    <row r="39" spans="2:18" x14ac:dyDescent="0.35">
      <c r="L39" t="s">
        <v>43</v>
      </c>
      <c r="N39" s="79"/>
      <c r="Q39" s="61"/>
      <c r="R39">
        <v>0</v>
      </c>
    </row>
    <row r="40" spans="2:18" x14ac:dyDescent="0.35">
      <c r="J40" s="83"/>
      <c r="N40" s="79"/>
      <c r="Q40" s="61"/>
    </row>
    <row r="41" spans="2:18" x14ac:dyDescent="0.35">
      <c r="J41" s="83"/>
      <c r="N41" s="78">
        <f>SUMPRODUCT(Q38:Q42,R39:R43)</f>
        <v>0</v>
      </c>
      <c r="Q41" s="61"/>
    </row>
    <row r="42" spans="2:18" x14ac:dyDescent="0.35">
      <c r="J42" s="83"/>
      <c r="P42" s="5" t="s">
        <v>45</v>
      </c>
      <c r="Q42" s="61">
        <f>1-Q38</f>
        <v>0.66666666666666674</v>
      </c>
    </row>
    <row r="43" spans="2:18" x14ac:dyDescent="0.35">
      <c r="J43" s="83"/>
      <c r="Q43" s="61"/>
      <c r="R43">
        <v>0</v>
      </c>
    </row>
    <row r="44" spans="2:18" x14ac:dyDescent="0.35">
      <c r="J44" s="83"/>
    </row>
    <row r="45" spans="2:18" x14ac:dyDescent="0.35">
      <c r="J45" s="83"/>
    </row>
    <row r="46" spans="2:18" x14ac:dyDescent="0.35">
      <c r="D46" s="39"/>
    </row>
    <row r="47" spans="2:18" x14ac:dyDescent="0.35">
      <c r="D47" s="36" t="s">
        <v>81</v>
      </c>
      <c r="P47" s="5" t="s">
        <v>44</v>
      </c>
      <c r="Q47" s="61">
        <v>0.6</v>
      </c>
    </row>
    <row r="48" spans="2:18" x14ac:dyDescent="0.35">
      <c r="Q48" s="61"/>
      <c r="R48">
        <v>900</v>
      </c>
    </row>
    <row r="49" spans="2:18" x14ac:dyDescent="0.35">
      <c r="Q49" s="61"/>
    </row>
    <row r="50" spans="2:18" x14ac:dyDescent="0.35">
      <c r="N50" s="78">
        <f>SUMPRODUCT(Q47:Q51,R48:R52)</f>
        <v>340</v>
      </c>
      <c r="Q50" s="61"/>
    </row>
    <row r="51" spans="2:18" x14ac:dyDescent="0.35">
      <c r="P51" s="5" t="s">
        <v>45</v>
      </c>
      <c r="Q51" s="61">
        <f>1-Q47</f>
        <v>0.4</v>
      </c>
    </row>
    <row r="52" spans="2:18" ht="16" thickBot="1" x14ac:dyDescent="0.4">
      <c r="L52" s="2" t="s">
        <v>41</v>
      </c>
      <c r="Q52" s="61"/>
      <c r="R52">
        <v>-500</v>
      </c>
    </row>
    <row r="53" spans="2:18" x14ac:dyDescent="0.35">
      <c r="B53" s="154" t="s">
        <v>30</v>
      </c>
      <c r="C53" s="155"/>
      <c r="D53" s="63" t="s">
        <v>32</v>
      </c>
      <c r="E53" s="65">
        <f>F23-J57</f>
        <v>12</v>
      </c>
      <c r="Q53" s="61"/>
    </row>
    <row r="54" spans="2:18" x14ac:dyDescent="0.35">
      <c r="B54" s="152" t="s">
        <v>9</v>
      </c>
      <c r="C54" s="153"/>
      <c r="D54" s="96" t="s">
        <v>32</v>
      </c>
      <c r="E54" s="97">
        <v>1</v>
      </c>
      <c r="P54" s="5" t="s">
        <v>44</v>
      </c>
      <c r="Q54" s="61">
        <v>0.6</v>
      </c>
    </row>
    <row r="55" spans="2:18" ht="16" thickBot="1" x14ac:dyDescent="0.4">
      <c r="B55" s="156" t="s">
        <v>31</v>
      </c>
      <c r="C55" s="157"/>
      <c r="D55" s="64" t="s">
        <v>32</v>
      </c>
      <c r="E55" s="66">
        <f>E53-E54</f>
        <v>11</v>
      </c>
      <c r="Q55" s="61"/>
      <c r="R55">
        <v>600</v>
      </c>
    </row>
    <row r="56" spans="2:18" ht="16" thickBot="1" x14ac:dyDescent="0.4">
      <c r="C56" s="5"/>
      <c r="D56"/>
      <c r="L56" s="2" t="s">
        <v>42</v>
      </c>
      <c r="Q56" s="61"/>
    </row>
    <row r="57" spans="2:18" ht="16" thickBot="1" x14ac:dyDescent="0.4">
      <c r="J57" s="82">
        <f>MAX(N50,N57,N64,)</f>
        <v>340</v>
      </c>
      <c r="N57" s="78">
        <f>SUMPRODUCT(Q54:Q58,R55:R59)</f>
        <v>320</v>
      </c>
      <c r="Q57" s="61"/>
    </row>
    <row r="58" spans="2:18" x14ac:dyDescent="0.35">
      <c r="P58" s="5" t="s">
        <v>45</v>
      </c>
      <c r="Q58" s="61">
        <f>1-Q54</f>
        <v>0.4</v>
      </c>
    </row>
    <row r="59" spans="2:18" x14ac:dyDescent="0.35">
      <c r="Q59" s="61"/>
      <c r="R59">
        <v>-100</v>
      </c>
    </row>
    <row r="60" spans="2:18" x14ac:dyDescent="0.35">
      <c r="Q60" s="61"/>
    </row>
    <row r="61" spans="2:18" x14ac:dyDescent="0.35">
      <c r="P61" s="5" t="s">
        <v>44</v>
      </c>
      <c r="Q61" s="61">
        <v>0.6</v>
      </c>
    </row>
    <row r="62" spans="2:18" x14ac:dyDescent="0.35">
      <c r="L62" t="s">
        <v>43</v>
      </c>
      <c r="Q62" s="61"/>
      <c r="R62">
        <v>0</v>
      </c>
    </row>
    <row r="63" spans="2:18" x14ac:dyDescent="0.35">
      <c r="Q63" s="61"/>
    </row>
    <row r="64" spans="2:18" x14ac:dyDescent="0.35">
      <c r="N64" s="78">
        <f>SUMPRODUCT(Q61:Q65,R62:R66)</f>
        <v>0</v>
      </c>
      <c r="Q64" s="61"/>
    </row>
    <row r="65" spans="16:18" x14ac:dyDescent="0.35">
      <c r="P65" s="5" t="s">
        <v>45</v>
      </c>
      <c r="Q65" s="61">
        <f>1-Q61</f>
        <v>0.4</v>
      </c>
    </row>
    <row r="66" spans="16:18" x14ac:dyDescent="0.35">
      <c r="Q66" s="61"/>
      <c r="R66">
        <v>0</v>
      </c>
    </row>
  </sheetData>
  <mergeCells count="6">
    <mergeCell ref="B55:C55"/>
    <mergeCell ref="B10:D14"/>
    <mergeCell ref="B35:B36"/>
    <mergeCell ref="C35:C36"/>
    <mergeCell ref="B53:C53"/>
    <mergeCell ref="B54:C54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01D6-5EFD-4F5B-ADA2-49B25846C995}">
  <sheetPr>
    <tabColor rgb="FF00B050"/>
  </sheetPr>
  <dimension ref="B2:R66"/>
  <sheetViews>
    <sheetView showGridLines="0" topLeftCell="A4" zoomScale="47" zoomScaleNormal="47" workbookViewId="0">
      <selection activeCell="B15" sqref="B15"/>
    </sheetView>
  </sheetViews>
  <sheetFormatPr baseColWidth="10" defaultColWidth="11.453125" defaultRowHeight="15.5" x14ac:dyDescent="0.35"/>
  <cols>
    <col min="1" max="1" width="11.453125" customWidth="1"/>
    <col min="2" max="2" width="14.36328125" customWidth="1"/>
    <col min="3" max="3" width="25.453125" customWidth="1"/>
    <col min="4" max="4" width="12.6328125" style="36" customWidth="1"/>
    <col min="5" max="5" width="11.7265625" customWidth="1"/>
    <col min="6" max="6" width="10.54296875" style="5" bestFit="1" customWidth="1"/>
    <col min="7" max="7" width="7.1796875" customWidth="1"/>
    <col min="9" max="9" width="7" style="60" customWidth="1"/>
    <col min="10" max="10" width="9.7265625" style="81" bestFit="1" customWidth="1"/>
    <col min="12" max="12" width="10.26953125" customWidth="1"/>
    <col min="13" max="13" width="6.453125" customWidth="1"/>
    <col min="14" max="14" width="10" style="36" customWidth="1"/>
    <col min="15" max="15" width="7.81640625" customWidth="1"/>
    <col min="16" max="16" width="14.453125" style="5" customWidth="1"/>
    <col min="17" max="17" width="9.1796875" style="60" customWidth="1"/>
    <col min="18" max="18" width="5.7265625" customWidth="1"/>
  </cols>
  <sheetData>
    <row r="2" spans="2:18" x14ac:dyDescent="0.35">
      <c r="C2" s="72"/>
      <c r="D2" s="46"/>
      <c r="E2" s="72"/>
      <c r="P2" s="5" t="s">
        <v>44</v>
      </c>
      <c r="Q2" s="61">
        <v>0.75</v>
      </c>
    </row>
    <row r="3" spans="2:18" x14ac:dyDescent="0.35">
      <c r="B3" s="4"/>
      <c r="C3" s="10"/>
      <c r="D3" s="47"/>
      <c r="E3" s="10"/>
      <c r="Q3" s="61"/>
      <c r="R3">
        <v>900</v>
      </c>
    </row>
    <row r="4" spans="2:18" x14ac:dyDescent="0.35">
      <c r="F4" s="35"/>
      <c r="Q4" s="61"/>
    </row>
    <row r="5" spans="2:18" x14ac:dyDescent="0.35">
      <c r="F5" s="35"/>
      <c r="N5" s="78">
        <f>SUMPRODUCT(Q2:Q6,R3:R7)</f>
        <v>550</v>
      </c>
      <c r="Q5" s="61"/>
    </row>
    <row r="6" spans="2:18" x14ac:dyDescent="0.35">
      <c r="F6" s="35"/>
      <c r="N6" s="79"/>
      <c r="P6" s="5" t="s">
        <v>45</v>
      </c>
      <c r="Q6" s="61">
        <f>1-Q2</f>
        <v>0.25</v>
      </c>
    </row>
    <row r="7" spans="2:18" x14ac:dyDescent="0.35">
      <c r="L7" s="2" t="s">
        <v>41</v>
      </c>
      <c r="N7" s="79"/>
      <c r="Q7" s="61"/>
      <c r="R7">
        <v>-500</v>
      </c>
    </row>
    <row r="8" spans="2:18" x14ac:dyDescent="0.35">
      <c r="N8" s="79"/>
      <c r="Q8" s="61"/>
    </row>
    <row r="9" spans="2:18" x14ac:dyDescent="0.35">
      <c r="N9" s="79"/>
      <c r="P9" s="5" t="s">
        <v>44</v>
      </c>
      <c r="Q9" s="61">
        <v>0.75</v>
      </c>
    </row>
    <row r="10" spans="2:18" x14ac:dyDescent="0.35">
      <c r="B10" s="168"/>
      <c r="C10" s="168"/>
      <c r="D10" s="168"/>
      <c r="N10" s="79"/>
      <c r="Q10" s="61"/>
      <c r="R10">
        <v>600</v>
      </c>
    </row>
    <row r="11" spans="2:18" ht="16" thickBot="1" x14ac:dyDescent="0.4">
      <c r="B11" s="168"/>
      <c r="C11" s="168"/>
      <c r="D11" s="168"/>
      <c r="E11" s="4"/>
      <c r="L11" s="2" t="s">
        <v>42</v>
      </c>
      <c r="N11" s="79"/>
      <c r="Q11" s="61"/>
    </row>
    <row r="12" spans="2:18" ht="16" thickBot="1" x14ac:dyDescent="0.4">
      <c r="B12" s="168"/>
      <c r="C12" s="168"/>
      <c r="D12" s="168"/>
      <c r="J12" s="82">
        <f>MAX(N5,N12,N19,)</f>
        <v>550</v>
      </c>
      <c r="N12" s="78">
        <f>SUMPRODUCT(Q9:Q13,R10:R14)</f>
        <v>425</v>
      </c>
      <c r="Q12" s="61"/>
    </row>
    <row r="13" spans="2:18" x14ac:dyDescent="0.35">
      <c r="B13" s="168"/>
      <c r="C13" s="168"/>
      <c r="D13" s="168"/>
      <c r="N13" s="79"/>
      <c r="P13" s="5" t="s">
        <v>45</v>
      </c>
      <c r="Q13" s="61">
        <f>1-Q9</f>
        <v>0.25</v>
      </c>
    </row>
    <row r="14" spans="2:18" x14ac:dyDescent="0.35">
      <c r="B14" s="168"/>
      <c r="C14" s="168"/>
      <c r="D14" s="168"/>
      <c r="N14" s="79"/>
      <c r="Q14" s="61"/>
      <c r="R14">
        <v>-100</v>
      </c>
    </row>
    <row r="15" spans="2:18" x14ac:dyDescent="0.35">
      <c r="N15" s="79"/>
      <c r="Q15" s="61"/>
    </row>
    <row r="16" spans="2:18" x14ac:dyDescent="0.35">
      <c r="C16" s="11"/>
      <c r="I16" s="60" t="s">
        <v>7</v>
      </c>
      <c r="N16" s="79"/>
      <c r="P16" s="5" t="s">
        <v>44</v>
      </c>
      <c r="Q16" s="61">
        <v>0.75</v>
      </c>
    </row>
    <row r="17" spans="2:18" x14ac:dyDescent="0.35">
      <c r="C17" s="11"/>
      <c r="I17" s="60">
        <v>0.64</v>
      </c>
      <c r="L17" t="s">
        <v>43</v>
      </c>
      <c r="N17" s="79"/>
      <c r="Q17" s="61"/>
      <c r="R17">
        <v>0</v>
      </c>
    </row>
    <row r="18" spans="2:18" x14ac:dyDescent="0.35">
      <c r="C18" s="11"/>
      <c r="N18" s="79"/>
      <c r="Q18" s="61"/>
    </row>
    <row r="19" spans="2:18" x14ac:dyDescent="0.35">
      <c r="C19" s="11"/>
      <c r="H19" s="9"/>
      <c r="I19" s="61"/>
      <c r="N19" s="78">
        <f>SUMPRODUCT(Q16:Q20,R17:R21)</f>
        <v>0</v>
      </c>
      <c r="Q19" s="61"/>
    </row>
    <row r="20" spans="2:18" x14ac:dyDescent="0.35">
      <c r="C20" s="11"/>
      <c r="I20" s="61"/>
      <c r="N20" s="79"/>
      <c r="P20" s="5" t="s">
        <v>45</v>
      </c>
      <c r="Q20" s="61">
        <f>1-Q16</f>
        <v>0.25</v>
      </c>
    </row>
    <row r="21" spans="2:18" x14ac:dyDescent="0.35">
      <c r="C21" s="11"/>
      <c r="I21" s="61"/>
      <c r="N21" s="79"/>
      <c r="Q21" s="61"/>
      <c r="R21">
        <v>0</v>
      </c>
    </row>
    <row r="22" spans="2:18" x14ac:dyDescent="0.35">
      <c r="C22" s="11"/>
      <c r="I22" s="61"/>
      <c r="N22" s="79"/>
      <c r="Q22" s="61"/>
    </row>
    <row r="23" spans="2:18" x14ac:dyDescent="0.35">
      <c r="C23" s="11"/>
      <c r="F23" s="84">
        <f>I17*J12+I29*J34</f>
        <v>400</v>
      </c>
      <c r="G23" s="88" t="s">
        <v>46</v>
      </c>
      <c r="I23" s="61"/>
      <c r="N23" s="79"/>
      <c r="Q23" s="61"/>
    </row>
    <row r="24" spans="2:18" x14ac:dyDescent="0.35">
      <c r="C24" s="11"/>
      <c r="I24" s="61"/>
      <c r="N24" s="79"/>
      <c r="P24" s="5" t="s">
        <v>44</v>
      </c>
      <c r="Q24" s="61">
        <v>0.33333333333333331</v>
      </c>
    </row>
    <row r="25" spans="2:18" x14ac:dyDescent="0.35">
      <c r="C25" s="11"/>
      <c r="I25" s="61"/>
      <c r="N25" s="79"/>
      <c r="Q25" s="61"/>
      <c r="R25">
        <v>900</v>
      </c>
    </row>
    <row r="26" spans="2:18" x14ac:dyDescent="0.35">
      <c r="D26" s="36" t="s">
        <v>47</v>
      </c>
      <c r="I26" s="61"/>
      <c r="N26" s="79"/>
      <c r="Q26" s="61"/>
    </row>
    <row r="27" spans="2:18" x14ac:dyDescent="0.35">
      <c r="N27" s="84">
        <f>SUMPRODUCT(Q24:Q28,R25:R29)</f>
        <v>-33.333333333333371</v>
      </c>
      <c r="Q27" s="61"/>
    </row>
    <row r="28" spans="2:18" x14ac:dyDescent="0.35">
      <c r="I28" s="60" t="s">
        <v>1</v>
      </c>
      <c r="N28" s="79"/>
      <c r="P28" s="5" t="s">
        <v>45</v>
      </c>
      <c r="Q28" s="61">
        <f>1-Q24</f>
        <v>0.66666666666666674</v>
      </c>
    </row>
    <row r="29" spans="2:18" x14ac:dyDescent="0.35">
      <c r="B29" s="8"/>
      <c r="I29" s="60">
        <f>1-I17</f>
        <v>0.36</v>
      </c>
      <c r="L29" s="2" t="s">
        <v>41</v>
      </c>
      <c r="N29" s="79"/>
      <c r="Q29" s="61"/>
      <c r="R29">
        <v>-500</v>
      </c>
    </row>
    <row r="30" spans="2:18" x14ac:dyDescent="0.35">
      <c r="N30" s="79"/>
      <c r="Q30" s="61"/>
    </row>
    <row r="31" spans="2:18" x14ac:dyDescent="0.35">
      <c r="N31" s="79"/>
      <c r="P31" s="5" t="s">
        <v>44</v>
      </c>
      <c r="Q31" s="61">
        <v>0.33333333333333331</v>
      </c>
    </row>
    <row r="32" spans="2:18" x14ac:dyDescent="0.35">
      <c r="N32" s="79"/>
      <c r="Q32" s="61"/>
      <c r="R32">
        <v>600</v>
      </c>
    </row>
    <row r="33" spans="2:18" ht="16" thickBot="1" x14ac:dyDescent="0.4">
      <c r="L33" s="2" t="s">
        <v>42</v>
      </c>
      <c r="N33" s="79"/>
      <c r="Q33" s="61"/>
    </row>
    <row r="34" spans="2:18" ht="16" thickBot="1" x14ac:dyDescent="0.4">
      <c r="J34" s="149">
        <f>MAX(N27,N34,N41,)</f>
        <v>133.33333333333331</v>
      </c>
      <c r="N34" s="84">
        <f>SUMPRODUCT(Q31:Q35,R32:R36)</f>
        <v>133.33333333333331</v>
      </c>
      <c r="Q34" s="61"/>
    </row>
    <row r="35" spans="2:18" ht="16" thickTop="1" x14ac:dyDescent="0.35">
      <c r="B35" s="169">
        <f>MAX(F23-E54,J57)</f>
        <v>399</v>
      </c>
      <c r="C35" s="171" t="s">
        <v>48</v>
      </c>
      <c r="N35" s="79"/>
      <c r="P35" s="5" t="s">
        <v>45</v>
      </c>
      <c r="Q35" s="61">
        <f>1-Q31</f>
        <v>0.66666666666666674</v>
      </c>
    </row>
    <row r="36" spans="2:18" ht="16" thickBot="1" x14ac:dyDescent="0.4">
      <c r="B36" s="170"/>
      <c r="C36" s="171"/>
      <c r="N36" s="79"/>
      <c r="Q36" s="61"/>
      <c r="R36">
        <v>-100</v>
      </c>
    </row>
    <row r="37" spans="2:18" ht="16" thickTop="1" x14ac:dyDescent="0.35">
      <c r="N37" s="79"/>
      <c r="Q37" s="61"/>
    </row>
    <row r="38" spans="2:18" x14ac:dyDescent="0.35">
      <c r="N38" s="79"/>
      <c r="P38" s="5" t="s">
        <v>44</v>
      </c>
      <c r="Q38" s="61">
        <v>0.33333333333333331</v>
      </c>
    </row>
    <row r="39" spans="2:18" x14ac:dyDescent="0.35">
      <c r="L39" t="s">
        <v>43</v>
      </c>
      <c r="N39" s="79"/>
      <c r="Q39" s="61"/>
      <c r="R39">
        <v>0</v>
      </c>
    </row>
    <row r="40" spans="2:18" x14ac:dyDescent="0.35">
      <c r="J40" s="83"/>
      <c r="N40" s="79"/>
      <c r="Q40" s="61"/>
    </row>
    <row r="41" spans="2:18" x14ac:dyDescent="0.35">
      <c r="J41" s="83"/>
      <c r="N41" s="78">
        <f>SUMPRODUCT(Q38:Q42,R39:R43)</f>
        <v>0</v>
      </c>
      <c r="Q41" s="61"/>
    </row>
    <row r="42" spans="2:18" x14ac:dyDescent="0.35">
      <c r="J42" s="83"/>
      <c r="P42" s="5" t="s">
        <v>45</v>
      </c>
      <c r="Q42" s="61">
        <f>1-Q38</f>
        <v>0.66666666666666674</v>
      </c>
    </row>
    <row r="43" spans="2:18" x14ac:dyDescent="0.35">
      <c r="J43" s="83"/>
      <c r="Q43" s="61"/>
      <c r="R43">
        <v>0</v>
      </c>
    </row>
    <row r="44" spans="2:18" x14ac:dyDescent="0.35">
      <c r="J44" s="83"/>
    </row>
    <row r="45" spans="2:18" x14ac:dyDescent="0.35">
      <c r="J45" s="83"/>
    </row>
    <row r="46" spans="2:18" x14ac:dyDescent="0.35">
      <c r="D46" s="39"/>
    </row>
    <row r="47" spans="2:18" x14ac:dyDescent="0.35">
      <c r="D47" s="36" t="s">
        <v>81</v>
      </c>
      <c r="P47" s="5" t="s">
        <v>44</v>
      </c>
      <c r="Q47" s="61">
        <v>0.6</v>
      </c>
    </row>
    <row r="48" spans="2:18" x14ac:dyDescent="0.35">
      <c r="Q48" s="61"/>
      <c r="R48">
        <v>900</v>
      </c>
    </row>
    <row r="49" spans="2:18" x14ac:dyDescent="0.35">
      <c r="Q49" s="61"/>
    </row>
    <row r="50" spans="2:18" x14ac:dyDescent="0.35">
      <c r="N50" s="78">
        <f>SUMPRODUCT(Q47:Q51,R48:R52)</f>
        <v>340</v>
      </c>
      <c r="Q50" s="61"/>
    </row>
    <row r="51" spans="2:18" x14ac:dyDescent="0.35">
      <c r="P51" s="5" t="s">
        <v>45</v>
      </c>
      <c r="Q51" s="61">
        <f>1-Q47</f>
        <v>0.4</v>
      </c>
    </row>
    <row r="52" spans="2:18" ht="16" thickBot="1" x14ac:dyDescent="0.4">
      <c r="L52" s="2" t="s">
        <v>41</v>
      </c>
      <c r="Q52" s="61"/>
      <c r="R52">
        <v>-500</v>
      </c>
    </row>
    <row r="53" spans="2:18" x14ac:dyDescent="0.35">
      <c r="B53" s="154" t="s">
        <v>30</v>
      </c>
      <c r="C53" s="155"/>
      <c r="D53" s="63" t="s">
        <v>32</v>
      </c>
      <c r="E53" s="65">
        <f>F23-J57</f>
        <v>60</v>
      </c>
      <c r="Q53" s="61"/>
    </row>
    <row r="54" spans="2:18" x14ac:dyDescent="0.35">
      <c r="B54" s="152" t="s">
        <v>9</v>
      </c>
      <c r="C54" s="153"/>
      <c r="D54" s="96" t="s">
        <v>32</v>
      </c>
      <c r="E54" s="97">
        <v>1</v>
      </c>
      <c r="P54" s="5" t="s">
        <v>44</v>
      </c>
      <c r="Q54" s="61">
        <v>0.6</v>
      </c>
    </row>
    <row r="55" spans="2:18" ht="16" thickBot="1" x14ac:dyDescent="0.4">
      <c r="B55" s="156" t="s">
        <v>31</v>
      </c>
      <c r="C55" s="157"/>
      <c r="D55" s="64" t="s">
        <v>32</v>
      </c>
      <c r="E55" s="66">
        <f>E53-E54</f>
        <v>59</v>
      </c>
      <c r="Q55" s="61"/>
      <c r="R55">
        <v>600</v>
      </c>
    </row>
    <row r="56" spans="2:18" ht="16" thickBot="1" x14ac:dyDescent="0.4">
      <c r="C56" s="5"/>
      <c r="D56"/>
      <c r="L56" s="2" t="s">
        <v>42</v>
      </c>
      <c r="Q56" s="61"/>
    </row>
    <row r="57" spans="2:18" ht="16" thickBot="1" x14ac:dyDescent="0.4">
      <c r="J57" s="82">
        <f>MAX(N50,N57,N64,)</f>
        <v>340</v>
      </c>
      <c r="N57" s="78">
        <f>SUMPRODUCT(Q54:Q58,R55:R59)</f>
        <v>320</v>
      </c>
      <c r="Q57" s="61"/>
    </row>
    <row r="58" spans="2:18" x14ac:dyDescent="0.35">
      <c r="P58" s="5" t="s">
        <v>45</v>
      </c>
      <c r="Q58" s="61">
        <f>1-Q54</f>
        <v>0.4</v>
      </c>
    </row>
    <row r="59" spans="2:18" x14ac:dyDescent="0.35">
      <c r="Q59" s="61"/>
      <c r="R59">
        <v>-100</v>
      </c>
    </row>
    <row r="60" spans="2:18" x14ac:dyDescent="0.35">
      <c r="Q60" s="61"/>
    </row>
    <row r="61" spans="2:18" x14ac:dyDescent="0.35">
      <c r="P61" s="5" t="s">
        <v>44</v>
      </c>
      <c r="Q61" s="61">
        <v>0.6</v>
      </c>
    </row>
    <row r="62" spans="2:18" x14ac:dyDescent="0.35">
      <c r="L62" t="s">
        <v>43</v>
      </c>
      <c r="Q62" s="61"/>
      <c r="R62">
        <v>0</v>
      </c>
    </row>
    <row r="63" spans="2:18" x14ac:dyDescent="0.35">
      <c r="Q63" s="61"/>
    </row>
    <row r="64" spans="2:18" x14ac:dyDescent="0.35">
      <c r="N64" s="78">
        <f>SUMPRODUCT(Q61:Q65,R62:R66)</f>
        <v>0</v>
      </c>
      <c r="Q64" s="61"/>
    </row>
    <row r="65" spans="16:18" x14ac:dyDescent="0.35">
      <c r="P65" s="5" t="s">
        <v>45</v>
      </c>
      <c r="Q65" s="61">
        <f>1-Q61</f>
        <v>0.4</v>
      </c>
    </row>
    <row r="66" spans="16:18" x14ac:dyDescent="0.35">
      <c r="Q66" s="61"/>
      <c r="R66">
        <v>0</v>
      </c>
    </row>
  </sheetData>
  <mergeCells count="6">
    <mergeCell ref="B10:D14"/>
    <mergeCell ref="B35:B36"/>
    <mergeCell ref="B54:C54"/>
    <mergeCell ref="B53:C53"/>
    <mergeCell ref="B55:C55"/>
    <mergeCell ref="C35:C36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606F-F05E-404C-A113-8756F36F51A3}">
  <sheetPr>
    <tabColor rgb="FF00B050"/>
  </sheetPr>
  <dimension ref="B2:Q53"/>
  <sheetViews>
    <sheetView showGridLines="0" topLeftCell="A4" zoomScale="60" zoomScaleNormal="60" zoomScaleSheetLayoutView="40" workbookViewId="0">
      <selection activeCell="H16" sqref="H16"/>
    </sheetView>
  </sheetViews>
  <sheetFormatPr baseColWidth="10" defaultRowHeight="14.5" x14ac:dyDescent="0.35"/>
  <cols>
    <col min="2" max="2" width="11.90625" customWidth="1"/>
    <col min="3" max="3" width="29.81640625" bestFit="1" customWidth="1"/>
    <col min="8" max="8" width="10.90625" style="32"/>
  </cols>
  <sheetData>
    <row r="2" spans="8:17" x14ac:dyDescent="0.35">
      <c r="O2" s="9" t="s">
        <v>27</v>
      </c>
      <c r="P2" s="13">
        <v>0.3</v>
      </c>
    </row>
    <row r="3" spans="8:17" x14ac:dyDescent="0.35">
      <c r="M3" s="26"/>
      <c r="O3" s="9"/>
      <c r="P3" s="13"/>
      <c r="Q3" s="30">
        <v>20000</v>
      </c>
    </row>
    <row r="4" spans="8:17" x14ac:dyDescent="0.35">
      <c r="M4" s="26"/>
      <c r="O4" s="9" t="s">
        <v>28</v>
      </c>
      <c r="P4" s="13">
        <v>0.5</v>
      </c>
      <c r="Q4" s="30"/>
    </row>
    <row r="5" spans="8:17" x14ac:dyDescent="0.35">
      <c r="M5" s="56">
        <f>SUMPRODUCT(P2:P6,Q3:Q7)</f>
        <v>8000</v>
      </c>
      <c r="O5" s="9"/>
      <c r="P5" s="13"/>
      <c r="Q5" s="30">
        <v>10000</v>
      </c>
    </row>
    <row r="6" spans="8:17" x14ac:dyDescent="0.35">
      <c r="K6" t="s">
        <v>25</v>
      </c>
      <c r="M6" s="26"/>
      <c r="O6" s="9" t="s">
        <v>29</v>
      </c>
      <c r="P6" s="13">
        <v>0.2</v>
      </c>
      <c r="Q6" s="30"/>
    </row>
    <row r="7" spans="8:17" x14ac:dyDescent="0.35">
      <c r="M7" s="26"/>
      <c r="O7" s="9"/>
      <c r="P7" s="13"/>
      <c r="Q7" s="30">
        <v>-15000</v>
      </c>
    </row>
    <row r="8" spans="8:17" x14ac:dyDescent="0.35">
      <c r="M8" s="26"/>
      <c r="O8" s="9"/>
      <c r="P8" s="13"/>
      <c r="Q8" s="30"/>
    </row>
    <row r="9" spans="8:17" ht="15" thickBot="1" x14ac:dyDescent="0.4">
      <c r="M9" s="26"/>
      <c r="P9" s="13"/>
      <c r="Q9" s="26"/>
    </row>
    <row r="10" spans="8:17" ht="16" thickBot="1" x14ac:dyDescent="0.4">
      <c r="I10" s="57">
        <f>MAX(M5,M14)</f>
        <v>8000</v>
      </c>
      <c r="M10" s="26"/>
      <c r="P10" s="13"/>
      <c r="Q10" s="26"/>
    </row>
    <row r="11" spans="8:17" x14ac:dyDescent="0.35">
      <c r="M11" s="26"/>
      <c r="O11" s="9" t="s">
        <v>27</v>
      </c>
      <c r="P11" s="13">
        <v>0.3</v>
      </c>
      <c r="Q11" s="30"/>
    </row>
    <row r="12" spans="8:17" x14ac:dyDescent="0.35">
      <c r="M12" s="26"/>
      <c r="O12" s="9"/>
      <c r="P12" s="13"/>
      <c r="Q12" s="30">
        <v>0</v>
      </c>
    </row>
    <row r="13" spans="8:17" x14ac:dyDescent="0.35">
      <c r="M13" s="26"/>
      <c r="O13" s="9" t="s">
        <v>28</v>
      </c>
      <c r="P13" s="13">
        <v>0.5</v>
      </c>
      <c r="Q13" s="30"/>
    </row>
    <row r="14" spans="8:17" x14ac:dyDescent="0.35">
      <c r="H14" s="32" t="s">
        <v>7</v>
      </c>
      <c r="K14" t="s">
        <v>26</v>
      </c>
      <c r="M14" s="56">
        <f>SUMPRODUCT(P11:P15,Q12:Q16)</f>
        <v>0</v>
      </c>
      <c r="O14" s="9"/>
      <c r="P14" s="13"/>
      <c r="Q14" s="30">
        <v>0</v>
      </c>
    </row>
    <row r="15" spans="8:17" x14ac:dyDescent="0.35">
      <c r="H15" s="67">
        <v>0.64</v>
      </c>
      <c r="M15" s="26"/>
      <c r="O15" s="9" t="s">
        <v>29</v>
      </c>
      <c r="P15" s="13">
        <v>0.2</v>
      </c>
      <c r="Q15" s="30"/>
    </row>
    <row r="16" spans="8:17" x14ac:dyDescent="0.35">
      <c r="M16" s="26"/>
      <c r="O16" s="12"/>
      <c r="P16" s="13"/>
      <c r="Q16" s="30">
        <v>0</v>
      </c>
    </row>
    <row r="18" spans="3:17" x14ac:dyDescent="0.35">
      <c r="E18" s="175">
        <f>H15*I10+H24*I28</f>
        <v>8000</v>
      </c>
      <c r="F18" s="172" t="s">
        <v>59</v>
      </c>
      <c r="G18" s="172"/>
    </row>
    <row r="19" spans="3:17" x14ac:dyDescent="0.35">
      <c r="E19" s="175"/>
      <c r="M19" s="26"/>
      <c r="P19" s="13"/>
      <c r="Q19" s="26"/>
    </row>
    <row r="20" spans="3:17" x14ac:dyDescent="0.35">
      <c r="M20" s="26"/>
      <c r="O20" s="9" t="s">
        <v>27</v>
      </c>
      <c r="P20" s="13">
        <v>0.3</v>
      </c>
      <c r="Q20" s="26"/>
    </row>
    <row r="21" spans="3:17" x14ac:dyDescent="0.35">
      <c r="M21" s="26"/>
      <c r="O21" s="9"/>
      <c r="P21" s="13"/>
      <c r="Q21" s="30">
        <v>20000</v>
      </c>
    </row>
    <row r="22" spans="3:17" x14ac:dyDescent="0.35">
      <c r="M22" s="26"/>
      <c r="O22" s="9" t="s">
        <v>28</v>
      </c>
      <c r="P22" s="13">
        <v>0.5</v>
      </c>
      <c r="Q22" s="30"/>
    </row>
    <row r="23" spans="3:17" x14ac:dyDescent="0.35">
      <c r="H23" s="32" t="s">
        <v>1</v>
      </c>
      <c r="M23" s="56">
        <f>SUMPRODUCT(P20:P24,Q21:Q25)</f>
        <v>8000</v>
      </c>
      <c r="O23" s="9"/>
      <c r="P23" s="13"/>
      <c r="Q23" s="30">
        <v>10000</v>
      </c>
    </row>
    <row r="24" spans="3:17" x14ac:dyDescent="0.35">
      <c r="H24" s="67">
        <f>1-H15</f>
        <v>0.36</v>
      </c>
      <c r="K24" t="s">
        <v>25</v>
      </c>
      <c r="M24" s="26"/>
      <c r="O24" s="9" t="s">
        <v>29</v>
      </c>
      <c r="P24" s="13">
        <v>0.2</v>
      </c>
      <c r="Q24" s="30"/>
    </row>
    <row r="25" spans="3:17" x14ac:dyDescent="0.35">
      <c r="M25" s="26"/>
      <c r="O25" s="9"/>
      <c r="P25" s="13"/>
      <c r="Q25" s="30">
        <v>-15000</v>
      </c>
    </row>
    <row r="26" spans="3:17" x14ac:dyDescent="0.35">
      <c r="M26" s="26"/>
      <c r="O26" s="9"/>
      <c r="P26" s="13"/>
      <c r="Q26" s="30"/>
    </row>
    <row r="27" spans="3:17" ht="15" thickBot="1" x14ac:dyDescent="0.4">
      <c r="M27" s="26"/>
      <c r="P27" s="13"/>
      <c r="Q27" s="26"/>
    </row>
    <row r="28" spans="3:17" ht="16" thickBot="1" x14ac:dyDescent="0.4">
      <c r="I28" s="57">
        <f>MAX(M23,M32)</f>
        <v>8000</v>
      </c>
      <c r="M28" s="26"/>
      <c r="P28" s="13"/>
      <c r="Q28" s="26"/>
    </row>
    <row r="29" spans="3:17" x14ac:dyDescent="0.35">
      <c r="C29" s="72" t="s">
        <v>58</v>
      </c>
      <c r="M29" s="26"/>
      <c r="O29" s="9" t="s">
        <v>27</v>
      </c>
      <c r="P29" s="13">
        <v>0.3</v>
      </c>
      <c r="Q29" s="30"/>
    </row>
    <row r="30" spans="3:17" x14ac:dyDescent="0.35">
      <c r="M30" s="26"/>
      <c r="O30" s="9"/>
      <c r="P30" s="13"/>
      <c r="Q30" s="30">
        <v>0</v>
      </c>
    </row>
    <row r="31" spans="3:17" x14ac:dyDescent="0.35">
      <c r="M31" s="26"/>
      <c r="O31" s="9" t="s">
        <v>28</v>
      </c>
      <c r="P31" s="13">
        <v>0.5</v>
      </c>
      <c r="Q31" s="30"/>
    </row>
    <row r="32" spans="3:17" x14ac:dyDescent="0.35">
      <c r="K32" t="s">
        <v>26</v>
      </c>
      <c r="M32" s="56">
        <f>SUMPRODUCT(P29:P33,Q30:Q34)</f>
        <v>0</v>
      </c>
      <c r="O32" s="9"/>
      <c r="P32" s="13"/>
      <c r="Q32" s="30">
        <v>0</v>
      </c>
    </row>
    <row r="33" spans="2:17" x14ac:dyDescent="0.35">
      <c r="M33" s="26"/>
      <c r="O33" s="9" t="s">
        <v>29</v>
      </c>
      <c r="P33" s="13">
        <v>0.2</v>
      </c>
      <c r="Q33" s="30"/>
    </row>
    <row r="34" spans="2:17" x14ac:dyDescent="0.35">
      <c r="M34" s="26"/>
      <c r="O34" s="12"/>
      <c r="P34" s="13"/>
      <c r="Q34" s="30">
        <v>0</v>
      </c>
    </row>
    <row r="35" spans="2:17" ht="15" thickBot="1" x14ac:dyDescent="0.4">
      <c r="M35" s="26"/>
      <c r="O35" s="12"/>
      <c r="P35" s="13"/>
      <c r="Q35" s="26"/>
    </row>
    <row r="36" spans="2:17" x14ac:dyDescent="0.35">
      <c r="B36" s="173">
        <f>MAX(E18-E47,I46)</f>
        <v>8300</v>
      </c>
      <c r="C36" s="166" t="s">
        <v>54</v>
      </c>
    </row>
    <row r="37" spans="2:17" ht="15" thickBot="1" x14ac:dyDescent="0.4">
      <c r="B37" s="174"/>
      <c r="C37" s="166"/>
    </row>
    <row r="38" spans="2:17" x14ac:dyDescent="0.35">
      <c r="M38" s="26"/>
      <c r="O38" s="9" t="s">
        <v>27</v>
      </c>
      <c r="P38" s="13">
        <v>0.3</v>
      </c>
      <c r="Q38" s="26"/>
    </row>
    <row r="39" spans="2:17" x14ac:dyDescent="0.35">
      <c r="M39" s="26"/>
      <c r="O39" s="9"/>
      <c r="P39" s="13"/>
      <c r="Q39" s="30">
        <v>21000</v>
      </c>
    </row>
    <row r="40" spans="2:17" x14ac:dyDescent="0.35">
      <c r="M40" s="26"/>
      <c r="O40" s="9" t="s">
        <v>28</v>
      </c>
      <c r="P40" s="13">
        <v>0.5</v>
      </c>
      <c r="Q40" s="30"/>
    </row>
    <row r="41" spans="2:17" x14ac:dyDescent="0.35">
      <c r="M41" s="56">
        <f>SUMPRODUCT(P38:P42,Q39:Q43)</f>
        <v>8300</v>
      </c>
      <c r="O41" s="9"/>
      <c r="P41" s="13"/>
      <c r="Q41" s="30">
        <v>10000</v>
      </c>
    </row>
    <row r="42" spans="2:17" x14ac:dyDescent="0.35">
      <c r="C42" s="9" t="s">
        <v>57</v>
      </c>
      <c r="K42" t="s">
        <v>25</v>
      </c>
      <c r="M42" s="26"/>
      <c r="O42" s="9" t="s">
        <v>29</v>
      </c>
      <c r="P42" s="13">
        <v>0.2</v>
      </c>
      <c r="Q42" s="30"/>
    </row>
    <row r="43" spans="2:17" x14ac:dyDescent="0.35">
      <c r="M43" s="26"/>
      <c r="O43" s="9"/>
      <c r="P43" s="13"/>
      <c r="Q43" s="30">
        <v>-15000</v>
      </c>
    </row>
    <row r="44" spans="2:17" x14ac:dyDescent="0.35">
      <c r="M44" s="26"/>
      <c r="O44" s="9"/>
      <c r="P44" s="13"/>
      <c r="Q44" s="30"/>
    </row>
    <row r="45" spans="2:17" ht="15" thickBot="1" x14ac:dyDescent="0.4">
      <c r="M45" s="26"/>
      <c r="P45" s="13"/>
      <c r="Q45" s="26"/>
    </row>
    <row r="46" spans="2:17" ht="16" thickBot="1" x14ac:dyDescent="0.4">
      <c r="C46" s="106" t="s">
        <v>30</v>
      </c>
      <c r="D46" s="63" t="s">
        <v>32</v>
      </c>
      <c r="E46" s="85">
        <f>E18-I46</f>
        <v>-300</v>
      </c>
      <c r="I46" s="57">
        <f>MAX(M41,M50)</f>
        <v>8300</v>
      </c>
      <c r="M46" s="26"/>
      <c r="P46" s="13"/>
      <c r="Q46" s="26"/>
    </row>
    <row r="47" spans="2:17" ht="15.5" x14ac:dyDescent="0.35">
      <c r="C47" s="107" t="s">
        <v>9</v>
      </c>
      <c r="D47" s="96" t="s">
        <v>32</v>
      </c>
      <c r="E47" s="105">
        <v>1000</v>
      </c>
      <c r="M47" s="26"/>
      <c r="O47" s="9" t="s">
        <v>27</v>
      </c>
      <c r="P47" s="13">
        <v>0.3</v>
      </c>
      <c r="Q47" s="30"/>
    </row>
    <row r="48" spans="2:17" ht="16" thickBot="1" x14ac:dyDescent="0.4">
      <c r="C48" s="108" t="s">
        <v>31</v>
      </c>
      <c r="D48" s="64" t="s">
        <v>32</v>
      </c>
      <c r="E48" s="87">
        <f>E46-E47</f>
        <v>-1300</v>
      </c>
      <c r="M48" s="26"/>
      <c r="O48" s="9"/>
      <c r="P48" s="13"/>
      <c r="Q48" s="30">
        <v>0</v>
      </c>
    </row>
    <row r="49" spans="11:17" x14ac:dyDescent="0.35">
      <c r="M49" s="26"/>
      <c r="O49" s="9" t="s">
        <v>28</v>
      </c>
      <c r="P49" s="13">
        <v>0.5</v>
      </c>
      <c r="Q49" s="30"/>
    </row>
    <row r="50" spans="11:17" x14ac:dyDescent="0.35">
      <c r="K50" t="s">
        <v>26</v>
      </c>
      <c r="M50" s="56">
        <f>SUMPRODUCT(P47:P51,Q48:Q52)</f>
        <v>0</v>
      </c>
      <c r="O50" s="9"/>
      <c r="P50" s="13"/>
      <c r="Q50" s="30">
        <v>0</v>
      </c>
    </row>
    <row r="51" spans="11:17" x14ac:dyDescent="0.35">
      <c r="M51" s="26"/>
      <c r="O51" s="9" t="s">
        <v>29</v>
      </c>
      <c r="P51" s="13">
        <v>0.2</v>
      </c>
      <c r="Q51" s="30"/>
    </row>
    <row r="52" spans="11:17" x14ac:dyDescent="0.35">
      <c r="M52" s="26"/>
      <c r="O52" s="12"/>
      <c r="P52" s="13"/>
      <c r="Q52" s="30">
        <v>0</v>
      </c>
    </row>
    <row r="53" spans="11:17" x14ac:dyDescent="0.35">
      <c r="M53" s="26"/>
      <c r="O53" s="12"/>
      <c r="P53" s="13"/>
      <c r="Q53" s="26"/>
    </row>
  </sheetData>
  <mergeCells count="4">
    <mergeCell ref="F18:G18"/>
    <mergeCell ref="C36:C37"/>
    <mergeCell ref="B36:B37"/>
    <mergeCell ref="E18:E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Regneark</vt:lpstr>
      </vt:variant>
      <vt:variant>
        <vt:i4>18</vt:i4>
      </vt:variant>
    </vt:vector>
  </HeadingPairs>
  <TitlesOfParts>
    <vt:vector size="18" baseType="lpstr">
      <vt:lpstr>Ordinært beslutningstre 2-2</vt:lpstr>
      <vt:lpstr>Ordinært beslutningstre 2-3</vt:lpstr>
      <vt:lpstr>Ordinært beslutningstre 3-2</vt:lpstr>
      <vt:lpstr>Ordinært beslutningstre 3-3</vt:lpstr>
      <vt:lpstr>Markedsundersøkelse 2-3-3</vt:lpstr>
      <vt:lpstr>Markedsundersøkelse 2-2-2</vt:lpstr>
      <vt:lpstr>Markedsundersøkelse 2-3-2 (2)</vt:lpstr>
      <vt:lpstr>Markedsundersøkelse 2-3-2</vt:lpstr>
      <vt:lpstr>Markedsundersøkelse 2-2-3</vt:lpstr>
      <vt:lpstr>V20 Oppgave 4</vt:lpstr>
      <vt:lpstr>H19 Oppgave 4</vt:lpstr>
      <vt:lpstr>Prøveeksamen 1</vt:lpstr>
      <vt:lpstr>Prøveeksamen 2 H17 </vt:lpstr>
      <vt:lpstr>Prøveeksamen 2 H17 g)</vt:lpstr>
      <vt:lpstr>Prøveeksamen 3 </vt:lpstr>
      <vt:lpstr>V18</vt:lpstr>
      <vt:lpstr>H18</vt:lpstr>
      <vt:lpstr>H18 - 2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Printed>2020-12-26T11:57:39Z</cp:lastPrinted>
  <dcterms:created xsi:type="dcterms:W3CDTF">2008-04-13T20:28:08Z</dcterms:created>
  <dcterms:modified xsi:type="dcterms:W3CDTF">2020-12-26T12:17:15Z</dcterms:modified>
</cp:coreProperties>
</file>