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ngthu\Downloads\"/>
    </mc:Choice>
  </mc:AlternateContent>
  <xr:revisionPtr revIDLastSave="0" documentId="13_ncr:1_{2775722E-0FA0-4A9D-AD8E-9F94D78FB1DB}" xr6:coauthVersionLast="47" xr6:coauthVersionMax="47" xr10:uidLastSave="{00000000-0000-0000-0000-000000000000}"/>
  <bookViews>
    <workbookView xWindow="-108" yWindow="-108" windowWidth="23256" windowHeight="12456" activeTab="2" xr2:uid="{F8D56DF8-FD0E-408F-A500-B93447BA5BD3}"/>
  </bookViews>
  <sheets>
    <sheet name="merged_output" sheetId="1" r:id="rId1"/>
    <sheet name="Negative_experience_per_hotel" sheetId="2" r:id="rId2"/>
    <sheet name="Negative_experience_by_City" sheetId="3" r:id="rId3"/>
  </sheets>
  <definedNames>
    <definedName name="_xlnm._FilterDatabase" localSheetId="0" hidden="1">merged_output!$A$1:$V$394</definedName>
  </definedNames>
  <calcPr calcId="0"/>
</workbook>
</file>

<file path=xl/calcChain.xml><?xml version="1.0" encoding="utf-8"?>
<calcChain xmlns="http://schemas.openxmlformats.org/spreadsheetml/2006/main">
  <c r="B3" i="2" l="1"/>
  <c r="C3" i="2"/>
  <c r="D3" i="2"/>
  <c r="E3" i="2"/>
  <c r="F3" i="2"/>
  <c r="G3" i="2"/>
  <c r="H3" i="2"/>
  <c r="I3" i="2"/>
  <c r="AE2" i="1"/>
  <c r="AF2" i="1"/>
  <c r="AG2" i="1"/>
  <c r="AH2" i="1"/>
  <c r="AI2" i="1"/>
  <c r="AJ2" i="1"/>
  <c r="AK2" i="1"/>
  <c r="AL2" i="1"/>
  <c r="W394" i="1"/>
  <c r="W393" i="1"/>
  <c r="W392" i="1"/>
  <c r="W390" i="1"/>
  <c r="W388" i="1"/>
  <c r="W387" i="1"/>
  <c r="W386" i="1"/>
  <c r="W385" i="1"/>
  <c r="W383" i="1"/>
  <c r="W381" i="1"/>
  <c r="W378" i="1"/>
  <c r="W377" i="1"/>
  <c r="W376" i="1"/>
  <c r="W374" i="1"/>
  <c r="W372" i="1"/>
  <c r="W371" i="1"/>
  <c r="W370" i="1"/>
  <c r="W369" i="1"/>
  <c r="W368" i="1"/>
  <c r="W366" i="1"/>
  <c r="W365" i="1"/>
  <c r="W361" i="1"/>
  <c r="W360" i="1"/>
  <c r="W359" i="1"/>
  <c r="W358" i="1"/>
  <c r="W357" i="1"/>
  <c r="W356" i="1"/>
  <c r="W355" i="1"/>
  <c r="W354" i="1"/>
  <c r="W353" i="1"/>
  <c r="W352" i="1"/>
  <c r="W351" i="1"/>
  <c r="W350" i="1"/>
  <c r="W349" i="1"/>
  <c r="W348" i="1"/>
  <c r="W346" i="1"/>
  <c r="W344" i="1"/>
  <c r="W343" i="1"/>
  <c r="W342" i="1"/>
  <c r="W340" i="1"/>
  <c r="W338" i="1"/>
  <c r="W337" i="1"/>
  <c r="W335" i="1"/>
  <c r="W334" i="1"/>
  <c r="W333" i="1"/>
  <c r="B2" i="3" s="1"/>
  <c r="W331" i="1"/>
  <c r="W329" i="1"/>
  <c r="W328" i="1"/>
  <c r="W325" i="1"/>
  <c r="W324" i="1"/>
  <c r="W323" i="1"/>
  <c r="W320" i="1"/>
  <c r="W319" i="1"/>
  <c r="W318" i="1"/>
  <c r="W317" i="1"/>
  <c r="W316" i="1"/>
  <c r="W315" i="1"/>
  <c r="W313" i="1"/>
  <c r="W312" i="1"/>
  <c r="W311" i="1"/>
  <c r="W310" i="1"/>
  <c r="W309" i="1"/>
  <c r="W307" i="1"/>
  <c r="W306" i="1"/>
  <c r="W305" i="1"/>
  <c r="W302" i="1"/>
  <c r="W301" i="1"/>
  <c r="W300" i="1"/>
  <c r="W299" i="1"/>
  <c r="W298" i="1"/>
  <c r="W295" i="1"/>
  <c r="W292" i="1"/>
  <c r="W291" i="1"/>
  <c r="W290" i="1"/>
  <c r="W289" i="1"/>
  <c r="W287" i="1"/>
  <c r="W286" i="1"/>
  <c r="W282" i="1"/>
  <c r="W281" i="1"/>
  <c r="W280" i="1"/>
  <c r="W279" i="1"/>
  <c r="W277" i="1"/>
  <c r="W276" i="1"/>
  <c r="W274" i="1"/>
  <c r="W273" i="1"/>
  <c r="W272" i="1"/>
  <c r="W271" i="1"/>
  <c r="W270" i="1"/>
  <c r="W268" i="1"/>
  <c r="W267" i="1"/>
  <c r="W266" i="1"/>
  <c r="W263" i="1"/>
  <c r="W262" i="1"/>
  <c r="W260" i="1"/>
  <c r="W258" i="1"/>
  <c r="W257" i="1"/>
  <c r="W256" i="1"/>
  <c r="W255" i="1"/>
  <c r="W251" i="1"/>
  <c r="W250" i="1"/>
  <c r="W249" i="1"/>
  <c r="W246" i="1"/>
  <c r="W245" i="1"/>
  <c r="W243" i="1"/>
  <c r="W241" i="1"/>
  <c r="W240" i="1"/>
  <c r="W239" i="1"/>
  <c r="W238" i="1"/>
  <c r="W237" i="1"/>
  <c r="W236" i="1"/>
  <c r="W234" i="1"/>
  <c r="W233" i="1"/>
  <c r="W232" i="1"/>
  <c r="W231" i="1"/>
  <c r="W230" i="1"/>
  <c r="W226" i="1"/>
  <c r="W223" i="1"/>
  <c r="W220" i="1"/>
  <c r="W219" i="1"/>
  <c r="W218" i="1"/>
  <c r="W217" i="1"/>
  <c r="W216" i="1"/>
  <c r="W214" i="1"/>
  <c r="W213" i="1"/>
  <c r="W212" i="1"/>
  <c r="W211" i="1"/>
  <c r="W210" i="1"/>
  <c r="W209" i="1"/>
  <c r="W206" i="1"/>
  <c r="W205" i="1"/>
  <c r="W204" i="1"/>
  <c r="W203" i="1"/>
  <c r="W201" i="1"/>
  <c r="W200" i="1"/>
  <c r="W199" i="1"/>
  <c r="W198" i="1"/>
  <c r="W197" i="1"/>
  <c r="W194" i="1"/>
  <c r="W193" i="1"/>
  <c r="W192" i="1"/>
  <c r="W190" i="1"/>
  <c r="W189" i="1"/>
  <c r="W186" i="1"/>
  <c r="W184" i="1"/>
  <c r="W183" i="1"/>
  <c r="W182" i="1"/>
  <c r="W181" i="1"/>
  <c r="W180" i="1"/>
  <c r="W179" i="1"/>
  <c r="W176" i="1"/>
  <c r="W175" i="1"/>
  <c r="W174" i="1"/>
  <c r="W173" i="1"/>
  <c r="W172" i="1"/>
  <c r="W171" i="1"/>
  <c r="W170" i="1"/>
  <c r="W169" i="1"/>
  <c r="W167" i="1"/>
  <c r="W166" i="1"/>
  <c r="W160" i="1"/>
  <c r="W159" i="1"/>
  <c r="W158" i="1"/>
  <c r="W156" i="1"/>
  <c r="W155" i="1"/>
  <c r="W154" i="1"/>
  <c r="W153" i="1"/>
  <c r="W152" i="1"/>
  <c r="W150" i="1"/>
  <c r="W149" i="1"/>
  <c r="W148" i="1"/>
  <c r="W147" i="1"/>
  <c r="W143" i="1"/>
  <c r="W141" i="1"/>
  <c r="W140" i="1"/>
  <c r="W139" i="1"/>
  <c r="W138" i="1"/>
  <c r="W136" i="1"/>
  <c r="W135" i="1"/>
  <c r="W134" i="1"/>
  <c r="W133" i="1"/>
  <c r="W132" i="1"/>
  <c r="W131" i="1"/>
  <c r="W130" i="1"/>
  <c r="W129" i="1"/>
  <c r="W128" i="1"/>
  <c r="W127" i="1"/>
  <c r="W126" i="1"/>
  <c r="W122" i="1"/>
  <c r="W121" i="1"/>
  <c r="W120" i="1"/>
  <c r="W118" i="1"/>
  <c r="W117" i="1"/>
  <c r="W116" i="1"/>
  <c r="W115" i="1"/>
  <c r="W114" i="1"/>
  <c r="W113" i="1"/>
  <c r="W112" i="1"/>
  <c r="W110" i="1"/>
  <c r="W108" i="1"/>
  <c r="W107" i="1"/>
  <c r="W106" i="1"/>
  <c r="W105" i="1"/>
  <c r="W103" i="1"/>
  <c r="W98" i="1"/>
  <c r="W97" i="1"/>
  <c r="W96" i="1"/>
  <c r="W95" i="1"/>
  <c r="W94" i="1"/>
  <c r="W93" i="1"/>
  <c r="W92" i="1"/>
  <c r="W90" i="1"/>
  <c r="W88" i="1"/>
  <c r="W87" i="1"/>
  <c r="W85" i="1"/>
  <c r="W84" i="1"/>
  <c r="W83" i="1"/>
  <c r="W82" i="1"/>
  <c r="W81" i="1"/>
  <c r="W79" i="1"/>
  <c r="W77" i="1"/>
  <c r="W76" i="1"/>
  <c r="W73" i="1"/>
  <c r="W71" i="1"/>
  <c r="W70" i="1"/>
  <c r="W69" i="1"/>
  <c r="W67" i="1"/>
  <c r="W66" i="1"/>
  <c r="W65" i="1"/>
  <c r="W64" i="1"/>
  <c r="W63" i="1"/>
  <c r="W62" i="1"/>
  <c r="W61" i="1"/>
  <c r="W59" i="1"/>
  <c r="W58" i="1"/>
  <c r="W57" i="1"/>
  <c r="W54" i="1"/>
  <c r="W53" i="1"/>
  <c r="W52" i="1"/>
  <c r="W51" i="1"/>
  <c r="W50" i="1"/>
  <c r="W49" i="1"/>
  <c r="W46" i="1"/>
  <c r="W45" i="1"/>
  <c r="W43" i="1"/>
  <c r="W41" i="1"/>
  <c r="W40" i="1"/>
  <c r="W39" i="1"/>
  <c r="W38" i="1"/>
  <c r="W37" i="1"/>
  <c r="W36" i="1"/>
  <c r="W35" i="1"/>
  <c r="W34" i="1"/>
  <c r="W33" i="1"/>
  <c r="C2" i="3" s="1"/>
  <c r="W32" i="1"/>
  <c r="F2" i="3" s="1"/>
  <c r="W26" i="1"/>
  <c r="W25" i="1"/>
  <c r="W24" i="1"/>
  <c r="W22" i="1"/>
  <c r="W19" i="1"/>
  <c r="W18" i="1"/>
  <c r="W17" i="1"/>
  <c r="W15" i="1"/>
  <c r="W14" i="1"/>
  <c r="W13" i="1"/>
  <c r="W12" i="1"/>
  <c r="W11" i="1"/>
  <c r="W10" i="1"/>
  <c r="W9" i="1"/>
  <c r="W8" i="1"/>
  <c r="G3" i="3" s="1"/>
  <c r="W7" i="1"/>
  <c r="W6" i="1"/>
  <c r="W4" i="1"/>
  <c r="W2" i="1"/>
  <c r="D2" i="3" s="1"/>
  <c r="O62" i="1"/>
  <c r="O71" i="1"/>
  <c r="P106" i="1"/>
  <c r="P140" i="1"/>
  <c r="A152" i="1"/>
  <c r="A153" i="1"/>
  <c r="P196" i="1"/>
  <c r="O197" i="1"/>
  <c r="O273" i="1"/>
  <c r="O281" i="1"/>
  <c r="O294" i="1"/>
  <c r="E3" i="3" l="1"/>
  <c r="G2" i="3"/>
  <c r="B3" i="3"/>
  <c r="F3" i="3"/>
  <c r="E2" i="3"/>
  <c r="C3" i="3"/>
  <c r="D3" i="3"/>
  <c r="G2" i="2"/>
  <c r="E2" i="2"/>
  <c r="Z2" i="1"/>
  <c r="Y2" i="1"/>
  <c r="H2" i="2"/>
  <c r="F2" i="2"/>
  <c r="X2" i="1"/>
  <c r="I2" i="2"/>
  <c r="AB2" i="1"/>
  <c r="AC2" i="1"/>
  <c r="AA2" i="1"/>
  <c r="AD2" i="1"/>
  <c r="C2" i="2"/>
  <c r="D2" i="2"/>
  <c r="B2" i="2"/>
</calcChain>
</file>

<file path=xl/sharedStrings.xml><?xml version="1.0" encoding="utf-8"?>
<sst xmlns="http://schemas.openxmlformats.org/spreadsheetml/2006/main" count="4579" uniqueCount="1877">
  <si>
    <t>business_id</t>
  </si>
  <si>
    <t>name</t>
  </si>
  <si>
    <t>address</t>
  </si>
  <si>
    <t>city</t>
  </si>
  <si>
    <t>state</t>
  </si>
  <si>
    <t>postal_code</t>
  </si>
  <si>
    <t>latitude</t>
  </si>
  <si>
    <t>longitude</t>
  </si>
  <si>
    <t>stars_x</t>
  </si>
  <si>
    <t>review_count</t>
  </si>
  <si>
    <t>is_open</t>
  </si>
  <si>
    <t>attributes</t>
  </si>
  <si>
    <t>categories</t>
  </si>
  <si>
    <t>hours</t>
  </si>
  <si>
    <t>review_id</t>
  </si>
  <si>
    <t>user_id</t>
  </si>
  <si>
    <t>stars_y</t>
  </si>
  <si>
    <t>useful</t>
  </si>
  <si>
    <t>funny</t>
  </si>
  <si>
    <t>cool</t>
  </si>
  <si>
    <t>text</t>
  </si>
  <si>
    <t>date</t>
  </si>
  <si>
    <t>XTWGzxXdQN0DVVH2GPGwiA</t>
  </si>
  <si>
    <t>Days Inn by Wyndham Reno South</t>
  </si>
  <si>
    <t>5851 S Virginia St, No.101</t>
  </si>
  <si>
    <t>Reno</t>
  </si>
  <si>
    <t>NV</t>
  </si>
  <si>
    <t>{'BusinessAcceptsCreditCards': 'True', 'WiFi': "u'free'", 'RestaurantsPriceRange2': '2'}</t>
  </si>
  <si>
    <t>Hotels, Hotels &amp; Travel, Event Planning &amp; Services</t>
  </si>
  <si>
    <t>{'Monday': '0:0-0:0', 'Tuesday': '0:0-0:0', 'Wednesday': '0:0-0:0', 'Thursday': '0:0-0:0', 'Friday': '0:0-0:0', 'Saturday': '0:0-0:0', 'Sunday': '0:0-0:0'}</t>
  </si>
  <si>
    <t>LrfDBpdlzI7h5NNEMfx_9A</t>
  </si>
  <si>
    <t>i0oTN52XvSfhIn2EHV86VQ</t>
  </si>
  <si>
    <t>I will not stay at the Reno Days Inn again. They practice gender discrimination by putting the reservation under the man's name when it was the woman who called, then won't let the woman check in. They add hidden costs after you book on the phone for the same night because there are local fees about which you were not told, but won't let you cancel when you arrive because they require 24 hours notice of cancellation without penalty. They tell you breakfast is from 6:00 - 9:30 when you check in, then tell you breakfast is over when you arrive for it at 9:00. They put you in a double room for 4, but only give you 3 towels and the towels are all a dirty looking off white. Bad experience!
Also, the free wifi didn't work!</t>
  </si>
  <si>
    <t>XpTCMn5Yfix7YGehiHg54A</t>
  </si>
  <si>
    <t>nNlRYWO00FvLVQx9Hp6_dw</t>
  </si>
  <si>
    <t>Shares space with a Super 8 - I think the leftmost wing (as you face the property from S. Virginia) is just designated as the Days Inn for whatever reason and the rest of the property is the Super 8. Stayed at and reviewed the Super 8 previously, the Days Inn rooms are pretty much identical, so you can just look that one up for more detail I guess. 
Short version if you don't wanna - clean rooms and pretty nice, OK little continental breakfast, coffee maker w/ pot in room, good cable selection, micro and fridge, great free wifi (able to stream a whole hockey game in good quality!). Would be a dream for the price (30-45 weeknites) except it was built back in the 50s or 60s somewhere so the walls are on the thin side and there's a vent shared between bathrooms so you and neighbor can stay apprised of each others poop noises (no fan either). 
The place seems like only 25% occupied on weekdays in the off-season when there's nothing going on in town, though, and I noticed they seem to make an effort to stagger people so that you don't have to share walls with anyone - I was there 3 nights and had no neighbors the whole time, and going by open/closed curtains in the morning I didn't see anyone right next to each other. If that was intentional then that's really cool, most hotels just robotically file people into sequential rooms even when the place is near empty. 4 stars mostly for that rlly. Oh and you can't control the room temp. so in extreme weather it might be rough. I had no issues though, and the system isn't anywhere near as noisy as people on Tripadvisor make it out to be. 
Couple of oddities about the rates. Booking online through Wyndham's site is almost always way lower than whatever the sign outside says. Even though the rooms and property are the same, the rates can be different for Super 8 and Days on any given night, and there never seems to be one that's consistently lower. Prices can spike super high on Friday and Saturday as they do everywhere, but sometimes here they spike on Thursday and Sunday too. Oh, and for some reason a 2nd floor room costs $10 more a night on Wyndham's site, though I booked a 1st floor and they put me on the 2nd floor anyway. Floors didn't buckle at all so I dunno what the deal with that is. 
If it's really hot, really cold or really busy in town I might not roll the dice on it. I'd definitely come back in the off-season on a weekday for the great rate I got though</t>
  </si>
  <si>
    <t>_d5OAxaxRPsivgYbBq7U1A</t>
  </si>
  <si>
    <t>Hyatt Place Philadelphia/King of Prussia</t>
  </si>
  <si>
    <t>440 American Ave</t>
  </si>
  <si>
    <t>King of Prussia</t>
  </si>
  <si>
    <t>PA</t>
  </si>
  <si>
    <t>Hotels, Event Planning &amp; Services, Hotels &amp; Travel</t>
  </si>
  <si>
    <t>G3yDORZ00fTqiNA0zo4cpw</t>
  </si>
  <si>
    <t>mmCOgzbtJlprGN6C4ZXmhQ</t>
  </si>
  <si>
    <t>The hotel was okay.  The night I stayed here wasn't busy at all.
The hotel is located in a part of King of Prussia that really isn't convenient to the rest of King of Prussia.  And the Pennsylvania Turnpike is immediately behind the hotel.  Since my room overlooked the Turnpike, I did at times a low hum at times through the course of the evening.  If I stayed here again, I would ask for a room that didn't face the Turnpike.
The room itself was nice.  The bed was in a back part and the sofa was in the front part.  A piece of furniture divides the two parts, in which you will find the ice bucket.  On this piece of furniture is the television, which swiveled back and forth so you could watch either on bed or on the sofa.
With the ice buckets were two glasses.  I hate glasses in a hotel.  In all of the hotels that I've stayed, I've never seen a housekeeper take the glasses down to be washed.  So I am sure that they just rinse them off in the sink.  Even though it looks tacky, I would much prefer plastic cups sealed in plastic.
Also you won't have to worry about scalding yourself in the shower because it took almost 10 minutes to warm up to a decent temperature.  And the hotel wasn't busy.  I could only imagine if the place was busy.
The free breakfast isn't something to look forward to.  There were 4 little pancakes out on a skillet.  I took 2 and both had the texture of being out for a while.  They also a couple of little breakfast sandwiches, they looked like they have been out for a while.
There was free wi-fi.  And for free wi-fi, it actually worked very well.</t>
  </si>
  <si>
    <t>BLo36_MZyZfK6pSWB_kXiw</t>
  </si>
  <si>
    <t>Ip4lf6DEooCeLvrLPCm3Jg</t>
  </si>
  <si>
    <t>Great Hotel.  The room was the perfect size for two people.  It has a separate sitting area and a huge big screen TV that swivels around from the sitting area to the bedroom area.  It's very clean and  the beds are sleep until the last possible moment comfortable.  Free Wifi through the hotel. The workout facility has state of the art equipment with each having it's own TV to watch whatever you want.  The free breakfast buffet is of high quality - fresh oatmeal - not just from the little paper bag, 6 different types of cereal, fruit bowl and take away fruits, breads, bisquits, eggs, sausage, potatoes, and such.  You can also order off the menu.  If you prefer to "belly-up" to the bar at night for a few beers, wines or drinks, it's a great way to meet the staff.  They are a a great group of people to get to know!  Everyone went above and beyond to make us happy and whoever else was there.  
Great location, quiet area, close to any type of food you could imagine.  I will return and highly recommend that you check this place out.</t>
  </si>
  <si>
    <t>KBDlQpRaxMDTGcZwp2HLEw</t>
  </si>
  <si>
    <t>Courtyard by Marriott Reno</t>
  </si>
  <si>
    <t>6855 South Virginia Street</t>
  </si>
  <si>
    <t>{'RestaurantsPriceRange2': '2', 'BusinessAcceptsCreditCards': 'True', 'WiFi': "u'free'", 'BusinessAcceptsBitcoin': 'False', 'DogsAllowed': 'False', 'WheelchairAccessible': 'True'}</t>
  </si>
  <si>
    <t>Hotels &amp; Travel, Event Planning &amp; Services, Venues &amp; Event Spaces, Hotels</t>
  </si>
  <si>
    <t>dplLhB56eYs6JOUWm_pGLw</t>
  </si>
  <si>
    <t>r2uty-FJdKwGmex17k4DXA</t>
  </si>
  <si>
    <t>We stayed here for free (I redeemed a Marriott Reward certificate).  The room was very clean, the bed was average, and fine for one night.  The temperature in Reno was in the 100s, so I was happy that the air conditioning worked great in the room.  My only complaint is that the bathroom vanity sink was tiny; I hate this, especially if you are sharing a room.  We went to dinner and a show at the Grand Sierra, which was just about 5 miles away.</t>
  </si>
  <si>
    <t>wmSh847RlJydr10IIcXbtQ</t>
  </si>
  <si>
    <t>q9Zak7qUOrLpBjmTrfYFVQ</t>
  </si>
  <si>
    <t>Brad Lassner and Ron Hanson who happen to be the general management team at this location are by far they worst individuals I have ever encountered on a hospitality team. After displacing us from our room after being told by one of their associates that our arrival was confirmed we showed up to check in, and they were sold out. Although they are not willing to credit us back for the charges on the nights we could not sleep there. Ron Hanson specifically told me to my face (which Brad now claims never happened) that we would be credited and he gave me what he said was a receipt to show this. I accepted the receipt and left hoping to never have to deal with them again, only to find out they did in fact charge the card and are not refunding it. (I also want to note the woman at the desk who I was first dealing lacked any customer service). Finally I had to call the Marriott Rewards Customer Service number who located notes entered by the onsite team the day I was in there stating they would refund it in order to get my money back. Brad of course hates this and has asked that I not ever call his hotel again (I will gladly comply with that request). Bottom line, stay away from this Marriott! If they treat their rewards members this poorly I cannot imagine how they treat others. Lucky for us I am clearly in the right here and Marriott Customer Service was able to see that and help us. I hope to save any of you the stress, just avoid.</t>
  </si>
  <si>
    <t>TgbI5_wXWa82NBVwkvC0yQ</t>
  </si>
  <si>
    <t>Courtyard by Marriott Philadelphia Plymouth Meeting</t>
  </si>
  <si>
    <t>651 Fountain Road</t>
  </si>
  <si>
    <t>Plymouth Meeting</t>
  </si>
  <si>
    <t>{'RestaurantsPriceRange2': '2', 'DogsAllowed': 'False', 'BusinessAcceptsBitcoin': 'False', 'BusinessAcceptsCreditCards': 'True', 'WiFi': "u'paid'", 'WheelchairAccessible': 'True'}</t>
  </si>
  <si>
    <t>Hotels &amp; Travel, Event Planning &amp; Services, Hotels, Venues &amp; Event Spaces</t>
  </si>
  <si>
    <t>J6djg_Lf7zdaOOloEtDVBg</t>
  </si>
  <si>
    <t>2_4JtcA9zV6hvxKsJKqX-A</t>
  </si>
  <si>
    <t>I called for a one night stay. In the Willow Grove area of Pennsylvania. When I spoke with the reservation clerk at the hotel I was told that the Plymouth meeting on fountain Road was the Willow Grove location. That is not true which I found out last night in the dark as I drove past the hotel I wanted to stay at and checked into the Plymouth meeting location. This hotel is clearly designed for the many office buildings that are around it with lots of meeting space and lots of parking however a check and it is clear that only the front of the hotel is designed for hotel guests and parking is not really convenient if you come in late and are told that the only elevator is in the front of the building. The room looks modern it's decorated appropriately the bed is whateverI took exception to having another woman's clothing in the bathroom and then when I reached for a blanket in the drawer and it was a wadded up questionably clean mess in a drawer I decided that maybe this hotel was too happy with their business customers and didn't care about the regular people</t>
  </si>
  <si>
    <t>Ib_4hovCncrP4OKjv1iy4g</t>
  </si>
  <si>
    <t>cg5ohEA3P-y7jfmauHIJuQ</t>
  </si>
  <si>
    <t>Oh another week another hotel in PA... I don't pick the places. Its kinda like a long weekend blind date for me.  Can be nice or disaster...  This one is was in the middle...
 The good and the bad....
The marriot A+ service... They always make my request .. I always like a room top floor. Away from elevators and ice machine.a quiet room. I live in the country so I'm used to quiet night sleep. 
 The room itself was pretty and had a cute balcony. Some rooms didn't come with one. It had this most amazing looking loveseat but it was very hard to move so I couldn't really open the curtains all the way.  Nice king size bed. Place to work/eat..
TV... 
Some things that kind of annoy me... they have this gorgeous Courtyard and I understand all the guests should be able to do whatever.. but the whole late afternoon evening and tell a lot about 11 at night a bunch of Lacrosse playing kids were in the beautiful Courtyard right underneath my window screaming and yelling and they even set up a movie theater which was super loud and hotel didn't seem to give a crap that they were out there. 
I really don't like it when they don't provide any kind of complimentary morning breakfast things everything was paid overpriced of course and not even that great I did not opt in buy anything.  Not even free water .. 
The pool was permanently closed in there actually going to be making another meeting area I'm pretty sure though it's a Pennsylvania state thing that they can't have their indoor pools open.
Also there was somebody that had a dog and he kept on pooping  on the side where I parked.  and it was there from the whole time I was there and it would add up..  Clean up the dog waste. 
Another thing I notice about the Marriott Hotel chain is that they'll have the TV with the guide and it's very limited TV channel selection they don't even include the Hallmark Channel.  Like why not lol 
I did not pick this hotel Nor would  I've actually chosen it myself</t>
  </si>
  <si>
    <t>jTI5Xjk27An8ceJ6VwpXiQ</t>
  </si>
  <si>
    <t>DoubleTree by Hilton Hotel Philadelphia Center City</t>
  </si>
  <si>
    <t>237 S Broad St</t>
  </si>
  <si>
    <t>Philadelphia</t>
  </si>
  <si>
    <t>{'WiFi': "u'paid'", 'RestaurantsPriceRange2': '2', 'BusinessAcceptsCreditCards': 'True', 'BusinessAcceptsBitcoin': 'False', 'DogsAllowed': 'False'}</t>
  </si>
  <si>
    <t>Hotels, Event Planning &amp; Services, Caterers, Hotels &amp; Travel</t>
  </si>
  <si>
    <t>poqQvJZsJoD1qacuuVheGA</t>
  </si>
  <si>
    <t>hLKjPz11BznYjclomCEaQw</t>
  </si>
  <si>
    <t>*do not stay here*
Oh how lovely to wake up Tuesday morning and be peppered with insect bites after sleeping in the second bed in my hotel room at The DoubleTree by Hilton Center City Philadelphia. What else is lovely is how rude and inconsiderate the staff has been on the matter. How they have the nerve to say to me, "where else have you been?" Where they have the gaul to lock me out of my room as I handle the matter. You told my boss I was angry and making a scene and drawing other guests into, which is absolutely not true. Why? Because I'm a black woman? Maybe I should have made a scene because clearly the diplomatic route is pointless. Where they insist I am lying because they can't find a bed bug when they "inspect." Absence of evidence is not proof. You know what is proof? The bites in these photos that I did not have Monday night when I showered and went to bed, but definitely had Tuesday morning when I woke up and now on Wednesday are swollen enough to make movements difficult. Where they send a man to a woman's room to come and inspect my things who then mansplains to me about bed bugs. The service at this establishment is already awful and I could let pretty much all of that slide, but I have been HARMED by this hotel and the staff's behavior is just kneading the harm. I have stayed at this chain before and enjoyed my stay (Scottsdale location is stellar!), so I was looking forward to my stay at The DoubleTree by Hilton City Center Philadelphia. Apparently my expectations were too high for even subpar service. Whatever happened to, "if you're not satisfied with your stay, let us know and we'll make it right?" So reads the sign in all your guest rooms. I did let you know and you belittled me, embarrassed me, ignored me, locked me out, and then gave me a sack of your cookies on my way out the door. I've had better experiences at hostels! Time to call the Department of Health. BUT FOR sleeping in this bed, at this hotel, I would not have hot welts the size of my hand on my torso and I wouldn't have to burn all my things. Now I am making a scene.</t>
  </si>
  <si>
    <t>0XxxN9j99Oaa-IctK6-fDw</t>
  </si>
  <si>
    <t>HW3wM143GcP1B0gM2MfpYQ</t>
  </si>
  <si>
    <t>Stayed here in July for 2 nights (daughter's college activities) and thought the place was pretty good given location, price, amenities, room size and as everyone knows, the chocolate chip cookies.  Although not a huge issue they have no TV channel guide so you wait several seconds each time you change a channel to see what channels they have and what might be on....irritating.
Fast foward to this past weekend (August) when I returned (daugher's college move in) and could not have been more disappointed.  Not sure if it's a fire regulation or not but the space between the floor and door bottom is HUGE.  Why is that an issue...you can hear every conversation in the hallway by the people who think the world around them wants to hear their every word.  Why are people so rude?  The hotel can't filter out rude people but I do expect my hotel room to get me away from them.  Okay, #2, the room smelled very strong of "room freshener" and a bit like cigarettes.  I would bet the previous occupant smoked even though it's a non smoking hotel.  Gross.  #3, the smoke detector was pulled off the wall and hanging by it's wires (previous guest unplugging it?).  #4 Urine stains on the floor around the toilet.  #5 the hot water handle on the sink fell off and was laying on the counter.  No hot water available in the sink.  
After drving 7 hours I was too tired to deal with it and just went to bed...on further reflection I should have changed rooms for the "freshener" smell issue.  But I didn't.  Trying to be helpful when I checked out I handed the hot water facet to the front desk...figuring that might get their attention to fix the room.  I told them of all the issues.  They were very nice about it.  I was not looking for anything in return but they offered a discount on my room....they took 20% off.  Not sure how I feel about that...on one hand 20% is better in my pocket than theirs, on the other it seemed a bit "light"....I would not expect "free", after all I did use the room, but I would have thought 50% was more appropriate....but whatever.
Yes I will try them again, the first stay was a 4 stars....the most recent a 1.  But just very disappointed with the experience.</t>
  </si>
  <si>
    <t>QQqlEasc9TQUicmR-L95FA</t>
  </si>
  <si>
    <t>1-aZ2AVsc3J8UDrPfG-1dw</t>
  </si>
  <si>
    <t>Lovely room. But hate the strong smelling air freshener they use when cleaning. It is like sitting next to someone who is wearing too much strong perfume. Left a note for the housekeeper to please use less, but returned to the stifling smell. Great breakfast and evening reception if you are executive level. Very convenient to many businesses, hospitals and nice restaurants. Self parking garage right next door for $25 vs $38 for valet. Save the money and self park! Half a block from the subway station. Overall nice and convenient place to stay.</t>
  </si>
  <si>
    <t>iLrA0wfg-QaUxNLRmxmv7A</t>
  </si>
  <si>
    <t>fMYU5_3AcUMbCgMu7Pj_jw</t>
  </si>
  <si>
    <t>I'm seeing a lot of complaints about the garage; for an extra $5 you can have the valet park your car.  No problems with that and worth the extra $5 plus tip that you give to the valet as far as I'm concerned.
We stayed on a Saturday evening through Sunday afternoon.  When we arrived around 5, there was no line to check in and it took about 2 minutes.  Warm cookies given, but they had nuts.  No nut allergy here, but I hate cookies with nuts.  Deduct one star!!  Kidding.
We decided to do room service because we were running low on time to get to a show and figured we'd do that rather than try to find a place to eat on a Saturday night and then rush through dinner to get back.  
If you're traveling with kids, room service is cheap for them.  Kids meals are $5 and are nicely sized.  I got a HUGE crabcake sandwich with an embarrassing amount of fries for $14, which is very reasonable and probably cheaper than what you'd usually pay at a sit down place.  I never expect much from a crabcake outside of B'more but this was great.  Not much filler, good flavor.
The hubster's meatloaf was also nicely portioned and he ordered a side of creamed spinach (eww!).  He said it tasted great though, and it came in a freaking TROUGH.
Gratuity was added to the room service bill and the man who brought our dinner was so  nice.  I asked if gratuity was added and he said yes, and thank you so much for asking.    I kind of feel like ass for not giving him something additional, but they do add something like 20% to the bill so, I'm trusting it gets to him like they say it does.
The room was a good size, very clean, comfortable beds and pillows.  Remote and t.v. were confusing to use, but that's pretty usual for a hotel room.  
Bathroom had a nice deep tub, fancy toiletries that smelled funny, and a hairdryer.  Score.
The next morning we did the hotel buffet.  I've had good luck with hotel breakfast buffets, but this SUCKED.  First of all the person manning the hostess area was pretty miserable, especially when I asked the cost of the buffet.  When she told me $16 I was ready to turn around but for some reason my husband thought it was still a good idea.
The eggs were runny, the potatoes tasted like they'd been sitting there for a day and then reheated.  They did have a do it yourself waffle station with fresh berries and that was nice, but that's about the nicest thing about the buffet.  They did have some other fresh fruit and yogurt, but come to think of it, when I stayed at the Marriott SpringHill Suites once, they offered a FREE buffet with the same items, save for the potatoes and bacon.  They did offer a mimosa made with chambourd.  Probably should have gotten that....  Oh well.  
We wanted to go to do some shopping and we weren't sure if we'd be back before check out so we checked our bags.  It wasn't too obvious where to go to check bags.  There was a closed door that was marked, but no one standing there and there was no one at the concierge stand (I never saw anyone there the entire stay).  Eventually I saw someone come out of the room and they checked our bags.  
Check out easy peasy as well although you were unsure if it actually worked.  You dial something on the phone and then hear some sort of tone and that means you're checked out.  I think they should have some kind of recording that says "you're checked out" but who am I?
In the morning, we got a statement under the door with what would be charged to the room.  Room service/valet was on there.  I noticed online when I checked my bank account that there was a charge for that plus another $50 which is what I suppose they secure when you check in and give them your credit card.  Which I suppose every other hotel in the world does.  IIRC though this was way less than the Marquis in NY which secured what you paid for the room as the deposit or whatever it is that is called.  
Oh by the way, they had dumb WiFi, the kind you have to pay for.  If you're a rewards customer I believe you get it for free.  It kills me when hotels make you pay for internet, but there are a million other places nearby where you can hook up to WiFi.
We'd stay here again if we're ever in Philly.  We got a great deal via expedia/hotels.com for $119/night so I have no complaints there.</t>
  </si>
  <si>
    <t>v9_mFZ94QI3MK11yl6WGoA</t>
  </si>
  <si>
    <t>8XdOnHEwGj7GdKs6_AEC3g</t>
  </si>
  <si>
    <t>Great location nice enough rooms and the staff were all polite and helpful. The room had a comfy bed, nice bathroom , great view also. the furniture was mordern-ish and not so comfy. The tub drained very slowly so we called and was fixed in no time. Don't waste your time with the overpriced continental breakfast, we heard it sucked and there are plenty of places within a short walk from the hotel with whatever you could eat for a lot cheaper. Also 10 bucks a night for so-so WIFI is kind of crappy. parking stinks too, there's a lot for the hotel but be prepared to shell out some cash for that. Other than that very nice</t>
  </si>
  <si>
    <t>ev7NfBdF9eMBo1r_HSjk5Q</t>
  </si>
  <si>
    <t>qipHmmkFoP6o1l4TwUViNA</t>
  </si>
  <si>
    <t>Located in the heart of Philadelphia, expect to be in close proximity to a lot of restaurants and Philadelphia's premier entertainment and arts district including the Kimmel Center, Clef Club, Freedom Theatre, Pennsylvania Ballet, Symphony House, and Academy of Music. And not to forget one of my favorite bars that got me into Yelp about 10 years ago, Good Dog Bar. The streetscape enhancements in this area is beautiful warranting for a few photos to be taken. Beyond that, the let's get to the hotel.
Behind the hotel is the hotel's parking garage. It's a bit archaic, you drive through the hotel driveway, past a narrow side street, and then through a parking gate to go through a maze of floors to find an available parking space that is very tight. If you're someone who hates to park close to other cars because of dings, you may find yourself concerned. Your best bet is to park a little higher up on the 3rd level or so, hoping to get a slightly bigger space where the larger cars park. Once your find a spot, make your way to the elevator and note where you park, each floor designated with some notation of American History. When you get to ground level, walk across the driveway into a hallway which takes you to the hotel lobby. Okay, check-in rewards you with a warm cookie. Score for those who love sweets.
Rooms are mediocre, the furniture somewhat dated however clean for the most part. The beds were a bit soft along the edges signifying it's age through wear and tear. When you sit on the edge of the bed, you get that falling effect where you have to reposition your body so that you won't fall off. Bathrooms are clean, at least of what you can't see, towels are white. The door to the hotel rooms are somewhat thin, where I could hear girls screaming from the room across the hall. If you need peace and quiet, this is not the hotel to be at.
The thing I found really odd about this hotel is that the front-desk staff are gone later in the evening and during the night. A small placard is there, that I did not care to read. By the elevator bay, there is a huge security guard there, asking any questionable passersby if they have a keycard. I sort of felt like I was in college again, entering a club of some sort. For that matter, I felt like there was quite a bit of riff raff, with college kids screaming, yelling and doing what college kids do before going to a bar or coming back from one. No classiness to the hotel whatsoever.
If you're looking to stay at a more modern, serene, family-oriented and/or adult crowd, I'd advise staying at another hotel. If you're looking for a more reasonably priced hotel along Avenue of the Arts, the Doubletree falls in this bucket, but at a price of sacrificing the aforementioned. You get what you pay for.</t>
  </si>
  <si>
    <t>IECESYSgHoE46ceFFYIOOw</t>
  </si>
  <si>
    <t>UyXqGEKod-veD6m6Hq0EDw</t>
  </si>
  <si>
    <t>We stayed here for a conference, and this hotel was pretty nice. I loved the fiber optic chandelier as you enter the wide open lobby. I'm assuming that we didn't receive our warm cookie because we were part of a conference group so perhaps I'll let that slide. But the location is absolutely perfect in the midst of the several theaters, The University of Arts, right down the street from City Hall, and a Wawa only one block away. In short, it's location in Center City puts you in the center of all the action, and I loved every moment of it!
The rooms were really nice and clean with large windows opening you to the city below and part of the river in the distance. This hotel has 26 floors, and we stayed on the 19th. Beware that the elevator doors only remain open when you press the button, I tried sticking my arm in the doorway and almost lost it. Also, I think most guests would appreciate if they fixed whatever the elevators were hitting once they passed certain floors. The sound was so loud it caused us to jump even when we knew it was coming. 
We had some minor trouble with our parking tickets as they were charged to two different cards and marked with two different checkout dates even though the rooms were reserved under the same name and card. Check your parking ticket before leaving; it'll save you time and energy. 
Overall, I liked this hotel. There's plenty of space as there were three different groups at the same time including a cake pop con! The rooms were nicely put together. A bathroom fan would be nice. The staff was friendly. I'd stay here again if provided the opportunity.</t>
  </si>
  <si>
    <t>Hf_g91oFXWgXGY6FxUfePg</t>
  </si>
  <si>
    <t>OpS8zvhoKf1GMS0MKmHP6A</t>
  </si>
  <si>
    <t>Horror !!!
Discrimination is number one specialty of the hotel staff . Discussing service , front desk staff 
Is not professional at all . Example : front desk lady when I arrived to the hotel was eating pasta at the register desk in front of me . How horrible this is , omg ! More things that happened are unbelievable . 
My room was charged pornographic movies for $100 of dollars . On my way checking out , and I did asked for final closure plus invoice . 
My room was charged with different services for next following day by different thief in the hotel . 
Managers are thief in the hotel ! 
Please advise for people going there ! Don't it is horrible experience and the most terrible to be a victim of such a place as Double tree hotel in this area . 
God bless !</t>
  </si>
  <si>
    <t>EgkIQrCX6R70nfmdlo2IYg</t>
  </si>
  <si>
    <t>YDss19FKlGBB1cB-9u4IcA</t>
  </si>
  <si>
    <t>Nice outside, filthy inside. 
This is a relatively nice Doubletree in center city. It's conveniently located, the lobby is nice (I like the fiber optic chandelier), and the front desk is pleasant.  The breakfast is pretty nice, though the food is no better than any hotel.  On paper and anywhere but the rooms, there's nothing really obviously wrong with this place.
The problem: this place is filthy. The rooms are in a seemingly perpetual state of brokenness: in my room, the ceiling in the bathroom was literally falling apart (moisture is weakening the drywall, there's no ventilation), the toilet made a loud screeching sound when flushed, and - one morning - hot water was entirely shut off and brown water flowed through the pipes for about an hour.  When I checked in, the carpet in my room was absolutely filthy (hair, dust, etc.) and only really ended up clean after a few days' cleanings by the staff.  Even the technology was broken: the TV would randomly freeze when used and require a restart, the clock was four hours off (and I couldn't figure out how to fix it), and the WiFi would randomly shut off throughout the night.
More broadly, I think this place is feeling its age and limitations.  The building itself is designed in such a way that some unlucky customers may find themselves in a room directly next to elevator lobbies (lots of hotels are cleverly designed to avoid this for obvious reasons).  The decor and amenities are pretty old.  Where improvements have been made, things haven't gotten better: for example, the showers, which appear to be newly redone, drip/leak unless you fiddle the knob ~just right~.  The concierge staff appear to be pulling double duty as doormen/bellboys/whatever, meaning they are frequently missing (or off smack talking with each other) when you need them. 
This place still has promise, and I hope that the Hilton staff step in and make the right improvements soon.</t>
  </si>
  <si>
    <t>zJErbOQMKX-MwHs_ulV7DA</t>
  </si>
  <si>
    <t>Philadelphia Marriott Old City</t>
  </si>
  <si>
    <t>One Dock St, 2nd and Walnut St</t>
  </si>
  <si>
    <t>{'RestaurantsPriceRange2': '3', 'BusinessAcceptsCreditCards': 'True', 'WiFi': "u'paid'", 'BusinessAcceptsBitcoin': 'False', 'DogsAllowed': 'True'}</t>
  </si>
  <si>
    <t>Event Planning &amp; Services, Hotels, Hotels &amp; Travel, Venues &amp; Event Spaces</t>
  </si>
  <si>
    <t>X97lkDTZBfserk6xxE3yhg</t>
  </si>
  <si>
    <t>GHNoBeqKIvSiq0vXz9nScA</t>
  </si>
  <si>
    <t>This location is really great, it can't be denied. And by that, I mean the actual physical location of the hotel--not the hotel itself. 
Service at this particular Sheraton ranges from quite friendly (the bartender in the restaurant, the clerk at the coffee shop, every single room cleaner/housekeeper I met) to completely indifferent and even rather surly (everyone else). 
The hotel is kinda shoddy and could use a good refresh/remodel. For instance, my room (a non-smoking room) had the worn-in stench of smoke and water stains on the ceiling. Various hallway signs were down or hand written. The elevator is super-pokey. The water pressure in the showers leaves quite a bit to be desired. The walls are paper-thin (I could hear the people next to me having a normal, quiet conversation VERY clearly...I could hear whenever anyone turned on a shower or flushed a toilet). 
The beds are comfortable, however, and the big plus is that the heat in the room actually worked (and quickly). Goodness, I hate hotels that cap your ability to turn up the heat. This is not one of them.
And, this is not for the casual traveler, but the hotel AV in the ballrooms/meeting rooms is not so great. Particularly the sound systems provided. Hire out if you can. 
You can walk to a large number of restaurants/attractions/whatnot from this hotel, but. . . meh.</t>
  </si>
  <si>
    <t>n3jV07kGXi64NwdeJJuI-g</t>
  </si>
  <si>
    <t>D63tbQkggXGHQB-4t6B3lA</t>
  </si>
  <si>
    <t>This place had a lot of 2 star reviews so I was pretty worried.  Actually, it turned out to be quite classy and pretty nice and not as "screw-y" as I thought it would be.  The lobby was beautiful, they had a decent size pool that was not overrun with kids, they had NFL network, the beds were comfortable and they had nice shampoos/lotions etc.  They even put out mouthwash and shaving cream!  You don't see that too often.
In the rooms they put out two huge bottles of fancy water on the desk, which we were very suspicious of.  Obviously they were trying to get us to drink it and then charge outrageous prices for it, right?  We couldn't find price information and assumed they were hiding it as a trick so we would think it was free and accidently drink it.  After all this speculation, we finally asked - and were shocked to find it was free!  That was a nice surprise, and something I haven't seen in a US hotel in a while.  It actually makes me hate the Ballston Hilton and Westin even more.  If anyone reading this is planning to go to DC, please do not stay at one of those places.
If I had to complain about something, I would say one of the rooms had a distinct chlorine smell because it was facing the pool, and there were also noises coming in there from the pool area which interrupted nap time a bit.  But whatever, that wasn't really a big deal.  Oh, and charging for wifi - that in itself knocks a star off.
I have now been to two swanky hotels in Philadelphia - here and the Four Seasons, and I actually prefer this one.  The rooms are nicer and the location is better.  I recommend requesting a room facing the lobby instead of the pool because of the smell and don't let them win by paying the ridiculous wifi fee - go to a nearby free wifi place instead, they are all over.</t>
  </si>
  <si>
    <t>Zt6-frRQYHm-yNMzcMdl-g</t>
  </si>
  <si>
    <t>3oPsQOuuwtl3ITdiT3L2ig</t>
  </si>
  <si>
    <t>We had a really nice stay. The hotel is located in a very quiet area of Old City but is in pretty close proximity to important spots in the city. Check-in was a breeze. The lobby is very nice &amp; has a Starbucks. 
Our room &amp; bathroom appeared clean. We really hated the heavy comforter, we removed it to sleep with just the heavy sheets instead. One of the valets whistled outside of our room off &amp; on from the hours of 3-5am or so. Of course we found it to be super obnoxious &amp; disrespectful but we didn't bother complaining either. Another negative was the lack of mini fridge. Checked out by just dropping our room key in the key box on our way out of the lobby.</t>
  </si>
  <si>
    <t>B8filru55HBB8N1aDiFezQ</t>
  </si>
  <si>
    <t>srQAp5bOZjzCxFpA49FqhA</t>
  </si>
  <si>
    <t>This hotel gets three stars based on location--- we took the train up from D.C. and wanted to be able to access the historical parts of the city and hit some great restaurants by foot, and for that, you can't beat where it is- the heart of Old City. The top floor indoor pool and sauna were quite pleasant, as well, but I'd hate to be in a room up there. The entire floor smelled very strongly of chlorine.
Hands down, the biggest negative was  the drink prices. We ordered two drinks. A double vodka soda (absolut) and a rail double margarita. We paid over $40. FOR THOSE TWO DRINKS. Now, living in D.C., we are used to $10-15 cocktails. But $20 a pop??!?!? It was obscene.  Good thing we didn't get a margarita that wasn't rail... 
The hotel itself is less than impressive once past the lobby. The layout of this hotel is really odd. Our room was all the way down a very long corridor then down a second corridor that literally looped the perimeter of the entire hotel. It was not convenient. 
There was a side door exit near our room, but no card reader or access to re-enter that way.- clearly not intended for guest use. However, we did find that the door was not locked... that was concerning because it lead straight from the street to all floors, and no card key is needed for entering a floor from that hallway. I let staff no, but nobody seemed too interested.</t>
  </si>
  <si>
    <t>dfPKz2PS-fb_6RWas4-pWA</t>
  </si>
  <si>
    <t>ncAOj5Xz-XS6bpSnTWp3tQ</t>
  </si>
  <si>
    <t>People call Sheraton's "Sh**** Sheratons," but this location is anything but crummy. However, their check-in process is always pretty crappy. No matter when you check-in at any Sheraton across the country, you'll wait...for awhile. Whatever process they use clearly is broken and inefficient (consultants, you'd die here...stick with another hotel brand). This location is no exception.
Despite that, it's a pretty great location. It's in downtown Philly along the water and one block from the city's best restaurant (Zahav). The lobby is beautiful and often hosts weddings (when we checked in they were setting up for four weddings in one night!). The rooms are spacious with comfortable beds and great water pressure.
If you are platinum, you get a Philly product snack basket in your room, access to more Pennsylvania snacks in the club, and drink coupons to use at the Starbucks or bar inside.
There's an indoor pool. What they don't have are good elevators. We waited for ten minutes for one to come and only a few people could fit inside. Apparently, you can only access the stairs going down, not up. again, inefficiency. Come on, Sheraton!
Overall, it was a decent experience and we'd book again!</t>
  </si>
  <si>
    <t>LvR5iTRskb87tUqGF3vj-Q</t>
  </si>
  <si>
    <t>_ueY5KqlOgPMRhU1HOcZeQ</t>
  </si>
  <si>
    <t>There was hairs and whatever that thing  in the mini refrigerator. Bathroom was not clean and the bedsheets was stained.  Management never follows up on my complaint or make and change to the issues.</t>
  </si>
  <si>
    <t>eWyzNAehUgiHxN4XuR25NA</t>
  </si>
  <si>
    <t>JaqcCU3nxReTW2cBLHounA</t>
  </si>
  <si>
    <t>This review is only about the parking situation. Rooms are whatever and lounge is fine. Water and soda available and bad coffee for free. But truly this is about the parking. 
Valet high $30s and they offer off site parking at the lot 3 blocks up the street. Do t offer directions at desk just give you cross streets and say wing it. Parking offsite is $24 while website says $22. We also parked On the side of the street in front of the hotel as we checked in. Valet wouldn't let us park in front of the hotel as the car would be in the way. Parking outside led us to get a $95 ticket. Literally $10 to check in drop out bags off and come downstairs to leave - $95. Because of the valet horrible service and hotel's inability to respect and protect their clientele, led me to get a ticket. 
I will never stay here again and recommend all to avoid. I am a high status and expect great service as I keep loyalty at Marriott a priority. Philadelphia truly pushed the limit. Do not stay here; plenty of better options in the area to spend your money than on a ticket due to poor customer service of the hotel staff.</t>
  </si>
  <si>
    <t>ihMMMEO19h18rc-UWXgaTg</t>
  </si>
  <si>
    <t>Hampton Inn</t>
  </si>
  <si>
    <t>1375 W Grant Rd</t>
  </si>
  <si>
    <t>Tucson</t>
  </si>
  <si>
    <t>AZ</t>
  </si>
  <si>
    <t>{'GoodForKids': 'True', 'RestaurantsPriceRange2': '2', 'BusinessAcceptsCreditCards': 'True', 'WiFi': "u'free'", 'BikeParking': 'True', 'ByAppointmentOnly': 'False', 'BusinessParking': "{'garage': False, 'street': False, 'validated': False, 'lot': False, 'valet': False}"}</t>
  </si>
  <si>
    <t>Event Planning &amp; Services, Hotels &amp; Travel, Venues &amp; Event Spaces, Active Life, Swimming Pools, Hotels</t>
  </si>
  <si>
    <t>BZ5Q283PX49RONtq9MRffQ</t>
  </si>
  <si>
    <t>m2vjSXdfs19kNnqUUpAmOQ</t>
  </si>
  <si>
    <t>Hot so hot! And not in a good way..
I've stayed at this location a few times over the years and it hasn't been too bad, however my most recent experience had me wishing I'd stayed somewhere else.
The staff was nice, I checked in late but called ahead to make sure they'd hold my reservation. I can't recall the name of the guy (kid really) who checked me in but he spoke so low and quietly it was hard to understand a word he said. Good thing I'm a road warrior and knew the drill. Got my keys and headed to my room. The rooms are nice, newer with grantie counter tops in the bathroom and such.
Tucson was 106 degrees so it was no shocker when I got to my room and it was hot and stuffy. I immediately turned on the air conditioner and set the temperature to 71. 30 mins. later when sweat starts running down my back i lower it again to 70. Finally at 11pm I get up and turn the fan on 'constant' thinking it will help and change the temp to 69. Little did I know the air conditioner wasn't working. Ugh. Needless to say, I didn't get much sleep!
I waited till the morning to report the problem because they were sold out and quite frankly I didn't realize it really was broken until nearly midnight, at that point I didn't feel like packing up and trying to change rooms. When I reported the problem the girl at the desk had almost a scripted response, "I'll make a note for maintenance immediately." The way it rolled off her tongue made me 1- not believe her, and 2- made me think this was not the first time she'd received this complaint, her reaction was too quick and rehearsed. They should have profusely apologized and asked me how they could make it better, instead it was more like, I'll report it. Whatever, it is what it is. I typically like Hampton inn, but I don't think I'll be staying at t his location again.</t>
  </si>
  <si>
    <t>Rw7H09_2LKqpkFawwmMYGg</t>
  </si>
  <si>
    <t>beAvR9wBY67czDtDkjVXsg</t>
  </si>
  <si>
    <t>5 stars for the money. I got stuck in Tucson last night. On a limited budget Isaac, the manager on duty accommodated me well. This is in no way the Astoria, so stop comparing.
1st thing, yes it is right next to the freeway and a bit sketch looking because of a weird motel next door. But, there is a security SUV that patrols the lot ( I have $2k of tools in the truck, and a lot of copper wire, so :-) ). 
Room was cool and VERY clean on check in.
Breakfast was WAY better than expcted with 2 wafflw makers and good coffee with 4 available juices. Oatmeal too. Now, these are obvious Sysco eggs but whatever, it's free and pretty tasty.
On the way to breakfast the elevator and its lobby were sticky from a spill, by the time I got back on to return from breakfast it was cleaned. Kudos, I hate sticky shoes.
IMHO you just cannot get better bang for your buck by staying elsewhere. 
If you cannot navigate the parking lot, you probably shouldn't be a licensed driver.
I put cost as inexpensive because if you can't afford $80 a night; you should sleep in the car at a rest stop.</t>
  </si>
  <si>
    <t>-1ueCbvIpUPi8KT95ETTKw</t>
  </si>
  <si>
    <t>Hyatt Place Reno-Tahoe Airport</t>
  </si>
  <si>
    <t>1790 E Plumb Ln</t>
  </si>
  <si>
    <t>{'RestaurantsPriceRange2': '2', 'WiFi': "u'free'", 'BusinessAcceptsCreditCards': 'True'}</t>
  </si>
  <si>
    <t>Hotels, Hotels &amp; Travel, Event Planning &amp; Services, Venues &amp; Event Spaces</t>
  </si>
  <si>
    <t>uEYSCEwF2VRi2WksjygWuA</t>
  </si>
  <si>
    <t>K324HEqg94BXcX4lFDwN_A</t>
  </si>
  <si>
    <t>Company recommended this or the Grand Sierra.  Was thinking about the other place since it has a casino and more eating areas but decided on Hyatt Place because of the reviews.  I also like to stay at newer hotels because i assume it wont smell musty.  My room here was pretty big with a big couch living area!  The large 40 inch flat screen was inbetween the small living room and bed area and it can be viewed just by tilting it toward whatever area your in.  
Bath sink is separate from the toilet and walk-in shower.  The sink vanity was large and i had a lot of space to put my toiletries.They picked a very big door for the bathroom though.  It was too close to the toilet and not enought space to walk through.  
Staff checking me in was really nice and accomodating.  Very convienient to food areas and airport.  I would stay here again if i were in the Reno area.  It was comfortable staying in at this hotel</t>
  </si>
  <si>
    <t>qWuzhD76bpyqMkB3M5EZoA</t>
  </si>
  <si>
    <t>mQfj1Q0fvSes0ZJA3WP1OA</t>
  </si>
  <si>
    <t>Upon finding the Hotel as I drove from Las Vegas to Reno and all I want is to find the hotel easily and  I had a hard time as it was dark and very late at night and I am so tired from my very very long drive. So I called but the guy who answer my call is not very friendly at all and he even told me to stop by the neighboring hotel and ask for the direction to Hyatt. He didn't even stay with me on the phone to give me step by step direction. 
2) So for like after an hour or more of finding the hotel when I check in, I was greeted by a grumpy unfriendly gent and I was not felt welcome at all as a guest and he even told me without saying the "PLEASE" or address me as a "Mam or Madame", telling me to return the luggage cart where I got it. Am like what? One of the reason I always stay at the Marriott because the staffs there are friendly and even I used the luggage cart I can just leave it wherever as the staffs there are helpful comparing to staffs of Hyatt who are Grumpy, Unfriendly, Discourteous, Doesn't care for the Guests. 
I check-in very very late as I had like a 9 hour road trip and all I want is to check-in, go to my room and shower and sleep and not be commanded and reprimanded by a horrible grumpy front desk people to return the luggage cart where I got it. 
3) When I did my mobile check-in, I put a comment I need a room away from the elevator on a high floor and I was put ay the third floor and I am a light sleeper. 
4) So I went to the front desk and I ask if there are any late night restaurant around and she said she doesn't know and Whatever " Thank You" to Google Search that I found a late night restaurant open 24 hours five minutes away from the Hotel the fact that there's not only one of them there's quite a few of them. 
5) On my last night, I went to the front desk and I ask for a 1 p.m. check-out as I am driving back from Reno, Nevada to San Diego, Ca and grumpily and selfishly enaugh she told me in a very impolite commanding voice that I am not allowed to gave a late check  out that I can only do a 12 p.m. check out which is a standard check-out. 
6)  They don't have microwave on the room which is inconvenient to heat your food specially when you check-in at 2 a.m. where other times there's no late night preferred restaurant of your choice that is open for food. You don't want to eat cold food right?
Overall, nope I do not recommend staying here your just gonna waste your Money and your time.</t>
  </si>
  <si>
    <t>rO-CkBM0qxSjNnzSC1gPDw</t>
  </si>
  <si>
    <t>k54utnVSAGXwavtx80jW8w</t>
  </si>
  <si>
    <t>The Hotel itself is nice and modern looking. Recently updated. The ADA room we requested wasn't ready when we checked in about 3:20 p.m. We requested two queen beds and to be on the first floor. We were told ADA rooms only have king beds by the young women who helped us. Ok, whatever we can deal with that. I told them we needed a walk-in shower with no lip to step over. The room they gave us had a bathtub and was on the 5th floor. Then a young began to help us who I thing was the manager. He was really nice. They exchanged the first room for a real ADA room on the second floor. The room was very nice and the shower was what we needed. The really bad part was the air conditioning! It was SO loud neither of us could sleep. It's right by the bed. Can't open the windows so we had to turn the air off and sleep in a very hot room. Even at that we were kept awake by the air conditioning going off and on all night long in the room above us. It was a miserable night. And the bed...REALLY low and not comfortable at all. Over all not a good night and probably won't go back there.</t>
  </si>
  <si>
    <t>pmS-BG0wfI1c6LwYPwKgnQ</t>
  </si>
  <si>
    <t>8wKZ9gJYJtTdSVWgW7Or6Q</t>
  </si>
  <si>
    <t>The last time we were in Reno a few months ago, we stayed at The Nugget. While we got the upgraded room, I still hate the smell of cigarette permeating everywhere and gets in your clothes and every article that smoke could cling on.
I was checking on Yelp for other hotels and this one intrigued me so I bookmarked it. The photos showed nice, large rooms and close by the Grand Sierra. I have kids so that should be self-explanatory. 
So on another weekend getaway, we decided to come to Reno on a whim and reserved a night here. It's a pretty close drive from the strip and it's right next to the airport. From the outside, it looks similar to an Aloft or Element; both Starwood properties. It also looks pretty new, and confirmed it after speaking with the Night Auditor that it's just over 4 years old. I also got to have a nice conversation with him and shared some stories in the industry. His name is Quinton and he is a great gentlemen. 
The room is spacious and the sitting room area doubles as a sofa bed. It has a refrigerator and the bedroom is separated by a partition that provides somewhat a little bit of privacy. It also has a decent-size table to work on or eat on. Even better, continental breakfast is free and is served in the dining room area near the lobby. 
Wi-fi is free, along with other amenities that larger hotel chains would charge you. There's also two complimentary computer terminals in the lobby, where I am writing this review. I even received a large bottle of Aquafina water for checking-in via Yelp. The Fitness Center is a bit small, but it has the basics. The pool is also tiny; however, that's not why I choose to stay here. 
The best thing of all, I cannot smell cigarette smoke. This hotel is SMOKE-FREE!
I would rather stay here and drive the extra few minutes so I won't have to deal with the crowds and people who constantly smoke like chimneys. Or if you fly here, it's right next to the airport. 
Good location and the sfaff is excellent....especially Quint, who is their Night Auditor.</t>
  </si>
  <si>
    <t>4sH06vFAxbmp1HkSUsmJWg</t>
  </si>
  <si>
    <t>Travelodge by Wyndham Tucson AZ</t>
  </si>
  <si>
    <t>1000 South Freeway</t>
  </si>
  <si>
    <t>{'WiFi': "u'free'", 'RestaurantsPriceRange2': '1', 'BusinessAcceptsCreditCards': 'True'}</t>
  </si>
  <si>
    <t>Hotels &amp; Travel, Event Planning &amp; Services, Hotels</t>
  </si>
  <si>
    <t>U5-_OVzj0VjCXW5JX_p-rQ</t>
  </si>
  <si>
    <t>Heyi4knxyjtI29zNzDkhgQ</t>
  </si>
  <si>
    <t>This place is totally disgusting. I paid in advance for two nights and i could barely get thru night one. As a single woman traveler I did not feel safe at all. I left the place at 4am and had to exit out the back door because the front door is locked until 630am. There were old mattresses at the back door and men hanging out in the area. I slept in my clothes ready for an immediate exit. The place was dirty and horribly kept. Dirty old tissues and whatever else in the drawers. I checked out and really hope they are good enough to give me a refund for the second night i couldnt bear to stay past the first night. Do not go here...ever!!</t>
  </si>
  <si>
    <t>IZ4sAK-nBEOErmSdEFquhA</t>
  </si>
  <si>
    <t>Quality Inn &amp; Suites</t>
  </si>
  <si>
    <t>3671 St Rd</t>
  </si>
  <si>
    <t>Bensalem</t>
  </si>
  <si>
    <t>{'RestaurantsPriceRange2': '1', 'ByAppointmentOnly': 'False', 'BusinessAcceptsCreditCards': 'True', 'WiFi': "'free'"}</t>
  </si>
  <si>
    <t>oTIuqeayI0jgMKvyomY47Q</t>
  </si>
  <si>
    <t>LwfVPCHFxqBxDsEdm3-wfA</t>
  </si>
  <si>
    <t>This places is disgusting!!!
I smiled in the lobby and hated the place.  I knew the room was gonna be bad. It was 2am when we checked in. 1st thing in the morning I'm switching places. I've stayed at quality inn before and they have been good but this place needs to be closed. I couldn't use the ac because it would make me sick it is filthy. 
It was a good tv... Haha
Stay away far away. 
I'll be calling and writing a letter to corporate office.</t>
  </si>
  <si>
    <t>EF57en2jZd9e0m3E-TKV6Q</t>
  </si>
  <si>
    <t>Hampton Inn Philadelphia/Willow Grove</t>
  </si>
  <si>
    <t>1500 Easton Rd</t>
  </si>
  <si>
    <t>Willow Grove</t>
  </si>
  <si>
    <t>Hotels &amp; Travel, Hotels, Event Planning &amp; Services</t>
  </si>
  <si>
    <t>W3xlVqUSQomg2YPcyn3zqA</t>
  </si>
  <si>
    <t>CuVL_KAwC9RNgqCvKFFSOA</t>
  </si>
  <si>
    <t>First of all, I don't like to stay out of it's not in a Hampton. I always request it's a Hampton because normally it fits my expectations wherever I go.
That being said, this specific Hampton has changed my view on what I regularly have seen from this hotel chain.
First, at check in I tell the front desk person (Brian) that my company has arranged with a corporate account and that they should have a card on file. He confirmed that there was a card on file but still requested my personal card supposedly for incidentals. I didn't think anything about this since in other "millions" of Hamptons I've stayed in have done the same procedure... The difference this time is that Brian swiped my PERSONAL card instead of processing my companies card and keeping the personal card on file just in case something broke. Now, almost $700 dollars from my personal account went on hold for no reason. When I asked him about this situation he told me (as if it was no big deal... Of course it's not his money) "call your company and asked to give us the card number again" because they shredded my company's information!!!!! What bothered me the most is that he showed no concern at all... He didn't even look like he had done anything wrong. I speak to the manager and when the manager explain it wasn't as simple as Brian said... The manager needed to fax my bank a letter saying that they don't want to charge me anymore so the money can be released off of hold.
When I thought the rough part of the night was over, I go to sleep and realize at 10pm, at 2 am and 4am that there are some train tracks behind my room. I woke up exhausted... And needless to say, now hate trains!
The elevator squeak as if they're about to fall apart and the breakfast poor. I have never ate scrambled eggs where the eggs tasted like tofu.
My overall experience was disappointing from the get go... My suggestion find somewhere else to go. It's a beautiful area but the hotel didn't live up to the expectation.</t>
  </si>
  <si>
    <t>TsurJeR6kxaZ3N4Enr8dOg</t>
  </si>
  <si>
    <t>Fairfield Inn by Marriott</t>
  </si>
  <si>
    <t>4850 S Hotel Dr</t>
  </si>
  <si>
    <t>Event Planning &amp; Services, Hotels, Hotels &amp; Travel</t>
  </si>
  <si>
    <t>0mmVE_sBrLdkDBqaUoXpAg</t>
  </si>
  <si>
    <t>EUFQKP3B9EH-j7dPjMiLoQ</t>
  </si>
  <si>
    <t>I really wish that we would have read the reviews on here  before booking this hotel.  We just booked through Travelocity and my husband thought fairfield was supposed to be a nice hotel! Well that is not the case.  We got here 4 hours after booking and paying for the hotel online.  The guy at the desk went to charge us again and my husband said he already paid.  So the guy just stood there tapping on a key board then just looking around the room, while my husband, myself, my teenage sister, and our 17 month old son sat in the waiting area at midnight.  He let us just sit there for a good 20 plus minutes, while he didn't really do anything.   I understand technical malfunctions, if that were the problem fine, but the guy just stood there looking around rather than trying to solve the problem. I had walked in after their initial conversation and I honestly thought they were waiting for something to load on the guys computer the way he was looking around.  Finally it got resolved and we got our keys.  I asked for a crib, we have done this at multiple hotels now and always get simular cribs with fresh linens to put on the crib.  I was given a dirty very well used pack n play.  There is no way my son is sleeping in that thing, he will sleep in a bed tonight.  Then we finally get up to our room, it is June and the ac had not been turned on.  The room was so hot, just want you want to walk into when all you want to do is crash into bed.  Moving around the room found multiple cleanliness factors we weren't happy with.  Mainly stains on the duvet cover and dirty bathroom, you know the two things you need a hotel for.  So after 12 hours of driving we were not welcomed to a hotel we were happy with.  We will not be using fairfield in the future.  One bad visit gives them all a bad name in my book. I hate giving bad reviews and if it was just one or two of these things I would ignore it.  But we got to this hotel less than an hour and a half ago and I've been continually disappointed!</t>
  </si>
  <si>
    <t>uRST5ZEdNkLoBZROwbGxSw</t>
  </si>
  <si>
    <t>La Quinta Inn by Wyndham Reno</t>
  </si>
  <si>
    <t>4001 Market St</t>
  </si>
  <si>
    <t>{'RestaurantsPriceRange2': '2', 'BusinessAcceptsCreditCards': 'True', 'WiFi': "u'free'", 'DogsAllowed': 'True'}</t>
  </si>
  <si>
    <t>Ooit5yZRO9N87PLWuqEk9Q</t>
  </si>
  <si>
    <t>CY1ooq8R2MOyrGhNfw7NMg</t>
  </si>
  <si>
    <t>So Disappointed! This has been my favorite "secret" jem, but because of the new staff at the front desk I am currently looking for a new place to stay in the Reno area. I have not yet reached 20 stays or whatever it takes for a free room, but I certainly must be close! I have enjoyed every visit here for sleeping purposes. My family was safe , breakfast wonderful, easy on/off freeway, and prices were acceptable. I see this changing. However, I refuse to be treated the way I was at the front desk yesterday. Although the girl challenged me to find some other place, I am here. After planning ahead, travelling with a small dog, and driving 7 hours I am not going to bend to the whims of a rude unprofessional disorganized "kid" running a huge facility. Just because it is 5 o'clock doesn't mean you bring out your worst employees. Never have I been treated so rudely. While I tried to complain she talked incessantly on the telephone, and was truly rude and not doing her job. The dining area was full of people I guess waiting for rooms. Pickup trucks (two) parked in the registration area for 20 minutes+. I am handicapped and love this place because of the wonderful way in which they have always taken care of me. The staff has always been courteous and helpful, but not today. Perhaps the fact that this girl had the entire front desk covered with "employment packages" is a clue. When I tried to work with her and even challenge her to wait on me without getting into a 5 minute phone conversation with an inquiry into reservations for the future, when a paying guest is waiting to check in...well her response was to interrupt me and invite me to stay elsewhere. My room, ( which was not handicap accessible ) was in such a popular area, that with 7 parking places available for two rooms ( mine and 1 other room) every single parking place was taken. I believe there was a party going on! Watch for this place to go down hill very quickly. So sad.</t>
  </si>
  <si>
    <t>u1oAOeVBVuYHPyyGEpPDTQ</t>
  </si>
  <si>
    <t>wQ1faGshEk0XFbm0t2EIyQ</t>
  </si>
  <si>
    <t>What can I say, a pretty standard motel.  The room was mostly clean, but the carpet had some questionable areas, and the bedding was old-fashioned, crappy motel foam pillows and scratchy comforter, but appeared clean--enough :-)  Hated the bathroom, but it was super clean, just small and the shower head was falling off the wall.  Also, there was some kind of massive construction going on, starting at 7 am, which included a guy using some kind of sparking instrument on the metal staircase, which scared the you-know-what out of me.  For his sake as much as mine.  Beer bottles littered the exterior halls, but the place was quiet, from a fellow guest perspective, and nothing to shady seemed to be going down, oh, and the place was ridiculously cheap w AAA discount.
Staying here again?  Highly unlikely, but you never know.</t>
  </si>
  <si>
    <t>AMkYXEpDIjJsvQj0TX-3VA</t>
  </si>
  <si>
    <t>e9NV7SpmLfnS-16bS4k7UQ</t>
  </si>
  <si>
    <t>I don't even know how this place is even allowed to stay open. When I say this place is AWFUL, please believe me.... I am sitting here writing this in tears because my weekend is ruined and we are leaving with possibly being out $300 for TWO nights you could have easily gotten at a nice hotel.
We booked this hotel being dog friendly and most la quinta inns are not the worst... Def not the best but they are ok for laying your head. So I booked the room and boy did things go downhill from there.
For one, hotels.com NEVER stated a daily/resort fee which I will get to later in this. Then I check into this "smoke free" hotel and as soon as I checked in I was overwhelmed by cigarette smoke and had to wait for several minutes for a desk person to even come to the desk and check me in.
THEN we get to our room. As soon as we open the door we are hit with just straight cigarette stank...yet I just signed a $250 liability for smoke... Ok.. whatever...but it just gets worse.. room was filthy, hair and dirt, POPCORN under the bed which I swear a pervious review stated so I think we were in the same room that was never cleaned. The topping on the cake was there was BROKEN GLASS ALL OVER THE HEADBOARD AND BY THE NIGHTSTAND. Someone had knocked the painting above the bed, broke the glass and never bothered to even clean it up. You could even see where the glass broke on the painting. You can't make this ish up.
So my husband being fed up went to the front desk and told the guy this was unacceptable. He gave us a different room which thankfully smelled better but was just as nasty. I am not kidding when I say there was an ass print on the "leather" recliner (pics to come).
But the nail on the coffin for me was the minute we switched rooms my band notified me I had a fraudulent transaction. And low and behold I had TWO transactions from this shit hotel which did not even add up to the price we booked for. You bet I declined that and I will fight this tooth and nail. Almost $300 for a hotel that I wouldn't even wish my worst enemy to sleep in. Do yourself a favor and stay at any other hotel. Seriously.</t>
  </si>
  <si>
    <t>9kXx9Eq-OtibJWQcXcV9uw</t>
  </si>
  <si>
    <t>hsVTd09F1ZuVl-UQgfYj-Q</t>
  </si>
  <si>
    <t>Urghhh...I hate writing bad reviews, especially if the staff is nice like at La Quinta but this place just has too many downsides to warrant 3 stars....
Coming to Reno on a long holiday weekend we needed a place to crash for one night because the deal I had for Peppermill could not be used for more or less than 2 night stay. Since most decent hotels were either full or had prices jacked too high, I decided to take a chance and go with the Negotiator. Sometimes Priceline gives you a good deal, but sometimes you end up at places like La Quinta. Not to say it couldn't get worse, but it could be much better certainly.
This La Quinta establishment is divided into multiple buildings and it has an unmistakable truck stop motel feel to it. On a positive side, it is right off 395 freeway, visible from the road and immediate to the exit. Upon check in I noticed how visually cold and bare the reception area is. Nothing to look at except for blank walls. I feel bad for the employees working here because they all seemed really nice and welcoming but this type of work environment must be really bleak. The room we ended up in had  two beds: super small and beds even smaller. Having two people in one of these beds is guarantee for no rest and back pain the next morning. The rooms are clean but outdated and there are all sorts of characters loitering around the parking lot at night. Outside of the room there was a large pile of bird droppings that might be considered a sanitary problem or/and pose a health risk. 
From bird poop on to the food: the free breakfast was ok for being free. They have mass produced frozen breakfast burritos and biscuit sandwiches that need to be  microwaved, but there is only 1 oven. Also, they have a waffle iron which my son really liked. Rest of the offerings are standard baked products such as mini bagels or toast. 
All in all, La Quinta wasn't horrible but staying here for more than one night would be too much. When booking through Name Your Own price ending up at a place like La Quinta Inn was a risk I was willing to take. While there was no shootings or hypodermic needles in the room, I hope that if I use Priceline for a Reno hotel again we don't end up here at La Quinta.</t>
  </si>
  <si>
    <t>IdB8gqITOXi2o6PNq8aPSQ</t>
  </si>
  <si>
    <t>3E8F_GBH06gQoWbOKvZlRw</t>
  </si>
  <si>
    <t>I hate giving bad reviews, but whoever is running this business needs to get their shit together. AVOID THIS PLACE AT ALL COSTS! The first room they gave us had such a foul smell it made my husband and I ill. The carpet was covered in stains. The walls and beds had, who knows what, splattered all over them, and the furniture was falling apart. The only positive thing I can say about this place was that the front desk employee was very helpful and got us a new room right away. It was still very dirty, but at least the horrible smell wasn't present in the new room. The A/C unit was noisy but tolerable, the noise from the freeway woke me up several times throughout the night though. The grounds were littered in cigarette butts. The pool was out of order and had trash floating in it. They also advertise serving breakfast until 9:00 but when went down for breakfast at 8:40 they had already put everything away except for some gross coffee. I will never stay at a La Quinta again.</t>
  </si>
  <si>
    <t>lLU37zhx2k9YGPzV30cNnA</t>
  </si>
  <si>
    <t>Wyndham Garden Hotel Philadelphia Airport</t>
  </si>
  <si>
    <t>45 Industrial Highway</t>
  </si>
  <si>
    <t>Essington</t>
  </si>
  <si>
    <t>{'BusinessAcceptsCreditCards': 'True', 'RestaurantsPriceRange2': '2', 'WiFi': "u'free'"}</t>
  </si>
  <si>
    <t>Event Planning &amp; Services, Hotels &amp; Travel, Hotels</t>
  </si>
  <si>
    <t>e7lRwjgj3cmQTBB1O0l3Wg</t>
  </si>
  <si>
    <t>yOixBUTirIrxyup-8jb_Ww</t>
  </si>
  <si>
    <t>Stayed here the night before the Broad Street run and it did the trick.  Inexpensive... clean... not very crowded.  It didn't show up on our gps for whatever reason and got us lost coming from the Linc.  So when the other reviewer says it's in the middle of nowhere... it really is in the middle of nowhere.
There's a pool! But it was closed.
And we were able to get in the door in the back of the building without a key card.....</t>
  </si>
  <si>
    <t>CFlW9bfl4N63fZpQsZIkRQ</t>
  </si>
  <si>
    <t>The Logan Philadelphia, Curio Collection by Hilton</t>
  </si>
  <si>
    <t>1 Logan Sq</t>
  </si>
  <si>
    <t>{'RestaurantsPriceRange2': '3', 'WiFi': "u'free'", 'BusinessAcceptsCreditCards': 'True'}</t>
  </si>
  <si>
    <t>Hotels, Event Planning &amp; Services, Nightlife, Hotels &amp; Travel, Bars, Venues &amp; Event Spaces</t>
  </si>
  <si>
    <t>4e3x2EQA1vqMO5pr7n0piQ</t>
  </si>
  <si>
    <t>3HYqGc68c61i0_bYXG8xDQ</t>
  </si>
  <si>
    <t>My recent stay at The Logan was nice. I checked in on the Hilton Honors app on my way from New York and requested a Digital Key (allows you to pick out your room, use your phone as a key and bypass the front desk). For whatever reason, this didn't work and I still had to stop by the Front Desk. Not a huge deal and I received a room with a view of the square, plus on a higher floor, for my troubles. Cool!
Beyond that, the room was modern and clean. The bathroom could have been nicer, with a sink that made sense (the faucet was almost directly over the counter, so water would go everywhere). I realize it looks cute, but a sink needs to function too! Honestly, I'm not sure why the Logan is considered an upscale hotel...I would want more. I'm thinking the location and a few of the amenities are the reason (Spa onsite, Rooftop Bar, popular steakhouse on the main floor--The Urban Farmer). Apparently the hotel was previously a Four Seasons, which had rave reviews...so there is likely some "leftover luxury" from there, I guess.  I must say, the Rooftop Bar was actually very cool with gorgeous city views. Also, the pool was never overly busy and seemed to be well kept, except for a couple of large puddles on the floor. FYI, the hotel website says the pool is heated, which didn't appear to be the case...maybe the heat was broken. 
Whenever I encountered the staff, I thought everyone was helpful and courteous. Parking at the hotel was ridiculously expensive, so my family parked on the street or in parking decks when visiting.  Overall I would certainly stay here again when I'm in Philly. Happy Travels!!!</t>
  </si>
  <si>
    <t>j2wRZRdUClfryBaRaSY7Dg</t>
  </si>
  <si>
    <t>GDw-FPYP2x5PCSF6tJ2QjQ</t>
  </si>
  <si>
    <t>I am so annoyed right now.  I am a Hhonors Diamond member and I have stayed at multiple Hilton properties.  I called today to find out about an upgrade and to see if they would waive the pet fee as I would only be there for one night.  The first girl I talked to was basically reading off a script.  I was told they don't do upgrades in advance.  Also, she didn't seem to care about my status and was just repeating herself over and over.  She also had a slight attitude.  I am not sure if she was upset about having to work or whatever, but she was not the typical person you talk to when calling a Hilton.  As to the second issue with the pet cleaning fee she basically could care less.  She once again told me how "very sorry that there was nothing she could do for me."  I asked to talk to her supervisor.  I guess he didn't want to be bother either because she came back on the line and was like "oh yeah I talked to him and there is nothing that can be done."  I then said to her that "I asked to speak to your supervisor and not to play the phone game."  I called and asked to speak to him not have her relay things to him.  I then got the chance to speak to him after some hesitation from her.  He came on the phone and basically read from the same script she was reading off of.  I have never heard of not getting an upgrade over the phone.  Also, they NEVER make me pay the pet fee.  This guy just didn't care and I got the impression I was interrupting his lunch.  I will probably cancel this reservation for another Hilton in Philly that does upgrades.  What a joke for a high end hotel.  The place won't stay open if they keep treating their loyal customers like we are trash.</t>
  </si>
  <si>
    <t>o7kCDd6_8-JvyTF1F7HFGg</t>
  </si>
  <si>
    <t>k6qJj4rXbT0iuU6RJxBeVQ</t>
  </si>
  <si>
    <t>Great "new" hotel overall.
Formerly The Four Seasons Hotel.  Nicely renovated with almost 100% Restoration Hardware decor...very of-the-moment.  Try to get a room facing the lovely Logan Square.   The rooms on the other side of the hotel look into an office building...blah.  Great hotel location, walking distance to the convention center and many sights.
The only problem with this property was the bathroom.   No ventilation.  There is a vent,  but the master-fan was not turned on to pull the air out...a big pet-peeve of mine.  Also, someone decided to instal European-style toilets.  I hate them in Europe and I especially hate them in the USA. 
The restaurant (Urban Farmer) is SUPERB!  We ended up eating here (via room service) all three nights.  Tip: The room service menu is rather stripped down...go to the restaurant and borrow one on their full menus.</t>
  </si>
  <si>
    <t>MmZbh1AG10e-WbC5lRXVpA</t>
  </si>
  <si>
    <t>pmcdYSqQsyMZnLRVCVRZhg</t>
  </si>
  <si>
    <t>Second time my room keycard stopped working and all I received was a blank stare. No explanation, no apologies. I am in town on business and I really don't appreciate having to come back from my room to get a new keycard after a long day. And then on top of that get no apology from the front desk. Also had a package sent to the hotel and they couldn't locate it for a good 15 minutes. There is some weird uncaring aloofness emanating from the front desk. Great room service and housekeeping. Front desk needs more training in at least appearing to care about whatever issue you may be having. 2 of the four individuals I interacted with at the front desk were subpar.</t>
  </si>
  <si>
    <t>fc_gM7P_93hxv7mXbHvjIQ</t>
  </si>
  <si>
    <t>cfPWM9Mcau9CZIL2-u85NA</t>
  </si>
  <si>
    <t>Wow! Talk about exclusion, this mid grade former Four Seasons hotel with tasteless renovations is excluding the general public from accessing their restaurant and bar! I guess not all money is green! Exclusion is the death of a business. Excluding people is no different from discrimination, it is a form of discrimination and should be banned by LNI public business license operations.</t>
  </si>
  <si>
    <t>9PXJkRLVWd6IMPfBzdJp2Q</t>
  </si>
  <si>
    <t>El Conquistador Tucson, A Hilton Resort</t>
  </si>
  <si>
    <t>10000 N Oracle Rd</t>
  </si>
  <si>
    <t>{'RestaurantsAttire': "'casual'", 'NoiseLevel': "'average'", 'RestaurantsTakeOut': 'False', 'RestaurantsDelivery': 'False', 'Alcohol': "u'full_bar'", 'RestaurantsGoodForGroups': 'True', 'HasTV': 'True', 'BusinessAcceptsCreditCards': 'True', 'OutdoorSeating': 'True', 'BikeParking': 'True', 'GoodForKids': 'True', 'Ambience': "{'romantic': True, 'intimate': False, 'classy': False, 'hipster': False, 'divey': False, 'touristy': False, 'trendy': False, 'upscale': False, 'casual': False}", 'BusinessAcceptsBitcoin': 'False', 'DogsAllowed': 'True', 'Caters': 'True', 'RestaurantsPriceRange2': '4', 'RestaurantsReservations': 'True', 'BusinessParking': "{'garage': False, 'street': False, 'validated': False, 'lot': True, 'valet': True}", 'ByAppointmentOnly': 'True', 'WiFi': "u'free'", 'WheelchairAccessible': 'True', 'GoodForMeal': "{'dessert': True, 'latenight': False, 'lunch': True, 'dinner': True, 'brunch': True, 'breakfast': True}"}</t>
  </si>
  <si>
    <t>American (New), Fitness &amp; Instruction, Resorts, Day Spas, Hotels, Restaurants, Steakhouses, Hotels &amp; Travel, Active Life, Golf, Event Planning &amp; Services, Tennis, Beauty &amp; Spas, Horseback Riding</t>
  </si>
  <si>
    <t>5KUKcCPGQG-MJAKp-z7xgg</t>
  </si>
  <si>
    <t>rmjs_0vozeGXEHcZCgfbFQ</t>
  </si>
  <si>
    <t>4.5 stars.  I stayed here on a vacation to the Tucson area and used it as my "base of operations" and really like this resort.  The swimming pool is particularly nice and a pool is important to me - there are actually a few pools at the resort (one especially for kids that has a slide) plus a hot tub and a cold tub.  The room was clean and ample with the usual hotel amenities.  The property is really set up to host conventions and has the required meeting rooms etc for that, and the property is quite extensive, encompassing golf courses, tennis courts, and more.  
Note this is a "golf and tennis" resort, but i just used it as a hotel.  I was surprised to see some yelpers complaining about the $20/day resort fee (not very high for the industry mind you).  For that you get 2 bottles of water on arrival, some limited use of the putting green and tennis courts, exercise room, a bike rental, and some other small amenities, and you get to stay at this attractively appointed property with grass, a running brook, saguaro cactus, and palm trees.  This kind of fee is charged at pretty much all resorts these days and is specified on the booking sites, so there should be no surprises here, just factor it in to your room rate.  (btw there's a Red Roof Inn down the highway if that is what you were looking for - i'm pretty sure they don't charge a resort fee)
As others have noted the location is peaceful and "desert beautiful", tucked under the Pusch Ridge (the lounge chairs at the swimming pool afford a very nice view of the Ridge, especially in the evenings when the sun is hitting the ridge, look for it).  The pool is a great place to hang out after a day's activities, relax, have some drinks and enjoy the climate and desert sky in the evening!  There is a bar at the pool and the staff will be happy to bring you a drink or a towel.  
There are some good restaurants and shopping about 1-3 miles south of the resort, so if you don't want to eat at the resort you have plenty of other choices nearby and you can also stock up on whatever you need.   
The staff are courteous, helpful, and genuinely friendly - you are going to like them - so that is a real asset to this operation.  
It is true the place is a bit dated, but all facilities are clean and well kept.  
Definitely would stay here again and recommend it for solo travelers, couples, families, or business travel.</t>
  </si>
  <si>
    <t>vNKDG2nNHjLHkSk2v9rEkA</t>
  </si>
  <si>
    <t>ehHDtBNAQ_5AopWiN-e4mA</t>
  </si>
  <si>
    <t>This place is the value in Tucson!
Honestly, for the price you can't beat this place in Tucson.  The location is nice, far enough outside of Tucson that you feel removed, but with easy access to the town via Oracle.
Looking at the face of Pusch Ridge right in front of you is breathtaking.  You can't believe how big and close it is.  The golf course is gorgeous and runs right up along the mountain range.
The hotel staff is warm and they are willing to help you with whatever you need.  I had several questions and needs and they were there for me.  The pool area is really nice and fun to hang out by.
The biggest asset is the restaurant, Epazote.  Super amazing food, right on the resort grounds.  There are so many great dishes you could eat there for a week straight.
The only improvement I would make would be an update to the guest rooms.  They are comfortable and nice, but a bit dated.
All in all, a fantastic place to stay when you are in Tucson visiting or just need a nice staycation!</t>
  </si>
  <si>
    <t>pYhAqpe9CjrzDXlJe_Q6Nw</t>
  </si>
  <si>
    <t>wjxdhtxrUlX-kETCnlxWLw</t>
  </si>
  <si>
    <t>Some pretty low reviews here I'm noticing.  Never the less, I just stayed here for 3 nights and thought the place was pretty nice, grounds were clean and well maintained and the hotel was modern and nice.  It'spretty much set into the side of a mountain which is pretty cool, has a long driveway up to the front office from the highway which is nice (it's set off the HWY enough that your not listening to traffic).
I thought the price was good, think I paid something in the vicinity of 95 bucks/night...certainly not complaining.  Staff was friendly, the bartender could sling drinks.
My complaints though (every yin has its yang)...
1.  I was stuck in a back building and the parking sucked...plenty of open spaces, but poor lighting and a little bit of a haul to carry your stuff into my particular door there.
2.  Being on the backside, its surrounded by condos or whatever...and some of the locals decided to entertain EVERYONE with some Rap &amp; R&amp;B...not thrilled by that at all.
3.  I lugged a ton of stuff to my hotel room door and my key card wouldn't work (I'm by myself), my cell didn't have a signal...and I had to haul all of my crap back out to my car so I could drive around to the front office to get a new card.  Maybe this was a fluke (probably)...but it enraged me since I had three or four 75lb bags!
Good bar/restaurant up the street within a mile or so and I didn't see many cops on the HWY at all.
I'd stay here again, but I would be cognizant of where the room is located next time.</t>
  </si>
  <si>
    <t>0sQQsCLjfhG77smkUTNSdQ</t>
  </si>
  <si>
    <t>Y1oxy2ZxiE_-u3lSFvFeug</t>
  </si>
  <si>
    <t>Used to be a premier property in Tucson but its showing its age. Paid a cool grand to stay over Thanksgiving for a nice family getaway in a Casita suite.
Room: Dated furniture. Frayed carpet. Cleaning ok, but if you're going to have light colored tile in the bathroom, make sure it's not dingy.
Food: I'm actually still here and have eaten at the pool, the breakfast buffet, and the main restaurant. The website brags about the famous pozole soup which (look it up) is supposed to have hominy. Not there. As a former service member, I can say that nothing so far has been much above the chow hall. No spice, no flair, just open the bag in the kitchen and add water type of a taste. 
Service: Here is where the two stars come to play. I know that part of the "charm" of Tucson is the laid back, slow pace. But not when I pay $1,000. EVERY AREA I HAVE BEEN SO FAR IS TERRIBLY UNDERSTAFFED!! It's tourist season here folks!! Up your game a touch!
Pool bar. Not that crowded. Waited 10-15 mins for a draft beer in a plastic cup served by a woman wearing a name tag that said, "Food and Beverage Manager" but an attitude and service style that said I hate people. Didn't want to order more because I didn't want to spend my vacation WAAAAIIIIIIIITTTTIIIINNNGGGGGGG.
Main restaurant (Epezote?) food meeh. Four tables working. More servers that tables (so maybe staffing is not the issue?) takes an act of God to get them to stop by and fill your water. Servers actually walk within 6 feee and pretend to not hear or see when you try to get their attention in an empty place. Still paid over $100 for two though.
Breakfast: TOTAL hospital cafeteria food at $25 per head. Again. Service??? Wether it's getting your water glass filled or the omelet station to work, ya gotta get them from the back where they are all just standing around b.s.ing.
Coffee shop: 8 am. Holiday time. Think it will be busy???? Don't need a degree in hotel restaurant management to get that one right. One kid running the place. Every patron is polite and patient to the extent that those of us who waited in line for 15 minutes as opposed to those who walked out scrapped the details of our order for a plain black coffee so we could just get out of there.
Overall service stinks!!! I'm a Hilton Honors member and travel to Hilton properties 6-8 stays per year. Booo Hilton. This one needs work.</t>
  </si>
  <si>
    <t>BtRaejmrDZyXQHW0xD5dHQ</t>
  </si>
  <si>
    <t>x3OvLBG7S2HUJcRhJO--9g</t>
  </si>
  <si>
    <t>I hate leaving bad reviews but hopefully I can save someone the trouble I went through. Booked a weekend stay here and drove from Phoenix. I was surprised at how beautiful the property was. Rooms are outdated but the property itself is nice and in a wonderful location. Dinner at the restaurant was nice. We ordered a movie and after when I turned the lights on, I noticed a bug in my bed. I got tissue and flushed it down the toilet. Then I googled a red flat bug because I had never seen a bug like that before. The results came up bedbug. My daughter also said she had seen an episode of Monsters Inside Me about bedbugs and knew what they looked like. I called the front desk and they transferred me to security. I still don't know why. Security asked me to describe the bug. He said he was looking at a picture and it was a bedbug. Did I want to switch rooms? I had 3 ten year old girls in the room with me, we definitely needed a new room. He said I needed to call the front desk and ask for a new room. I explain the situation to the guy at the front desk again and he asks me too if I wanted a new room. I really couldn't believe they were so nonchalant about it. So, at midnight we packed up our room and moved 2 doors down. We then sat for 15 minutes in this hot room before we are told the air is not working. We are then moved down 2 more doors to another room. At this point I just decided to leave. We drove back home to Phx at 1 in the morning. As soon as we got home at 2:30am, I started washing everything. Made the girls take a shower and put clean clothes on. Vacuumed the suitcases. Horrible experience. A week later and I am still waiting for the charges to be credited to my account. I never even got an apology or a call about it. Between the front desk, security, billing no one even seemed surprised about the bedbug.</t>
  </si>
  <si>
    <t>OxdzKp1Lqzmo3sImH0DI5A</t>
  </si>
  <si>
    <t>CPFhoH1sjCcPv0wFGSq3eA</t>
  </si>
  <si>
    <t>The resort is nice, the casita room we stayed in seemed in need of a little or major update depending on your standards, but overall the pool area and location of the resort was nice.
Now with the negatives.....
First off, I'll say the reason I'm writing this is because it's been 13 days and I've yet to receive my deposit back. I booked and paid through a third party and was just told that they didn't realize it, even though the front desk clerk knew good and well i did. Also I have yet to be able to speak with a manager or anyone that can actually help me there. So they are just holding onto my 850$ for what almost two weeks now. Not good!!
Also will say make sure to pack your hiking shoes if your staying in the casitas, it's a trek! The hotel does provide transport when they are available, but just keep that in mind. Another thing that was a huge deal for us when we got into our room the AC was off. Not breaking any news here but it's a little hot in AZ in June! It had to be atleast 105-110 in the room, and mind you we were traveling with a small toddler child, that and the room had crumbs all over the table and just looked like it hadn't been cleaned at all, only the bed made, guess covid is over. It startled my girlfriend so much that she wanted me to call the front desk to make sure we hadn't walked into the wrong room, or someone else's room. To me it looked like it might have been used as a maid and staff break room, they had lunch at the table and went back to work. But definitely not up to snuff and shouldn't happen at a resort like this. The front desk sent someone out, he looked a little surprised as well, so maybe a one off type of thing. But told us he would report back and let them know and we would get "taken care of" whatever that means.
With all this said I'm not the type that likes to slander any business and the hard working individuals that come together as a team, put in the work to provide us with these nice resorts. But business shouldn't be handled in this fashion either. We are a blue collar, middle class family and $850 just floating around for no good reason for 14 days and counting is a big deal to us. Will I recommend this place? I'll wait and see what if anything will be done here and if i ever get my money back. The place was nice like i said, and really could be a spot we continue to visit, just had some pretty major issues that will probably keep us from ever going back. 
If you already have paid and booked this resort, I would probably recommend the main hotel portion, that would be a better option even though the rooms might be smaller. And definitely make sure your only paying for the deposits (I asked twice and the guy assured me I was giving an $800 hold) if you already paid with a third party reservation agency! Just my two cents. I will also end with I've since called three times, each time have been told there's no manager available, and they keep telling me my $850 has been processed even though the bank is saying otherwise. Even written up a lengthy email. The fact no one has yet to even reach out is kind of mind blowing to me. So in short i guess it's still to be continued...........</t>
  </si>
  <si>
    <t>qP_tuOzwnO4CfSCqFaLmYw</t>
  </si>
  <si>
    <t>DEOH_z7QaXnrH7vnmDl5KA</t>
  </si>
  <si>
    <t>If you're old enough you might remember when Hilton was synonymous with excellence in the hospitality industry but those days ended coincidentally as Paris' star power rose.  I'm sure there's no relationship there whatsoever I just thought of it.  This resort is absolutely gorgeous, the setting cannot be compared.  If you want to stay at a breathtakingly beautiful desert location with an elite golf course and money is no object, this is your place.  Maybe just one desert sunset from the front of the hotel makes a three day stay here worth it. There are some buts, and as Pee Wee Herman famously said "...everyone I know has a big butt."  So Simone, let's talk about El Conquistador's big butts.  The service is inconsistent.  The front desk staff is excellent.  Housekeeping is good.  The rest, not always so good.  The restaurant food quality isn't commensurate with the luxury level of the hotel, it's overpriced, the cuisine is forgettable and the wait-service can be indifferent or annoyingly cloy.  I so hate that waiter-waitress sing song affectation and I really don't like being interrupted while I'm talking (and yes I'm always talking, but I'll stop if you politely stand to the side for 10 seconds first) for a pretentious waiter to hurry my meal or exit along.  Some of the bartenders are good, others add odd charges to drinks and don't know some basic bar orders like "neat," or "what good single malts do you have?"  I advise you don't take a chance and order a vodka martini up, you may not like what comes your way or the glass it comes in.  I was last here for a conference, and over three days I never got a good idea of where the rooms were.  There aren't a lot of accessible maps (or the way the conference was set up the maps were a little hidden) and in terms of hotel service, there weren't any workers that could direct me when I needed it.  Part of this was that the conference was understaffed, or staffed with volunteers filled of good intentions without useful information but when I did ask hurried resort workers they either didn't know (!) or just pointed in a general direction which was usually the direction from whence I came. Try to minimize the conference dinners and other meals because the in-house catered meals are just, not.  Within a relatively short drive from here are some much more interesting eateries, use YELP to find them.  Another but, and this is a big butt for me, there aren't any peaceful common spaces other than the golf course itself.  The pool area in particular is lovely but over run with children.  Not just any children, the kind of children whose parents can afford to bring them to a place like this and think that the rest of the world just needs to deal with their spoiled brats the way that they are. I know that's not fair, I'm sure many of the children here are well behaved but they aren't noticeable.  I guess that's the point, right?  It's expensive but as with any hotel, the rates fluctuate.  Well worth it for a conference rate but I'm not so sure at high season.</t>
  </si>
  <si>
    <t>212p7oikmfAlY1nNgN6tqg</t>
  </si>
  <si>
    <t>XU_QrlrydQnzbK9-JOfAxA</t>
  </si>
  <si>
    <t>While this is a nice resort the customer service is AWFUL. 
The hold times are outrageous and they never make  you feel as if they are trying to accommodate ANYTHING. I hate that my kids love the place because the stress that comes along with getting your room cleaned before 3pm let's me know why early checkins aren't available... They never even cleaned the room.</t>
  </si>
  <si>
    <t>t009tI2gqPSAvu1LbIJ4zg</t>
  </si>
  <si>
    <t>dkvRoZ646VM9fwqARUcHgg</t>
  </si>
  <si>
    <t>Actual rating is 3.5, so I'm rounding up here. 
To start, I cannot stress how beautiful this place is. From the well-maintained grounds, to the large, open lobby with tasteful southwestern decor, to the pool area, to the stunning views of the Catalinas, this place earns a 5/5 for aesthetics alone. It's worth a visit just to see this place. 
In addition, the restaurant Epazote is a real gem. I have dined there many times and am always happy with the food, the service, and the unbeatable view.  While I didn't dine here during this stay, it looked like the restaurant t was doing a steady business, which I was really glad to see. 
My brother and my sister-in-law held a party in the Sundance room to celebrate their recent marriage and the hotel did an excellent job executing this. The party was well
organized with friendly, professional staff,delicious appetizers, and good bar service.
With this being said, there is room for improvement. Check-in was an unnecessarily  complex process. Not only do they give you about 15 pieces of paper, the process was also tinged with sexism. My mom made the room reservations for her and my dad and for my husband and me, and despite making the reservations herself and putting them on her credit card, it was my dad--the man--who had to come to the front desk and show his ID in order for my mom to check into her room. Same thing for my husband and our room. It made absolutely no sense. 
In addition, some of the events that were advertised as happening never occurred. The schedule said there would be trivia at 5 in the lobby bar. Gus, who checked us in, said we should definitely check it out, but upon arriving to the bar, there was no trivia to be found. 
Finally, while our room was very nice with absolutely stunning views of the mountains, the bed was horrible. I'm probably being extra harsh here because I'm 9 months pregnant, but I've never slept on a softer mattress. I found it nearly impossible to roll over. That on top of the super heavy comforter and the lack of a fitted sheet on the bottom made me have a pretty miserable night of sleep. However if you like insanely soft beds that feel like you're sinking into a vat of butter, then this is your place!  
I didn't get to enjoy the pool, but my husband loved it, so if I come back, I would love to enjoy that amenity. 
Overall, this place is beautiful and with some minor tweaks, it would easily be 5 stars in my book.</t>
  </si>
  <si>
    <t>yxP34nUVG37oGu0tatMbAw</t>
  </si>
  <si>
    <t>Itu_opgqFS-K2KdXKZYeJQ</t>
  </si>
  <si>
    <t>This place is beyond extreme. Upon our arrival we were upgraded to a hospitality suite, which was conveniently located next to all the amenities. The staff was extremely polite and friendly, one night the tennis court lights weren't on, but they changed that for us. They go out of their way to make you feel welcome. The dÃ©cor in the lobby is a little confusing, but whatever. The tennis courts are in outstanding condition. The restaurants within the hotel are good eats, they have good quality food, for a good price. Plus, the location of the hotel makes it easy to find. Lovely place, I recommend highly.</t>
  </si>
  <si>
    <t>1dJrfsOJncIvTHF7Jckf0Q</t>
  </si>
  <si>
    <t>Best Western Plus Philadelphia Bensalem Hotel</t>
  </si>
  <si>
    <t>3499 Street Rd</t>
  </si>
  <si>
    <t>OvcqChuj8XYkLEtVZrFOOQ</t>
  </si>
  <si>
    <t>QzeLPNjg37D6GCy9pkOH7A</t>
  </si>
  <si>
    <t>I stayed here June 30 &amp; July 1. I booked this hotel two years in advance with Sarah. I was promised a hospitality room for all my bridesmaids to get ready in. For 2 months before the wedding I had the joy of dealing with Kiana and Tom who are the most incompetent unprofessional people I have ever met in my life. Nick was trying to help by giving us a regular hotel room and emptied the furniture out so I had a place to get ready. The morning of the wedding my mother walked down to the front desk to check in her room early and Kiana was standing by the front desk and my mom said you're the one who screwed up my daughters wedding.... Kiana proceeded to tell my mother the morning of my wedding "you don't know what the F**k you're talking about" in an extremely aggressive manner.  My mom was horrified and came to get my sister and I to witness this. My sister had her camera recording everything and Kiana processed to rip her jacket off as if she was going to fight us. I had to twice jump Infront of her so she wouldn't put her ghetto hands on my sister. She knocked the phone out of her hand twice. Tom witnessed all of this and continues to let Kiana stay. I don't know about you but any job I ever had if u physically threaten guests you are fired immediately and asked to leave the premises. Nope not at best western!  The police were called and I had to have the police in my room while getting hair and makeup. They were horrified at the incident and said that the footage clearly showed how insane and crazy Kiana was. I will be contacting our attorney to see what we can do about this.   It doesn't end there They also promised me a private bar that I paid $60 extra for to be open until 2am the night of my wedding. As we were waiting for our trolley to arrive the manager let us know we are not getting a bar area and we can get our drinks and go outside. This was something they had no problem taking our money for ahead of time and failing to come through on. They then said we'll the bar is open to anyone. So we went into the bar area where the other bridal party who paid extra as well were annoyed that we were there and proceeded to scream
At our party that we shouldn't be there. This potentially could have been a nightmare. We were later able to talk to one of the other bridesmaids and the bride n groom and explain situation and they were just as horrified and disgusted over their experience. I hope this never happens to another bride!!! If I have any advice please DO NOT EVER STAY HERE. There is so much more. The room was 90* with no AC the night before my wedding so I had zero sleep and the weeks leading up to the wedding Kiana had hung up on me and screamed at me multiple times all bc I was trying to pay for my shuttle service for guests from
Hotel to venue. BEWARE AND STAY FAR AWAY.  TOM AND KIANA I WILL MAKE SURE EVERYONE KNOWS HOW HORRENDOUS YOU ARE.  Ps- your staff thinks your just as awful and begged me to do whatever I can so corporate can be aware of how horrible u are to ur employees too!!!!!!!!!</t>
  </si>
  <si>
    <t>ZKcSWiwDeqie1Zb8prS6Iw</t>
  </si>
  <si>
    <t>J1RPEHpVuqZASxE1PgWS2g</t>
  </si>
  <si>
    <t>So my little family and I stayed in this hotel in June, I originally booked a room through booking.com then a week before our stay, there was an offer of a $25 gift card if you book through best western.com and it was cheaper it's saved us about hundred dollars. so I canceled my booking.com which was free cancellation using my partners credit card. Through best Western.com I ended up using my debit card. We arrived after a day at Sesame Place and the women at the front desk said "you have two rooms?" I told her no I canceled it about a week prior then handed her my debit card to pay for the stay. I asked, and spoke to a receptionist prior to my stay, asking for rose petals on the bed since it was our four year anniversary. They confirmed and said she would leave a note for the manager who would be in the following morning. Upon check-in one lady working at the front desk said oh you wanted rose petals well yeah I just saw this. And I was really upset because I could of stayed at another hotel, and had a honey moon suite with champagne and a fruit basket but I was just asking for petals , it could of even been fake flowers I didn't care much. The room was ok. We then went to the bar, and the bartender said where are your 1 free drink passes and we were confused, and when you check in, they give 1 complimentary drink pass per person. I went to the front desk and got it. We stayed at the pool late, it was nice they didn't lock the doors after the hours but there was two couples in the Jacuzzi drinking and humping each other, and had music going. It was funny to watch, but we ended up leaving letting them do their thing because it was getting late. The following morning my partner and I both woke up to notifications from our mobile app's with payments. 2 payments each, 1 was the grand total, and another charge was for 1 night. (We stayed 2 nights) I want to the front desk upset the woman told me that they would "fall off". I was very upset because why is my partner getting charged hotel fees on his credit card when we canceled prior and had free cancellation through booking.com. The woman told me she had nothing to do with the payments and it was booking.com making the charges. I was on the phone all morning, coming to find out the hotel made the charge and booking.com try to get more information from the hotel and the hotel would not provide any information. Now fast forward to about a week after our stay. On my debit card, I still had those 2 charges that never "dropped off", and so did my hubby. We both called our bangs/Discover and put in an appeal for a unknown charge. I spoke to the hotel manager several times and she was not knowledgeable at all, she kept repeating "we never charged that card, you were only charged 230 whatever amount it was" which WAS correct, but she had NO answer as to why I was charged an extra $122.43 and my partner about $400 something. Discover and my bank confirmed our cards were manually entered at the time of our arrival. How ironic. The Hotel had 60 days to respond to the unknown charges to discover and PNC Bank which they never spoke to or responded back. We got provisional credit immediately and was told if they don't respond within the 60 days the bank/credit card company would dismiss the charges and the hotel wouldn't get paid. So with that long story in mind, BE CAREFUL WHAT YOU PAY FOR!!!!!! We got our money back, from our banks etc because the hotel failed to comply. I'm extremely upset and this situation wasn't even taken seriously. No accommodations, no I'm sorry's from anybody. This hotel is sketchy, when I first checked in one of the two employees were hiding in the back from the police. Never coming here again. And I'm writing this almost 4 months after the fact. 
If management reads this, please contact me. Thanks.</t>
  </si>
  <si>
    <t>dX6vforkmX1pNCSgzyVS2w</t>
  </si>
  <si>
    <t>Courtyard Philadelphia Langhorne</t>
  </si>
  <si>
    <t>5 Cabot Blvd E</t>
  </si>
  <si>
    <t>Langhorne</t>
  </si>
  <si>
    <t>kjo_MhRlm3sUbbIkBaeEAg</t>
  </si>
  <si>
    <t>mD7Rg2_NtFWEErFlONzBww</t>
  </si>
  <si>
    <t>Pro's:
Room was large and very clean. Everything looked pretty new. Wi-fi. Check-in was quick.
Con's
Thin walls. Some lady across the hall had a kid in there screaming like crazy!! No room service. Had to order from some unknown restaurant.
Maybe I'm biased but I prefer staying in 100% full service hotels. Overall, I'd stay there again if I'm ever in that part of town.</t>
  </si>
  <si>
    <t>IJGgePeJ32YDf-h5IwGf3A</t>
  </si>
  <si>
    <t>Hampton Inn &amp; Suites Reno West</t>
  </si>
  <si>
    <t>900 Ambassador Dr</t>
  </si>
  <si>
    <t>{'RestaurantsPriceRange2': '2', 'WiFi': "'free'", 'BusinessAcceptsCreditCards': 'True'}</t>
  </si>
  <si>
    <t>zlNzAdA7oH5b-0rS2QCPdw</t>
  </si>
  <si>
    <t>Kl5gG6Jqx9QPqkcpQPyusQ</t>
  </si>
  <si>
    <t>I usually do not leave reviews but this place made me feel like I had to. Although it's a new place I usually get pretty OCD about walking barefoot in hotel rooms but this place looks immaculate! And seeing other reviewers comments and knowing it has only been open for a few months I feel like the staff really care about the upkeep to this place. (There was a maintenance guy painting several doors in my hallway and touching up the Knicks I assume as well) I stayed here on Valentine's weekend and was blown away from the minute I got to my room. NoTouch/scan entry as opposed to the typical obsolete sliding card (which with my luck works about 50% of the time at other hotels). Big comfortable sofa. 2 very comfortable ottomans. Huge marble desk. Plugs and USB port comfortably placed. Properly placed lighting. Nice table what I like to call "TV dinner table" since I definitely snack or eat many times when I am on trips and hate that me or my Girlfriend have to take turns using a table/desk for eating. I can go on and on about the amenities but I'm sure you get the idea if you are looking for a great room at a bargain price then this is the place for you. I literally feel like I stayed at a Sheraton or Marriot without the 4 star price. I did check out the breakfast which usually isn't my thing, since I like to really venture out to find good food in the area but grabbed some fresh fruit and juice which I feel is a nice compliment to the hotel. Free fruit, coffee, tea, and hot chocolate should be standard at all hotels I believe which someone who manages this business definitely agrees with me. I don't have any negative remarks about this place because there weren't any issues during my stay. I did see a very nice indoor pool which I will definitely try next time. Lastly, upon checking out I woke up the next day very late with my Valentine :) and checked out around 1:20pm and the front desk woman had asked if I had called to request late check out which I did not. She then said no problem and sent me on my way with a big smile! Perfect end to my wonderful weekend. Last but not least I look forward to my return thanks for a great room and great time!</t>
  </si>
  <si>
    <t>4ojRyf5RfZArkkE9U9bfNw</t>
  </si>
  <si>
    <t>Hilton Philadelphia Airport</t>
  </si>
  <si>
    <t>4509 Island Ave</t>
  </si>
  <si>
    <t>pVqaoSrpS9SXJRC36VZjIg</t>
  </si>
  <si>
    <t>CFMcyNq9RonBYI8FF7NmRA</t>
  </si>
  <si>
    <t>Horel has good and gracious staff and good location...but the place has 2 restaurants ... one is a sports bar (I hate those) and a sit down restaurant. that restaurant?  uncomfortable seats, sullen staff, and horrible food.  I'm here because I have to be.  Enough said.</t>
  </si>
  <si>
    <t>KflHa9pRDLPAmXxCpBDCZg</t>
  </si>
  <si>
    <t>DoubleTree Suites by Hilton Hotel Tucson Airport</t>
  </si>
  <si>
    <t>7051 S Tucson Blvd</t>
  </si>
  <si>
    <t>{'BusinessAcceptsCreditCards': 'True', 'RestaurantsPriceRange2': '2', 'WiFi': "'free'"}</t>
  </si>
  <si>
    <t>eWjdapDMvcLlgqMNjyjsSQ</t>
  </si>
  <si>
    <t>Subpar for a Doubletree.  It was likely a Holiday Inn or independent property in the 1970s and hasn't been refurbished since, although the lobby has been updated.  In the room I found VERY tired furniture, indifferent housekeeping, televisions stuck on the Cox welcome screen.  The front desk said the cable was out to the property, which was a lie since it worked just fine in the bar.  Not sure why they thought that was a better story than whatever was really happening . . . And about the bar, it's what you would expect from a second rate hotel (fajitas came with dry chicken and stale tortillas but surprisingly good salsa), but the service was dismal.  The best thing I can say about my experience here is that the front desk staff was friendly and competent.  There are hotels up and down the street, I'll try another one next time.</t>
  </si>
  <si>
    <t>Dk0Yw7R8gCnkW78-n_Gv0A</t>
  </si>
  <si>
    <t>Courtyard by Marriott Philadelphia Springfield</t>
  </si>
  <si>
    <t>400 W Sproul Rd</t>
  </si>
  <si>
    <t>Springfield</t>
  </si>
  <si>
    <t>Gx8Ive7khxp-ZIxPYjfjtA</t>
  </si>
  <si>
    <t>pl3AbYl7rMhL5RNOvKsV-w</t>
  </si>
  <si>
    <t>My employer has an account here and it is not my choice to stay here. I have been a Marriott customer for both business and personal travel for over 20 years and logged many, many stays at Marriott properties. This is by far the worst facility that I've ever encountered. I have found on my most recent stays diarrhea in the toilet upon checking in late at night, blood on the bathroom floor, dirty carpeted  floors. This time around I encountered policy which requires guests to request room be cleaned or they will not clean for the length of your stay. I requested housekeeping services for the length of my 4 day stay. Of course it did not happen. Room only cleaned once. 
Guests were required to wear masks while outside of their rooms. No problem with that except housekeeping staff did not do so as well. Not in hallways, elevators. 
Food counter service was unattended.  At one point I had to knock on kitchen door and open it to get staff out to help. Staff had headphones on and was streaming some entertainment. The guest tables were dirty, floor not clean. I guess these folks think COVID is completely over so no need to clean. 
If I had stayed at this property earlier in my career I never would have demonstrated the loyalty I've had to Marriott. This is the worst property I've ever encountered. I hate staying there and I hope to convince my employer to take their business elsewhere.</t>
  </si>
  <si>
    <t>8VVmwbwaWBw3tVax4fKyCQ</t>
  </si>
  <si>
    <t>Hampton Inn &amp; Suites Tucson East/Williams Center</t>
  </si>
  <si>
    <t>251 S Wilmot Rd</t>
  </si>
  <si>
    <t>tQsuyOFVKTxiiBQ3oALjEQ</t>
  </si>
  <si>
    <t>Mu5xg6ZESWCp3rnryAz56Q</t>
  </si>
  <si>
    <t>Got a room for the holidays for a family member for 4 nights. Room itself wasn't bad, but lacked the basic necessity to make it more ( comfortable or homey) no mini fridge, no microwave, coffee machine is in the bathroom-- euw? 
King size bed, but lights are oddly placed and have to walk around clicking on all their small lights to be able to barely see the room. 
The housekeeping is on point and does a great job keeping the room clean and turned over, the front desk for check in - anytime from 5pm and over are grumpy, rude and not helpful at all. 
5 location. On point. Very central and across the street from Park Place Mall, LA fitness, Texas Roadhouse. There are also lots of small business around the area-- bakery, coffee &amp; nail salon. 
5 price is fair and on point 
4 Room is fair, lights are oddly placed, and hate the idea of any consumption in the bathroom.
5 cleanliness all around 
5 complimentary breakfast every morning 
3 RUDE staff up front. So much attitude. Not helpful at all. Had the displeasure of dealing with 2 girls up front and maybe they were angry cause it was later in the afternoon, but for check in (( you would think they would place more welcoming staff, had watched several guests ask if they may take a cookie when checking in and literally they just sighed and rolled their eye....)) 
Just stood there awkwardly waiting to get checked in so I nor my family would have to deal with them.</t>
  </si>
  <si>
    <t>Rs1dU1ngFT_H1jjme_zBQw</t>
  </si>
  <si>
    <t>Fairfield Inn &amp; Suites Reno Sparks</t>
  </si>
  <si>
    <t>2085 Brierley Way</t>
  </si>
  <si>
    <t>Sparks</t>
  </si>
  <si>
    <t>{'RestaurantsPriceRange2': '2', 'WiFi': "u'free'", 'BusinessAcceptsCreditCards': 'True', 'BusinessAcceptsBitcoin': 'False'}</t>
  </si>
  <si>
    <t>R8_tgFsjcNMqzSi7Vgd7qQ</t>
  </si>
  <si>
    <t>dX5WubBQmUROME4dpKxuJA</t>
  </si>
  <si>
    <t>Stay away! Worst Marriott ever. Running or whatever on floor above me after midnight, loud noises and inconsiderate guests outside in hallway after midnight. Place is out of control! As an elite member, Marriott should pull this franchise. Worse than a motel 6 downtown ! Definately a waste of money and Points! Noise continues even after calling desk, after midnight!</t>
  </si>
  <si>
    <t>rmiVzIVP4mVP2BAp8IivWg</t>
  </si>
  <si>
    <t>XFtktYyjHy9gaODnukajYQ</t>
  </si>
  <si>
    <t>Very comfortable beds (which is THE reason to book a hotel room - to sleep), stayed 2 nights, and will consider again. 
Only reason for 3 stars is the breakfast staff... well first  - if you're going to have hot sausage/bacon whatever - you'd think they could manage scrambled eggs or some such. The stone cold hard-boiled egg didn't really cut it. Yes they did have a waffle maker but  it takes an interminable length of time and well waffles aren't  the most practical thing for hot breakfast....
The real kicker was the information book(s) in the room stated clearly that the breakfast was open until 10 on weekends AND holidays. Got down there Monday Labor Day at 9:20 and the breakfast attendant stated it was closing at 9:30. We inquired about the 10 a.m. stated in the books and we were told (quite rudely) we were wrong - they always closed at 9:30 on weekdays. Of the 10 guests that came down about the same time most had read the 10 a.m.  and were a little miffed. We went to the front desk to alert them to the inconsistency and the response was "huh, I didn't know that", and shortly thereafter crash bang the doors were closed. 
I can only hope that one of the upset guests who stated they were the manager of another marriott property can influence the operations of this one.</t>
  </si>
  <si>
    <t>ATEfV3K5wdPJgIKJrHCu1Q</t>
  </si>
  <si>
    <t>OuMggWdKULj4BoiccbalOg</t>
  </si>
  <si>
    <t>We were upgraded to an executive suite even though we were just staying 2 days or maybe that is why they did it.
This location has the worlds smallest marketplace. I have seen airplane snack baskets with more options, do not go to this one expecting anything good. There was a big hold where another vision case should be so maybe it was the one with all the good stuff in it.
Breakfast was what I have started calling the 'hobo breakfast'. These had a bacon, egg, cheese biscuit, granola bar and an orange juice in them. You have to ask for it, the bags are not sitting out like I have seen at other locations. 
Suite was good, just dark. One floor lamp at couch, one lamp on desk and then lights by bed. Because of the partial wall between bedroom and living room parts the living room stayed kind of dark even with the 2 lamps on and curtains open. The tv in the living room is so oversized for the space we just laughed and laughed, it looks ridiculous and is intrusive because of its size and the spot they put it in. Because the couch faces the bedroom you have to crick your neck to see tv, couch needs to he angled to the corner just like the tv, this way it just doesnt work. It is also the most basic of tv channels but you can do that sign into netflix thing like all Marriotts have gone to.
Bathroom is outdated but functional, great for those who dont know hot from cold. Commode runs for a long time before stopping but that is a maintenence issue. When flipping switch both light and fan come on, I dont like the combo switches like that. I prefer to choose what I want to turn on, but thats what they have. Typical same old small plain white hotel towels and rags with same ol cheap toiletries. No extra toilet paper rolls but they do have 2 dispensers on the wall.
Bed slept good and each side had plugs for whatever you need to charge up along with what I am calling the worlds tiniest alarm clock. 2 small mood lights above bed that didnt work. I could turn them on but they would go right back off. They would turn on each time but go off in about 3 seconds. Even my quickies need more time than that. Tv also in bedroom, dresser drawers, decent closet but with no door on it and no in room safe and windows that use to open but have now been closed off with more windows so you now have no window access. The original window looked really bad as far as rot, etc. I dont know if this is why it was closed off or as a sound barrier because this room backs up to the interstate. I would prefer a window that opens at least some and Idk if all rooms are like this or just this one, number 321.
Cute black matching desk and table, attempts have been made at remodeling it looks like but then fell short, stopped, etc, who knows. Photo on wall behind couch has what looks like 3 big globs of glue coming out from under it. I guess they have a lot of art theft, lol. One of my biggest things is the ac and this one worked great and I was able to get it as cold as I like for sleeping. They have already installed a piece of deflective plexiglass so you no longer have to put your shoes on the curtains. No ceiling fans though but not to worry I travel with my own fan. Same small microwave and refrigerator. I did like this frig better than others simply because it had better shelves and water bottles didnt roll around or roll off. It's plenty big enough for what we needed for a few days.
There are signs up saying 2 people per elevator but if you are a family its okay to have more than 2. You cannot get on and stay 6 feet from someone, we measured it, elevator is barely 6 feet wide. They have also put in those eco labs hand sanitizer machines at the elevator doors but it is the very liquidy stuff that smells really bad, almost like cheap or rotten dog food or something. Hallways are very hot, no air it seemed outside of your room.
No signs anywhere telling you the check out time, we purposely searched, never found it. It didnt matter, I just got curious as to where they posted it and went looking. Not on back of door, not in closet, nowhere. Keep in mind this location is way out there at the base of the mountains. Wasnt anything around to walk to or do in this area, our first time staying this far out and next time we will go back into Reno more where we usually stay. Thanx if you are still reading, I know I can get long winded but I like to include everything I can think of.
***Please excuse all the clutter. I usually take photos upon entering but this time I didnt so it until we were on our way out. A thousand pardons!</t>
  </si>
  <si>
    <t>sjJ1RWbPghvYZP8ozo1ltg</t>
  </si>
  <si>
    <t>Best Western Tucson Int'l Airport Hotel &amp; Suites</t>
  </si>
  <si>
    <t>6801 S Tucson Blvd</t>
  </si>
  <si>
    <t>{'WiFi': "u'free'", 'RestaurantsPriceRange2': '2', 'BusinessAcceptsCreditCards': 'True'}</t>
  </si>
  <si>
    <t>Hotels, Event Planning &amp; Services, Airports, Hotels &amp; Travel</t>
  </si>
  <si>
    <t>rGPu06CaC4jM-Vb7gdIFXQ</t>
  </si>
  <si>
    <t>HS6cTyydAd1Y6BUxgrwlCQ</t>
  </si>
  <si>
    <t>This hotel was very nice. I hate stay on at hotels and in this case I was alone with my 3 kids and a baby. The lady at the counter was so nice and helpful. I want to say her name was Dee if I can remember correctly, but it was a long trip and I don't remember. The room was clean, newly remodeled and the pool was nice. The free breakfast was great and price was perfect. I would choose this hotel over the other BW on Ina Rd. We only stayed at that one on the way back because it was near Cracker Barrel. This one was far better. Highly recommend.</t>
  </si>
  <si>
    <t>jhR6MRbFRWQ6e3JQljYluA</t>
  </si>
  <si>
    <t>Extended Stay America - Philadelphia - Malvern - Great Valley</t>
  </si>
  <si>
    <t>300 Moorehall Rd, Rt 29</t>
  </si>
  <si>
    <t>Malvern</t>
  </si>
  <si>
    <t>23-ElvlIulnvGr0pHcnn6g</t>
  </si>
  <si>
    <t>60WoDh6Iu9T5Mk-cK1Y8ug</t>
  </si>
  <si>
    <t>Stay away from Extended Stay. 
The only thing I wanted to extend was my foot out the door at 2 am because I left early rather than spend 3 more hours here. When I left in pitch black night, I felt like I was escaping prison. There was nobody at the front desk, just a sign that said they'd be back soon. Is that snoring I hear in the back? Quick, make a break for it! The guards are sleeping!
These people need to learn the meaning of the word, "BLEACH".  Every sheet is stained with fluids. Who knows what they are? My best friend whom I was visiting is a doctor at the lab nearby, maybe he could figure it out. The bed was covered with pubic hairs, as was the toilet and shower. Why? Because nobody cleans the rooms. What? You ask yourself. That's right. It'll cost you $5 for room service, that includes BEFORE YOU ARRIVE! So, you will likely get into a room that's been occupied by some meth addicted transient and her 6 children. The rooms come with a kitchen.  WARNING! Don't use the kitchen! Room service does not do dishes. So...you are eating off of plates and utensils that someone else washed or left there. There was no way in hell I was going to use the kitchen. I could barely muster up the courage to step into the bathroom every night. 
The halls are gross with stained dirty carpet and the smell of fried whatever in the air (remember the kitchens).  The elevator is on it's last legs as is the AC. The lamp in my room had some dried funk on the switch from someones greasy hands. I felt like getting a penicillin shot when I was done with this place. 
Priceline is great, but I felt betrayed when I got to this place. Next time I'm going to the Courtyard Marriot next door.</t>
  </si>
  <si>
    <t>Jw-ENQw-OGGwpM3nA3ywqw</t>
  </si>
  <si>
    <t>Best Western Plus Philadelphia Airport South</t>
  </si>
  <si>
    <t>1450 Providence Ave</t>
  </si>
  <si>
    <t>Chester</t>
  </si>
  <si>
    <t>qYB1KdK0aeDaLs8lIgt5kw</t>
  </si>
  <si>
    <t>IwHLuykqqmGVNHJ_UCwXWg</t>
  </si>
  <si>
    <t>The actual entrance way is not from Providence, but instead from a side street. The parking is in an open unsecured lot. The front, facing Providence is a blank, vacant, "has been" of what may have been a store front. Whatever it was, the smell is of business failure is distinctly in the air. There is but one elevator serving all four floors which, during my stay, broke down trapping several occupants inside but only for a matter of a few minutes. However, they found the experience unpleasant and made everyone in the lobby aware of just how upset they were by it. 
There is a self serve, sort of a Hampton Inn copy of a breakfast from 8 until 11 o'clock, which are far better hours than found in most places and the dinner are is large enough, spotless and well positioned on the ground floor.
The rooms are large spacious and rather well appointed. Their ice machine is located on the second floor, so get ready for a journey if you are on another floor.
I've stayed at a lot of Best Westerns, and most of them are better. The only reason this one even exists is nearby Widener College, otherwise I'm certain it would not be here. The staff, however, is some of the best, particularly their shuttle drivers, some of whom are students at Widener. 
Also, a downside of being a college hotel is that you can expect a lot of noise and college partying, not only from the students but even more from some of their elderly but ever partying their alumni; particularly from those left or still surviving from the days in which Widener was known as Pennsylvania Military College. LOL!</t>
  </si>
  <si>
    <t>AXb5gCwqHl-_v6ZIMb1mXQ</t>
  </si>
  <si>
    <t>Sheraton Great Valley Hotel</t>
  </si>
  <si>
    <t>707 E Lancaster Ave</t>
  </si>
  <si>
    <t>Frazer</t>
  </si>
  <si>
    <t>{'RestaurantsPriceRange2': '2', 'GoodForKids': 'False', 'RestaurantsTakeOut': 'True', 'Ambience': "{'romantic': False, 'intimate': False, 'touristy': False, 'hipster': False, 'divey': False, 'classy': False, 'trendy': False, 'upscale': False, 'casual': False}", 'BusinessParking': "{'garage': False, 'street': False, 'validated': False, 'lot': True, 'valet': False}", 'NoiseLevel': "u'loud'", 'RestaurantsReservations': 'True', 'HasTV': 'True', 'RestaurantsAttire': "'casual'", 'WiFi': "u'free'", 'OutdoorSeating': 'True', 'BusinessAcceptsCreditCards': 'True', 'Alcohol': "u'full_bar'", 'BusinessAcceptsBitcoin': 'False', 'RestaurantsDelivery': 'False', 'DogsAllowed': 'True', 'WheelchairAccessible': 'True', 'RestaurantsGoodForGroups': 'True'}</t>
  </si>
  <si>
    <t>American (New), Hotels &amp; Travel, Event Planning &amp; Services, Venues &amp; Event Spaces, Restaurants, Hotels</t>
  </si>
  <si>
    <t>rPGacJwckFwOix41wppjPw</t>
  </si>
  <si>
    <t>There's not much positive to say, except that the lobby/restaurant area has been redone and is beautiful. I very rarely write reviews, but have stayed here a few times over the past year, each time having an issue but hoping it was a fluke. Well, third times the charm and I will not be returning. The young restaurant manager(s?) do little to nothing at all except loop the hotel in suits and complain loudly to any employee within earshot about their jobs, their bosses, the employees, whatever. I've seen both bark orders at restaurant/bar staff with absolutely no couth, obviously in front of customers such as myself. One older man who I believe claimed to have worked in the sales department came down to the bar one night loudly professing his political views to the entirety of the lobby area, possibly whilst drunk, and complete with multiple, colorful curse words, etc. Phone didn't work in the room once, refrigerator smelled once, billing error twice. Aside from the aesthetics of this place, it is a nightmare and a complete shame.</t>
  </si>
  <si>
    <t>Gz3jvjuE6uSg6rKJrhw5sw</t>
  </si>
  <si>
    <t>iC5JO52dGKJNxfzp3OVLPw</t>
  </si>
  <si>
    <t>FTR, huh?  well I can't say I am surprised.  As hotels go, this place is really nothing special.  I stay here when I am in town on business solely to rack up the points.  The rooms are average, the bar is average.  the restaurant looks too out-dated to even consider.  and the closest attraction to the place is the Outback and Home Depot, both across the parking lot/street.
yeah, pretty whatev, if you ask me.
So I write this review only because I have seen so many hotels freak out when something goes awry - and this place didn't.
philly got a nutty storm Tuesday night, knocking down trees, power lines, and ultimately killing the power to this hotel (but stangely, thankfully not to the Outback).  And by losing power, I mean - gone, nothing but flood lights, and from 9pm until roughly 10 the next morning.
But when other hotels would have freaked - these guys were calm, collected, and took care of their guests.  They opened the bar for free.  They gave out tons of water.  And for your romantic evening alone in your dark room - a glow stick right out of a Rave.  Next morning, they brought in breakfast for everyone as well.
OK, it sucked not having an iron, or an alarm clock, or a TV - but I survived - and no one seemed to get upset.  And really, they could have just thrown up their arms and said 'sorry, not our fault' - but they didn't - and for that they get 3.5 stars.
And they get another half a star for the old guy sitting at the bar, in the dark who tried to pick up my friend by telling her that Tuesday nights tend to have swingers frequent the hotel bar with their 'bosoms all hanging out' then asking if she came there often.
classic</t>
  </si>
  <si>
    <t>fT-TXSLYH9go0QyBcJ865Q</t>
  </si>
  <si>
    <t>nahQCDPUGLTomESK5MtLuA</t>
  </si>
  <si>
    <t>First night I got only 4 hours sleep between the laundry machines, ice machine, slamming doors and kids screaming in the hallway. Complained several times to the front desk, and the guy told he will call the police. That was the first time I heard that, no security at the hotel. Most hotels I know who has sports team in them, have the team sign a declaimer form I suppose these guys did not know that. The hallway constantly had towels and stuff in the hall. I suppose COVID-19 so staffing was limited front desk attendants, seem to be 3-4 of them everyday but no one get the towels piled in fronts of rooms. Had to go to the bar to get a cup of hot water, because the coffee maker was so dirty washing it did not help. It was greasy and dirty, and the room was not that clean either but it seem like it needed some upgrading so whatever. My TV and some of the electronics were unplugged. There was a weird film on the TV/NightStand under the plastic. After a series of complaints, they promise to comp me two nights. They told me the only room available was in front of the pool. So I had a choice between the laundry and the pool; and expose myself to room someone just checked out of; COVID-19. Apparently my issue was only one night, so they apparently change they minds. Did not let me know, and just billed me. When I inquired about my bill, I was told I need to call the manager at 8am. I suppose I look like someone who does not awake early in the morning. But, I saw that coming and basically the front desk guy already showed me the person he is. I am giving them one star because of they lack of integrity and honesty.  Some experiences you can see coming as plain as day "my word again your". If Marriott is such a great company, why does it need to be they word and again mine; quoting the rep I spoke to on the phone. No need to make up stories and play games, my word is bound and Sheraton Great Valley Hotel could change theirs because????</t>
  </si>
  <si>
    <t>821Famr4GTTa4uKHp7exZg</t>
  </si>
  <si>
    <t>Wyndham Alumnae House</t>
  </si>
  <si>
    <t>235 N Merion Ave</t>
  </si>
  <si>
    <t>Bryn Mawr</t>
  </si>
  <si>
    <t>{'RestaurantsDelivery': 'True', 'OutdoorSeating': 'True', 'BusinessParking': "{'garage': False, 'street': False, 'validated': False, 'lot': True, 'valet': False}", 'BusinessAcceptsCreditCards': 'True', 'RestaurantsTakeOut': 'True', 'RestaurantsReservations': 'True', 'RestaurantsAttire': "'casual'", 'RestaurantsPriceRange2': '4', 'Ambience': "{'touristy': False, 'hipster': False, 'romantic': False, 'divey': False, 'intimate': False, 'trendy': False, 'upscale': False, 'classy': True, 'casual': False}", 'RestaurantsGoodForGroups': 'True', 'GoodForKids': 'False', 'BikeParking': 'True'}</t>
  </si>
  <si>
    <t>Restaurants, Event Planning &amp; Services, Hotels &amp; Travel, American (Traditional), Venues &amp; Event Spaces, Bed &amp; Breakfast</t>
  </si>
  <si>
    <t>{'Monday': '11:0-14:0', 'Tuesday': '11:0-14:0', 'Wednesday': '11:0-14:0', 'Thursday': '11:0-14:0', 'Friday': '11:0-14:0'}</t>
  </si>
  <si>
    <t>4SlNiXfgBRnIAprQekMUbw</t>
  </si>
  <si>
    <t>saEUjebfkgXQKzNuD_0Pfg</t>
  </si>
  <si>
    <t>Wyndham the restaurant/bar gets five stars.  Wyndham the hotel gets four.  Average: four and a half.  I'm rounding up, 'cause Wyndham is awesome in everything it does.  And no, I never worked here, so I'm less biased than Steph and Catherine.
Wyndham, as a whole, kicks ass, no two ways about it.  It's absolutely beautiful inside, the servers are always polite, friendly and accommodating, the menu is widely varied but always delicious and reasonably priced, and they'll make you a damn stiff drink if you want it.
Did I mention the whole place is ridiculously clean?  And pretty?  Well, it is.  The business lunches and alumnae "events" I've done in Wyndham (AKA Wyndham Alumnae House AKA Wyndham Bed and Breakfast) have been highlights of my adult life.  I just feel so sophisticated when I'm in there, I can't help it.
Wyndham also hosts many of the College's esteemed visiting poets and authors. The Ely room is a wonder to behold: I saw Mary Gaitskill read here.  I saw Robinson Jeffers read here.  I saw Olga Grushin read here.  And I am so lucky.  (It's so lovely that couples often choose to be married or have their receptions in the Ely room!)
So why am I giving the hotel only four stars?  Personal preference for the rooms.  They're rather small, and they remind me of my great grandmother's house.  They're kind of dark, a little stuffy, and the floorboards creak. I realize that this is exactly what most B&amp;Bs are going for, but Wyndham is so elegant in all other regards that I couldn't help but find myself wanting a little more polish in the rooms.  What can I say?  I'm a Bryn Mawrtyr - I have high standards.  But once I settled into the bed there, I was won over.  The sheets!  The down comforter!  The mattress that is soft yet supportive!  It was nothing short of glorious, and to top it all off I had a splendid breakfast the next morning - with all the fresh fruit and pastries my heart could ever desire.</t>
  </si>
  <si>
    <t>NvaHGU03m-hvXIGScPe6WQ</t>
  </si>
  <si>
    <t>Holiday Inn Express Philadelphia-Midtown</t>
  </si>
  <si>
    <t>1305 Walnut St</t>
  </si>
  <si>
    <t>{'WiFi': "u'free'", 'BusinessAcceptsCreditCards': 'True', 'RestaurantsPriceRange2': '2'}</t>
  </si>
  <si>
    <t>Wn3JIPZSREFrKP30IWG9ww</t>
  </si>
  <si>
    <t>ygE80NhYc5g0L1cFBSHzhA</t>
  </si>
  <si>
    <t>Great location and very easy to get to off of 95.
I don't ask for much when I stay in a hotel. I don't need mints on my pillow or whatever that saying is. I just look for a clean room in a safe neighborhood. This place has what you need. Nice staff too.</t>
  </si>
  <si>
    <t>Dn3sEvzbVNG69Huj5NPmRQ</t>
  </si>
  <si>
    <t>odq8SUSIT8narMOKlZrg6Q</t>
  </si>
  <si>
    <t>I wasn't impressed.  The lobby is down kind of a winding twisted path from the front door.  I had to wait to check in because only one of the three people at the front desk wasn't too busy with a personal conversation.  The room was sad.  Not threadbare, just a sad shade of gold that will probably not change as it gets worn and dirty.  More practical than attractive.  The bathroom was really small in that way makes you wonder how much smaller people were fifty years ago.  Painted surfaces seemed like they had about 10 layers of paint, wallpaper was only ripped and peeling in a few places.  And there was no safe.
The good news:  A coffee maker in the room, free wi-fi, and no bedbugs.  The hotel was a few blocks from the convention center, which is a plus.  The neighborhood seemed safe and my room on the 9th floor facing Walnut St. was relatively quiet.  The walls are thin but I had quiet neighbors.  Even though I heard phone conversations, I didn't get woken up.  There are two convenience stores across the street (Citi is the good one) so you can easily stock up on whatever you need.  I was always bumping into staff in the elevator and except for one bellman, they were always friendly.
There was a free breakfast but I didn't try it.  Staff highs and lows: Gwen (I think) at the front desk at 10 AM on 5/19 took care of things quickly and efficiently.  She was the best.  The bellman who walked into the elevator in front of me on 5/19 at about 2 PM while I was trying to get out with my luggage (and then gave me a dirty look) was about the rudest guy I encountered.
The average on Yelp is 3.5 stars but the rating details show that the recent average is more like 2.5.  I think that was about right and I'm rounding it up to 3 because 2 stars seems a little harsh.  It was hardly my worst hotel experience, but I think next time I'm going to try a different hotel.</t>
  </si>
  <si>
    <t>ozOl83zThC1hLDxBvbo31g</t>
  </si>
  <si>
    <t>Extended Stay America - Reno - South Meadows</t>
  </si>
  <si>
    <t>9795 Gateway Dr.</t>
  </si>
  <si>
    <t>Event Planning &amp; Services, Hotels &amp; Travel, Real Estate, Home Services, Hotels, Apartments</t>
  </si>
  <si>
    <t>KNUw8BV6n7Hv6_sUIskBiA</t>
  </si>
  <si>
    <t>IdrBIF1byhY-7mef5r-9Ew</t>
  </si>
  <si>
    <t>Very disappointing. We made a reservation for a non-smoking room, but when arrived were told that we ony expressed a "preference" for that kind of room - they didn't have to honor it and had only smoking rooms (I didn't even know such things existed these days!). The chair in the room was pocked cigarrette burns and looked like it had been retrieved from a alley. NOTHING in the so-called kitchen, despite a brochure showing dishes, utensils, pots/pans, etc. The front desk said we could request whatever we wanted and they would bring it to the room if they had any. NO glass or cups in the bathroom.</t>
  </si>
  <si>
    <t>ZYu5kDXteECczrvf3jgmbA</t>
  </si>
  <si>
    <t>MLOT_Q6ZcNqsTligvQAI1g</t>
  </si>
  <si>
    <t>My rating is based on my expectations and price.  My expectations were exceeded and the price was one of the least expensive rates in town.  I received what I paid for, and then some.
I stayed here for 15 days, and really hated to leave last week.  I'm relocating to the area and stayed here when I first got back to town.  I like the neighborhood as I lived just down the street a few years ago.  Close to shopping, restaurants, and Reknown Hospital.  Actually all within a 5-10 minute walk.  
The room is as pictured on the website.  (I'll attach pics I took of my room.) Very well maintained and actually better than I was expecting at the value price I paid.  The full kitchen, with full sized fridge, 2 burner cooktop, microwave, and toaster made it nice to save a bit, rather than eating out all the time.  Utensils and cookware were adequate for my needs.  There's a coffee pot on the kitchen counter, with more coffee available at the front desk. The bed and bedding are great, very firm, and they even offered a mattress topper if you wanted it more plush.  I didn't need it.  Nice Samsung Flat Screen TV, about a 42".  Adequate amount of channels.  WiFi is free, but on the slow side.  You can upgrade to a higher speed for a fee, but for my needs, the free WiFi was fine.  The bathroom was large, well appointed, and clean.  There is a nice reclining chair for relaxing in.  A dining table and chair, with a matching chair at the desk.  Very well appointed room, and comfortable for long stays.
At night there is a basket out at the front desk, with complimentary microwave popcorn and hygiene products.  The complimentary "Grab and Go" Breakfast was fine for me.  Coffee, tea, hot chocolate, muffins, oatmeal, granola bars and fruit are served from 6-9:30am.  If you are expecting more, expect to pay 1.5 times the rate or more.  Also, other reviewers complained about the lack of service at night.  They have to understand that this is a value priced hotel and that is how costs are kept down.  If you want to be waited on 24/7, then maybe you need to stay at the Residence Inn next door, and pay 3 times the price.  Yes, 3 times.  I looked it up. I can't imagine that it is 3 times better than this Extended Stay.  This hotel also allows pets for an added fee, though I don't have one, so I'm not sure what the rate is for pets.  Others also complained about housekeeping only servicing the room once a week.  If you're a slob, stay somewhere else.  Front desk will change out your towels whenever you want.  if you want daily service, then again, go pay twice the price somewhere else.  I'd rather save the money and not be a slob.  I just don't understand some people.  Probably the first time they've stayed at a hotel.
This hotel was worth every penny and then some.  I found it to be a great value.  I dealt with 5 different staff members at the front desk, and I found them all to be very courteous, helpful and efficient.  It is a well run hotel.  I would stay here again and again.  
Thank you for the pleasant stay.</t>
  </si>
  <si>
    <t>tOEUAh38WkDFa3CGhzPz9g</t>
  </si>
  <si>
    <t>cKfCe7hDvsFlkbsZgRY0bw</t>
  </si>
  <si>
    <t>My star review is a bit biased due the uneasy feeling I get in this hotel. To be fair, I am probably overreacting.
Pros: The front desk is very kind and helpful. There is a full kitchen in the room, the front desk brought us plates, pots, and pans, etc. Large LCD television, closet, two desk chairs, table, desk, recliner,  and basic toiletries.
Cons: Unbelievable creepy feeling, as though I'm being watched in the halls and room. The bed is very hard and uncomfortable. Red portraits around the room are very unwelcoming. Low lighting and flickering bulbs. Thin enough walls that you can hear the next room talk.</t>
  </si>
  <si>
    <t>kPSoOyWa71opfFlds6_smQ</t>
  </si>
  <si>
    <t>vvGNd0mySzkRfakXtcfGkA</t>
  </si>
  <si>
    <t>Laynie, at the front desk, is amazing! I was having a really bad day when Laynie helped me check in - my semi-truck's A/C unit quit working leaving me and my puppy exhausted from the heat. Hearing this - Laynie made my check in as quick as possible - even offering to fill in the remaining pet paperwork after I signed the signature line. This was all because Laynie knew I was trying to get my puppy under the A/C unit. Later that evening, when I realized I had left my puppy's food in the truck - I called Laynie asking if there were any dog treats at the front desk - she read them off to me and told me I could take whatever I needed. Thank you, Laynie, for turning my bad day into a good one! You're an amazing person, and I appreciate you!</t>
  </si>
  <si>
    <t>Mhfi6Y9OpMHu3Q-zlq3NOQ</t>
  </si>
  <si>
    <t>Hampton Inn Downingtown/Exton</t>
  </si>
  <si>
    <t>4 N Pottstown Pike</t>
  </si>
  <si>
    <t>Exton</t>
  </si>
  <si>
    <t>q2vcn-LHJZ0srzQn51gMaA</t>
  </si>
  <si>
    <t>HX3uSCpSRVMkfpgKPkCgtQ</t>
  </si>
  <si>
    <t>I would like to share our experience at this hotel Friday evening 9/27/19.  My husband and I brought our motorcycles to ride the beautiful country roads of Pennsylvania.  Upon our return from our first day of riding we parked the bikes out front. On our way out to dinner we stopped by the front desk to ask if where we parked our bikes was okay as there was no signage to indicate otherwise and was told by Carla "you should move them." We didn't have the keys at the time and walked across the parking lot to Uno for dinner. Upon our return we went back to the room with all intention of moving the bikes, but instead fell asleep.  At approximately 11:45 pm there was pounding on our door by two Exton police officers.  I was immediately spoken to in an extremely harsh tone and wasn't given the opportunity to speak. When I tried to respond, the officers became more aggressive and spoke over me in an even louder voice and twice threatened to have our bikes towed. We responded and said yes, we'll move them right away as we had initially intended.  Subsequently the remainder of the night was miserable and we did not sleep well after that unpleasant encounter. Carla at the front desk could have simply called the room and reminded us about moving the bikes, but instead she chose to call the police on hotel guests for such a petty matter.  The next morning we spoke to the gentleman at the front desk who told us he had heard about what happened and that we had been asked to move the bikes multiple times. This was not the case at all , it had only come up once as described above.  Our experience at the hotel was completely ruined by Carla and her decision to bring police into what should have been a simple matter.  If this is how they treat Hilton Honored guest members I'd hate to see how they treat non- members.  Talking to the manager Julie did no good. :-(</t>
  </si>
  <si>
    <t>R7I_T4GeuXQqsIdwoDdJjQ</t>
  </si>
  <si>
    <t>Days Inn by Wyndham Springfield/Phil.Intl Airport</t>
  </si>
  <si>
    <t>650 Baltimore Pike</t>
  </si>
  <si>
    <t>DHAGVAqO-gAgwD7bs4wDQA</t>
  </si>
  <si>
    <t>q3pK9gFUlm8iFwzC0SPSYA</t>
  </si>
  <si>
    <t>If I could give this Days Inn location a zero or negative stars, I would.  However, seeing that the rock bottom minimum is one star, that is what I will give them.  
A friend of mine got married near this hotel and this was the hotel chain that she recommended in her information sheet with the wedding invitation.  So basically she was giving them a good chunk of business for the weekend (Roughly 20 rooms worth of reservations).
I was going to share my room with a mutual friend of mine and the bride. 
The wedding took place the weekend of the crazy heat and storms on the East Coast and my friend's flight got delayed a day...so I ended up needing the room on Friday night when I arrived but she was not able to get to the Philly area until Saturday afternoon.  So she proactively called the hotel and told them that she would be checking in for herself a day later but that I would be checking in on Friday night.
She was told that she needed to check in first to allow me to get a room key.  Ummm...hello!!  She lives in DC and was stranded elsewhere an extra day and wouldn't be able to drive up from DC until Saturday afternoon.  That's not possible for her to get there first.  She re-explained the situation and was then told that she would still be charged for Friday night but that they would not be giving me a key or let me actually use the room.
So when she called me, I assured her that things would be ok and that I'm sure they just misunderstood the situation and that I'm sure there would be some sort of way to resolve the situation.  
Oh that was the case alright!  After going around and around and around with the dude at the front desk, I was told time and time again that the room was already paid in full on my friend's credit card, but he couldn't let me in unless she checked in first.  Come the hell on and explain that logic to me!
So I FINALLY asked  him flat out.  "OK, I am sharing this room with my friend and it is absolutely impossible for her to be here tonight, and I'm here right now in need of a room to sleep in.  What are my options and what would you do in this situation?  She has my half of the money and the room is already paid for in full on her credit card and she has already called and given permission and is willing to give them whatever they need to allow me to stay there.  Why is it not possible for me to check in when you already have her permission?"  
He told me there is a third party credit card authorization form that she could fill out and that would give me permission (an option not presented until an apparent last resort.)  So I call my friend and she suggests that I take a pic of the form on my phone and text it to her and she'll write all the information down on a piece of paper and sign the paper and send copies of her credit card and license along with it like the form asks.  So that's what we did.  Two minutes later she sends me a pic of the paper she wrote all of the information on and copies of her license and credit card.
This is apparently not sufficient as Einstein at the front desk tells me it needs to be on the Days Inn form.  I explain the basics to him that she's not at home, it's 10pm, she's in her hotel room with no computer and no access to a fax machine.  All she has is her iphone and I have every single piece of the information that the form asks for but because it's not on his piece of paper he gave me, that still wasn't enough?  Really?!?!  I told him I would be able to have her send the info and pics directly to his email or text it to his phone if that's what he needed.  Nope, that wouldn't suffice.
So yes, needless to say, I had to crash with another mutual friend that first night and not sleep in the room that we had the reservation for (in my friend's name) and was already paid for.  INFURIATING.
Oh, but wait...there's more!
Another friend of ours was driving in from Ohio.  They proactively called the hotel to notify them of the late night arrival and were told there would be no problem as someone would still be at the front desk to check them in.  The hotel staff had confirmed their reservation and would make a note of the late arrival.  Flash forward to 4:30am when my friends arrive, and they said they have no reservation for them and that the hotel is sold out.  They did nothing for them.
Total lack of professionalism, horrible reservation system, and total enforcement of absolutely stupid rules that make no sense.  
ZERO STARS!  Days Inn, you suck so hard!...and not in the good way.
Never again and I wouldn't recommend this to anyone.  
In regards to the rooms, basic hotel room.  Nothing to write home about.  But good luck getting in one.
One star is way too much (can not emphasize that enough).</t>
  </si>
  <si>
    <t>mmtZDnNlCwl7YQeQZ52xgQ</t>
  </si>
  <si>
    <t>q7NzmZ3wLlDsQa-OtyOcaw</t>
  </si>
  <si>
    <t>We picked this location because it had a free airport shuttle and nearby car rental locations that saved us from paying the sky high airport car rental fees. I always rent off-airport and save around 70% - feel free to ask me about it and I'll tell you how to make it happen.  But I digress. 
It was cheaper to book directly through the Days Inn website (since we're AAA members - AARP gets you a bigger discount if someone in your party has a membership - FYI) than it was through Expedia or another travel site. We got a really fair rate this way.
The shuttle came within 30 mins to pick us up, we checked in quickly, and then sat in front of the high-powered AC for about 10 minutes before we could move again. It's loud, but it provides background noise and we didn't hear any road noise at all. The room was very basic.  It's on a busy street with lots of close places to grab a bite or pick up whatever you forgot at home.  
I wouldn't stay here actually on vacation, but it served its "one night until we pick up the car and take off" purpose, and helped us save a ton of money.</t>
  </si>
  <si>
    <t>_gI3SIiQ6el3Gh43NkhO7A</t>
  </si>
  <si>
    <t>PIGXFA26_FCXasFOI91m8g</t>
  </si>
  <si>
    <t>for a place with 3.2 stars on Hotels.com, this place is a dump. The shower decides what it wants to work and when it doesn't, and they turn off the hot water until 3 AM. Or so they say, but it is now past 9 AM and the water still hasn't come back on. The Wi-Fi is slower than my old 1200 BPS dial up. there are certain nooks and crannies that have not been cleaned since the Eisenhower administration. The only good/redeeming factor is location, which is the only reason I can think of why this place still exists and has not been included to make room for another target/Walmart/whatever. But who knows there's always next week.</t>
  </si>
  <si>
    <t>WoAmi0AaA4HBwWS_MBPuFA</t>
  </si>
  <si>
    <t>Extended Stay America - Philadelphia - Plymouth Meeting</t>
  </si>
  <si>
    <t>437 Irwins Lane</t>
  </si>
  <si>
    <t>{'RestaurantsPriceRange2': '1', 'BusinessAcceptsCreditCards': 'True', 'WiFi': "u'free'"}</t>
  </si>
  <si>
    <t>Apartments, Hotels, Home Services, Hotels &amp; Travel, Real Estate, Event Planning &amp; Services</t>
  </si>
  <si>
    <t>wgP6nEk0fMRie_spT1jsOw</t>
  </si>
  <si>
    <t>Cv06__JGeRTH6GLg0Qu9KQ</t>
  </si>
  <si>
    <t>What people need to know is that in this area, this particular hotel is perhaps the only choice for rooms with kitchens, hence the Extended-Stay moniker. Unfortunately, the staff seems to know people don't have much of a choice and don't work towards giving their guests even a mediocre stay.
It *seemed* perfect for our family to converge for a family funeral as it is so close to the George Washington Memorial Park where we needed to attend services and the burial.
On my arrival, I wasn't greeted at all by the front desk staff. I felt like I was intruding on her private time. I forced myself to be pleasant because you get the feeling if you further offend her, she will make you suffer. There were no niceties exchanged, she just wanted to get my last name and get me going ASAP.
My room was ok, though there was a giant cherry red stain on the floor by what is mostly used as a dining table. 
I decided to soak in the tub to attempt to relax and the view of my toilet was disturbing. I attached a pic so you can see the spirit-deflating proof of lax maintenance. My sink was clogged and in desperation I tried using a coffee stirrer to try to snake it (totally unsuccessful). The next day I found out my a/c unit was struggling for survival... it seemed to work about 25% of the time so I spent about 2 days sweating and cursing life, but I was more busy making sure the rest of my family were comfortable.
My parents checked in a day after me. Again the front desk person acted like we were interrupting her from whatever she was doing. It was late, my poor parents were exhausted, yet I had to be overly thankful and patient with the front desk person just to get service.
(Please note that 70% of the time I passed the front desk NO ONE WAS IN VIEW. Several times I saw people waiting to be helped and calling out for some one to help them.)
When my parents got to their room they discovered there was NO TOILET PAPER. This is a basic necessity and it's just CRUEL to make some one have to go suffer the front desk to ask for some toilet paper.
It turns out the front desk person didn't check them in properly and ignored their true reservation because the next morning their cards didn't work and were told they needed to check out. So I had to race back from the AIRPORT to figure out how to get my parents their real reservation and honestly at this point I think the front desk person did this on purpose to make us suffer.
When my uncle and his family arrived (from halfway around the world) I made sure I prepared a gift basket of items so they wouldn't have to interact with the front desk people for fear of thinking everyone in this town was rude and completely service-industry ignorant.
As you can imagine, breakfast was its own nightmare. I had to ask for HOT WATER just to make oatmeal. Over the next 5 mornings, it was a guessing game as to what would be ready and available and no surprise, the front desk weren't visible to ask for help. Other unfortunate guests asking for coffee to be refilled were rudely asked to check the other coffee dispensers first and there was no inclination to go REFILL ANYTHING. There was no point either whether you preferred the dark roast or light roast, they just don't care about you. It is painfully obvious most of the front desk staff hate their job and pretty much hate their guests as an extension. If it wasn't for the laundry or maintenance people who were sympathetic and helpful I wouldn't have gotten help at all. There was absolutely no attempt that I saw that the staff checked to see if all the options listed were available and filled, ready for guests. When things were actually refilled, there was no apology, no rush to service, just the stone cold realization that the staff doesn't give a flying F about you, your stay or your comfort. All you need to know is that you are intruding on THEIR GROUNDS, THEIR TIME and you should feel lucky you are getting any type of service at all.
Also during this week the A/C units were undergoing maintenance so I had to tell my relatives that strangers would be going into their rooms to clean the A/C. Again, not relaxing in the least, although my hope was that mine would actually get fixed and I wouldn't sweat to death in my room.
My last morning I literally gave up and just sat there with a half-filled coffee cup in silence, as the tv had shut itself off again and contemplated just how lame this experience had been.
And some people may think I came into this hotel with some kind of attitude or was impatient or snappish with the staff. That never happened as I'm a pretty humble person and I was exhausted for pretty much of this trip so I was pretty muted but still accepting and friendly. I grew up here so I am familiar with the people and the Philly attitude so I act like a local and am just as willing to kid and joke and build bridges, but wow - was I so disappointed in this hotel.</t>
  </si>
  <si>
    <t>UV0QzMxNvA1ntt4f1gH4sg</t>
  </si>
  <si>
    <t>Home2 Suites by Hilton Reno</t>
  </si>
  <si>
    <t>1111 Meadowood Mall Link</t>
  </si>
  <si>
    <t>3SWbTqmJYKvudLb25MaxQA</t>
  </si>
  <si>
    <t>nH8LTVS5UEd0LucgCQXiiA</t>
  </si>
  <si>
    <t>Arrived around 8PM 11/13 after a 7 hour drive from the Bay Area. The guy at the FD was awesome (I'm sorry that I don't remember his name, but he had great eyebrows), super friendly and welcoming which was a nice touch. Arrived to our room with the Hilton CleanStay seal on the door, yay. The room was perfect, very clean and spacious. All the amenities we needed for the trip where there. I hate barn doors on bathrooms, but what can ya do, right? The lady at breakfast was very friendly as well, explaining that we just pick out stuff and she'll bag it for us. We only stayed 2 nights, but loved it. Great staff, great location to downtown. Will definitely choose this property again.</t>
  </si>
  <si>
    <t>lWHsWAszNVISPFB3gQTuyg</t>
  </si>
  <si>
    <t>Hampton Inn Limerick-Philadelphia Area</t>
  </si>
  <si>
    <t>430 W Linfield Trappe Rd</t>
  </si>
  <si>
    <t>Limerick</t>
  </si>
  <si>
    <t>JLqsYKiPLh3gS_TFdNl2TQ</t>
  </si>
  <si>
    <t>WEt4z8NAy0vja2JLyRR-7w</t>
  </si>
  <si>
    <t>Let me start by saying that I would never recommend this Hampton Inn to anyone. 
I am a former business traveler with Hilton Diamond status, and have stayed at my fair share of Hampton Inns. While the age and decor of properties can vary pretty widely, the customer service is typically, consistently top notch. 
While this Hampton appears like a nice place, the service is absolute crap. I stayed here in February 2016. We arrived, checked in, and the interactions with the front desk were fine, though certainly not up to typical Hampton standards. The room was clean on arrival, but after an hour or so, it was getting incredibly hot. I checked the thermostat and confirmed that it was set appropriately, but the heater continued to blow hot air. I turned the thermostat off, and it continued to blow hot air. I called the front desk and they said someone would be right up. So we waited. And waited. And waited. I walked down to the front desk, expecting there had been an evening rush and they were busy. Nope, empty lobby. The front desk staff (playing on his cell phone) admitted that he completely forgotten about us. I asked if we could simply switch rooms, but he insisted on coming to look at the thermostat. So he came up, fiddled with the thermostat, and explained that they break pretty frequently, and this one appears to be broken. I stated that we would need a new room, and he agreed to move us. 
All of that, while not great, would have still garnered a 3 star review. 
Flash forward to April, when my in-laws stayed at this property. They reported that the front desk staff was rude, and that despite their requests for service, the room was not cleaned during their stay. They wrote to the manager, who failed to respond, and eventually contacted Hilton corporate, who gave them a voucher for a free night. (Whatever happened to Hampton's money back guarantee??) 
They're back in town this weekend and booked two rooms, planning to use the voucher for one of them. The first pair of their party checked in and went to their room. In the meantime, my in-laws presented their voucher, and were very rudely told by the front desk that it couldn't be used since they had prepaid for the room. They asked to speak with the manager - the same manager that was there during their last stay - who maintained that they couldn't use the voucher, as the room had already been paid for. My father in law asked for their names (so he could reference them specifically when contacting Hilton corporate), and only then did they finally offer that they could void the transaction and take the voucher. 
Meanwhile, my brother and sister in law, already in their room, found only one towel, along with a used bar of soap and shampoo in their shower. Clearly, it had not been cleaned. 
The rooms were refunded, voucher thrown away, and they are now at the Holiday Inn.</t>
  </si>
  <si>
    <t>DX-i7boV3bLP5ktKU-FA-w</t>
  </si>
  <si>
    <t>Best Western Royal Sun Inn &amp; Suites</t>
  </si>
  <si>
    <t>1015 N Stone Ave</t>
  </si>
  <si>
    <t>{'GoodForKids': 'True', 'RestaurantsAttire': "u'casual'", 'BusinessAcceptsCreditCards': 'True', 'RestaurantsDelivery': 'False', 'BusinessParking': "{'garage': False, 'street': False, 'validated': False, 'lot': True, 'valet': False}", 'RestaurantsGoodForGroups': 'True', 'Alcohol': "u'full_bar'", 'WiFi': "u'free'", 'RestaurantsTakeOut': 'False', 'Caters': 'False', 'HasTV': 'True', 'RestaurantsReservations': 'True', 'OutdoorSeating': 'True', 'NoiseLevel': "u'average'", 'RestaurantsPriceRange2': '2', 'Ambience': "{'romantic': False, 'intimate': False, 'touristy': False, 'hipster': False, 'divey': False, 'classy': False, 'trendy': False, 'upscale': False, 'casual': False}"}</t>
  </si>
  <si>
    <t>Event Planning &amp; Services, Restaurants, Hotels &amp; Travel, Hotels</t>
  </si>
  <si>
    <t>NGaHl_EpKrgfHbTM1xhUSw</t>
  </si>
  <si>
    <t>E-l5XOLV9zSMBzOu-ZL4iQ</t>
  </si>
  <si>
    <t>With my job,  I always check into my hotels late. Upon my arrival, I said I'm here to check in, the older lady Angela said what is your name. I told her my name and she said, "OOH I charged your card already for the 1st night of your stay because we were sold out, so now I'm gonna just charge your card for the 2nd night" I'm like WHAT, I've never experienced anything like this, you don't just get to charge my card because you are afraid I won't show up or whatever the issue is. I didn't say all this, I was thinking it. I was very tired after a flight, a 2 hour drive, and inspecting stores all day, so I just say huh never heard of that before. She then hands me my key that says room 104, I politely say mam I asked specifically in my notes when I reserved my hotel room, for NO 1ST FLOORS. She said we didnt get that, but I will look. She then looks and says, "OOH we thought you wanted a 1st floor, but it says NO 1ST FLOORS". I said "YES MAM". Then she says we are all sold out, but let me look. Then MAGICALLY she finds room 208 on the 2nd floor. I'm thinking so what was the real reason you charged my card in advance, because you are clearly not sold out like you claimed. I grab my key and go on to my room so i can just jump in the shower and rest. The problem with that was MY TOWELS WERE DIRTY! WHAT! I'M BEYOND FRUSTRATED AT THIS POINT. The towels were neatly organized, but we're dingy and dirty, I mean you could see the dirt on the towels, one even had some pink nail polish residue. To top all this off, the bed was very hard. This was my 1st time ever staying at Best Western, it will be my last. I wrote a review on my 1st night, and immediately the GM responded, and mentioned if I wanted to give them another chance to email her. I emailed her everything. I leave the next morning for my job and did not return to the hotel to later that night with all my inspections. Your not gonna believe this, I still had DIRTY TOWELS! What a huge disappointment, this is what I get for booking at the last minute....NEVER AGAIN! I did email the GM about my 2nd night and never got a response. I didn't even try to get my money back or anything, I just know I WILL NEVER BE BACK!</t>
  </si>
  <si>
    <t>8BERoRHe7fD5zepeq6G92Q</t>
  </si>
  <si>
    <t>5SfIj34b3mKw1JU7IOHAzQ</t>
  </si>
  <si>
    <t>Handicapped rooms need to have compatible showers... Both rooms 102 and 106 had high shower heads but, no pressure and I'd really hate to be in a wheelchair. I had to use the ice bucket to rinse my hair and body. Also the sink and bath room in 106 wasn't wheelchair friendly, counter wasn't open for a chair, and the little mirror wasn't usable by wheelchair people, didn't tilt and was to high for them.
Out first room was open when we got there so we changed 
On the other hand the people were very friendly, thanks Amy I think and the girl who changed us from 102 to 106...
Ps the comp. Breakfast at Royal Sun Restaurant was awesome!!!!
Also they had buy one get one free cocktails the night we arrived.... Whee-Haa</t>
  </si>
  <si>
    <t>0RdJqcdI2dTxw7kpUrpxZA</t>
  </si>
  <si>
    <t>Ev55kUL77kZk6xCYam5www</t>
  </si>
  <si>
    <t>First, the good: the rooms are nicer and cleaner than the average Best Western. 
... that's it, which is usually enough.
The bad: parking is scarce.  Wait a second, aren't we in Tucson?? 
The free breakfast is sad diner food served by a waitress who hates all the patrons because they're there with free meal tickets and probably won't tip her.  Honestly, I'd prefer continental style.  She was nicer our second day... probably because she remembered that we left a nice tip the day before, trying to garner favor.  Score.
The REALLY bad: they cleaned our room even though the "Do Not Disturb" door tag was up. I almost never allow housekeeping in the room during hotel stays, for many different reasons, and to come home to find our door tag on the ground in front of the room and the room serviced was annoying, which turned into upsetting when our key didn't work.  In the amount of time it took for one of our party to go get new keys (the office had programmed too few nights on them), I went from "this is obnoxious" to "oh my god, they stole all our stuff and deactivated our keys."
Which, of course, wasn't the case... but it was at the end of a LOOOOONG day that didn't need this stresser on top.</t>
  </si>
  <si>
    <t>9fFZwQRUFODtV2z-aQNwuA</t>
  </si>
  <si>
    <t>kGbRvQ1iEQus_kJ_54RtZA</t>
  </si>
  <si>
    <t>If you've read my books or seen my act, chances are a lot of that inspiration was found here. It has everything and everyone I could want or need. It's my other home. 
To write, you have to get away from your own stuff. Everything you own and everyone you know will become a distraction. You have to leave the house. I go to The Best Western Royal. If you stay there, you'll probably see me in front of my room smoking cigarettes like an Okie on a busted porch. I'll say hello and be polite.  
Writing also means you need to moderate your drink. But you will definitely need to drink.
The Best Western Royal has the perfect lonely little bar that doesn't open until 5pm. This is important because I'd start drinking at whatever hour they cracked their doors. Perhaps they know this and are trying to keep me on the straight and narrow.  Two for one drink tickets. Tell em you have four people in the room and they'll give you that many coupons. They also frequently have karaoke later in the night that gets me out of the bar. Also necessary to get work done.
The free breakfast is an actual breakfast at the perfect little diner. Full menu. From the perfect diner waitress, Burnelle. Or Burnie if you stay often enough. Tell em you have four people in the room and eat four breakfasts. 
It's a non-smokers walking distance from the frivolity of 4th avenue and central enough to get anything delivered. Or you can get food at the bar. Tucson BLT. I forget to say "No Avocado" and then have to pick it off. Because avocado is gross. But you can give it to your friend who likes avocados. They are wrong, but sometimes we have to let people be wrong.
Direct TV in the rooms. None of that usual hotel garbage tv. I've left a million things behind only to have them returned to me at the beginning of my next visit, except folded. They print stuff for me because I am technically illiterate. Never a problem. Don't panic.
It's probably the only hotel in Tucson with endless, scorching-hot water. The suites have massive tubs. I'm not much for washing but sometimes its the only way to sober up to write. 
Don at the front desk always greets me as "Doug" and Angela always says "Welcome back, Mr Stanhope." If you read this, just call me "stanhope" like everyone else. I'll bring you flowers regardless. Or, my personal assistant will. Go team.</t>
  </si>
  <si>
    <t>uXuBxavZYWkkCnXmrzyINQ</t>
  </si>
  <si>
    <t>Econo Lodge University</t>
  </si>
  <si>
    <t>1136 N Stone Ave</t>
  </si>
  <si>
    <t>{'RestaurantsPriceRange2': '4', 'BusinessAcceptsCreditCards': 'True', 'WiFi': "'free'"}</t>
  </si>
  <si>
    <t>RQfxU8kb-BvIB4UvNjIUpQ</t>
  </si>
  <si>
    <t>2eOLQcYMjnRnKGZRIFh5MA</t>
  </si>
  <si>
    <t>I'll start on a positive note.  The front desk staff is extremely friendly.  The breakfast area was tiny so I opted to not have breakfast.  The linens and furniture looked new but the carpet was stained and had some bumps underneath it.  The paint was either cheap or old because it was chipping on the baseboards.  The room was a bit hot for me.  The bathroom was very small, to the point it appeared the toilet was miniature and was difficult to use.  I also hate shower only rooms.  The shower tile looked old, but it appeared clean.  The towel mat was dirty with black marks, though. The pool was very small.  If you're just in and out for a visit @ U of A, it's safe and clean and close to the school.  But, I wouldn't have wanted to stay for an extended period.</t>
  </si>
  <si>
    <t>L9Q50YxY9r8zYZDAtwQ_rw</t>
  </si>
  <si>
    <t>YpGt3hdq5adPlEFn9fQ2Zw</t>
  </si>
  <si>
    <t>Ended up settling on this place after a last-minute cancellation at a nearby competitor. Sure, EconoLodge could use some work, but ultimately it was enough for me to not hate my life, and close enough for me to walk downtown. 
What I liked: Front desk staff were pleasant and respectful, and they seemed like they might have been part of the same family. Gotta love mom &amp; pop run operations! I also liked that nobody was wondering around the parking lot looking strung out here, whereas the streets were teeming with suspicious characters just a couple hundred feet away. And all this was somehow accomplished without overbearing security. I appreciate that! The bathroom was also nicer than a lot of budget hotels I've endured. 
What I didn't like: The room looked like it was cleaned by a teenage version of myself--spotless countertops and clean bed, but lots of unpleasant surprises lurking under surfaces and inside drawers. Like the cleaning was done more to appear welcoming than to actually be somewhat sanitary. Also couldn't turn on the rickety old heater without the room instantly smelling like burning dust. Kinda gross and I may have froze a bit if I weren't just lit off of all those drinks from Fourth Ave. 
Bonus points for being real easy for food delivery drivers to find. Loved getting stuff delivered straight to my door, without having to chase everyone down or get the lobby's attention. 
In conclusion I'm not going to say this is for everyone. I'm comparing it to infamous brands like Motel 6 and it comes out ahead. Definitely worth it if you're just using it as a place to crash after being out all night. But if you want actual comfort, pony up more dough and keep moving.</t>
  </si>
  <si>
    <t>grhrDnNaRZCoOX0RCaBNVQ</t>
  </si>
  <si>
    <t>Extended Stay America - Philadelphia - King of Prussia</t>
  </si>
  <si>
    <t>400 American Avenue</t>
  </si>
  <si>
    <t>{'RestaurantsPriceRange2': '2', 'BusinessAcceptsCreditCards': 'True', 'WiFi': "'free'"}</t>
  </si>
  <si>
    <t>Od5RuHpLfbAahMyHJwRs9g</t>
  </si>
  <si>
    <t>8KSc8ZvkImqPRxUdJRlVYw</t>
  </si>
  <si>
    <t>I chose to stay here while I was in town on business solely because they consider themselves "pet friendly." I brought my two greyhounds, both of whom seemed pleased with the accommodations. There was room for their bowls, a kitchen towel so I could rinse them out and dry them off, and plenty of space for them to stretch out on the floor.
And that was about it.
From a human's perspective, the attitude of this hotel seems more like, "I guess your pets can stay here. Whatever."
The grounds are not very pet friendly. When I checked in I asked if there was a designated place to walk my dogs and the clerk shrugged, "Not really." Which I was okay with, until I realized that meant there were no trash receptacles on the property to toss my dogs' waste in, save for the dumpster area which was littered with, well, litter. And food scraps. Not really an area I want to take my dogs near, you know? Am I supposed to throw my bags in the trash can in my room? No thanks. (To be fair, the dumpster area was only gross for the first two days of my stay. On day three the dumpster area had been cleaned. Or maybe it was the heavy rain that did the "cleaning...")
The lack of pet stations/trash cans was also a signal to other pet owners that it was totally cool to leave their dog piles in the small grassy areas under the trees. I gotta say, I super appreciated that when I got back from work at 3 am and needed to take my dogs for a walk in the dark.
In addition to the poop-problem, there are large grates all over the parking lot that could potentially catch a dog's paw and cause a serious injury. Be aware that these are located next to the curb. Keep an eye out and steer your pet clear.
For $25 per pet, per night (plus tax!), I think a few pet stations on the grounds is the least they could do to make it feel less like I'm being gouged for bringing my dogs with me. 
Inside the room, I found it very odd that the kitchen and fridge were completely devoid of anything you would expect in a kitchen. No utensils, plates, glasses, pots, pans, toaster, coffee maker, etc. The sign I found said to ask the front desk for these items, but the wording made it unclear if I had to pay for these items. Instead, I took advantage of the "grab n' go" breakfast, which included some pre-packaged muffins that tasted weird, three flavours of oatmeal (one was Original!), coffee, and crunchy granola bars. A banana would have been nice.
I agree with another reviewer that the fridge was loud and made it difficult to fall asleep. 
The bathroom looked like it had seen better days. The tub was badly chipped, the faucet was grody, the shower curtain was mouldy, and one of my towels had weird long hairs on it and a stain. Oh, and the curved curtain rod wasn't installed correctly, so the the curtain wouldn't stay closed. The rings on both sides kept sliding down and bunching up towards the middle.
The bed was okay, but had three different pillows, which I thought was a little strange and the fitted sheet had a stain.
Also the free wifi was very slow compared to other hotels in this price range.</t>
  </si>
  <si>
    <t>iq55LSL08aYM79q9W9MIBw</t>
  </si>
  <si>
    <t>Comfort Inn Feasterville - Trevose</t>
  </si>
  <si>
    <t>2779 Lincoln Hwy</t>
  </si>
  <si>
    <t>Feasterville Trevose</t>
  </si>
  <si>
    <t>Bed &amp; Breakfast, Event Planning &amp; Services, Hotels &amp; Travel, Hotels</t>
  </si>
  <si>
    <t>JNsoeFnwI4UXd2Nj8wSAoQ</t>
  </si>
  <si>
    <t>oD2kr11aehmmGbdJQHVx6g</t>
  </si>
  <si>
    <t>We stayed on the weekend.   This hotel is very you get what you pay for in the area.  Don't do it to yourself if you can afford the nicer hotel, unfortunately for us, my daughter had dogs and the one closest to Sesame that took dogs was sold out.  I always stay in Choice Hotels and I have to say this one is subpar.  Definitely poorly managed on the weekends.  Night one arrival elevator floor was filthy, it's also cracked.  No screens in the windows so you can't open them if you have pets and want air.  The door to get back in the hotel by the pool does not work with card keys so they prop it open.  I closed it.  That is just dangerous and asking for theft and trouble.  The owner is not interested in this hotel at all.  Front desk clerk was fine.  Room had a sticky spot by bathroom and wet spot by bed.  Knowing it was pet friendly I informed everyone to walk around with their shoes on at all times.  Room was clean, towels were stocked, beds were nice, linens were clean.  Got up in morning, kids were sleeping, used bathroom on first floor, well done whoever did this bathroom, smelled great, pretty oragami roses on the toilet paper, only 8am, no paper towels for hands, used a kleenex which there were plenty so it's fine.  
Guests are about as quality as the hotel and are definitely the problem!!!  Again you're getting what you pay for and that means not the most desirable people.  Now I know they can't control this but HOLY COW!!!! DON"T DO IT TO YOURSELF!!!!!  Someone dropped ice cream in the hallway right outside their hotel door and LEFT IT THERE!  Not kidding, just let it on the carpet to melt, didn't pick it up, didn't call for help.  Someone had clothes sticking out of the floor from under the hotel door, it was so weird. 
 People threw water bottles in the wooded area by the pool.  Saw the grounds keeper picking these up every morning. Cell phones going off every two seconds at breakfast and no one turned off their ringers and these were not young people.  The kids were calling each other stupid and telling each other to sit their asses down.  The parents were telling the kids to sit their asses down.  On the TV they had Mike Tyson talking about rape allegations and a basketball player talking about his violence issues and breaking someone's nose. 
The staff of women were gathered around the front desk and henning, one was super negative and gossipy. I brought up the television issue and the woman who I would imagine was the weekend supervisor told them to go change the channel and that the TV should always be on the news (I'll never get why hotels do that, especially one linked to Sesame Place where there will be lots of kids). Super negative woman ended up being the front desk clerk, of course.  She hates her job and it shows.  She was very uninterested.   I told her someone spilled syrup and she said okay she would tell someone.  And she did, only the person didn't mop it up, s/he just wiped it up dry so it was sticky until the floor was finally cleaned hours later.  Breakfast was typical continental.  My son bit into an apple and it was ROTTEN!!!  Through and through. DO NOT EAT THE APPLES!!!  Bananas were green.  Not the first post about the fruit, just throw the freaking apples out and don't replace them, it's not rocket science.  Obviously the apples don't go so just get rid of them.  The rest of the food was fine but tables were sticky.  The woman taking care of the area sat down until things needed to be refilled, no cleaning while people were there and no cleaning after people left the tables.  I cleaned the table myself so we could use it.  The woman made so little effort it was nuts. 
Interestingly Monday, everything was a lot better, the manager was clearly on premises.  Suddenly the pantry staff had clean tables and were visible in the dining area (until the manager walked away).  The manager was clear, he was going to each employee and checking on them, talking to regular hotel guests who worked the area and introducing himself.  It was night and day. The elevator floor was cleaned. Same rotten apples but at least there was a manager present and everyone was doing their jobs.  When the cats away the mice do play.  Either that or the weekend manager was the woman henning at the desk, not sure. The Monday clerk was fine, no negativity. 
No washer or dryer which stunk because we had all those wet clothes from the waterpark.  I've never stayed at a Choice Hotel that didn't have a washer and dryer, I didn't check online=(  The pool was fine, we went in for about an hour.  If you are looking to save money, the beds are just fine and this hotel will do, you'll have to ignore the rest like we had to do.  If you have more money and have dogs, book in advance and stay in the nicer hotel closer to Sesame Place, it'll be worth the money, trust me on that one!</t>
  </si>
  <si>
    <t>bdVzwkTIpW0QeqobGKa0TA</t>
  </si>
  <si>
    <t>zjpAYpSe5TkXRwWne20_yA</t>
  </si>
  <si>
    <t>If I could give zero stars, I would. 
First of all, the same man works the desk every single day. Checked in at 7pm, come out at 10am, still there. Come back at 7pm, same man. Wouldn't be so bad if he didn't spend his time arguing with every customer he comes into contact with. When we walked in, he was on the phone arguing with someone. They wanted to switch rooms for whatever reason and he wouldn't allow it. He would also have to 'inspect' the room they were already in to 'make sure they hadn't touched the beds'. the next morning he was full on yelling at a customer at the front desk in front of the whole breakfast crowd. How unprofessional. 
When mentioned there was a truck parked in a handicapped spot without a playcard (illegal) he then argued that it wasn't and that it was his truck AND he had another car parked in another handicapped spot. This guy needs to not be in the customer service business.
Now let's get to the room. It smells. Everything is damp. EVERYTHING. You have to use all your strength to be able to open and close your room doors. There's holes in the walls. The toilet paper is like tissue paper. The water pressure is terrible. 
There are only two places 'allowed' to deliver there. This crappy pizza place and a Chinese food place I'm not going to bother to eat. 
Stay far far away from this place.</t>
  </si>
  <si>
    <t>1j99UvwXZE75jwOD4pgZmQ</t>
  </si>
  <si>
    <t>foF1Fy0E-O0c5bt2jk6bvw</t>
  </si>
  <si>
    <t>So staying in this hotel was not the most pleasant experience hotel staff are rude place needs a wrecking ball not a renovation right on the highway very noisy whatever the cleaning product that is used smells to high heaven. The carpet is threadbare in areas the furniture is nicked and dinged there's scratches and dings in the wall peeling paint and rust stains around the tub. The only part of staying here that was nice was the bed was comfortable right up until about 4 AM when I A walk to find ants in my bed. My recommendation never stay here.</t>
  </si>
  <si>
    <t>sNyeqSoXKH84Qdtr_-jwhw</t>
  </si>
  <si>
    <t>Holiday Inn Reno-Sparks</t>
  </si>
  <si>
    <t>55 E Nugget Ave</t>
  </si>
  <si>
    <t>{'RestaurantsPriceRange2': '2', 'BusinessAcceptsCreditCards': 'True', 'WiFi': "u'free'"}</t>
  </si>
  <si>
    <t>Event Planning &amp; Services, Hotels &amp; Travel, Resorts, Venues &amp; Event Spaces, Hotels</t>
  </si>
  <si>
    <t>qRiOO3Z46Fs1EG2FxwOw0w</t>
  </si>
  <si>
    <t>8HK1Hb6z-qjI8W1PJ3gajw</t>
  </si>
  <si>
    <t>If this review were for the hotel only it would get 3 stars for average however, the breakfast that came with the room changed all that. We were under the belief that each person was to get a "breakfast voucher" of 10 dollars for use in the restaurant. This was not the case as we found upon check-in that there would be a surcharge of 10 additional dollars added to the room rate.  Well ok what can you do? We had little choice and signed in. The next mornings breakfast for our 18 or so co-riders (a motorcycling weekend) was by far the worst excuse for a meal I have had free or otherwise. Not one of our meals in the group was acceptable and the restaurant made no effort to fix the problem. Well that's not entirely true...they said that they would not charge us for the amount over the 10 dollars. We chalked this up to the whatever column and continued our weekend.  Oh yeah....forget to mention they charged my card 6 days later for the amount on the breakfast over the 10 dollar voucher for the two of us. It appeared that the restaurant is a sublet operation that is run by amateurs.</t>
  </si>
  <si>
    <t>bjkA3ustWdg3EsTLRiUNKA</t>
  </si>
  <si>
    <t>The Inn at Penn, a Hilton Hotel</t>
  </si>
  <si>
    <t>3600 Sansom St</t>
  </si>
  <si>
    <t>{'BusinessAcceptsCreditCards': 'True', 'WiFi': "u'free'", 'RestaurantsPriceRange2': '3'}</t>
  </si>
  <si>
    <t>i-cuMVTjjSv1NeWmtrMCfg</t>
  </si>
  <si>
    <t>m57JF4V00V29pna08lv3eA</t>
  </si>
  <si>
    <t>I stayed 2 nights to see Govt Mule at The Tower Theater and when I pulled up the friendly valet introduced himself and informed me of the $40 parking charge which is a little stiff but there's a garage nearby if you want to park yourself. 
The rooms have I Pads to use for whatever you want and everything needed from the hotel. The shower is unreal and is worth the price of admission so if you're in the area book this hotel.</t>
  </si>
  <si>
    <t>JSGNt2lSr3nWVz9OU6i_iA</t>
  </si>
  <si>
    <t>qRg_8ByuH12bAd5Yjvxu0g</t>
  </si>
  <si>
    <t>A bit of a mix between a modern chain hotel and a historic boutique place. Nice deal and in a good location. I prefer staying downtown but it was fun being in the Penn area and it's really not that far from downtown. It took me about 20 min to walk to Rittenhouse Square. 
The iPads are a bit overkill. At no point did I really find the one in my room useful. I ended up throwing a pillow over it every night because even the dock itself was way too bright. The welcome messages are also a bit over the top. Both on the phone message system and on the iPad. 
The lighting system is a bit weird. You have to put your room card into a slot to turn anything on. From an energy savings standpoint, I applaud this, but it's also a bit weird the first time you experience it. I also found myself hitting multiple combinations on the bathroom light buttons to get the right lights on and then everything off.
The drain was clogged when I took a shower the first morning. I called after I left and as far as I can tell, it was fixed in about 15 minutes.
Lots of outlets. I hate getting to a hotel and having to slide the bed out to plug in my phone charger. No need here, there are plenty of places to charge up.
The internet was pretty good. Not amazing, but no major issues. I think it was around 3mbps down.
The breakfast area looked really nice. I was in too much of a hurry to take advantage of it, but it was definitely a step up over a typical place. The to-go coffee was out which was annoying; someone went off to get a fresh pot but after a few minutes I just had to leave.
So far the review has seemed like a mixed bag but that's just what I took notes on, and still felt like it was a 5 star Yelp hotel. The room, especially in the bathroom, was very nice. The hotel itself felt very spacious. I would give this 5 stars assuming you can get a rate under $150. If I was paying $200+ which it seems like some have, I would be a little less excited about it.</t>
  </si>
  <si>
    <t>QZwo41_DVVAHQ5M97kTCfQ</t>
  </si>
  <si>
    <t>NLGdC9-zAn636W_SE9bmcQ</t>
  </si>
  <si>
    <t>Recently attended a Wedding here that was very poorly executed. It all started with valet, waited an exorbitant amount of time before someone even got to our car. It was obvious they were under staffed as the valet employees were sprinting to try to take care of the line that went down the street.  Next, they didn't have the beverage of choice for the bride and groom!  They sent someone out to get it once the issue was realized, but they didn't come back with the supply until cocktail hour was wrapping up. The food was at cocktail hour was good, along with the meals for dinner. Just as things seemed to be on track again for a great night we go to order our go to drink and are told they "ran out of it", I have never been to an event where this has happened. The wedding still had about an hour left!  The interesting part was they mysteriously found more bottles of it for when there was the after party which was a cash bar.  After waking up and having breakfast with the guests and bridal party, we hear that the bride and groom were given the wrong box containing what was supposed to be the top of their wedding cake!  It was also rumored that the bride and grooms champagne flutes were missing too.  I caution anyone who is planning on having an event here, especially a wedding. I would hate for someone's special day to be ruined by poor execution and an underprepared team.   Again in all the weddings/events I have been apart of or attended, this was by far the worst executed one.</t>
  </si>
  <si>
    <t>Wn4PTYlFT3zADRkkp8WSnw</t>
  </si>
  <si>
    <t>88YVtATlF3mOTBzU_4zymA</t>
  </si>
  <si>
    <t>Had a last minute change of plan and needed a hotel. Being a Hilton Honors person, of course a gravitate towards Hilton products. This hotel sounded interesting and it didn't disappoint. 
In a quiet part of town, I think.( I didn't hear anything the entire day). 
The front desk was very accommodating and friendly. Parking was valet only but I did get my own car and park it when I returned from dinner. 
The room that I got was huge. Nice amenities. Comfy bed. 70+ rooms per floor. 
The entire staff was friendly and ready to help. Breakfast was a bit pricy but they give you a discount at check out. So that's good. 
The hotel was very clean. Social distancing is in effect again, so there's that. 
Come on people. Vaccinate, stop the hate. 
I think you will like a stay here. High class hotel that makes you feel good. I recommend.</t>
  </si>
  <si>
    <t>N5u3K2Ec5GDOfWu0oXUqYA</t>
  </si>
  <si>
    <t>Holiday Inn Bensalem-Philadelphia Area</t>
  </si>
  <si>
    <t>3327 Street Road</t>
  </si>
  <si>
    <t>Hotels &amp; Travel, Venues &amp; Event Spaces, Bed &amp; Breakfast, Event Planning &amp; Services, Vacation Rentals, Resorts, Hotels</t>
  </si>
  <si>
    <t>eIwgVHfxm0IzKGJPWAQp1Q</t>
  </si>
  <si>
    <t>0h8g1BMNYS8cUQkyitYfzA</t>
  </si>
  <si>
    <t>I've stayed here multiple times. I always stop myself from posting a review because I always believe in giving more chances. I've never had more than a 2 star experience here wether it be the hot water not working on multiple occasions, rude staff or having to wait well past check in time for a room we booked. Yesterday was the point that got me here. We arrived to check in and the man at the counter took his time doing whatever he was doing before helping us. When he was finally ready for us he just looked up. No hello, no greeting whatsoever. It was awkward to be honest. My boyfriend finally broke the silence and told him we were checking in. He asked for the name and then mumbled something. After having to ask 3 times what he was saying he finally clearly asked for the payment method. My boyfriend handed over his card and said "oh that's just for the security deposit right" with the WORST attitude this man said "no" I butted in at that point because I don't like attitude and told him we paid on hotels. He said "no it's not paid for." Knowing that that wasn't true my boyfriend started checking his bank account while this man was charging his card. On his bank account he could see that he had just been charged the security deposit. When he told me that the man chimes in "oh yeah it only wanted to take the money for that so I guess we were both wrong" no sir, YOU were wrong. So we finally get to our room and it's two queens vs the one king we had booked. The main reason for our hotel stays are the king beds. We went down to ask about it and he said "no we don't have any. You chose the room and it was either two queens or one king." That was also wrong because it never said anything about TWO queens. It was one queen vs one king. Now this probably wouldn't have been any type of issue if he had been able to be at all nice or even try to look. He simply said "we're all booked" and turned around. My boyfriend and I don't have it in us to be rude to anyone working customer service, until they're rude to us so please know we did not deserve the attitude he was giving. We contacted hotels and there was nothing they could do. They tried reaching the front desk and the front desk just didn't answer their call. My boyfriend then called customer service for holiday inn and they were extremely helpful. The woman herself tried to reach the front desk and they didn't answer her either. When we looked on hotels.com there were still rooms available with king beds and the option of one king or one queen. The woman on the phone had explained that it was probably a miscommunication between hotels.com and the hotel itself. I understand that but better communication and better front desk customer service to explain that would've been all it takes. 
Now on to the next problem. This hotel has quiet hours and something about "we promise no maintenance or housekeeping will be done between these hours." Around 10:45 you could hear drilling in the room across from us. A loud drill. We weren't going to bed yet so it didn't really matter at the time. For the rest of the night, mostly between the hours of 2:30 to 4:30 there was screaming all throughout the halls. People trying to open every single door on our floor, multiple times. Fights. A large group going to their rooms and a man specifically yelling "YERRRRRRRR" down the hall at the top of his lungs. This was non stop between those hours. I wasn't even comfortable enough to call the front desk because even if they had answered, they had already been extremely rude. The last thing I want to note is that our room was barely cleaned. We found a pair of someone's socks rolled up..... right in the chair. To end this I'd like to say, I really hope the blonde lady at the desk is having a great day. And whatever warranted her dirty looks to us the entire time is fixed in her life. Same to the rude man at the desk. I hope whatever made him so miserable is better.</t>
  </si>
  <si>
    <t>OXlI1vJqFk874elfVY8OAw</t>
  </si>
  <si>
    <t>Holiday Inn &amp; Suites Philadelphia W - Drexel Hill</t>
  </si>
  <si>
    <t>5400 Ferne Blvd</t>
  </si>
  <si>
    <t>Drexel Hill</t>
  </si>
  <si>
    <t>{'BusinessAcceptsCreditCards': 'True', 'WiFi': "u'free'"}</t>
  </si>
  <si>
    <t>y_21duiys9rsfu-g7b5CoQ</t>
  </si>
  <si>
    <t>SDr5REUbFKaiQoSNLtIB4g</t>
  </si>
  <si>
    <t>Such a wonderful place!!  We initially started at the Days Inn in Springfield near the airport, but immediately cancelled and luckily found this place after seeing the condition of the first place. From the moment we pulled into the parking lot, we were so relieved. This hotel is new, beautiful, and CLEAN!  The staff is so wonderful and nice and are happy to help with whatever you need. The room was a dream. The bed was actually comfortable, which never happens in a hotel!  Such a pleasant place. So pleased with this hotel!  If we ever come back to Philly, we will definitely be staying here again!</t>
  </si>
  <si>
    <t>7-FPjrl1RHCiFCIiK_aZeg</t>
  </si>
  <si>
    <t>Days Inn by Wyndham Tucson Airport</t>
  </si>
  <si>
    <t>4855 South Palo Verde</t>
  </si>
  <si>
    <t>CAs9_ZM2JiM9kT8B-oslsA</t>
  </si>
  <si>
    <t>4wv6L_zDv41CbArd6C8vrA</t>
  </si>
  <si>
    <t>Really, it's the little things that make a hotel stay nice. I don't need mints on the pillow. A door that locks easily, TV that works, a second key... Not huge requests. Especially at $65 a night. Not going to get it here. 
Booked the room last night via Wyndham website. Came in this afternoon to check in. First, no lights on in lobby, had to yell "hello" to get guy to come out from the back. Apparently he was busy on his cell phone. I give him the name he hands me check in page. When I realized he gave us a 2nd floor room I asked if he could put us on 1st floor. Answer, "no".  Trust me there is No one in this hotel and website even shows ground floor available! Ask him for second key for my husband. Again, single word answer, "no". Seriously?! My husband asks him if he's serious and he responds,  "$10 deposit". Whatever, it's one night while we go to VA and other medical appointments nearby, we'll manage. Then we get to the room. 
I have to find a maid to ask for a Do not disturb sign, there are holes drilled through the top of the dresser, the AC unit is missing the control switches, the door has to be jiggled while turning the lock to get it to lock (not a little bit, you have to really screw with it to get the lock to work).  Then you turn on the TV and the local stations are weak, half the channels don't work, even had to set the alarm clock. All those little things... Nonexistent.</t>
  </si>
  <si>
    <t>UG-qYkckLvAoUBY25DMFgQ</t>
  </si>
  <si>
    <t>Just drove in from El Paso. I asked to use the restroom and was informed, the restrooms are "Out of order".  What?? What kind of Hotel has a nonfunctional toilet in their lobby? I haven't checked in yet, not sure I want to. Tucson has multiple options for lodging.  I suggest you scroll past this Days Inn by Wyndham Tucson-Airport hotel. I would look else where but I've already paid for the room. I think the woman behind the desk hates her job. Lol.  RBF for sure!</t>
  </si>
  <si>
    <t>sBZClv18j7gr1HIGIMXNcA</t>
  </si>
  <si>
    <t>Hampton Inn Philadelphia Center City-Convention Center</t>
  </si>
  <si>
    <t>1301 Race St</t>
  </si>
  <si>
    <t>eEw0KLOA9iZRUmrXu9EmlA</t>
  </si>
  <si>
    <t>84HvpQDxcHWmbMDfs8IEYw</t>
  </si>
  <si>
    <t>FYI  There are 2 homeless shelters within one block of this hotel as well as at least 2 illegitimate massage parlors.    You can take the second as good or bad whatever.</t>
  </si>
  <si>
    <t>8ePObOqLM6L4SnUtOr08fw</t>
  </si>
  <si>
    <t>zrZtY61bLLmXsg43G57kEg</t>
  </si>
  <si>
    <t>I got this room with the Groupon rate and otherwise, if I had paid more than 100 for this room I think I would have been pretty pissed. I was excited that we got to check-in early since there was no traffic in DC or Baltimore. The front desk girl was very nice and the lobby was well kept. There is also parking a few hundred feet from the building (It's 25 bucks for 24 hours to give you a heads up and is separate from the hotel fees). No one messed with our car which was a plus and it is monitored 24 hours a day. It was fairly nice for 80 bucks and I was extremely happy with the location! Right down from China town and next to the convention center and Reading Market. The location is the 2 star. I went down to the front desk to notify them that the water in the shower was not draining properly, but that isn't really the big thing. My husband got hives all over his legs, but then again that could be a personal thing or detergent issue so even that, I let slide. My big issue was that we went out, had a good sleep despite being right next to the noisy ass airvents (still a whatever deal), and I woke up first so I jumped in the shower. I come out and my husband has this horrified look on his face. HORRIFIED I tell you! First he asks, "Hey wife, are these yours?" and when I said "Ewww No!" and he said "OMG I didn't think so! FUCKING GROSS!!!" There was a pair of black lacy panties on the floor and they were crusty...I just have to say so they had been there awhile! He had dropped his cell phone next to the bed and it bounced right under the bed skirt. When he went to grab his phone, he ended up grabbing those. He thought maybe in my normal nature, my hurricane-like unpacking skills had landed some clothing on his side, but alas that was not the case. I was immediately grossed out and he went to the bathroom to scrub his hands proper! I got dressed quickly because that was super gross to find. The girl at the desk seemed somewhat surprised, but didn't really offer any solace. I don't think i'll be staying at a Hampton Inn again which is upsetting because I have been to some really nice ones without issue. I think that was a good scarring for us, but like I said it is a good location and you can get a discounted rate on Groupon.</t>
  </si>
  <si>
    <t>xcySfsPDols3EdtFC6b76g</t>
  </si>
  <si>
    <t>Sheraton Philadelphia University City Hotel</t>
  </si>
  <si>
    <t>3549 Chestnut St</t>
  </si>
  <si>
    <t>{'RestaurantsPriceRange2': '2', 'WiFi': "u'free'", 'BusinessAcceptsCreditCards': 'True', 'BusinessAcceptsBitcoin': 'False', 'DogsAllowed': 'True', 'ByAppointmentOnly': 'True'}</t>
  </si>
  <si>
    <t>Hotels, Hotels &amp; Travel, Venues &amp; Event Spaces, Event Planning &amp; Services</t>
  </si>
  <si>
    <t>eIHV_40htKMpiOLf2hIL2Q</t>
  </si>
  <si>
    <t>cOPKEUCV1MpSE5LTVKQQ8g</t>
  </si>
  <si>
    <t>I am so very confused about the bad reviews for this hotel. I had a wonderful experience here. Only negative was the $25 parking fee (but I realize most people don't drive into Philly if you're a tourist or student or whatever so I get it). The hotel was clean, didn't smell bad, was super quiet at night, and staff were so friendly. I don't know if I'd stay in this part of town again (there wasn't much to do/eat/or see around here) but other than that - no complaints.</t>
  </si>
  <si>
    <t>5bXjAKqNOmT-UdjiArRKLA</t>
  </si>
  <si>
    <t>X5EAMkKCHTpmso9ILIFRUg</t>
  </si>
  <si>
    <t>DO NOT STAY AT THIS SHERATON!
this hotel is just plain awful. i stayed here for one night with my husband and 2 other friends in a room with two full beds. 
the first problem we encountered was the air conditioning - we couldn't seem to get it to stay on. weird, but whatever. another big issue was that there was no place to plug anything in. getting weirder. 
so fast forward ahead a few hours, we're back from the (amazing) wedding at penn, totally exhausted and ready to sleep. we're speaking with our "indoor" voices as we enter the room and get ready for bed. it was about 1am so we are being conscious of our noise level. when all of the sudden, we hear someone VIOLENTLY banging on the door that connects with the room next to us. um, totally weird. we call out "hello?" and knock back - i had no idea what was going on!!! so we're getting ready for bed, and then there's a knock at the front door. it's a super great sheraton staff guy responding to a complaint about LOUD MUSIC coming from our room. are you kidding me? we tell the guy that we a) have no music device, b) are not making any noise and c) someone has been banging on our door.
so.... now it's a little while later, maybe 40 minutes or so, we're asleep with  the lights out, tv off, and no noise happening anywhere. and there's another fricking knock on the door. awesome sheraton guy again, this time WAKING US UP to tell us to stop with the noise. anyone with half a brain would by now realize that we were either being harassed by other guests, or he had the wrong room.
as the night progressed, the air conditioning situation turned into a nightmare. it was probably about 80 degrees in the room. the thermostat kept resetting itself, and someone had to get up every 10 minutes to turn the a/c back on.
the bed my husband and i slept on was on about a 15 degree angle from side to side, and i had to hold on for dear life as to not roll over my husband and off the bed.
in the morning, we were subjected to more random pounding on the door by some hillbilly couple - definitely the people who had been harassing us the night before - as some sort of payback for all the things we didn't do to them. 
the "free internet" was a complete joke - it froze every 30 seconds, and was overrun with ads. the flat screen HD TV had mostly analog channels. room service ended at 11pm, so forget about ordering anything. the room was waaaay overpriced. no one ever showed up with extra towels or to refresh the room at all. checkout took 20 minutes because of the inept staff and ridiculous lines. 
DO NOT STAY AT THIS HOTEL. you'll get a better experience at a better price at days inn or motel 8. i will be avoiding all sheratons for the rest of my life.</t>
  </si>
  <si>
    <t>p5Zp7AE5REm2NocQVE-RZA</t>
  </si>
  <si>
    <t>gO97WJQf2uPe1og6x27bxA</t>
  </si>
  <si>
    <t>I came here with my husband when he was taking a medical school exam so we got a discounted rate for the club level so this review is a tad bias. 
Def. stay in the club floor if you come here. (free wi-fi)
The best things the hotel has got going for it is that it is very conveniently located to all the stores/schools, they have a very nice gym with new equipment and the continental breakfast came with a bunch of different cereals (huge cereal fan), fresh fruit, and an omelet as well as unlimited Starbucks coffee (with to go cups). YAY
Its biggest downfall was the room, it was hot and the air conditioning kept shutting off by itself and when it was on it made a very loud noise that was quite annoying.
For the rate we got $289.00 I am a fan (compared to the nearby hotels this was a steal!)</t>
  </si>
  <si>
    <t>ktxwzVrYBMXfEBa8THtuwA</t>
  </si>
  <si>
    <t>NZgYPUMeh_sEOyW9NdwB8w</t>
  </si>
  <si>
    <t>This place is 15 minutes from the airport and adjacent to Univ of Penn and Drexel.  
The bad news is that it's managed and maintained like your students dorm room - before you come to visit.
We had bags of garbage by the elevator for a day.  Vacuum cleaners were sitting in the hallway during our entire stay.  (We were on the club floor and I hate to imagine what it was like elsewhere.) The club lounge was pathetic, US Today was their sum total of available reading. 
The free internet was buggy and sporadic.
The place feels and looks slovenly.  It's clearly managed by someone who either doesn't care or doesn't know how; neither reasons for you to stay here. 
Shame on Sheraton for allowing their brand to be so devalued.</t>
  </si>
  <si>
    <t>0ZE1jhAKMwYzdO7FRODjeA</t>
  </si>
  <si>
    <t>Zu0XNq8YnVBNFfRXuv727A</t>
  </si>
  <si>
    <t>A few months ago, I reviewed a hotel near Princeton that had this strange, sort of sterile (but not in a clean sort of way) institutional sense about it.  I would have to say, this property had many of those same traits.
It wasn't bad.  Nor was it dirty.  It just wasn't spiffy.  In fact, it sort of felt like a ... University hotel!  The best decision we made was to upgrade by $20 for the club level (or whatever they call it,) which meant we got a VERY nice continental breakfast for the cost of a tip.  Eggs, cereal, fruit, Starbucks coffee.  We left feeling very satiated, and the desk staff was certainly kind and helpful.
Weird, but safe neighborhood.  (Near University of Pennsylvania, with some trendy neighborhoods nearby, but you're not quite actually IN one.)   Would stay again if the price were right.</t>
  </si>
  <si>
    <t>TiNugKJ5nkmthDYnSn3PsQ</t>
  </si>
  <si>
    <t>Super 8 by Wyndham Tucson Downtown Convention Center</t>
  </si>
  <si>
    <t>715 West Starr Pass Blvd, I-10 Exit 259</t>
  </si>
  <si>
    <t>{'RestaurantsPriceRange2': '1', 'DogsAllowed': 'False', 'WiFi': "u'free'", 'BusinessAcceptsCreditCards': 'True'}</t>
  </si>
  <si>
    <t>dIVSnpswWwfxODabqEvJcg</t>
  </si>
  <si>
    <t>8n4s_Yod_iKoEljwSnVh6g</t>
  </si>
  <si>
    <t>It's 2:30 AM as I write this. There's a party going on next door, and calls to the front desk has yielded zero results. Inexpensive rooms often mean a crummy neighborhood and fellow guests that are under the influence of whatever. The linens are clean, there's no trace of bedbugs. The place is neat if a bit run down. The easy chair is blown out, and the desk chair is rickety. None of that matters though, if you can't sleep because of the drunks next door. Don't support this business.</t>
  </si>
  <si>
    <t>41VRaFKM_6EaBX7eiM5dog</t>
  </si>
  <si>
    <t>Ramada by Wyndham Reno Hotel and Casino</t>
  </si>
  <si>
    <t>1000 East Sixth St</t>
  </si>
  <si>
    <t>{'RestaurantsPriceRange2': '2', 'BusinessAcceptsCreditCards': 'True', 'WiFi': "u'free'", 'GoodForKids': 'True', 'ByAppointmentOnly': 'True', 'DogsAllowed': 'True'}</t>
  </si>
  <si>
    <t>Event Planning &amp; Services, Hotels &amp; Travel, Arts &amp; Entertainment, Casinos, Hotels</t>
  </si>
  <si>
    <t>4D5uLvueDmdLfMKpg9FkUg</t>
  </si>
  <si>
    <t>Oo_7qFRyFpzapvze-2nilw</t>
  </si>
  <si>
    <t>It was an ok hotel! I staid here last Sunday. The receptionist that was there Sunday morning at 6 was very cool. Gave us good customer services! Lacking of hot water and some rooms were flooded! we had to take whatever was available! It's ok for a night! I guess! Or when your passing by! Quiet! Not the most beautiful neighborhood!! Besides that it was ok!</t>
  </si>
  <si>
    <t>NrhR0zOJDBZADXpX0gv0qQ</t>
  </si>
  <si>
    <t>Yem29Yc1-KcWtOKFvyuurw</t>
  </si>
  <si>
    <t>Our room was clean. Our room was ready. Our room was affordable. They gave us some coupons.
Some reviews are super nasty! Jesus, people, what do you expect from such a reasonably priced place? The sheets were not scratchy, the maids were not sketchy, and I slept soundly. Free wi-fi!
The casino part of it on the other hand..... the second we walked in there I could feel we were being sized up by the various grifters that dwell in the Ramada Inn Casino or whatever it is called. We drank a beer and basically fled. However, it is good to note that the beer was cheap.
Conclusion: Hotel is fine. Avoid casino. Simple stuff.</t>
  </si>
  <si>
    <t>HrPDFK68Vj3-eqBhPeahHw</t>
  </si>
  <si>
    <t>B-AkDvhcTmFgZ-AZn7ocAg</t>
  </si>
  <si>
    <t>They get a generous 2 because the room itself was nice.  Oh boy. Start off with hubs going to check us in and I waited in the car. He is approached by some loiterers asking for beer money.  Signs everywhere saying no loitering, solicitation or panhandling. He walks past them.  A few minutes later he returns to the car and we get all the important stuff out of the car and walk into the hotel.  Hubs felt funny and looked out to see said panhandlers standing by our car.  He got the front desk to look and see what was up. Told they've never had an issue with car breaking.  Whatever. Restaurant in hotel was not open at all.  Casino connected to hotel had a 'diner' that sat 6 people and maybe as much at a counter.  One person taking orders and cooking.  No one cleaning.  Cheap food but also cheap food. â€ Vending machines said 20 oz bottle for $1.  Out comes a 12 oz can. I wanted a bottle to cap up when I didn't want more. Because of its location, you can't walk to other restaurants or casinos.  Will never stay here again.  We chose this one by name because in years past Ramada has been a good chain. Oh, check out telecom our room. And don't count on the lousy WiFi.  If you need it, get a different place.</t>
  </si>
  <si>
    <t>vrO4VeGrDcs5RROcxd2nhg</t>
  </si>
  <si>
    <t>Gt7qJK-0pVUv4Cbe_85Jhg</t>
  </si>
  <si>
    <t>Don't expect any mind blowing experiences 
This is a very outdated hotel, from the service desk, to the elevators, hallways, bedrooms, television, bathrooms..whatever you can think of, it is probably outdated. In fact the only reason I decided to even pick this place is that I found the time to drive up to Reno for the weekend and didn't want to spend the extra money if I just need the room to sleep. Was able to snag this room for the night but, my god IT IS SO OUTDATED and feels very dirty.
Next time I'll invest in the extra 50 dollars to feel more comfortable sleeping</t>
  </si>
  <si>
    <t>-R3kduqdMdxs1EBL-fumIA</t>
  </si>
  <si>
    <t>Homewood Suites by Hilton Philadelphia-Valley Forge</t>
  </si>
  <si>
    <t>681 Shannondell Blvd</t>
  </si>
  <si>
    <t>Audubon</t>
  </si>
  <si>
    <t>EkdnhpHk38JBNVZijM6JqA</t>
  </si>
  <si>
    <t>GFzcuL08azj82Yh6DUhTmw</t>
  </si>
  <si>
    <t>I was in the unenviable position of living alone, having knee surgery, and being forbidden to drive. Even worse, my house has two steep flights of stairs. I decided to spend a couple of weeks at the nearby Homewood Suites, which eventually stretched to a five week stay.
The rooms are comfortable; I spent most of my stay in 113, a room with a handicap accessible bathroom, close to the lobby. Rarely did I hear noise from the lobby, and simply by closing the bedroom door, any noise became inaudible.
I cannot say enough about the staff; they were professional, and went out of their way many, many times to assist me, frequently exceeding my expectations. The folks at the buffet deserve a special acknowledgement; since I was on crutches or in a wheelchair, it was impossible for me to carry anything, When I would arrive each day, the buffet folks would pause whatever they were doing, prepare a tray of food for me, and carry it to a nearby table.
The front desk staff were extra helpful as well, bringing packages directly to my room and fielding a million-and-one little requests. The Homewood Suites staff will even go grocery shopping at the nearby Giant supermarket for you with no shopping fees or charges.
Overall, I was highly pleased with my experience.</t>
  </si>
  <si>
    <t>iOvSTM49ffb4umPtCxb7SQ</t>
  </si>
  <si>
    <t>Econo Lodge Near Reno-Sparks Convention Center</t>
  </si>
  <si>
    <t>1885 S Virginia St</t>
  </si>
  <si>
    <t>SxDGuglC-U2kFl40DNtQFQ</t>
  </si>
  <si>
    <t>vNSLXUTYfsRw23S8q6GCTw</t>
  </si>
  <si>
    <t>I was only pleased with this place like maybe 20% - 30% of my time there... and I was there for like about over 2 weeks! We had to call the front desk easily 4 or more times until the maintenance man finally showed up to fix out toilet that had clogged out of no where. Then after he snakes it for like 5 min he tells us he has to go get a bigger better tool and doesn't come back for 45 min and he comes back with the same tool he had before!!! While he was snaking it for the 2nd time the maid came in and started cleaning our room! I left my mom at the room while I ran an errand and when I came back the bathroom smelled like human poop super bad and I couldn't figure out what it was, then I notice a bag with brown looking stuff in it in the bathroom door way and sure enough it had human feces in it... ALOT!!! I didnt get any sort of 1 night refund or anything just a "sorry"! That bag of poop sat in our bathroom for about 24 hrs and all they did was say sorry! That's disgusting, not only did that happen but the owner or manager or whatever he is was nothing short of RUDE the whole time we stayed there! They also double charged my fiance's card when they weren't supposed to! The only good thing about this place is the rooms I think they are pretty nice all they need is a microwave and maybe a little bigger TV!</t>
  </si>
  <si>
    <t>cy7cnBgnn8ADUS9C_MzWFg</t>
  </si>
  <si>
    <t>DHLgb-az-RmPdIV50r84ng</t>
  </si>
  <si>
    <t>Dont even know where to begin witb this place stayed here for about a week and had to have my keys redone everyday for my room. I hated going up to the front office for many different reasons, the first and biggest reason was the manager Dora Perez.  I have never incountered someone sooooo ruxe in my life. She is very disrespectful and seems to hate life all around, she never smiles and does not listen to any of the customers. Was 10 mins  late one day on a payment due to the fact that i work nights  and when i went up there to get my keys reconfigured this miserable life of a human being gave me a very rude remark/tone and then proceeded to tell me i better not ever let it happen again or she will kick me out after i apologized i said  she didnt have to be so rude to me it was an honest mistake she said you know what you need to get your stuff and leave right now. While packing up my stuff she continues calling the room phone and harassing me. So i quit answering the phone and after three times of calling back to back i answer again and she says she has the police on the way to get me out( mind you i was already packing up to leave). On my way out i asked for corporate or a higher up and she would not give me corporates phone number or let me speak to anyone else. She is anything but friendly. If you want to have a terrible trip, be streesed out and be spoken poorly to make sure you book a room here. Dora will have no prob being a bitch to you and definitely have no prob harassing you.  Can almost guarantee you if you arrive around 3-6 you will walk in on an unsatisfied customer and hear them complaining about her over charging them. The week i stayed there someone was literally in the office trying to get something taken care of as far as billing or being over charged at least 5 out of the 7 days.  Dora would always give some kind of lie to them saying there was nothing she could do. And after they would leave she would start talking bad about the person and laughing at them saying they are "clowns": or "so stupid" Who ever hired this lady made a major mistake bc they have and will continue to lose a ton of business as long as she is there She doesn't care about losing the money or how the customer feels bc it doesn't come out of her pocket. STAY FAR FAR FAR AWAY FROM THIS PLACE at least until this satanic rude round lazy piece of shit leaves this company Nobody deserves to be treated the way this lady treats people.</t>
  </si>
  <si>
    <t>YSsHUlRGBhRUtCn_4fFIkg</t>
  </si>
  <si>
    <t>3lyutVSOV70ZFFTEbDtj-A</t>
  </si>
  <si>
    <t>UPDATES: So there are some sick looking stains on the comforter. We honestly stayed here because it was cheap and they offered breakfast, but with how filthy it is, I wasn't sure I wanted to eat breakfast. Luckily, they solved that dilemma for me. Breakfast was a joke: off brand Cocoa Puffs and cornflakes, bananas, oranges, toast, some sugar-filled mass produced mini muffins, oatmeal packets, cheap pastries in cellophane packaging. The guy bringing the food out argued with a 14 yo about taking pastries back to her room for the rest of her family. Like sat and argued with her about the max $2 she was carrying out. He made her put them back. Whaaaaa?! Really?! And then another woman snuck out with plates of toast for her son and he called after her trying to tell her she couldn't do that and then started talking with another guest about raising the price of the rooms. Are you kidding me?! So my kids and husband ate the nasty breakfast, but I prefer not to load up on empty carbs first thing in the morning. And one of the food thieves took the last packet of oatmeal. As I walked past the registration desk after leaving the cheap carb fiasco, the food guy was discussing the almost $2 of Honey Buns that were nearly stolen with a woman in her late 40's behind the desk holding what must have been her grandkid as a young woman stood next to her--also back behind the desk--dressed in shorts and a tank top. Guuuuuys. This is a business, not your living room. And what is that non-employee girl doing back there with sensitive information like people's credit cards. Good grief. Anyway, please don't stay here. Your heart will feel very sad.
This place is seriously disgusting. DISGUSTING. Hair in the fridge, counter in the bathroom not wiped down, dirt all over the light switches. My skin is crawling. My husband is always all about whatever is cheapest when it comes to hotels and I hope we don't get bed bugs or lice from this nasty place. It's seriously gross in here.
On a positive note, the women at the registration desk were super nice.</t>
  </si>
  <si>
    <t>kwPVrYzSAGluOXWZ8dLC1Q</t>
  </si>
  <si>
    <t>Holiday Inn Express &amp; Suites Ft Washington - Philadelphia</t>
  </si>
  <si>
    <t>432 Pennsylvania Ave</t>
  </si>
  <si>
    <t>Fort Washington</t>
  </si>
  <si>
    <t>{'WiFi': "u'free'", 'BusinessAcceptsBitcoin': 'False', 'DogsAllowed': 'False', 'BusinessAcceptsCreditCards': 'True', 'RestaurantsPriceRange2': '2', 'ByAppointmentOnly': 'False'}</t>
  </si>
  <si>
    <t>0SX7PUPn-SyZSXJllsGmLQ</t>
  </si>
  <si>
    <t>ZB7J3JLfcWMVDA5gC3QRyw</t>
  </si>
  <si>
    <t>What a great stay! We recently stayed while visiting family nearby the hotel for a few days. 
Travelling with a teen, we decided to book a suite instead of the 2 doubles we normally get.
Very spacious room, well appointed, enough outlets for all our electronic gear. 
Living room area had a pull out bed and it's own TV, so our kid could watch whatever they wanted. Mini Fridge and Keurig were handy as well
Our bed was VERY comfy, especially the bed linens! I'd love to have a set like this at home!
The complimentary breakfast was just what we all needed- enough variety to make everyone happy.
We used the outdoor pool during our stay- refreshing after a day of sightseeing.
The staff were courteous and friendly- they even had lemonade in the lobby every afternoon!
We highly recommend this Holiday Inn Express!</t>
  </si>
  <si>
    <t>Ghp-gzsAjzEmQ-Z4SA61zw</t>
  </si>
  <si>
    <t>tlC6qTO-I6LqBnm7QRxoOg</t>
  </si>
  <si>
    <t>This was a staycation that I thoroughly enjoyed. This hotel was referred to me by a friend whose family stayed their after the big June power outage in Philadelphia. The hotel is easily accessible by the Landsdale/Doylestown train from Center City. You exit at Fort Washington station and you are there. The hotel is next door to an Audi dealer. Check in was smooth but I was not happy with the $50.00 hold placed on my credit card.  I was given a room next to the elevator and due to my previous hotel experiences with rooms near an elevator, I asked to be switched. Unfortunately for me,  I was relocated to a room facing the pool which turned out to be quite noisy (be careful what you ask for). The room, however,  was huge. The king sized bed was large, firm, and cool. The pressure in shower was light but I have come to expect this in hotels. As long as the tub drains I'm good. They use J.R. Watkins personal care amenities which were on another level. They were secured to wall so no need to be fumbling with bottles while showering. The towels were plush and large. The note/pricelist on room card made it explicitly clear that if you tried to venture home with one of their pricey room amenites, you would be paying--hence the $50.00 card hold. The TV was very big but it had a poor choice of channels. Seems like this is the case for every Philly hotel. The pool was very well maintained. They had plenty of lounge chairs, sitting chairs as well as three tables with umbrellas. The day I went swimming it was about eighty degree. The poolside entertainment featured a female twerker. Yes, you read that right. This was not a show for the young and faint of heart. The young girl twerked for over twenty minutes and she inspired over a half dozen other young guests to join in on this rump jiggling dance. It was quite awkward I must say. But it was no cause for concern. Just some good natured folk letting off some Covid cabin fever. The hallways got loud at night. For some reason, hotel revelers always seem to be inconsiderate narcissists who just have to bring their party into the hallway directly in front of your room. It's as if you are a prisoner in your own room, afraid to venture out even just for ice. As for ice, there's a machine on each floor as well as an overpriced soda machine (1.50/12oz). The room has a waist high refrigerator and microwave. The lobby food pantry is not cheap but it is well stocked with chips, noodles, razors, and toothpaste. Complimentary paper plates and utensils are available as well. No contact refill room supplies were made available in a cordoned off area of lobby. Towels, sheets, soap and lotion were in bins for guests to take. For breakfast you could order from a white board and have food and drink brought to you while standing in line. The cinnamon bun was the best I've ever had. There is a convenience store about five minutes away (walking). I had brought my food from Reading Terminal and I was set for my two day relaxing stay. This was definitely a nice respite from the hustle and bustle of city life. Everything was 5-stars. Next time I will ask for a high floor room, away from the elevator, opposite the pool. Hey, if you dont ask you will alway receive whatever they give you.</t>
  </si>
  <si>
    <t>OOkdJ5Jl4KBbqqCF2X3tJA</t>
  </si>
  <si>
    <t>This was a staycation that I thoroughly enjoyed. This hotel was referred to. Me by a friend whose family stayed their after the big June power outage in Philadelphia. The hotel is easily accessible by the Ladsdsle/Doylstown train from Center City. You exit at Fort Washington station and you are there. The hotel is next door to an Audi dealer which is next to train station. Check in was smooth but not happy with $50.00 hold on credit card on top of paying for room. I was given room next to elevator and I asked to be switched. Unfortunately for me I was put in room facing pool. It was even more noisier. Be careful what you ask for. The room was huge and it was The pressure in shower was mild but I have come to expect this in hotels. As long as tub drains I am okay. They use J.R. Watkins personal care amenities which were on another level. They were secuted to eall so no need to be fumbling with bottles while showering. The towels were plush and large. The note/pricelist on room card made it clear that if you stole towels, pillows or sheets or ANYTHING you would pay. The TV was very big but it had a poor choice of channels. Seems like this is the case for every Philly hotel. The pool was very well maintained. They had plenty of lounge chairs, sitting chairs as well as three tables with umbrellas. The day I went swimming it was about 80 degrees and  I had the uncomfortable pleasure to be entertained by a female twerker. Yes, you read that right. This was not a show for the young and faint of heart.  The young girl twerked for over twenty minutes and she inspired over a half dozen other young guests to join in on the rumo jiggling dance. It was quite awkward I must say. But it was no cause for concern. Just letting off some Covid Cabin fever. The hallways got loud at night. For some reason,  hotel revelers always seem to be inconsiderate narcissists who just have to bring their party into the hallway directly in front of your room. It's as if you are a prisoner in your own room whose afraid to venture out even just for ice. As for ice, there's a machine on each floor as well as an overpriced soda machine (1.50/12oz).  The room has a waist high refrigerator and microwave. The lobby food pantry is not cheap but it is well stocked with chips, noodles, razors, and toothpaste. Complimentary paper plates and utensils are available. No contact refill room supplies were made available in a cordoned off area of lobby. Towels, sheets, soap and lotion were in bins for guests to take. For breakfast you could order from a white board and have food and drink brought to you while standing in line. The cinnamon bun was the best I've ever had. There is a convenience store about 5 minutes away (walking). I had brought my food from Reading Terminal and I was set for my two day relaxing stay. This was definitely a nice respite from the hustle and bustle of city life. Everything was 5-stars. Next time I will ask for a high floor room, away from elevator, opposite the pool. Hey, if you dont ask you will always get whatever they give you.</t>
  </si>
  <si>
    <t>SEFujmfGZI08JWRyhIpYeQ</t>
  </si>
  <si>
    <t>Embassy Suites by Hilton Philadelphia Airport</t>
  </si>
  <si>
    <t>9000 Bartram Ave</t>
  </si>
  <si>
    <t>XmqGrYog8G1YWLEbYv7p-A</t>
  </si>
  <si>
    <t>kSTjaThtS9HN1-BtL4XdYA</t>
  </si>
  <si>
    <t>This hotel is ok. Area not great, but it is by an airport so...rooms wee clean, I hate the breakfast set up. Nothing included.  People were friendly, and there is a WAWA down the road bonus!  I wouldn't vacation here, but it does the job for a quick stay.</t>
  </si>
  <si>
    <t>fm0gW66hSzfmraSiJJLqyQ</t>
  </si>
  <si>
    <t>yZMK7jqSbqB6fnPbFJv9pg</t>
  </si>
  <si>
    <t>Extremely huge and beautiful on the outside and the inside lobby. Because it's so big, you can't be in the pool alone. The elevators are so cool because they are clear, but it's horrible in the rooms. Time to get to my 2 star rating, They have windows that serve no purpose except for people to look in your room. The rooms seem like they don't get cleaned for months on end. Coffee cups under things, dusty, gross stuff on bathroom door. You have to pay $20 a night to park in their parking lot, you can't go outside without the smell of smoke from cigarettes. For the price you should have a better TV, the TV has got to be over 6 years old. The rims of the TV are huge. Right by the airport, hope you like the sound of planes all night. From the Lobby I would hate to say I wouldn't never come here again.</t>
  </si>
  <si>
    <t>tCvAs6d__9FvuQ4BtBarWA</t>
  </si>
  <si>
    <t>p03AKnMXXbgetIEHHFP3wQ</t>
  </si>
  <si>
    <t>Not sure what ducks have to do with Philadelphia, but the duck theme is very evident throughout the hotel.  They even have a duck pond in the lobby area that is filled with muddy water.  Not sure if that is how ducks prefer to live, but since the rest of hotel appeared clean, I don't want to be greeted with dirty water.
Parking is $7/night, but thanks to Yelp, I checked in and received free parking. Score.
Wifi was free but that could be because I am Hilton Honors member.  Otherwise, I am not sure if they charge.
There isn't an ice machine on every floor, so if you want ice, you have to truck it to the main floor/lobby area.  Fail.
As with all Embassy Suites, they offer free breakfast and I will say, it was the best made-to-order egg while omelet that I have ever tasted.  Not sure what made it so good, but I really enjoyed it.  The manager's reception is help every evening from 5:30-7:30pm. This includes free wine and snacks.  
There is nothing else in walking distance, so whatever else you may need, make sure you have it before you arrive.
Overall, just an A-OK experience.</t>
  </si>
  <si>
    <t>8ynnZAfsIHltv72hiM-rlA</t>
  </si>
  <si>
    <t>DoubleTree Suites by Hilton Hotel Philadelphia West</t>
  </si>
  <si>
    <t>640 Fountain Rd</t>
  </si>
  <si>
    <t>{'BusinessAcceptsCreditCards': 'True', 'WiFi': "u'free'", 'OutdoorSeating': 'False', 'Ambience': "{'romantic': False, 'intimate': False, 'classy': False, 'hipster': False, 'divey': False, 'touristy': False, 'trendy': False, 'upscale': False, 'casual': False}", 'GoodForKids': 'True', 'Alcohol': "'full_bar'", 'RestaurantsPriceRange2': '2', 'RestaurantsDelivery': 'False', 'BikeParking': 'False', 'RestaurantsReservations': 'True', 'HasTV': 'True', 'NoiseLevel': "u'average'", 'RestaurantsGoodForGroups': 'True', 'RestaurantsTakeOut': 'False', 'BusinessParking': "{'garage': False, 'street': False, 'validated': False, 'lot': True, 'valet': False}", 'DogsAllowed': 'False', 'RestaurantsAttire': "'casual'", 'Caters': 'False'}</t>
  </si>
  <si>
    <t>Hotels &amp; Travel, Hotels, Restaurants, Event Planning &amp; Services</t>
  </si>
  <si>
    <t>wswJlQHj9y1kQlzuGxyB2Q</t>
  </si>
  <si>
    <t>Nbuce0D03EQdaGND4xEotA</t>
  </si>
  <si>
    <t>Kids. Kids. Kids. OMGGGGG!!! -_- There was a huge hockey tournament so there were so many kids running around ALL DAY LONG AND NIGHT, with lack supervision of parents. When we got there, the employee was very sweet and gave us 2 cookies, which my friend ate and he loved them. We had the 1 king Bed 2 room suite, which was nice. The bed was really comfortable. The only thing I hated was the dang on tv!! To see what was on tv you had to press channel 1, sit there and watch the guide scroll for you at a snails pace. Half the time, the channels were mixed up. The Wi-Fi sucked SO BAD. Once, you connected to the Wi-Fi, the Internet went so slow or would disconnect. Besides the room, the environment was annoying because of the hockey tournament. The elevators took forever! We were only on the 2nd floor so usually I walked up the steps but sometimes I couldn't because the kids were sitting on the steps blocking everyone's way. Where were the parents? Drinking, talking, doing whatever instead of supervising their kids. Thank goodness, we couldn't hear them in the bedroom, but if we sat in the living room we could hear them running all over &amp; screaming. My friend was talking to the staff member and they said that their used to it because hockey teams have been coming here more often so they got used to all the chaos. Also, the game rooms or whatever were booked for the hockey kids from 9AM-10PM so they could play Wii, ping pong and whatever else. WHY DO THEY NEED THAT ROOM FOR 13 hours?!?! There's a lot of great food choices around the area and also right across the street near the mall. I don't think I would come back to this hotel because of the kid situation and it seems like it happens a lot on the weekends.</t>
  </si>
  <si>
    <t>8K1V1wQkMLkJdqTirFSfIQ</t>
  </si>
  <si>
    <t>ubJY57N4ZMppgGiGrv8vrQ</t>
  </si>
  <si>
    <t>I've returned after a month like I said I would.  
This time they've placed me in a different room on the HHonors floor than before.  The room smells of strong fabreeze to mask whatever odor that exists in the room.  Unfortunately, it eventually wears out and it's not pleasant. The AC in room 538 is very chilly, just how I prefer it.
The staff doesn't seem too friendly, the only friendly person is the designated greeter in the morning as you leave for the day.
Since a month ago, the machine weights in the gym is not as functional.  AC broke on Monday but they eventually fixed it after I had reported it (props!).
Huge parking lot, when they're busy be prepared to hike.
When things age they become rare and expensive (sometimes), just like this hotel.  It doesn't mean it's the best.</t>
  </si>
  <si>
    <t>Qq6J6yZ1k7--XUvOySW3fw</t>
  </si>
  <si>
    <t>Econo Lodge Philadelphia Airport</t>
  </si>
  <si>
    <t>600 S Governor Printz Blvd</t>
  </si>
  <si>
    <t>Lester</t>
  </si>
  <si>
    <t>{'BusinessAcceptsCreditCards': 'True', 'WiFi': "u'free'", 'RestaurantsPriceRange2': '1'}</t>
  </si>
  <si>
    <t>tnRKHXtRkXdfxQ5T5FY9HA</t>
  </si>
  <si>
    <t>GrexTlTuv9UfCQbGA_d_wQ</t>
  </si>
  <si>
    <t>Its important to take this motel in context. Its a cheap airport hotel where I could get a last minute room for $59.99. Its not a high class establishment, and it doesn't want to be.
Good
-The staff, from the front desk to the shuttle drivers, were very friendly. 
-The room was clean, decently sized, and had everything I needed. 
-Complimentary breakfast was good.
-Price was fantastic.
Bad 
-They really wanted you to feel like you were getting stabbed that night. Between the cheap airport motel stigma, the giant crack on my 1st floor window, and the fact that my door didn't feel like it shut properly...they lived up to the stereotype.
-Towel rack fell off the wall for no reason
-Water was either hot or cold with nothing in between.
It certainly wasn't the greatest hotel I've ever been to, but it did the job.</t>
  </si>
  <si>
    <t>8YblhSopj-DD5f5fDAhrvQ</t>
  </si>
  <si>
    <t>AwVhchtL4g60QaYo1ArzAA</t>
  </si>
  <si>
    <t>How was my stay? It wasn't even a stay. I was in philly this past weekend for Made in America-- Jay Z and Beyonce's music festival. I had a blast. But of course after I am sooo tired and on my way to what I think will be a decent sleep, I get to the hotel and the lady was nasty to me. After a certain time they do not let people come in the main lobby type area, you have to go to the side window. I did not know how to get there and she would barely tell me. "You gon have tah walk round," she said. NASTY, just nasty. It made me upset because I already had a reservation and paid for the room. When I finally did find the window, she barely even listened to me. I gave her my name to look up the reservation and she said, "NOPE we don't have a room for you." She said she had three names on her list and I was not one of them. This is was interesting because I literally had my reservation confirmation on my phone screen pulled up, and guess what?? She wouldn't even look at it... surprise there people! ALL IN ALL, I hated my entire experience in Philly no way i'll ever go back if I can help it... BE SAFE THO
Oh yeah, and currently trying to get a refund and it's very difficult.... for somewhere that I did not even get a chance to stay at... like?</t>
  </si>
  <si>
    <t>THeEPb1SgJLhwMlWrxOeSQ</t>
  </si>
  <si>
    <t>Four Points by Sheraton Philadelphia Northeast</t>
  </si>
  <si>
    <t>9461 Roosevelt Blvd</t>
  </si>
  <si>
    <t>{'BusinessAcceptsCreditCards': 'True', 'RestaurantsPriceRange2': '2', 'WiFi': "u'free'", 'DogsAllowed': 'False', 'BusinessAcceptsBitcoin': 'False', 'WheelchairAccessible': 'True'}</t>
  </si>
  <si>
    <t>Wedding Planning, Event Planning &amp; Services, Venues &amp; Event Spaces, Hotels &amp; Travel, Caterers, Hotels</t>
  </si>
  <si>
    <t>8pfvU_KJOYlNMP26qAfh9Q</t>
  </si>
  <si>
    <t>ZTbF7rbzJo-Jv5EsPcTqOQ</t>
  </si>
  <si>
    <t>One of the most disturbing stays I have ever had in a Sheraton.  Police have been here multiple times, probably to deal with the female "traffic"observed in the hallways. Too many groups of young adults just hanging out by elevators, front door and lobby. Very uncomfortable walking around hotel. Thank goodness hotel security was present.  Rooms very outdated, electrical outlets broken, heating unit noisy, shower curtain dirty or moldy, etc.  Hate this area's roads, very poorly planned, takes 10 turns and 5 traffic lights to go 2 miles.  Lots of restaurants but ridiculously difficult to get around. Would not stay here again.</t>
  </si>
  <si>
    <t>E5YE05Ag4hxwYmLVVawm5A</t>
  </si>
  <si>
    <t>FTSJAlHDNJXg-CCL7FMihQ</t>
  </si>
  <si>
    <t>The hotel staff was cordial and very accommodating. Even though it was a Sheraton, it did not live up to it's name for decor. The restaurant was simply awful. The coffee was the best thing they had at breakfast. 
 Whatever you do, stay away from the dinner menu. I should have know not to order a caesar salad at a hotel.. For $9 you'll get a cup of romaine lettuce and 1 tbsp of dressing. I must admit the french onion soup wasn't bad.  Pretty safe to try that.</t>
  </si>
  <si>
    <t>RfU-lGn6ZnOOJC48x529FQ</t>
  </si>
  <si>
    <t>qY_pPuRGbGF5VAEDRcqGIQ</t>
  </si>
  <si>
    <t>Wow is all I can say....
Do not proceed past go lol. There are so many negatives, just stay somewhere else, that is if you want clean sheets, flooring,  freezer, or a comfy and CLEAN bed.....oh and furniture that hasn't been chewed.
The layer of dust is unreal. The grime and dirtiness was wow.  We purchased the room through Groupon which has been successful with many other rooms/items. This time nah. We stayed for a little under an hour, attempted to get a refund or transfer to another hotel....no go because we booked through a third party. Whatever....we packed up and drove 3 hrs back home because the infant which I advised them of during the booking process had an allergic reaction to the dog hair and dust because apparently the rooms on the first floor are for those with service dogs and pets..... so why would you have someone with an infant stay there.....or anyone honestly.  No words.....well only colorful words can express how I really feel, lol. 
I really could go on....but what for....I have pictures of the wonderful conditions....but what for. Just don't.</t>
  </si>
  <si>
    <t>bIdNHjUO0BvGe80CGsR-IA</t>
  </si>
  <si>
    <t>hxLt7PwQCvnmwhvhljIM9Q</t>
  </si>
  <si>
    <t>This place is getting these three stars only because check-in was quick, parking is free &amp; I got a special rate for one night for my daughter's graduation here in Philadelphia.
The hotel needs to be updated. The room had a funny smell. The bedding had a super strong scent of bleach. The bed made noise like if it was broken. The floor outside of the bathroom was very sticky. Like if it was mopped &amp; not rinsed maybe. No full body mirror at all to look at yourself once dressed. The shower curtain was stained.
The good thing is they have a microwave and refrigerator in the room, for those that like to bring back leftovers from dinner or whatever. 
Glad I'm only staying one night &amp; most likely won't be back here.</t>
  </si>
  <si>
    <t>FBTR1ge6K1tmoEOaepEHzg</t>
  </si>
  <si>
    <t>pbrmg9XPaGQbbFiuqL1_SQ</t>
  </si>
  <si>
    <t>No idea why so many people hate this place, but maybe I'm just lucky enough to have shown up after a major renovation. First, the front desk staff was really nice most of the time. I only encountered one weird girl and I think it was because English was her second language and she was sincerely having trouble understanding me.
The rooms are HUGE compared to most hotels, and look nice. I mean, it's not a luxury suite, but the floor space is awesome. My friend and I never felt crowded and their king bed was big as well (I swear it was larger than a king?) and super comfy. Everything was really clean, room service was expensive but hella worth it when we were hungover after partying with the bride-to-be, and I loved that they have dispensers for shampoo / conditioner / body wash in the shower instead of those annoying tiny bottles that you basically have to do the cha-cha with while naked to get enough out to actually use. Installing dispensers? Genius.
I seriously loved this hotel, it's in a safe spot, there's a liquor store and lunch/dinner spots in a shopping center behind it, and while it takes forever to get anywhere in Philadelphia because of their insane roads this seemed to be well-located. Also, parking was ample.
The only reason they dropped a star is that I saw ONE tiny cockroach in the hallway when I went to get ice one night and I screamed like a girl and ran back to my room. I never saw one in the room, and everything was super clean, (trust me, I checked) but then I know how hard they are to get rid of when people are always opening and closing doors, so I forgive them. Wish I'd had the chance to try the food place downstairs in-person, but we spent most of our time with our friend.</t>
  </si>
  <si>
    <t>uLbPIukhuHLHBMrfRnhDbg</t>
  </si>
  <si>
    <t>Homewood Suites by Hilton Tucson/St. Philip's Plaza University</t>
  </si>
  <si>
    <t>4250 N Campbell Ave</t>
  </si>
  <si>
    <t>{'BusinessAcceptsCreditCards': 'True', 'RestaurantsPriceRange2': '2', 'WiFi': "'free'", 'DogsAllowed': 'True', 'BusinessAcceptsBitcoin': 'False'}</t>
  </si>
  <si>
    <t>-6YazP6vXjJVNMVVlyjIJw</t>
  </si>
  <si>
    <t>5NNkbF52u50HA_SwP5fIHg</t>
  </si>
  <si>
    <t>I am VERY disappointed in the service here. I made a reservation with Hotels.com and the Hilton did not have our reservation. So we waited and we went back to check. Nicola was working the front desk. We get that it was a busy weekend with U of A graduation and there was a lot going on, however it took them over an hour to tell us to call Hotels.com to figure it out. Not only could they have told us that when we got here that we needed to call Hotels.com but also the way she handled it was beyond rude. Nicola told us that she didn't know what was going on and that she just couldn't do anything. It was the rude tone she used. I called Hotels.com and it was fixed. Nicola then said this is why I hate third party bookers. You need to book on our site from now on. I'm like wow really I've booked 3rd party plenty and never had an issue. 
Very disappointed in the level of customer service we got.</t>
  </si>
  <si>
    <t>b_nVO_Lrh0zs7AmTBVaP-Q</t>
  </si>
  <si>
    <t>s8irqWYbKW7JwCJR2nUJCQ</t>
  </si>
  <si>
    <t>The hotel itself was decent. The room had a nice layout with a small kitchen, dining area and a small living room with tv. There was another tv in the room and overall the room was quite spacious. The location was great as there are a ton of restaurants in the area and the hotel is located within a plaza. My lower rating is due to the cleanliness of the room and lack of follow up from management. We found two pieces of gum stuck on the wall. One was bright red on the bedroom wall and the other was in the living room. There was a dirty sock behind the couch and popcorn kernels in the couch. We called the front desk to let them know and they did not offer to send someone over to clean it and they said a manager was not available until the next day. Upon check out when asked about our stay I shared this experience with the front desk. While they apologized and let me know they would tell a manager, I never heard back about the issue. I wasn't looking for a discount or any type of amenity, simply an acknowledgement and apology that lets me know the hotel cares and makes me what to stay there again in the future. I hate to write bad reviews but I gave a fair chance to make it right.</t>
  </si>
  <si>
    <t>G9FrI7i4cPkeg_kzyc-oiQ</t>
  </si>
  <si>
    <t>DoubleTree Suites by Hilton Hotel Tucson - Williams Center</t>
  </si>
  <si>
    <t>5335 E Broadway</t>
  </si>
  <si>
    <t>amjJmNr7op5RDestjPxgUQ</t>
  </si>
  <si>
    <t>This place gets two strs because of it's walking proximity to restaurants. I arrive and the front desk moron informs me that they don't have the king room I booked and had confirmed available so I get one of two of the last two queen rooms they have left. He gives me the remodeled room. I get there and the fucking A/C doesn't work. I go back and get the other room which is old and shitty but has barely functioning A/C. The layout of the hotel is shitty and it appears that they are doing renovations. I'm more pissed that the front desk idiot just acted like whatever, not having the fucking room I booked. Fuck your reception and shitty breakfast. I'll never come back to this shithole. There's a Residence Inn around the corner which is even closer to the restaurants.</t>
  </si>
  <si>
    <t>ndkHeLEJQ1TU9qZvuXhEmw</t>
  </si>
  <si>
    <t>HEncape8aii836Zf6pO9Iw</t>
  </si>
  <si>
    <t>Stayed here for 4 nights.  Came here a little early on the day of check in and tried to check in early but unfortunately my room was not available. I just stayed in the lobby in the "business" area and just accessed the wifi to do my work. They have coffee and water for you while you wait. The staff were very nice and pleasant. The wifi speed was fine for my purposes. Upon checking in, I got a free warm chocolate cookie and 2 water bottles.
The room was spacious. The bathroom layout is a little different. Sink is outside, just the toilet and shower is enclosed in a separate small room. I wish there was more space. The toilet height was excellent. The AC worked very well and could easily be controlled. The fridge was already set to be cooled. I didn't have to adjust it. The main door is a little different from most hotels. It's basically glass doors/windows from floor to ceiling so you need to draw the curtains if you want privacy. Otherwise people from the outside can see in. At the opposite end of the room, you have your balcony. 
The sink, shower, toilet worked well. After the first night, I had to call maintenance to snake the tub and sink because I thought the water was draining slowly. The handle on the shower was a little loose so even though you set it to a certain spot, over the course of your shower, it will have migrated some distance. None of the shower head holes were clogged but the water pressure was just okay. I prefer a stronger water pressure. Some of the metal on the shower faucet and the metal circular piece/cover in the tub had stains on it and probably could use a little better cleaning.  
You can barely hear the noise from the streets while inside your room at night. I had no issues sleeping. The stiffness of the mattress was perfect. The pillows were soft, I prefer it to be stiffer. Despite that, I was able to get a good nights rest.
The complimentary breakfast was good. They had scrambled eggs, whatever eggs you want made to order, sometimes omelette styled eggs, sausages, bacon, tater tots, and pancakes. Also had fresh fruit, yogurt, various juices, coffee, bagels, bread, and muffins. I thought the breakfast options were fairly standard and the staff were quick to take your plates away and clean the tables so there was plenty of seats available. Some pieces of fruit that I had, I thought they might have been a little sour, in the sense that it might have started to go bad. Sometimes it's difficult to tell because all the fruits are mixed into one bowl. 
The office chair and setup is not ideal because there is very little lighting that shines onto the office desk. Even with the desk lamp, it's very dim. Overall, the lighting in the room was dim. I also think the carpets need a deeper cleaning. The couch in the rooms were comfortable enough for me.
For my purpose of the stay, I thought the suites was fine. The place is definitely a little older and probably constantly under some kind of maintenance. Check out was smooth, quick and easy. I would definitely recommend this place if you're not looking for something luxurious and just want to get well rested for the intent of your trip.</t>
  </si>
  <si>
    <t>55uWj7Gv6_KrQNWZCHQAug</t>
  </si>
  <si>
    <t>La Quinta by Wyndham Tucson - Reid Park</t>
  </si>
  <si>
    <t>102 N Alvernon Way</t>
  </si>
  <si>
    <t>{'WiFi': "u'free'", 'RestaurantsPriceRange2': '2', 'BusinessAcceptsCreditCards': 'True', 'DogsAllowed': 'True'}</t>
  </si>
  <si>
    <t>OWAglSJlzqBLfvsCR4J2BQ</t>
  </si>
  <si>
    <t>L5ycnJg69IFmBXujieJ87A</t>
  </si>
  <si>
    <t>Really impressed with this place. 
Came here after a depressing stay at the Westin. Yeah, I said it, the friggen Westin! This place has delivered. Great, comfy bed, really friendly and helpful staff that have been super accommodating with our extending of our days. Asked for a quite room when booked online, and they gave us a couple options so that was really nice. The bed is really comfy and the pillows are super nice. The bathroom is simple, but really pretty countertops. Our room also has a mini fridge and a microwave so great if your staying a few nights and don't want to keep going out to get food. The breakfast is also surprisingly good. We usually hate the breakfasts at hotels and avoid them, but they have nice juice, great coffee, and a lot of different options. Good TV option as well, much better channel selection than previous places. A generally quite atmosphere and good parking, this place is nice. It's the basics, but done right. Really surprising for the price and the name. 
There are few things that some might find a bit irritating or out of place. The decor is a little off, but really, who cares about that? The other thing, which might be because we are from CA is the doors are really heavy. This causes them to close loudly, and you do hear it a little bit, when in your room. That is something they could work on, the pull weight of the door, and the spring mechanism's to bring the doors back into place. The only other weird thing that happened to us was one of the cleaning people had not flushed the toilet. It was only number one, but yes, off putting and something we plan to tell them when we leave, but seriously, this place has been so good, that these things that are not so great, seem small in comparison to the huge issues we experience at the friggen Westin that was about two to three times the price. 
If you are looking for affordability, and comfort, this is a great place!! 
P.S. Really nice hot tub and pool area as well. They have certainly done some updating and it has not gone unnoticed.</t>
  </si>
  <si>
    <t>NKDsZ__vV-an3hw76jSESQ</t>
  </si>
  <si>
    <t>uUkrAat-OTne-k2p2AxO0A</t>
  </si>
  <si>
    <t>We are only staying one night.
Leaving a message here to be helpful.
The staff is good.
Whatever you do, don't take room 242.
It sits in the middle of two hallways, with doors that slam shut making the whole bed reverberate.
It is not an issue at 2am because practically no one walks through the halls then. 
But mind you, you will be stirred up from your sleep around 6 (or was it 7) am. In a morning where you were supposed to be having a vacation for Mother's Day.
I wonder why they would rent it out. (I know I ended that statement with a preposition.)
At any rate, looking forward to a better brunch experience out in lovely Tucson.</t>
  </si>
  <si>
    <t>rC9c7AsXM4EBgykMRwjI2g</t>
  </si>
  <si>
    <t>Days Inn &amp; Suites by Wyndham Tucson/Marana</t>
  </si>
  <si>
    <t>8370 North Cracker Barrel Rd</t>
  </si>
  <si>
    <t>wTG-W9tS9wI0YnAPtoJacA</t>
  </si>
  <si>
    <t>2ovkfTsqfl5MDy1mn8XcGQ</t>
  </si>
  <si>
    <t>Decent room at a great price. The staff was helpful and incredibly friendly. The room was nice and big. I can't speak for the breakfast since I slept until after it was over, but the breakfast area was nice and clean. The wifi was fast and reliable enough for me to do some work on. The location is very convenient. The only reason I cannot give it 5/5 is that I hated my bed - I prefer a firmer bed, but this one was the opposite...i thought the couch was more comfortable! I won't stay here again, for that reason, but if you don't mind the beds, this place was great for the price</t>
  </si>
  <si>
    <t>kM0CewxK3Ize1SF92bfJYQ</t>
  </si>
  <si>
    <t>Hilton Philadelphia at Penn's Landing</t>
  </si>
  <si>
    <t>201 S Christopher Columbus Blvd</t>
  </si>
  <si>
    <t>{'BusinessAcceptsCreditCards': 'True', 'WiFi': "u'free'", 'RestaurantsPriceRange2': '3', 'DogsAllowed': 'True'}</t>
  </si>
  <si>
    <t>nvrtRX56jHd7KLseAf-RaQ</t>
  </si>
  <si>
    <t>mXqeOhuI8RsHkyOaEEemag</t>
  </si>
  <si>
    <t>The hotel is nice, the location is really good, great view of the waterfront or the city -whatever you want. Right between South st. and Market st. so you have a lot to walk to. Came here for 4th of July and we had a perfect view of the fireworks on the river. Nonetheless, the valet and security are a little ghetto and fly through the parking garage with customers' vehicles, I parked my own. It's a shame the parking isn't free with your stay. 
Also, the lobby connected bar/restaurant Rope and Anchor closes early like 10/11pm early kinda stupid if you wanna drink a little and not have to leave the hotel.</t>
  </si>
  <si>
    <t>cJw78QIPKsGG22VKz1kibA</t>
  </si>
  <si>
    <t>3kjWbyXmREqBZwJY6szeHw</t>
  </si>
  <si>
    <t>You simply can't go wrong with a Hilton. This particular one at Penn's Landing is right on the water, and simply lovely. We checked in early on Xmas day and were lucky they had a room available. We were on the 18th floor and had a street view looking at the Philly skyline - very pretty, especially with the evening sunset.
We ordered room service which was delivered promptly. The avocado toast is excellent and their quinoa salad is also very good. The desserts on the room service menu are outdated though as they didn't have several of the items - and we substituted for whatever they did have. The creme brÃ»lÃ©e is not ideal (this tasted more like a pre-packaged insta mix type of concoction - come on Hilton, you can do better!)
After gorging I used the gym on the 4th floor. The gym is small but very clean and has all the essentials you need for a solid work out. It overlooks the water which is quite lovely. The hotel also has a pool and sauna to boot - wish I'd brought my bathing suit! 
Since the hotel is not too close to the city center (you could walk it if the weather is good, but you need to drive if it's cold) you need to decide ahead of time how much you will use your car. The parking is a little pricey because if you go in and out of the hotel's garage it will cost you each time like a new stay.  There is street parking also available nearby and you can use ParkMobile to extend the session.  In any case if you choose to park in the hotel's garage, they encourage you to look at your hotel bill to make sure you are not double charged for parking (ie if you pay directly in the garage at the pay station, and then again at checkout if your hotel stay). We had no complications but I appreciated that they were thorough. Yes I would stay here again. Clean, courteous and comfortable.</t>
  </si>
  <si>
    <t>AdBzexnIBto7F5AWj2cy8w</t>
  </si>
  <si>
    <t>z33xdQPz6h2OsgSx3qnE_A</t>
  </si>
  <si>
    <t>This hotel is outdated. It's plain old &amp; the interior of the rooms looks like a cheap seedy motel. The lobby might fool you. My advice; don't let it. 
Starting with the doors, they appear to have not been cleaned since the 1980s. Even the do not disturb sign was filthy &amp; worn! To a germaphobe like myself, this was disgusting &amp; unacceptable 
The room itself is constructed with the cheapest of pressed wood furniture. It's old &amp; beat up as well. They provide you one closet that fits barely a few items &amp; the drawers of the dresser hadn't been cleaned for decades as well. Suffice to say I hung whatever was wrapped in plastic in the closet &amp; left the rest in my bags. 
The bathrooms are atrocious. I myself chose to cover the entire floor with towels to cover the almost offensively white builders grade tile &amp; the cracks in them as well. If you're like me &amp; appreciate a shower, well, this isn't the place for you! Think Home Depot basics with a handicap bar that has turned a whole new color typically not going in the spectrum. 
The grounds &amp; general property were ok. There's a boardwalk of sorts behind the hotel which was kind of cool &amp; mellow. The room service took forever &amp; the good was horrid! (Mess up a cheesesteak in philly?!! ) 
Everywhere I looked online this hotel was given 4 stars! Either I'm extremely particular or the rest of the traveling community is blind! 
Bottom line is this hotel gets 1 star &amp; that's only because I didn't get a room with bed bugs ...shocking actually. 
If you can afford the extra $100 + or - I'd strongly advise you stay at the Four Seasons ! If you've got some bucks then make sure you get the suite facing the fountain!
Look a Hilton is just a Hilton. But for the most part they're ok for a night or two. But this place was so bad, I am appalled that the Hilton Family still associated it's name with it.</t>
  </si>
  <si>
    <t>UIlOw9aifHltw5i3YKQn7g</t>
  </si>
  <si>
    <t>TpM7pT0AkDk772YuJ6_S_Q</t>
  </si>
  <si>
    <t>Not what I've come to expect from Hilton, at all. Not by a long shot. So the first room we got was disgusting and dirty even though it said sanitized. There was white spots all over the carpet, which you can only use your imagination as to what that might have been. So we went downstairs to ask them to change our room, well the staff member put us in city view. We actually paid extra for the water front view. We went back to the front desk and spoke with what I believe was the supervisor which handled the situation, although that same staff member tried to get loud saying he didn't have anything available, whatever. Finally got a better/cleaner room than before. Awesome. 
The elevators were a mess, I understand these covid times are super trying so I'm trying to be easy on this review believe me. The floors were sticky and gross. The minute you walk into the hotel it smells like weed. The guests were loud and just wild, I mean it was absolutely ridiculous what we encountered. The lines for the elevators were crazy and people were cutting others, I mean it was a nightmare. I watched families being cut in front of and obviously when you have sleeping children you're most likely not going to confront people since we know what that can lead to. 
If this establishment wishes to keep the Hilton name and charge $180+/night they absolutely need to do better. Even if it is new management, get it together please. 
Sadly I'm scarred from our experience so I will not return. I do appreciate the supervisor giving us a new room however so that is why I gave 2 stars when realistically it should have been probably a 1 star.</t>
  </si>
  <si>
    <t>iQQCUkC0gnjlY8p_bgm7wQ</t>
  </si>
  <si>
    <t>tvZcOiXHVqW3tU5Y8c1k_g</t>
  </si>
  <si>
    <t>Shower pressure sucks! I hate that. I need a great shower head when I shower as I have long thick hair. The rooms are pretty small! We got room 911 and the view was AMAZING!</t>
  </si>
  <si>
    <t>RTDmBmvJTp0rc6d7Kl2CPg</t>
  </si>
  <si>
    <t>xekc4Jo-Gr_voW2HxWUMPQ</t>
  </si>
  <si>
    <t>Pretty cool hotel. Unfortunately it was WAY too outdated and it felt like one of the OLD Embassy Suites when you were in your room. 
However... the hotel was in an excellent location and the views from the hotel were very nice. 
The elevator was broken and I found it extremely odd that they have a Ring Doorbell Camera on the hotel lobby entrance. I've ever seen that before at a "nice" hotel. Hahaha it kinda screams crime problem but i'm all for safety so whatever works I guess.
I might stay there again in the future but that would only be based on location if I do.</t>
  </si>
  <si>
    <t>HIgydIuNU4nT3MyJocGF8Q</t>
  </si>
  <si>
    <t>Best Western Gold Poppy Inn</t>
  </si>
  <si>
    <t>4930 W Ina Rd</t>
  </si>
  <si>
    <t>{'WiFi': "'free'", 'RestaurantsPriceRange2': '1', 'BusinessAcceptsCreditCards': 'True'}</t>
  </si>
  <si>
    <t>CuozdHovln73TpO1m96C3g</t>
  </si>
  <si>
    <t>I6-ZIkJfwTBRfQwBySAnjA</t>
  </si>
  <si>
    <t>Staff was great!!! Called the night before for reservations and asked about ease of arriving. Was told by family to get off at an eastern (southern) exit as I was headed west. The gentleman said to stay till I pass the hotel then head south off Cordero Rd, much quicker. Saved a lot of time.  Checking is 2 pm but arrived a bit after 1, asked if our rm was bottom floor or near an elevator as my husband is disabled? Told our rm was at the end of hall.  Eddie called housekeeping and asked if a rm was cleaned, it was and he switched us close to elavator!  Thank you!! The staff was Fantastic pm thru the am!! Coffee, muffins, answers to directions to go to family and upon departure to hospital to visit friend!    The room was great, clean, relaxing!
 The only thing that would help room is if they would put a higher office chair at the desk as it is very low but worked fine.  Another luggage cart would be great as well!  Thank you all, you were Fantastic and had a Great sense of humor!!  I hate dull people!! Love your smiles!  Merry Christmas to you all!</t>
  </si>
  <si>
    <t>La Quinta by Wyndham Tucson Airport</t>
  </si>
  <si>
    <t>7001 South Tucson Blvd</t>
  </si>
  <si>
    <t>KGGno8RB8dIgAdkToRR8Vg</t>
  </si>
  <si>
    <t>7WHX4WiEoJyigTjhDkFrIw</t>
  </si>
  <si>
    <t>Wow.. Bad services witnessed by 7 guest what a bad receptionist.
A complaint on the security perverted guy!
Taking pictures of guest girls ass in gym. 
Front dest did nothing".. 
This shows there's no privacy in the hotel. 
Guest told front desk and security to erase the pictures he laughed at guest they said no to the poor guest.
Bad services here. Perverted security guys taking pictures of girls.. Wow! Not a safe place. Front desk girl think its funny laughing at guest after she left..
Not a safe place.
Security should be telling people his pictures of guest. Even little girls. Wow.
All guest should speak up.
Maybe girls should sued for sexual harassment.
It was clearly stated she said "he made me feel un comfortable." Front desk did nothing.
1-7-2017
9:30pm</t>
  </si>
  <si>
    <t>3BRJjufXOEl-AG3g42Mp-Q</t>
  </si>
  <si>
    <t>0I2atqGmKIQ8U0e5YYPpPQ</t>
  </si>
  <si>
    <t>First time staying at this location in Tucson. From the start everything was awesome!! Service, room, amenities. Nice pool, and it's open till 10pm! Was nice since we got in late Friday night.. 
Saturday morning, breakfast wasn't bad, my son liked the waffles. Took my son to use the pool and when we got out there, their were only a couple of family's. Then you see some one sitting at a table with cup cakes and 10 pizzas. Then we start to see people coming into the pool area from every door as if this is a public pool! 
I'm sitting here wondering if this is a public pool? Then people start getting in the pool with regular clothes on, guys with basket ball shorts and tank tops, or regular shorts and regular t-shirts even the women in dresses and biker shorts and t-shirts, all which they walked into the pool area wearing. I HATE public pools due to everyone doing exactly what there doing now, which makes the pool very dirty and they bring in bacteria. 
So we talk to the front desk, asking if this is a public pool, which was stated NO. But the front desk says there having a party is that not ok? I said I don't know you tell me I don't know your policies are, that's why I'm asking. And if your going to allow this then what about these people wearing regular clothes in the pool? Or all these kids jumping in the pool which one landed on my son! This is a problem! They wanted to call there GM to see what they can do about it. 
I just think this is unacceptable all the way around! There isn't enough room in the pool area to have a party, and the amount of people that paid to stay here should be able to use the pool area with out all this extra stuff going on. I think management drop the ball at this hotel with what's allowed and not allowed along with enforcement to prevent injuries to others due to people from the public. Which is why they will get only a 1star.  Will I stay at this Hotel again? Probably NOT! 
If you've ever gotten sick from a dirty pool you'll totally understand the reasoning behind my post and decision to not recommend this hotel or want to stay here again.</t>
  </si>
  <si>
    <t>kbAvGWufNK6sgub3EdiKhA</t>
  </si>
  <si>
    <t>Hampton Inn &amp; Suites Reno</t>
  </si>
  <si>
    <t>10599 Professional Cir</t>
  </si>
  <si>
    <t>{'BusinessAcceptsCreditCards': 'True', 'WiFi': "u'free'", 'ByAppointmentOnly': 'True', 'RestaurantsPriceRange2': '2'}</t>
  </si>
  <si>
    <t>O6-hrbZd2BaXw3PFay4E7g</t>
  </si>
  <si>
    <t>uIB8qFzG5E3PUGfiCiUmqg</t>
  </si>
  <si>
    <t>This is not a business hotel... On my recent stay here, they took the profits and a hotel full of high-schoolers on spring break, who arrived in 2 buses at 11 pm.
Hearing yelling and hitting the walls coming from next door and across the hall is not good for someone hoping to make a successful sales presentation the next day
The staff were uncooperative in finding a quieter room on site, and just sort of shrugged, saying yeah, hate to be you, but that's the way it is... I was even told that "well, technically the kids are on business too!" These unruly children were scattered all over the hotel, so I was told there were no quieter rooms anywhere in the place... Why not put all the kids together, and have a quiet area of the hotel set aside for true business people? (Adults) 
What about all those empty suites??? I was told, sorry, no can do... and I'm Gold level with HHonors...Makes you go "hmmm"
The hotel seemed clean and fairly new, and they did help me get a room at a nearby Homewood Suites instead, so, 2 stars for that, but this is apparently NOT a hotel that caters to business travelers or to HHonors members... Also, the furniture is showing unusual wear for a newer hotel. Now I know why
Avoid if you like to sleep peacefully</t>
  </si>
  <si>
    <t>ajdCrd0Jq7xIkKKQZJPCiQ</t>
  </si>
  <si>
    <t>FOi_5V1ckcaetCGknh_0Fg</t>
  </si>
  <si>
    <t>We haven't even spent the night here yet and we already hate the place. First impressions are everything and the first impression we had upon arrival was horrendous. We went to check in to what we were told was a prepaid room. My mother in law made the reservations and specifically inquired about making sure it was prepaid as she was taking care of it. She was assured everything was prepaid and we would not need to do anything when we got there. However the wretchedly unfriendly, unhelpful woman at the front desk when we arrived around 4:30 basically told us we were liars, that they couldn't possibly have said anything like that because there is no possible way it could be prepaid. She was extraordinarily unhelpful and made my husband feel like he was being judged by his appearance. 
Perhaps if our initial contact was even remotely helpful the rest of the stay wouldn't be so tainted. I can tell you I'm no longer for the positive, I'm only looking for the negative. Like the chair I'm sitting in right now has several stains on it. The room could use some touch up painting as there are numerous scuffs throughout. Except for the front and bathroom lights, all others must be turned on at the light source. The closet door won't stay latched. The top of the headboards haven't been dusted in awhile.  I had to fix two of the shelves in the mini fridge as they weren't on their tracks. The desk chair has zero padding.  The beds and bathroom at least look clean.</t>
  </si>
  <si>
    <t>oJrayUfU4ZtcA7WMUtFZrA</t>
  </si>
  <si>
    <t>22XZn9uxfDHh3MHp3LuGlQ</t>
  </si>
  <si>
    <t>If there is a rating of "0" I would give that to this hotel, they are lucky that Yelp starts with a rating of 1 star. This Hotel was the worst ever!!! The staff were so uneducated, rude, manipulative weasels , impolite, racist, cunning.... our check in staff was a sweet young lady and very friendly, that's the only staff member that I think should keep their job, the rest are trash employees. The general manager let me tell you, little "Joaquin Duran", was rude and unwelcoming, I don't know how he has a job as a general manger?  Little Luis/ the kid who is an immature staff shouldn't be working at a hotel where he acts all sweet in front of customers faces and then he switches 180% when confronted by his staff in front of customers. The first night we stayed at this hotel we were in the lobby socializing, when the little guy/general manager walks in the lobby and says the lobby is closed and you guys need to go to your rooms and keep it down because there are other guests here! This was at 10pm, Really??? What? Where does he think he is working? Or who does he think he is to send his hotel guests to their rooms?? When asked why? He said we are not listening to him and being rude to him, and are harassing his employees! So we all had to leave and go to our room. He called the cops on us reporting it as a drunken riot. First of all no one from our party was drinking, there were two ladies sitting and socializing with their kids and having some wine. The cops showed up and talked with us outside they laughed at the situation not being what it was and left. 
Long story short, JOAQUIN , said he's not going to let us stay at the hotel because we weren't listening to him. He thought we were with the party who had came and confronted his employee about their room, which they had paid for and wasn't ready at check in. He's kid employee had laughed at the family when they asked for their money back so they can go elsewhere, and the lady had said I'm not stupid why would you laugh at me?  Luis the kid twisted his story and informs his GM that they are harassing him. Really??? GM thinks we are in their party and tells us we are disrespecting his employees. First of all, prejudice little child GM why would you assume we are in the same party? Why would you call the cops with false accusations? This is going to go to corporate office ASAP. 
So the second night, again what's a lobby for? If not to socialize? Again we were sitting with our group, and here comes Luis/the child and tells us we have to leave the lobby, GM said that yesterday and he isn't going to be happy if I don't listen to him. We said okay got our stuff cleaned up and went outside to get few of our group members so we can leave and go to our rooms. There he is again coming outside with the phone and told us, Joaquin is watching you guys all outside and we need to go to our rooms or he is going to call the cops on us again. Okay really??? So we left and sure enough he called and cops showed up, same cop from the night before, laughed again and said as long as everyone is okay we weren't drunk and disruptive at all he saw and knew it was a wrong call from their need again and left. However, our only our group leader agreed when cops were over that he can leave if that's what GM wants and for us to stay since they think we were being disruptive. So here it is at 12:30 kids are sleeping everyone is in bed and we get a phone call saying that we should've left with our party and had vacated the rooms by now. Are you serious, no one told us to leave, our group leader agreed to leave and us to stay since we had kids. Again we listened and packed our bags and got rooms in another hotel middle of the night with kids and left. 
What an adventure. I am going to make sure corporate office fires these immature kids and we were not the only ones with issues. Others had as well. We talked to guests who had checked in gone out for a bit and came back to see that their room had other guests in there? Is this possible? Others had paid for their room came to check in and didn't have a room available for them.</t>
  </si>
  <si>
    <t>JN1aNg5jJiwj6O01ubr7aQ</t>
  </si>
  <si>
    <t>Tru by Hilton Audubon Valley Forge</t>
  </si>
  <si>
    <t>825 Forge Ave</t>
  </si>
  <si>
    <t>E0ZSyNWGQjzqD0yermlW7g</t>
  </si>
  <si>
    <t>MV3JmvSUvriUlDCi_anwlA</t>
  </si>
  <si>
    <t>My boyfriend and I really loved our stay. We started it on the first floor per request of my boyfriend and our first night was fantastic. Our second day we had a family check in next door and the walls were thin and we could hear them but it wasn't anything drastic. Then the kids started screaming at the top of their lungs, parents started arguing, it was extremely loud. I requested to change rooms and they did it right there no problem whatsoever. We got moved to the 5th floor looking out front and it's beautiful. Our customer service has been nothing short of incredible! We had the pleasure of handling most needs/requests with Alicia at the front desk. She was absolutely wonderful. When we checked in she told us about the area a little bit which was very very nice. 
As for the room it's a basic room; there's no drawers or anything to tuck away but not the end of the world. There are shelves, wall hooks, and a place to set things. There's plenty of outlets and USB ports. WiFi was really good for us the whole time we were here. There is also a mini fridge which is nice. 
The shower was nice. They do have their own soap, shampoo, and conditioner on the walls. There's no real place to put your stuff in the shower. Their products smell amazing!!! If you have kind of dry, dyed, fine hair like I do I wouldn't recommend using there's only because it's not targeted toward dry, dyed, fine hair. No biggie. Water gets really hot. PLENTY of space on the sink area. The bathroom does have a hair dryer and some extra outlets for your own products.
Basic cable. You can bring an HDMI cord and hook up your roku, computer, chromecast, whatever, it's great. 
The bed was REALLY comfortable. They do only give you 3 pillows but will bring you more if you call (thank you Alicia!). The desk can roll out if you want it somewhere else and as someone who used that it was a nice feature. 
The breakfast was good. They had bagels, eggs, sausage, waffle boats, fruits, oatmeal, juice and water, and some salsas. 
The area is great! Right next to the highway (but not so close all you can hear is the noise) and easy to travel. Starbucks, First Watch, and Qudoba are right outside the door. Also within walking distance is a Wawa that's awesome, Chickies and Pete's. If you're ok with crossing busy streets there's a chick fil a, Walmart, and Wendy's.</t>
  </si>
  <si>
    <t>Fm-UIMqmOCpJJak22RYAMw</t>
  </si>
  <si>
    <t>HyiVfi_WmfIYn3pkz_c5kA</t>
  </si>
  <si>
    <t>Literally the worst customer service I've ever dealt with in my life ! Me and my husband drove from New York we called to verify that it was 24 hour Check in told them we'd get there about 3am the guy was like yeah that's fine  .. when we got there this old rude lady who hated her job and probably her life canceled our reservation . Gave us a huge problem about setting up another reservation  was talking under her breath and just being so rude . I told her I was going to be talking to the GM about her rude and unprofessional and she finally got our new reservation done and said for the inconvenience we can stay an extra night .. lol we had to check out the next morning  with another lady who also had no clue on how to do things and poor customer service as well . We have a lot of Business trips coming up and we won't be staying here . 
I highly recommend not coming here and tru Hilton management should probably have a customer service course they put their employees through cause this customer service won't bring any life time customers that's for sure !</t>
  </si>
  <si>
    <t>36dU0rj9eoWeInt1OmwYFQ</t>
  </si>
  <si>
    <t>Wyndham Garden Exton Valley Forge</t>
  </si>
  <si>
    <t>815 North Pottstown Pike</t>
  </si>
  <si>
    <t>cQCaJnjzDi5ZVAuFLjK-rQ</t>
  </si>
  <si>
    <t>3x4QgNxGPB1qHdGou814uw</t>
  </si>
  <si>
    <t>Does this place even have a manager? If so, where is he/she hiding?
To be fair, I had never stayed at a Wyndham hotel before, so if all of them are this mediocre, perhaps I should have known better. And thank God I payed a Priceline rate, and not the posted rate on their site, or I would be livid. 
The room, itself, is OK. It definitely shows wear and tear, but the room is fine. Our bathroom, however, could use some work. The sink drains incredibly slowly and there is no fan, so if you take a shower, it's going to stay full of humidity for a bit. The sink draining so slowly is a real annoyance, though. 
I ordered room service twice, and then realized I'd be better off not ordering it again. The first time, my hash-browns (or whatever that was) were cold and bland. Also they failed to take the necessary deposit when I checked in, so right after they gave me my breakfast, they called me FOUR TIMES to make sure I was going to pay for the 11.00 room service omelette. I had booked a week here, and it was a Monday... maybe they could have waited at least 30 minutes to eat my lukewarm breakfast before interrupting FOUR TIMES to ensure receipt of their $11.00? 
The omelette was a tad under-cooked for my liking. I ordered a second time, and I ordered a can of Diet Coke and a cup of coffee - they brought a watered down fountain Diet Coke and a pot of coffee. Close, but no cigar. The omelette this time was good, but the potatoes still tasted cold and ick. They probably just grabbed the potatoes from their buffet. Also, the man who delivered my room service was strange. He seemed in a hurry and irritable. I smiled at him and said, "Have a nice day, thank you so much" and he just grumbled, "yep" before hurriedly walking off. We all have bad days... but it seemed a bit on the impolite side. 
Speaking of buffet, there is no complimentary breakfast here. You'd have to pay if you want the breakfast buffet downstairs - not sure of the rates, as I'm no longer interested in eating anything from this hotel. 
They do pretend to offer complimentary coffee - ok, sometimes they follow through. Today when my husband went for coffee, there were no coffee lids. Mind you, there is literally ONE dispenser of free coffee on the tiniest table ever in the lobby, so it shouldn't be that hard to either a.) keep the ONE cannister of free coffee for all your guests full and the table stocked or b.), get another cannister of coffee and a larger table so your guests aren't elbowing each other as they try to get coffee in the morning, literally balancing their briefcases on the trash can (ugh!). 
So anyway, when my husband went to get coffee, there were no lids. No big deal. I went, told the front desk staff, and she gave me four lids and told me they would put more out. After dropping him off at work and returning to the hotel lobby, 30 minutes later, the lids still hadn't been restocked, and now there was no coffee left. The front desk staff asked me what was wrong and I said, "There's no coffee" so a gentleman working in the lobby (not behind the front desk) went to go give me a single cup of coffee from the back and I could hear him scream, "There's no coffee out there!" to somebody. Great. 
Then he handed me the coffee, and started chatting with the front desk staff. No one seemed in a hurry to restock the coffee or supplies for the other guests. Nice. 
I wouldn't stay here again. Honestly, I'll go out of my way after this experience to avoid Wyndham hotels - they've successfully convinced me to stay away from this brand.</t>
  </si>
  <si>
    <t>CLlUeQomxCOm0NXe-GOOTQ</t>
  </si>
  <si>
    <t>biqChL-j4OXJeIc6S4k0hQ</t>
  </si>
  <si>
    <t>I hate Wyndham Garden hotels in general, but I had no choice.  My experience here confirmed my dislike and then some.  The biggest grievance was that they violated my Do NOT Disturb sign and entered my room.  I know this because they actually cleaned it.  This is a complete violation of trust.  When you put that sign on the door, you should have the expectation of privacy.  Then, when I called the front desk, Hal answered and was completely dismissive and refused to call the manager.  Needless to say, I won't be staying there ever again and if i can avoid it, at ANY Wyndham Garden hotel.</t>
  </si>
  <si>
    <t>4KzowMGcYBLVtWj8CLAi1g</t>
  </si>
  <si>
    <t>OQhtUvY2Ozi_4oroQ7wNxA</t>
  </si>
  <si>
    <t>I had my wedding here in 2008.  Everyone was great and the wedding was wonderful!  On Fridays they have all you can eat prime rib and pasta bar.  The prime rib can be hit or miss, but the pasta is made right in the dining room with whatever ingredients you want.  We make reservations, but the dining room isn't usually full.</t>
  </si>
  <si>
    <t>QMHd6Z2djm_SBLzGhLvFqw</t>
  </si>
  <si>
    <t>Courtyard by Marriott Philadelphia South at The Navy Yard</t>
  </si>
  <si>
    <t>1001 Intrepid Ave</t>
  </si>
  <si>
    <t>{'BusinessAcceptsCreditCards': 'True', 'BusinessAcceptsBitcoin': 'False', 'WiFi': "u'free'", 'DogsAllowed': 'False', 'WheelchairAccessible': 'True', 'RestaurantsPriceRange2': '2'}</t>
  </si>
  <si>
    <t>Event Planning &amp; Services, Hotels &amp; Travel, Hotels, Venues &amp; Event Spaces</t>
  </si>
  <si>
    <t>ZC57SCZEUp0GQmJ6t58m9g</t>
  </si>
  <si>
    <t>SxMl4eI39C0PGaxBOM5X7A</t>
  </si>
  <si>
    <t>This is a very convenient location if you're doing business at the Navy Yard. Nothing like waking up, getting dressed, going downstairs for breakfast and coffee, and then walking to your meetings just a few minutes away. A fairly new hotel, it feels fresh and new, open and bright. They have tons of seating -- booths, couches, counters, tables -- whatever suits your fancy. A lot of people are here working throughout the day, eating, drinking and having meetings. Very business oriented but has an intimate feel.
The cafe is extremely limited but everything we had was good. No real food available between breakfast and dinner (at 5pm!) though there are some ready made sandwiches and things available at the little store. No potato chips though! WTF? 
Never did find out if they had a pool or hot tub, though I think the answer is no. There was apparently a work-out room but I didn't bring gear for that so didn't look for it. 
The front desk folks are always there to help and we did need their help several times so that was nice. But the thing that impressed me the most was the cleaning staff. Every evening we returned to a brand new room! Beds made, towels replaced, floors swept, coffee restocked, and even things tidied. It was so nice after a long day. We had a fantastic view of the frigates, the bridge, and the officer's housing. 
Only drawback is that if you want to do sightseeing, you'll have to take a cab as the Navy Yard is far from the rest of Philly. Leave 20 minutes in traffic times and it isn't a scenic drive but overall not that bad. The nice thing is it's super quiet out there!</t>
  </si>
  <si>
    <t>HBeYAV1Q0XKj2M3hsrAZYg</t>
  </si>
  <si>
    <t>Hampton Inn &amp; Suites Philadelphia/Media</t>
  </si>
  <si>
    <t>300 S Beatty Rd</t>
  </si>
  <si>
    <t>Media</t>
  </si>
  <si>
    <t>{'WiFi': "u'free'", 'BusinessAcceptsCreditCards': 'True'}</t>
  </si>
  <si>
    <t>L_U-QNdCzwpxdApWb5Y97A</t>
  </si>
  <si>
    <t>a1DZAdFvQqviXoLYgXVHZQ</t>
  </si>
  <si>
    <t>Ok hotel. Positive is it was clean. Negative we're staff and breakfast. We stayed 2 nights and asked them to make our bed and bring towels. They never did. When I asked in the evening, I got some story about stained towels and how people don't want them.  Whatever -- can I just get some towels?   Breakfast was below average. No hard boiled eggs. Old cold oatmeal. It just wasn't very good. For over $250 a night, I expect better.</t>
  </si>
  <si>
    <t>uB19RdxqaYg8kjpo57ACJQ</t>
  </si>
  <si>
    <t>Hampton Inn &amp; Suites Tucson Marana</t>
  </si>
  <si>
    <t>6300 W Marana Center Blvd</t>
  </si>
  <si>
    <t>{'BusinessAcceptsCreditCards': 'True'}</t>
  </si>
  <si>
    <t>xW-sYFr3jhxVRrMQC7H10g</t>
  </si>
  <si>
    <t>97yugLh8NX-Us1qusJMwJw</t>
  </si>
  <si>
    <t>4.5 for hotel location /safety/newness/cleanliness 
5 for clean pool area &amp; clean water in the pool which didn't smell of chlorine but felt normal &amp; clean. And with pool towels available!
3 for obnoxiously bright lights around the pool shining so you can't see stars 
1 for the plastic cutlery &amp; one time use cups/plates at breakfast. 
... got lost in my own ratings but....
Overall would be using this definitely as my hotel for Tucson &amp; would be really cool to see like some alternative coconut shell or whatever cups and plates &amp; cutlery if they don't want to wash dishes.</t>
  </si>
  <si>
    <t>TfloYLPn52eUWCCeBPwKGw</t>
  </si>
  <si>
    <t>Ip1Uwju75i4T25px35cMdA</t>
  </si>
  <si>
    <t>"GENERAL MANAGER KENJA" one would assume that a general manager of a HOTEL, which is in the HOSPITALITY industry, would be good with their customer service. WRONG! GM KENJA of this Hampton Inn has absolute no regard for customers or providing well customer service. To a great level I am astounded on how she holds a general manager position for a Hilton hotel with such low standards of customer service. How can someone with such lack of such service, manage a hotel, or any hotel that requires you to be a LEADER in demonstrating a high regard for customer service.? Kenja does not care for your stay nor your comfort and above all for your charges. The card was authorized for 3 nights plus room and tax and what not. AFTER she cancelled ALL my pre-existing reservations. SHE WENT AHEAD AND AUTHORIZED MY CARD A SECOND TIME FOR ANOTHER WITHOUT GIVEN CONSENT!! I was asked to go talk to the manager cause I had "booked again" but I hadn't booked after nor tried after such UNPLEASANT interaction with KENJA. All-in-all I am glad I found another hotel where I am treated as a human and my business is appreciated and they are concerned unlike Kenja. This encounter was so sour and so out of place for a HOSPITALITY industry general manager to act in such manner and have such low demeanor. HILTON CAN DO WAY BETTER THAN THAT. I will next go directly to Hilton of such experience and explain exactly the trajectory of this encounter and of the circumstance behind such horrible bind. Additionally, Kenja dared to call early to my room and call me a liar. Is this the bar that Hilton has now set for their general managers? Have they gone so downhill that they don't care that the general manager is calling up to a person's room and calling them a liar? As a business owner I would be afraid to hire someone like Kenja. Why? Because someone like her with such disregard to her role is a liability to a business and opens doors for suits for harassment by operating in such way while representing the Hilton company. The last thing as a business owner that anyone would want is the carelessness and lack of attention of a general manager who now becomes a liability. A note to Hilton company....do better.</t>
  </si>
  <si>
    <t>GCsGSAR_ikkaj3Cye5v-9w</t>
  </si>
  <si>
    <t>Embassy Suites by Hilton Philadelphia Valley Forge</t>
  </si>
  <si>
    <t>888 Chesterbrook Blvd</t>
  </si>
  <si>
    <t>Wayne</t>
  </si>
  <si>
    <t>yg_3OmyogbVIny-6xo5Enw</t>
  </si>
  <si>
    <t>oKh_N0Yaeojg6GOSsJNmJg</t>
  </si>
  <si>
    <t>This hotel facility itself is nice. That said, the staff seem to really hate their jobs. Even the simplest of pleasantly asked requests seemed like pulling teeth. I understand that sometimes things happen and even the rooms they promised we could check into early could be still in use but they definitely didn't give two shits. The bar staff and cleaning wasn't much better. Only upside was the fresh eggs at the breakfast.</t>
  </si>
  <si>
    <t>z2qq9G-alnywZuFrUl3dhg</t>
  </si>
  <si>
    <t>BGsqwRe6zXeFGon1RMLJ1Q</t>
  </si>
  <si>
    <t>Don't stay here! I've asked 3x for extra blanket and they ignored me. Neither phone works - I would hate to have to use in emergency.  Please don't waste time at this hotel.</t>
  </si>
  <si>
    <t>VFX2Pil5Alnkh_zbR57dGQ</t>
  </si>
  <si>
    <t>TownePlace Suites by Marriott Tucson Williams Centre</t>
  </si>
  <si>
    <t>384 South Williams Boulevard</t>
  </si>
  <si>
    <t>{'WiFi': "u'free'", 'RestaurantsPriceRange2': '2', 'BusinessAcceptsCreditCards': 'True', 'DogsAllowed': 'True', 'BusinessAcceptsBitcoin': 'False'}</t>
  </si>
  <si>
    <t>BgekHPJf1aFsROvGuIEnhA</t>
  </si>
  <si>
    <t>8AT5N07ld7x9t0kHOew_LQ</t>
  </si>
  <si>
    <t>On another travel forum, this place gets only 5-stars.  I stayed here because I wanted to see what it was like to stay in a hotel that gets all 5s!  Those 5s are very well-deserved. From the moment you walk in, this hotel just screams superior! I don't often stay at TownPlace Suites (I'm more of a Fairfield girl), but I am going to start staying at them because this one was so great. The girl at the front desk was super nice. She was very helpful and friendly, giving me maps and info about the area. 
This hotel is only a year old. It seems brand new. Everything was so clean and fresh and wonderful. My room was fantastic, I hated leaving it every day. There was a full kitchen, big bathroom, and big living space. The bed was clean and so comfortable. 
The breakfast in the mornings was delicious. All the breads, muffins, cereals, etc., and also a lot of hot items. The breakfast area was kept clean and well-stocked. In the lobby there is a business center where you can use one of 2 computers they have there for guests.  The lobby is big and bright and welcoming. 
This area is a corporate area. There's a Target within walking distance, but I really didn't notice if there were restaurants within walking distance. It's on a main road through Tucson. Great location for me. If you've come to go to Saguaro National Park, that's a bit of a drive. That's why I was here. It was about a 30 - 45 minute drive to Saguaro. But, it's far out in the desert, so I think that would be how long it would take from anywhere in the downtown area. 
There was a big laundry room with coin-operated washers and dryers; I had been travelling cross-country, so I appreciate those washers and dryers. There is also plenty of free parking and free, speedy wi-fi. 
Overall fantastic stay. And, again, I see why it gets great reviews; I can't wait to stay here again!
(Stayed October, 2012)</t>
  </si>
  <si>
    <t>9KUs5ruPBvbko6OpjMfDzw</t>
  </si>
  <si>
    <t>Baymont by Wyndham Reno</t>
  </si>
  <si>
    <t>2050 Market St.</t>
  </si>
  <si>
    <t>Hotels, Airports, Event Planning &amp; Services, Hotels &amp; Travel, Venues &amp; Event Spaces</t>
  </si>
  <si>
    <t>qPsmxl0H6FNbs9KyLCdDrg</t>
  </si>
  <si>
    <t>hDAHaykkmgH_nxMFV_VgGQ</t>
  </si>
  <si>
    <t>Hands down worst night sleep EVER! And i have sleep on a park bench and under a brige. The convention of Mexican nationals  next door and across the hall from us were a raging frat party, not only were they loud ALL NIGHT LONG but loud in an anoy8mg Spanish tounge. It litterally sounded as if they were in our very same room. By 2:30 had we called the front desk 4 times,  but these forigen maniacs never stopped . I even went as far as taking sleeping meds and stll could not sleep. We were so desperate for rest that i turned on the bathroom fans, shower and sinks to drown them out, it was eas of little help. Doors slamming, fast loud  trsfic from room to room and all in obnoxious spanish. There must hsve been 12 people in the room next to us... im sitting at my bed up exsuasted and it is now 7:30am they were still going load and strong. I hate this place, we will not be staying a second night as planed. Another exsample of entitled wounderful foreigners thinking they can do what ever they want becuase no one will stop them. And they were right. What a terrible expirence!!!! Thr fact the police were never called at any time was an outrage... oh and Ps.....Mexico sucks! ):O</t>
  </si>
  <si>
    <t>hqgmttGaO3VBb3yG0Yc-bQ</t>
  </si>
  <si>
    <t>S8AxIrbaRpBqKCm5jIkaXg</t>
  </si>
  <si>
    <t>This hotel is a nightmare. Bathroom mold around tub and shower. Black lol running down the wall. Torn furniture. Stained carpet. The told me they upgraded my room. Hate to see the room they actually had for me. Price is decent but hotel a mess. Construction elevator full of graffiti. Pool drained and trouble with parking. Stay any place but here.</t>
  </si>
  <si>
    <t>lZfqBOgymmlNyFbUoqEp-g</t>
  </si>
  <si>
    <t>8d1NH_uzVMZB1lvRO635jg</t>
  </si>
  <si>
    <t>Friend and I were coming up to enjoy an event in town and he reserved this place well in advance. We got in and immediately started noticing problems. A musty smell of decay. One  of the two beds was flattened  lights were hung askew. I sit on the flattened bed and whatever. My friends sat on the other one a me the leg broke. Folded in on itself, and endangering my friend. My friend tried to get help wether a move or a rebooking else where to no avail. Wouldn't bother to get the manager and just kicked us out with only a  promise to refund us. And now we are out of the money and  no place to stay. Do not go here. Nasty rooms and terrible customer service. I would give zero stars if I could.</t>
  </si>
  <si>
    <t>3LHVweFrFLA5xajGq9E5SQ</t>
  </si>
  <si>
    <t>tva8yotgT_IhqNHsWzcXLw</t>
  </si>
  <si>
    <t>ABSOLUTE GARBAGE !! Vincent and management turned my adult son away nearly 20 years old by himself on a mission for his church (by himself mind you ) out of state with no one , no family, no friends nearby booked through hotels.com allowed him to book it as he's in fact considered an adult by law ! They have a "policy " you must be 21 to stay there so they turned him away in the snow storm to sleep in his car for the night :( as a mother with her one and only son who is trying to do something good for this world and for these people to not allow this young man to sleep in a warm bed is a huge mistake and the BBB WILL BE NOTIFIED and a case will be opened as we have a very near and dear relative that's very much involved with the bureau I plan on taking this all the way I'm beside myself at this poor business practice the way we were blown off and treated like minority below poverty bottom feeders he is a God fearing respectful young man well dressed well mannered he had no means of a silly hotel party or whatever the reasoning or lack thereof for that ridiculous policy to be in place they should've allowed him to stay and bend that policy for his safety I'm shocked and infuriated to say the least this isn't the last you'll hear of me shame on you</t>
  </si>
  <si>
    <t>SG0GKsdKnlbIwZjekuCkLw</t>
  </si>
  <si>
    <t>Econo Lodge</t>
  </si>
  <si>
    <t>3020 S 6th Ave, S. 6th Ave. &amp; I-10, ex. 261</t>
  </si>
  <si>
    <t>DZSYo3sthra3jaDHWi8mMg</t>
  </si>
  <si>
    <t>o0yk9cD97rPqsNCcb4DBFQ</t>
  </si>
  <si>
    <t>This place shouldn't be advertising with any vacation site or even CHOICE HOTEL VIP CARD MEMBERS. I was so upset booking through Choice Hotels with our VIP card. We drove 500 miles and knew we would be arriving late. Check in was scary leaks from the rain with buckets all over. It smelled  like mold and whatever else could have smelled so bad. The graveyard old man was a fill in he put us in the very back of the building. Very sketchy back there for two women. Go in the room leaks, completely broken toilet with craxks and broken pieces, hokes in the dry wall patches every where, no tv reception, no screen on window, the carpet has never been cleaned or the bed spread, the smell was even worse then the office. Within 15 minutes we took pictures and went back to the office and demanded a refund immediately. I got it but had to let them know I wasturning them into CHOICE HOTELS AND HEALTH DEPARTMENT. I was bitten on the leg by something 2 months later it still itches. PLEASE take the time to read reviews it really helps. Don't pay $1 for this experience! !!!</t>
  </si>
  <si>
    <t>QnEgbhwo12vGpl8nvJCy-g</t>
  </si>
  <si>
    <t>NDom_1pUZoxzErk3dOET0w</t>
  </si>
  <si>
    <t>It was a place to stay. We got stranded in Tucson (still are, but that's another story) and were able to have someone book us a room for 2 nights to prevent us from sleeping outside, at least for those 2 nights. 
We get to the Motel, and the woman at the counter said there was no reservation for us. We had to get my mother in law on the phone, who had spoken with a clerk less than 30 mins prior and provided all her credit card info. After sweating in the office for a half hour (No AC), they finally find the reservation and put us in the room. 
We were put in room 144, in the back. The room was big, but the space was not really used well. The clothes rod is above the desk, which makes no sense. But, whatever. No big deal. 
We go get some food at the near by Food City while we wait for the A.C. to cool down the room. But the A.C. would blow cold for about 10 mins, then blow hot, so it never really got comfortable. 
The channel guide doesn't match up with the actual channels, but again, whatever. 
The pool, we were told, was "broken". 
We go to sleep, and wake up early to check out the free breakfast. We were expecting the usual muffins, cereal and maybe some fruit. There was just muffins and toast. The coffee was ok. The Apple juice tasted rancid, but the OJ was ok. 
Our son shows us his arm, which has bites all over. He figures it was from a spider. 
We had run out of toilet paper, and at 6:30 am, had asked the office for another roll. However, after several more requests, we didn't get more until 7 hours later. I guess we were lucky that we had some napkins to use as back up. 
Our son discovers a bed bug on his bed. He even googled it to make sure that was what it was. He ended up not using the blanket and opted for just a sheet.
He also tried to puff up a flat pillow, only to discover that it was an old blanket that had been sewn to look like a pillow. 
We found a couple large cockroaches in the bathroom. I hate roaches, but I also understand that they happen, especially when it seems there are some longer term guests here. 
There was a fight outside our room this morning between some younger individuals, a dude that looked like he was on something, and an older man. 
There is probably more I could put, but the review is already pretty long. 
Overall, it worked as a place to sleep for the most part. It appears a family is running the Motel, and I appreciate that they are trying their best. The beds were ok, aside from the bedbugs. 
I think if they were able to hire staff, or renovate the rooms, being that it is right off I-10, the Motel would get better reviews. Maybe offer better breakfast choices? And have toilet paper in the office, because people do run out, and it would be great to have it available.</t>
  </si>
  <si>
    <t>LA0U-Lk_1XtIu0shEnEHpw</t>
  </si>
  <si>
    <t>brmLpX2ZVxt2-4m4h8yEvw</t>
  </si>
  <si>
    <t>The place was okay -- just to sleep and get up in the morning.  But, I would have rather had a little coffee maker... and maybe a refrigerator.  According to the other review I guess they have rooms with at least the latter -- but we checked in late so perhaps we just got whatever was left.  Lots of hotels in Tucson -- especially off of the 10 --- so not sure that I would stay here again.</t>
  </si>
  <si>
    <t>P5uXTABOgFbsgZMhr_EGiQ</t>
  </si>
  <si>
    <t>Residence Inn by Marriott Philadelphia Great Valley/Malvern</t>
  </si>
  <si>
    <t>10 General Warren Blvd</t>
  </si>
  <si>
    <t>{'DogsAllowed': 'True', 'RestaurantsPriceRange2': '2', 'WiFi': "u'free'", 'BusinessAcceptsCreditCards': 'True'}</t>
  </si>
  <si>
    <t>Hotels, Venues &amp; Event Spaces, Hotels &amp; Travel, Event Planning &amp; Services</t>
  </si>
  <si>
    <t>Uklrd3i3PqsriMbGYdUK9Q</t>
  </si>
  <si>
    <t>3EWyHQ1kdRq3CGLGInCfbg</t>
  </si>
  <si>
    <t>This place used to be incredible. But whatever management team took it over, it is now horrid. The service is unbelievable. I stayed here the week of thanksgiving and I can't even begin to describe how awful the staff was. One night, the women on staff was sick and coughing and she was complaining to me about how sick she was while she was coughing right at me. REALLY?? Thats who you have employed in a hotel during a pandemic at the front desk? Then on thanksgiving I was really looking forward to sitting in the lobby and relaxing and instead the staff that evening decided that the lobby was going to become their personal living room. They had all of their kids running around for hours and it was impossible for any of us (PAYING) guests to enjoy the space. Im sorry, but since when is it acceptable to bring your entire family to work and let them run riot in a space supposed to be reserved for paying guests? I literally cannot fathom how management allows this. This place is not cheap. There were tons of other things too but I dont have the time to get into it. I ended up checking out a few days early because I couldn't take it anymore. Those spaces are for PAYING guests, not for the staff's entire family to take over. I'm in shock. never again.</t>
  </si>
  <si>
    <t>xReVzv7-wMuWLEX_8XXtcQ</t>
  </si>
  <si>
    <t>Sheraton Tucson Hotel &amp; Suites</t>
  </si>
  <si>
    <t>5151 East Grant Rd</t>
  </si>
  <si>
    <t>{'BusinessAcceptsCreditCards': 'True', 'RestaurantsPriceRange2': '2', 'BusinessAcceptsBitcoin': 'False', 'WiFi': "u'paid'", 'DogsAllowed': 'True', 'WheelchairAccessible': 'True', 'ByAppointmentOnly': 'True'}</t>
  </si>
  <si>
    <t>Hotels, Event Planning &amp; Services, Hotels &amp; Travel, Venues &amp; Event Spaces</t>
  </si>
  <si>
    <t>0y0oKBw53tOcHyZ02R0a_A</t>
  </si>
  <si>
    <t>eDekKy6HezCyn-w35nLmBg</t>
  </si>
  <si>
    <t>I have a love hate relationship with Tucson, although were getting therapy. When it comes to accommodations, It's just hate. Rooms fall into two categories, 
Cheep and Dirty 
Clean and friggin Expensive
No in between, except for the Sheraton Suites.   I have to admit that I only stay at starwood hotels (great rewards program) and that is the problem.  I have three choices the four points, the La Poloma, and this hotel.
The Four Points is a museum of dirty carpet (keep your socks on) and the Westin never has rooms in my budget.  That leaves me with the suites.
The rooms are big, quiet, and clean.  They're a little corporate, but the service is nice.  My only complaint is it that the hotel is in the middle of nowhere.  If your on business, you could do worse.
*****Updated*****
I stayed in Tucson this week and have changed my rating to 4 stars.  The hotel has been renovating rooms and the new suites are tight and clean.  For the money.  These are great rooms to stay in.</t>
  </si>
  <si>
    <t>g-p8epdyczxv5ah8q2f1-g</t>
  </si>
  <si>
    <t>ju1mhue9jr4lY9jJ4299lw</t>
  </si>
  <si>
    <t>Due to an unfortunate situation at home, I needed to get away. Naturally, I found myself digging around Trivago looking for the nicest hotel I could find for the most reasonable rate possible. Surprisingly, I found this hotel (Sheraton) for a very reasonable $99.00 a night plus tax. All I needed was a standard king room. My first impression was not great, but as you can see, it's a five star review; you'll see an explanation later on in the review.
I made the reservation on the Sheraton website and immediately got in the car and drove over from Oro Valley. I arrived at about 6:30. At the desk, there were two female guest service agents: one who was checking-in a couple, and one who diddled around on the keyboard with a scowl on her face for what seemed to be five minutes. Eventually, she asked if I was with the couple. That question struck me as odd, as they were clearly not old enough to be my parents, and I was standing far enough behind them. Anyway, she took my form of payment and my ID, and took about another 5 minutes looking at the computer. Then, she tells me that she doesn't know why it said on the reservation that I reserved a standard king, but that it was really a handicap accessible king room, and that it was mostly the same, just with a slightly different configuration. When I asked her if the hotel was full, and that was all that they could give me, she repeated in a curt fashion what she had said before, that it was just slightly different, but mostly the same- completely disregarding my question. Okay, whatever; how bad could the room be? It's a Sheraton. Well...
After that off-putting check-in experience, I pulled my car around the back and parked. When I got out, and walked into the building, and found out that it was the very first room on the left when entering the building, I thought it was convenient. Upon entering the room, It was clear it had been renovated within the last few years; seemingly, it was in very good condition. It had a cartoonish kind of feel which is all too common now.  What really put me off was the bathroom; it looked like a bathroom that you'd see in a hospital room. There was absolutely no vanity, so nowhere to put toiletries, and the free toiletries that they provide was on a tray sitting on the toilet cistern. That isn't what I'd expect from a Sheraton. I've seen more luxurious bathrooms in a Days Inn or Lazy 8. The toilet cistern also wobbled when you flushed it, as if it wasn't properly bolted to the bowl upon installation. When I got in bed to watch tv, I could hear an awful lot of noise coming from the entry of the building. Cars coming in and parking, bell carts, elevator motor, talking, entry doors slamming, you name it. I was starting to see how I got the great deal; I was shafted for not paying enough. There was no way I was going to sleep in this room.
After I was in the room an hour, I decided to leave and grab a bite to eat. While I was out, I decided I'd complain when I got back. When I returned at about 10:30, I phoned the front desk. Cici, the night auditor answered the phone, and I let her know what was going on. Despite the complaining, she was very amiable and apologetic; she wanted to know who it was who did this to me, and if I wanted to move rooms. I wanted to move. All I was expecting was what I had reserved: a standard king room. Instead, she upgraded me to a king suite for the same rate, no questions asked. This hotel has Cici to thank for salvaging my impression of this hotel. I went from either wanting to never stay here again, and ask for a refund if they failed to give me what I wanted, to having a very favorable opinion of it. Thank you, Cici! You are truly a class-act.
The new room is so much better. Not only is it in a quiet location, but the bathroom is what I'd expect from a hotel of this caliber. The toilet and shower are seperate from the vanity, which is right outside the bathroom. The trendy rainfall showerhead with a glass partition for the shower was an interesting touch, but not practical; the floor would get soaking wet. I'd also imagine it would be costly to change when that design falls out-of-style. The toilet was one of those sleek Japanese units that worked very well despite using a minimal amount of water. The living room was great. It featured a TV, desk, and sofa. The living room TV, however, was much smaller and older than the larger, and more modern version in the bedroom. What I didn't like was the hospitality grade DirecTV service that they have on the TV; despite having pause/play and rw/ff controls on the remote, you could not use any of those functionalities.
Never in my almost 20 years of staying in hotels, have I seen a hotel start out problematic, and turn things around so easily, and without having to beg to get what I payed for. In fact, I got more! Because of this, I would absolutely recommend this hotel to friend, and would consider staying here again.</t>
  </si>
  <si>
    <t>n_xBbi_6rtEyHvqM60x6bQ</t>
  </si>
  <si>
    <t>GVWNDz8AgPz52QEWWsDjCA</t>
  </si>
  <si>
    <t>Can't help but feel that the brands that are now part of the Bon Voy rebranding have gone downhill.  We were upgraded to a small suite that nice, reasonably clean, and comfortable.  However, we had to repeatedly beg to have our room cleaned and made up.  My wife has a medical issue that requires as clean an environment as possible.  The first day we were gone most of the day and came back in the afternoon to find our room still had not been done.  We spoke to a manager and when we returned that evening it had been done but they left the old linens on the bed.  Next day we again had to ask for them to make up the room.  The former Starwoods brands (Westin, Sheraton, etc.) all try to get you to waive service for a big $5 or a few points with some heartfelt plea about saving water etc.  Truth is they save a ton of money on labor if they can get you to waive service . . . a lot more than $5!!  You really think they care about saving water???  This is the same company that touted their "Heavenly Showers" with two high flow Speakman shower heads.  I hate to be treated like I'm that stupid and guillible!!!</t>
  </si>
  <si>
    <t>kfkhc8PaFdbk8aQ9suZIfw</t>
  </si>
  <si>
    <t>Tucson Marriott University Park</t>
  </si>
  <si>
    <t>880 East 2nd Street</t>
  </si>
  <si>
    <t>{'Caters': 'True', 'RestaurantsPriceRange2': '2', 'BikeParking': 'True', 'NoiseLevel': "u'loud'", 'BusinessAcceptsCreditCards': 'True', 'RestaurantsReservations': 'True', 'RestaurantsGoodForGroups': 'True', 'Ambience': "{'romantic': False, 'intimate': False, 'classy': False, 'hipster': False, 'divey': False, 'touristy': False, 'trendy': False, 'upscale': False, 'casual': True}", 'OutdoorSeating': 'True', 'HasTV': 'True', 'RestaurantsAttire': "'casual'", 'BusinessParking': "{'garage': False, 'street': False, 'validated': False, 'lot': False, 'valet': False}", 'WiFi': "u'paid'", 'RestaurantsTakeOut': 'False', 'RestaurantsTableService': 'True', 'RestaurantsDelivery': 'False', 'GoodForKids': 'True', 'Alcohol': "u'full_bar'", 'BusinessAcceptsBitcoin': 'False', 'GoodForMeal': "{'dessert': False, 'latenight': False, 'lunch': False, 'dinner': False, 'brunch': False, 'breakfast': True}", 'DogsAllowed': 'True', 'WheelchairAccessible': 'True'}</t>
  </si>
  <si>
    <t>Hotels &amp; Travel, Event Planning &amp; Services, Restaurants, Hotels, Venues &amp; Event Spaces</t>
  </si>
  <si>
    <t>aYtgSXmtcYD3XsyNow347g</t>
  </si>
  <si>
    <t>pRFjUcsa9hG6GG6Fhy83pA</t>
  </si>
  <si>
    <t>I can see why this hotel lost the Marriott title. Very dirty hotel. I don't think it's closed yet. I stayed three nights over the weekend (16-19 March 2017). I was performing at the Tuba Conference so the location to the university and the Fred Fox school of music was very nice. Friendly staff. Concierge hours at Marriotts still frustrate me...but whatever, at least they kept the concierge room after the name change.</t>
  </si>
  <si>
    <t>bQKxWLKSMt5EQt9Vh-BHFg</t>
  </si>
  <si>
    <t>SK4x8w4yzaNdtZeaopR85g</t>
  </si>
  <si>
    <t>This place is horrible!!!! I waited 15 minutes to check in because there was only one receptionist and she was occupied trying to help a woman figure out parking. There were many other employees circulating- but no one seemed to really care that I was waiting to be helped. I get checked in and come back to my room after dinner to find a party going on in the lobby. That's fine whatever. It is the gem show!!!! However I was told things would be quiet at 11:00. Not the case! I can hear loud voices through my door and the club across the street is literally thumping my room. When I called the concierge they told me maybe they could find me a quieter room tomorrow but not tonight.  They didn't tell me when to check in with them in the morning and I asked twice. This place is a dump. Unless you can sleep through a war I advise going to another place like A Loft..... I will NEVER stay here again and I am trying to find another place to stay- even if it is further out in the city.</t>
  </si>
  <si>
    <t>9lGiHPSlxVoHk_pA98v4eA</t>
  </si>
  <si>
    <t>Sheraton Bucks County Langhorne</t>
  </si>
  <si>
    <t>400 Oxford Valley Rd</t>
  </si>
  <si>
    <t>{'WiFi': "u'free'", 'RestaurantsGoodForGroups': 'True', 'BusinessParking': "{'garage': False, 'street': False, 'validated': False, 'lot': True, 'valet': False}", 'RestaurantsPriceRange2': '2', 'GoodForKids': 'True', 'RestaurantsAttire': "u'casual'", 'RestaurantsReservations': 'True', 'OutdoorSeating': 'True', 'HasTV': 'True', 'BusinessAcceptsCreditCards': 'True', 'NoiseLevel': "u'average'", 'Alcohol': "u'full_bar'", 'Caters': 'True', 'RestaurantsTakeOut': 'False', 'RestaurantsDelivery': 'True', 'WheelchairAccessible': 'True', 'BusinessAcceptsBitcoin': 'False', 'Ambience': "{'romantic': False, 'intimate': False, 'touristy': True, 'hipster': False, 'divey': False, 'classy': False, 'trendy': False, 'upscale': False, 'casual': False}", 'DogsAllowed': 'False'}</t>
  </si>
  <si>
    <t>Venues &amp; Event Spaces, Event Planning &amp; Services, Hotels &amp; Travel, Restaurants, Hotels</t>
  </si>
  <si>
    <t>e9RPkXIFk7WnH8jq122PwA</t>
  </si>
  <si>
    <t>0NUdXPbx9LVlr2eW5JBu-g</t>
  </si>
  <si>
    <t>And speaking to Michael the manager, "Doesn't add up" Be warned and please stay safe if you choose this location to stay. Are you reading this Michael?? A police report has been filed with the Falls Township Police Department and I also contacted the tri County security services. The company that you hired to "protect" your guests! 
This is what happened at my last stay. At approximately 11:57 PM, on August 12, I was going to go down to speak with the front desk clerk to report excessive noise. I exited my room and saw two fellow guests as they were exiting the fourth floor staircase which was located next to my room. These guests were going to their room. Then the female guest made a comment to her male companion. "Told you to be quiet" I then proceeded to the elevator. I made a comment of, people are trying to sleep. She started yelling immediately shifting her focus to me and held her male companion back from going into the elevator That I was in. I was so scared that I couldn't push the right buttons to get to the lobby. 
 These guests instead of going to their room, proceeded to follow me down by using the elevators and NOT THE STEPS THEY WERE USING ALL NIGHT LONG! As I'm trying to speak to the night clerk, I was then ambushed by these two guests who repeatedly interrupted me and prevented me from speaking to her by bullying me!Â 
Of course, I began to raise my voice to the clerk so she could hear me. Then appeared a security guard. After the guests used a barrage of racial slurs it didn't stop there. Others began to join in with them. The Female guest was quite intent in threatening me into believing that I was going to be physically harmed so I quickly returned to my room and used the added locks on my door on the inside. 
There was a security guard. He entered the lobby when I was returning to my room. The security guard did absolutely nothing. Allowing this incident to escalate rather quickly. The female Guest, Now knowing what room I was in, returned to the fourth floor rather quickly. She then began to slam the hallway door, her door and continued yelling. barraging me full of racial slurs. This continued until well after 01:00. Preventing me from using my room. The only difference Michael, I'm there for medical care. They were inebriated Guests. Under the influence of what ever and harassed me! 
Racism goes both ways Michael! Open Up your eyes and stop ignoring what's happening around you! The clerk told me that she was subjected to this kind of behavior before and often enough what should never be tolerated by anybody. 
For you to allow your guests to be harassed, your employees? Disgusting behavior by all of you whom chose to look away instead of taking action!!!</t>
  </si>
  <si>
    <t>vYNZYOmBuP9bgckJ_mQIbw</t>
  </si>
  <si>
    <t>Howard Johnson by Wyndham Tucson Downtown</t>
  </si>
  <si>
    <t>1010 S. Freeway St.</t>
  </si>
  <si>
    <t>{'BusinessAcceptsCreditCards': 'True', 'WiFi': "u'no'", 'RestaurantsPriceRange2': '1'}</t>
  </si>
  <si>
    <t>6HAUjMonn0LPZMEyNLq57w</t>
  </si>
  <si>
    <t>hLEHl-Os4da7lpjDymTunQ</t>
  </si>
  <si>
    <t>I booked a room thru Travelosity at the Howard Johnsons in Tucson and was really happy I got such a good rate. But then I arrived and the nightmare began. The front desk guy didnt ask for a credit card or ID and he checked me in by taking a picture of my printed itinerary with his phone. Kinda odd but whatever.  Listed are the good/bad of this hell hole... oops I mean hotel. 
GOOD: Ummm... hmmm... give me a few I'm sure ill think of something.  Well go back to that. 
BAD: the whole place stinks horribly, trash was piled up outside (see photo), the bathroom wall had blood splattered all over, ice machines are moldy, the beds were lumpy, the tv would get better reception with a wire hanger or tin foil, there's no iron coffee pot or clock in the room as they claim, its $15 if you want a frig or microwave, the power cords had been spliced together, the internet signal isn't consistent,  the breakfast is stale cereal with warm milk, the business center doesn't  work, the nonenglish speaking yard guy is very creepy, the curtains don't stay shut so there's always a way to peep in (which is how I determined the yard guy is creepy), and I could go on for days about how nasty this place was but ill stop now!  ;) 
Ah-ha!! I thought of something positive  to say... they dont charge extra for late check out, in case you want to extend your punishment a little longer. :)</t>
  </si>
  <si>
    <t>TDLkD6gOkn1jJ93go1ZySQ</t>
  </si>
  <si>
    <t>Sheraton Philadelphia Downtown</t>
  </si>
  <si>
    <t>201 North 17th Street</t>
  </si>
  <si>
    <t>CnetWk9RbdLN4EE1xUZ8lQ</t>
  </si>
  <si>
    <t>WuIBVcwKN5lrU8nEvqAHqw</t>
  </si>
  <si>
    <t>This is what you get at 4-5am.  Loud TV's 
Oh and the parking goes as follows 
30$ - 6 hours or more for self park go to bed wake up you pay this. Go out to tour or whatever you pay this.  Valet =$56.  
Sleep in til 2p = 60$
Parking on the street is like musical chairs. Good luck on that. Oh did I mention the noise !!!</t>
  </si>
  <si>
    <t>hKPDgQPW3TKkjXHquvHLrg</t>
  </si>
  <si>
    <t>splfcS_Z6XSMmS0j0c2Y6w</t>
  </si>
  <si>
    <t>I've read some of the other reviews and I am pretty shocked. I was here on a VERY quiet midweek business stay. Most of the fancy hotels were crazy expensive for some reason and I wanted my Marriott points, so this was a good value as there was no resort fee (I fucking hate resort fees with a passion!) and Valet Parking (normally $45) was included in my AAA room rate. I think I saved about 40% of the room rate by choosing this free parking plan.
This is a basic business/conference hotel. Somehow I thought this was attached to the conference center but I discovered that is actually the Marriott. At first I was put off by the location. It's kind of tucked into an alcove of non-descript buildings. However, once I got the hang of the location and what was around there, I settled in and walked everywhere. I'm over 6 feet tall and 230 lbs. So I am not timid when it comes to walking around strange cities ... let me tell you that Philly is its own beast when it comes to this. There were times I was walking back from a bar at 11 p.m. through drug-addicted zombies or crazy homeless people yelling at imaginary people thinking, 'What the fuck are you doing?'
Many times I felt a bit unsafe outside the hotel. But you are a short walk from a little park area and from City Hall/Rittenhouse Square. You can get to the Convention Center or Reading Market in less than 5 minutes walking ... and you couldn't be in a better location for easy access to the highway, 678. The historic district and The Liberty Bell and Independence Hall are a bit of a hike. Its around 30 minutes to walk from the hotel, probably down Market Street, which can get scary at night.
My room was so-so. It was filthy when I checked in. There was glitter from a wedding party on the floor and I was finding long curly black hair everywhere. I don't think they vacuumed or washed the sink vanity area. The room was small-ish but for one person, not bad. There was a sitting area and lots of room for luggage, etc. I was told I was given an Elite member upgrade, which I couldn't believe as the room was small ... and the view was so-so.
The lobby area is cavernous and the bar is big and crowded. It's a typical generic-feeling business bar. The type of bar you get depressed when you see people eating there in a city full of great food. The bar closes at 10 p.m. as do most bars nearby. The hotel staff was friendly enough as was the valet. I liked the text availability. Know that with valet, you get in and out privledges and with self park you don't.
Overall, maybe because it was fairly empty, I had a great stay. It was comfortable, centrally located and an overall decent generic corporate feeling giant business hotel. The rooms are small and dirty, the location is great and the staff is nice. It wouldn't be my first choice on a trip to Philly but from a value standpoint, its not bad.</t>
  </si>
  <si>
    <t>QMsl94tHgV-eOBZcXU6ABA</t>
  </si>
  <si>
    <t>Comfort Inn NJ State Capital Area</t>
  </si>
  <si>
    <t>7 South Pennsylvania Avenue</t>
  </si>
  <si>
    <t>Morrisville</t>
  </si>
  <si>
    <t>Hotels, Event Planning &amp; Services, Bed &amp; Breakfast, Hotels &amp; Travel</t>
  </si>
  <si>
    <t>Ba3sJyDDaFsZxNgDbbEnOQ</t>
  </si>
  <si>
    <t>R3nqFmy_Zutlauh2XSqZng</t>
  </si>
  <si>
    <t>The stay at this hotel was included in a package purchased from sesame place. The hotel itself is in a seedy area which should have been a warning but we went and checked in anyway. The woman working the desk was nice enough. The lobby looked ok. The room itself was dirty. There were fingerprints on the mirror and some stray hairs around the bathroom. The straw that broke the camels back came when my kid pulled the sheets back. Rodent feces in the bed!!! I immediately called the front desk. She said house keeping had just left and the only thing she could do was move us to a suite. I couldn't spend the night somewhere that I was worried about mice crawling on me while I slept so we left. Our total stay in the room was less than 10 minutes. My mother in law had purchased the package for us, when she called the manager the following day she was told she would not get a full refund because we had "used" the room and there was a wet towel on the bed. She also claimed that it couldn't have been feces in the bed because the exterminator was just there the Monday before. She said that whatever it was must have come from us. We didn't touch the towels, my kids took their shoes off when they came in the room, and we were in there for less than 10 minutes! Yes, I did allow my 3 year old to use the toilet but I had her use Purell because knowing we weren't staying I didn't want to open the soaps. At this point I'm chalking it up to a loss, but I'd definitely recommend for other families to stay away from this place! I have posted pictures of what I found in the bed, use your own judgement but to me it definitely looks like mouse droppings!</t>
  </si>
  <si>
    <t>ScR8EViAFzYUyccKQuYaqw</t>
  </si>
  <si>
    <t>Courtyard Tucson Williams Centre</t>
  </si>
  <si>
    <t>201 South Williams Boulevard</t>
  </si>
  <si>
    <t>Tuscon</t>
  </si>
  <si>
    <t>Hotels &amp; Travel, Hotels, Venues &amp; Event Spaces, Event Planning &amp; Services</t>
  </si>
  <si>
    <t>{'Monday': '6:0-18:0', 'Tuesday': '6:0-18:0', 'Wednesday': '6:0-18:0', 'Thursday': '6:0-18:0', 'Friday': '6:0-18:0'}</t>
  </si>
  <si>
    <t>1mVyenN1_WhK-dgLd_Qeyg</t>
  </si>
  <si>
    <t>4b63IWOk8j92h5fbNyrwww</t>
  </si>
  <si>
    <t>I spent days looking for a hotel that was clean, not crazy expensive, and kinda close to U of A. 
I am very picky when it comes to hotels because I hate ones that are dirty. I was very happy staying here and couldn't find much I didn't like!! Room was clean, a/c was cold, and service was great. For some reason there is no a/c in the hallways and it felt a little stuffy but not a big deal to me. Overall, I was very happy with everything and will stay here again if I need to travel to Tucson !</t>
  </si>
  <si>
    <t>2hml1pbCXEh2VZ0_erQPMA</t>
  </si>
  <si>
    <t>Myb7MIuQR4rYhpcg3ADmzg</t>
  </si>
  <si>
    <t>Like other viewers have stated, this is your typical, standard, Courtyard brand.
Friendly front desk and housekeeping staff! The check-in process was easy,  and housekeeping was quick to send me up extra shampoo and conditioner. The Bistro workers in the morning are also very pleasant. They make a pretty good caramel macchiato.
The rooms are clean and spacious, and the amenities provided are great. I've had no problems with my room, and the air conditioning and heater seemed to work quite well.
There's plenty of restaurants and shopping in the area. There's a Target nearby, a CVS Pharmacy, a couple of restaurants fast food, counter, and of course sit down. The area is also pedestrian-friendly.
Would recommend this hotel for whatever needs you may have.</t>
  </si>
  <si>
    <t>96myvjjiQW8ZFp4LrE1gXQ</t>
  </si>
  <si>
    <t>Westward Look Wyndham Grand Resort and Spa</t>
  </si>
  <si>
    <t>245 East Ina Road</t>
  </si>
  <si>
    <t>{'RestaurantsGoodForGroups': 'True', 'HasTV': 'True', 'GoodForKids': 'True', 'BusinessAcceptsCreditCards': 'True', 'RestaurantsAttire': "'casual'", 'RestaurantsReservations': 'True', 'Caters': 'True', 'OutdoorSeating': 'True', 'RestaurantsDelivery': 'True', 'RestaurantsTakeOut': 'False', 'BusinessParking': "{'garage': False, 'street': False, 'validated': False, 'lot': True, 'valet': False}", 'NoiseLevel': "u'quiet'", 'WiFi': "u'free'", 'Alcohol': "u'full_bar'", 'Ambience': "{'touristy': False, 'hipster': False, 'romantic': False, 'divey': False, 'intimate': False, 'trendy': False, 'upscale': False, 'classy': False, 'casual': False}", 'RestaurantsTableService': 'True', 'GoodForMeal': "{'dessert': False, 'latenight': False, 'lunch': False, 'dinner': False, 'brunch': False, 'breakfast': True}", 'RestaurantsPriceRange2': '3'}</t>
  </si>
  <si>
    <t>Event Planning &amp; Services, Restaurants, Hotels, Hotels &amp; Travel, Venues &amp; Event Spaces</t>
  </si>
  <si>
    <t>qcS2VwEuOleV8mBgWCVfsQ</t>
  </si>
  <si>
    <t>nT3_PBHwwUn5wxahtJHEOQ</t>
  </si>
  <si>
    <t>My first time staying in a resort and it definitely wasnt all that great. We ended up paying $235 for a two night stay, which isn't cheap in my opinion. My wife and I were supposed to stay with my family in one of the poolside rooms, but due to a booking issue we were separated to another room farther away. The room they put us in was on a lower level with no view. I was able to have our room changed to one on the second level with a balcony, we ended up with a nice view of the mountains and downtown Tucson. Overall the resort grounds were nice and well maintained. The second floor room was pretty nice as well. There were several walking trails on the grounds and a chefs garden with many organic vegetables to be seen growing. There were three pools, all of which were usually pretty busy, but not so crowded that you couldn't go in. The main pool that we did go into was a bit dirty, with bugs and plant matter present. This wasnt a huge deal, but for a resort I would expect cleaner. My wife was interested in looking at the stars at night from the telescope that the resort advertised on their brochure and grounds map. Unfortunatly the telescope was broken and out of use. The next day the hotel had a 5pm margarita tasting were guests were told there would be complimentary margaritas. We arrived to the bar about 2 minutes after 5pm to get the fee margaritas and were given a fair amount of attitude by the staff that we should have been there at 5pm on the dot. The "complimentary margaritas" was actually a tiny baby margarita the size of a shot. It was pretty ridiculous that we got such attitude, dont bother advertising free products if you are just going to get upset when your guests come to get them. The final night of our stay we could not find parking in thr lots near our rooms. The lobby attendant admitted that a lot of people come to the bar and resturant at the resort on the weekends and park where ever they want. I forgot to mention that hotel guests are issued parking permits....why I am not sure since clearly no one is checking them. Its pretty crummy that paying guests cant find parking due to people coming in for a few hours to eat dinner or whatever. And why even issue the parking permits when no one is checking them? I think three stars is more than fair for this place.</t>
  </si>
  <si>
    <t>c_XJZCcljDF5gkog_BmARw</t>
  </si>
  <si>
    <t>X0ri3PEUVz_-HJgn_d58NQ</t>
  </si>
  <si>
    <t>We stayed for five nights.  Nicely renovated room but not very clean.  Grounds and pools are very nice.  Whatever you do ask for a top floor room.  The noise level in the bottom floor room makes it extremely hard to sleep.  The occupants above sound like elephants. The walls are very thin, earplugs are a must.</t>
  </si>
  <si>
    <t>SCvlvHeYghoP0dty6b1jYA</t>
  </si>
  <si>
    <t>KldqRQxBYAqNv2Ym6kN_Dg</t>
  </si>
  <si>
    <t>What a unique and enchanting property to stay at.  I would recommend upgrading to one of the star gazer suites for the private outdoor hot tub.  Even with the cold weather it was a terrific treat to sit in an outdoor tub with our children and star gaze.  As if the tub wasn't enough the massage chair in the room just put it all over the top.  
The grounds are full of family friendly opportunities with pools, walking trails, labyrinth and exceptionally well marked plant specimens.
All the staff we came into contact with were friendly and helpful.  Don't hesitate to ask them for whatever you need.  
We will be staying here again on our next trip to Tucson!</t>
  </si>
  <si>
    <t>Wqn1GLtZSIxag0Kj8CQ5lw</t>
  </si>
  <si>
    <t>UOyRsBVfEDcjTQbVEPRIwA</t>
  </si>
  <si>
    <t>Stayed here for a wedding this past weekend and everything the staff could have messed up, they did mess up. 
First night, we slept horribly because the ceilings are SUPER thin and creaky and we could hear every single step/creak the people above us made. There were kids running around above us until midnight and again starting at 6am. Not the staff's fault that the ceilings are paper thin/not insulated of course, but definitely the property owners' fault. They are in dire need of a renovation in this regard.
After a few phone calls, the staff agreed to move us (me and husband in Room 1 and mother-in-law in Room 2) to the upstairs rooms after the people checked out that day, which was lucky. However, the bellman switched our rooms/tabs unbeknownst to us, and the problems only got worse from there. 
Upon checking out of our room, we discovered that the staff had the check out days switched (we then found out it's because the bellman switched our rooms). We had to correct the staff. My husband and I were checking out on Sunday and my mother was staying until Tuesday.
When I got the receipt from the front desk, I noticed they had charged my mother's card for our stay. I had the staff correct it and they told me I would have to make sure my mother knew to have them charge her card the remaining balance for her room when she checked out on Tuesday. Not sure why the burden had to be on her to tell them how to do their job, but whatever. 
Later that day, my mother is locked out of her room. Key doesn't work. They STILL had the rooms mixed up in their system! They offered to comp her one night. Then on Tuesday when she was checking out at the front desk, they gave her a bill with all four nights charged, no comp. When she pointed this out, they promised to email her the corrected bill. When they did, they asked her in the email AGAIN which card to charge, mine or hers. She copied me on an email to them telling them which card (hers) to charge. 
I just looked at my credit card transactions and they billed my card her remaining balance. 
I can't with these people. How hard is it to get such simple things right???</t>
  </si>
  <si>
    <t>s73Dr-nvjUrZGgOrLGm5zg</t>
  </si>
  <si>
    <t>S786yxWD-lN_or1bZJwfgg</t>
  </si>
  <si>
    <t>The views here are very nice. The restaurant is subpar the service was very nice. However whatever you do don't do the horseback riding package if you book a stay. They don't own or run the horse trails they a 2 separate companies and neither one of them know what the other is doing or talking about. My family of 6 went and thought that it would relaxing and chill. None of it was, the front desk and reservation staff told me that I would get vouchers for each person staying in the room to do the trail rides. I get there to check in, Oh oops somehow they were out of vouchers to hand out. Then they said oh charge it to your room and then we will just credit you when you check out. Well I have a $516 charge on my card, again I call the front desk and say what is this, "oh don't worry you have the package we will credit you." One week later still have the charge and now I'm upset and I finally get the, I think, manager on the phone and she says, "No I will only credit you for 2 people because that's clearly what our policy states when you reserve and that she can't confirm what I'm saying and that her front desk knows the policy and wouldn't do that." So I'm still going to try and get this charge reversed all that way! Plus we were supposed to stay two night but it was so frustrating just to get scheduled to ride we checked out early and thank goodness I didn't stay because then I would have 2 charges of over $500 and no one at the wyndham seems like they want to help.</t>
  </si>
  <si>
    <t>cF4y6TVNsvV4yIJbeqiXAA</t>
  </si>
  <si>
    <t>ifLs9iDHPlR2pVswZss0eQ</t>
  </si>
  <si>
    <t>I stayed here on a long business trip for 10 nights. I checked into room 176 and it smelled a bit musty and hotel-ish but I figured it was fine. My boss was just across the way so that was convenient. That night, after unpacking EVERYTHING, I go to take a shower and the water pressure is NON EXISTENT. Truly. It was a trickle. However, I had a lot of work to get done, so I just sucked it up. 3 nights into my stay, 10:30 PM, about to go to bed, I see something moving out of the corner of my eye and it's a GIANT roach. For whatever reason, roaches are my worst irrational fear. I can't handle stepping on them, I can't handle seeing them, I have full blown anxiety attacks when they come into sight. So - with that - it was time to switch rooms. I switched to another room and the staff gave me no hassle about it, so that was nice... but it was 10:30 at night, I had an early call time the next day, and I shouldn't have had three problems with that room. I was going to let this go but I noticed a review on trip advisor about roaches also from November of 2019, so I wanted to share this and make sure they hear about it. the rooms are really outdated. They need to update and get rid of these bugs. I know it's the desert. If it was a scorpion problem I'd be way more understanding... but NOT roaches. 
The resort is nice. It's a beautiful location. But this is bad. Please fix this.</t>
  </si>
  <si>
    <t>HDQyEpOqoowQyQzMoP_Jjw</t>
  </si>
  <si>
    <t>Sheraton Valley Forge Hotel</t>
  </si>
  <si>
    <t>480 N Gulph Rd</t>
  </si>
  <si>
    <t>{'WiFi': "u'paid'", 'BusinessAcceptsCreditCards': 'True', 'RestaurantsPriceRange2': '2', 'BusinessAcceptsBitcoin': 'False', 'WheelchairAccessible': 'True', 'DogsAllowed': 'True'}</t>
  </si>
  <si>
    <t>hABGiimO_ro8rrYgcx2mtA</t>
  </si>
  <si>
    <t>zMpqUDQ90e1w68Y5GccjHA</t>
  </si>
  <si>
    <t>I'm floored at the low ratings of this hotel.  As an SPG Platinum member, I travel quite a bit...sometimes in fancy hotels, sometimes in whatever I can get.
This Sheraton is one of, if not the best, Sheraton I've been in. Super friendly staff, great restaurant (Ralphs Italian), great bar selection, huge room with an outstanding bed, the shower was hot and had wicked water pressure.
I hit the gym and even that was above my expectations...Anytime I'm in this area I'll make it a point to stay here.
Absolutely stellar Sheraton.  Thank you all!</t>
  </si>
  <si>
    <t>qF1El7uYUQjamhhkCrDmAQ</t>
  </si>
  <si>
    <t>We were on an overnighter with kids had a blast Ackeem  the bell man took us to magianos for dinner in the Mercedes sprinter or wherever we needed to go. He was so helpful. Whatever we needed he was there. Room was spotless. Pool was nice and warm. Great breakfast was not included but was very good. We will be coming back next time we are in town.</t>
  </si>
  <si>
    <t>hu3UluXzpXN1mFaWM4Qpwg</t>
  </si>
  <si>
    <t>Hilton Tucson East</t>
  </si>
  <si>
    <t>7600 E Broadway</t>
  </si>
  <si>
    <t>{'RestaurantsDelivery': 'True', 'OutdoorSeating': 'True', 'GoodForKids': 'True', 'WiFi': "u'free'", 'Alcohol': "u'full_bar'", 'RestaurantsReservations': 'True', 'RestaurantsPriceRange2': '2', 'BusinessParking': "{'garage': False, 'street': False, 'validated': False, 'lot': True, 'valet': False}", 'NoiseLevel': "u'quiet'", 'RestaurantsAttire': "u'casual'", 'RestaurantsTakeOut': 'False', 'BusinessAcceptsCreditCards': 'True', 'RestaurantsGoodForGroups': 'True', 'HasTV': 'True', 'Ambience': "{'romantic': False, 'intimate': False, 'touristy': False, 'hipster': False, 'divey': False, 'classy': False, 'trendy': False, 'upscale': False, 'casual': True}"}</t>
  </si>
  <si>
    <t>9Ms5wpxVloadWFvDbb77kg</t>
  </si>
  <si>
    <t>I feel very confident in giving this review considering I have stayed at this location over 50 days in the last 3 months.  I have stayed in at least 10 different rooms between the 6th and 7th floors.  Now that I think about it I think they put me on the 4th floor one week.  This location is meant to serve more of the business traveler.
The only reason I am not giving this location 4 stars is because the hotel overall needs some work.  The carpeting and furniture is pretty worn.  It looks like whatever they used to get stains out of the carpet took the coloring out and left a brown blah in its place...and this is all over the hotel.  Their wall art is very outdated and since this is the southwest and so cultural here in Tucson I kind of expected more out of their decor.  It's pretty bland.
I stayed in one of their suites a week ago.  For the extra cost I was not impressed.  The large walk out patio with the mountain view was beautiful, but the chairs were plastic, stained and not sturdy.  The room had 2 refrigerators but they were banged up and pretty gnarly looking.  Again the furniture was worn. 
The staff are very nice and personable.  They do remember you from visit to visit and I'm not saying that because of how long I've been here.  The room service is solid.  Average menu, prices with fast delivery.  This location has a work out room, outdoor pool, restaurant/bar and large lobby area.  Depending on the room you rent, there is a refreshment center on the 7th floor with appetizers, drinks and breakfast.  Which is super cool and convenient!  There is a fabulous staff that works this area...very friendly!  
The noise level of the hotel varies depending on how busy they are.  The lobby area is an open concept that carries up all 7 floors so the noise does travel.  I have run into a couple of scenarios with loud, obnoxious "hall mates".  All have been over the weekend, I think from Friday night to Saturday morning.  I have had to call the front desk.  They were responsive and moved me at one point when the noise didn't stop until almost 5a.  It was annoying and frustrating and I felt like I was back in Las Vegas, but it happens.
Overall, I would recommend this location.  The staff make the difference!</t>
  </si>
  <si>
    <t>ACyNvnbFjA4UA6QXjEQ1ww</t>
  </si>
  <si>
    <t>LAoDL31a67jv8rVSZvKDIw</t>
  </si>
  <si>
    <t>Says that Continental breakfast included but it wasn't for us?? $16.95 for breakfast, which is not explained by the waitress some people pay some not.  The room is out dated. Hubby hated this place from the start the pool water is green looking.  We will not be back!</t>
  </si>
  <si>
    <t>wukMl4R4fpB1wRyUpYy0Wg</t>
  </si>
  <si>
    <t>Z8VyYmW7ILy969V_5Ge5ew</t>
  </si>
  <si>
    <t>Found this place on Hotwire. Booked three rooms for a group of families. Only had king beds available. That stunk. Tried to call and the phone was not working. Called on my cell for a roll bed and they told me phone would be fixed and bed would be delivered at no charge. That was nice. Booked here also because it came with breakfast but went out to get some and was stopped and told the standard breakfast was on the other side and if I wanted this it would require a ticket to be purchased. (Scrambled eggs, bacon, and potatoes)  well that sucks. 
Room was ok. Shower pressure was good. Air worked fine. Parking was easy and the girl at the front desk was helpful. The biggest plus for this place was the black man they had helping with bags and whatever always had a smile and went out of his way to greet you coming and going each and every time. Very nice.</t>
  </si>
  <si>
    <t>oJDJgrdvHbO0phJFZWZk_w</t>
  </si>
  <si>
    <t>UdAORtS0FsBH3BxprZeMgw</t>
  </si>
  <si>
    <t>Disappointing. I am part of a HiltonHonors diamond family so typically expect great treatment from Hilton as part of the HHonors program. My credit card was charged hours before checkin along with an extra $60 for "incidentals." When I pointed it out when they asked for my card at check-in I was informed at check-in it was because the hotel was completely booked. And they promptly ran my card AGAIN, so I have $900 of charges from this hotel on my credit card. After pointing it out again to them, they argued with me that it was just a "held amount" and I kindly pointed out to them that it still shows up on my credit card as a pending amount and reduces my credit line and to have $900 of held hotel fees for two nights seems a little harsh. They said there was nothing they could do, that it would take 5-7 days for the credit to show back up on my card. Utterly annoying. I expect more from a hotel of Hilton's caliber. 
Ok on to the room. It's a standard room- an older hotel that's been updated but still looks tired. My room happened to have a large brown spot at the foot of the bed. Eew. I never took my socks off. Carpet looked filthy. I really wish hotels would upgrade to hard floors that can be properly cleaned. I hate carpet and the unseen stuff that's in them. Bathroom was small but updated. And I mean small. Could barely get the door closed without standing on the toilet. Used Peter Thomas Roth toiletries. Room had a mini fridge and small safe. Bath robes were provided. Coffee in the room was typically abysmal but since I was on the 7th floor with my diamond status, morning coffee was right around to corner with the breakfast that was provided with my diamond account. My toilet intermittently didn't flush all the way. Doors were very loud when they latched upon closing.
Breakfast for diamonds- fresh fruit (was good), cereal, breads, muffins (good!), oatmeal (was inedible), eggs (not so good), and coffee, tea, milk, juice, sodas were all provided. Standard fare. Nothing special. No omelets or anything made-to-order. You get a better selection at a Hilton Garden Inn.  
Wifi was free for diamond members but non HHhonors peeps will pay for that perk. I thought that valet parking was provided but I never saw a valet. 
Overall, I wasn't impressed and I won't stay here again. I'll pick another one of the Hilton family hotels in the area.
My recommendation: stay somewhere else.</t>
  </si>
  <si>
    <t>ojXVNdgwQKlUl4MpeKlpIg</t>
  </si>
  <si>
    <t>yb-JxaUP3gUJHR4CNI2C-A</t>
  </si>
  <si>
    <t>Booked this hotel because my parents stay here when visiting family in Tucson. We had to attend a funeral so all the family from Cali stayed here. As we checked in we were greeted by a sweet and friendly woman named "Mama Hilton". She introduced us to the Hilton Honors program and for an extra $17 a night we were bumped up to the 6th floor (honors floor) and received free breakfast coupons and able to part take at the drinks and appetizer hour on the 7th floor. The hotel is undergoing renovations but we were not bothered by any of it during our stay. The room was surprisingly clean as the reviews from others had problems with cleanliness. Our family enjoyed hanging out in the lobby to stay out of the heat and it was really nice. 
The cons of this hotel was the murky pool. The kiddos were really looking forward to going for a swim and when we went to the front desk they said it was cleaned daily. I don't know what they cleaned it with but it was a weekend and the pool should be cleaned. Although it didn't stop some people from letting their kids go in. 
The worst part of this stay was the horrible breakfast!! I thought the extra $17 a night was worth it for the free Breakfast but no way!! I even went the second day and the only good thing was the waffles you make yourself. And one of the waitress on Friday morning was so rude I believe she hated her life. She does not belong in that industry. 
We will book this hotel again to see the new place and hopefully breakfast is much better. Hi Mama Hilton.</t>
  </si>
  <si>
    <t>dOr41Ywf0wb7qUSUcxGvXw</t>
  </si>
  <si>
    <t>fdcjOq5fAnuOcMlIrW11Ow</t>
  </si>
  <si>
    <t>It's a decent property, given the location (oddly off the beaten track).  I don't normally stay at Hiltons themselves - I prefer Homewood Suites or something similar with more of the comforts of home.  The whole Gem convention thing made reservations darn near impossible.  This is a standard hotel.
That said, they were really good when I asked for a fridge and a microwave in the room - it was pre-loaded when I arrived (I put the request on my reservation).  Might have something to do with the idea I'm a Diamond, but whatever, it was nice to find.
The Executive Level breakfast is carb-o-licious.  The only protein you'll find is in the yogurt.  The first day I was there they had individual cartons of milk, but disappeared from that point onwards.  I received breakfast vouchers to use at the restaurant, but I didn't want to go through all that - I like to eat in my room and read.
All in all - really quite good.</t>
  </si>
  <si>
    <t>BPyJSPZXtOY_q3JlHvZa5A</t>
  </si>
  <si>
    <t>NBB7J2FJeV_I7XRpjL3u9A</t>
  </si>
  <si>
    <t>After staying at countless Hilton properties across the globe, I hate to say that this ranks as the least desirable. The building itself clearly shows its age as a relic of the past. Now, a recent remodel was done to the rooms which helps it look a little more fresh. 
The bad: The amenities are terrible. The pool is the size of one that you'd find at Motel 6. The "gym" is downright laughable. The wait staff at the restaurant are completely inattentive. Lastly, after reading reviews on yelp of prior stays, the property manager clearly could care less about getting the left elevator fixed (the entire car is missing). The wait for the elevator rivals that of waiting in line for Space Mountain at Disney. 
The good: Cheap rooms for a Hilton branded property. Clean rooms. Thanks to a recent remodel, the rooms appear clean and show no sign of neglect.
Overall, if you're looking for a Hilton branded property, I'd consider an Embassy or Double Tree instead of this one. You're not missing anything.</t>
  </si>
  <si>
    <t>V3h3Yw2BgARPGdrHHFpsnA</t>
  </si>
  <si>
    <t>Courtyard by Marriott Philadelphia Devon/Villanova</t>
  </si>
  <si>
    <t>762 W Lancaster Avenue</t>
  </si>
  <si>
    <t>{'RestaurantsPriceRange2': '2', 'BusinessAcceptsCreditCards': 'True', 'BusinessAcceptsBitcoin': 'False', 'WheelchairAccessible': 'True', 'DogsAllowed': 'True', 'WiFi': "u'free'"}</t>
  </si>
  <si>
    <t>0_H8ydwOjje1c0O5TYtD3A</t>
  </si>
  <si>
    <t>KVPMdOKk1pcbAgdkww8Pkg</t>
  </si>
  <si>
    <t>Full disclosure: my wife works for Marriott, albeit in Chicago.
I still can't get over the changes Marriott Courtyards have made since I first started using them over ten years ago. When I stepped into the lobby to check in this evening, it smelled great. The woman who checked me in said they had shrimp dumplings tonight. If I didn't have a dinner meeting already planned, I would have stuffed myself silly before I even got to my room. Love the decor. Love the giant information monitor. The staff here is friendly and engaging. Check-in was a breeze.
The common areas such as the hallways look like they could use a refresh, but the room looks like they have been renovated recently. Nice, big 37" flat-screen, and actual HD channels for an HD TV. I hate hotels that have nice TVs and only SD channels. A/C and heat is supplied by a wall unit, but it is controlled by a digital thermostat conveniently placed on the wall near the entrance.
The Internet is free or you can opt for a $4.95/day upgrade to satisfy your streaming needs. I didn't go for the upgrade. The free Internet is fine for me, but it does hiccup from time to time.
The $150/night rate I got seems pricey for this type of hotel, but it's competitive with nearby hotels at the same service level.
Oh, if you work for SAP (I do), there's a free shuttle to campus in the morning and back in the evening.</t>
  </si>
  <si>
    <t>dkxCH6f6-YXsmfWDEiZs-Q</t>
  </si>
  <si>
    <t>Hawthorn Suites By Wyndham Philadelphia Airport</t>
  </si>
  <si>
    <t>4630 Island Avenue</t>
  </si>
  <si>
    <t>{'WiFi': "'free'", 'RestaurantsPriceRange2': '2', 'BusinessAcceptsCreditCards': 'True'}</t>
  </si>
  <si>
    <t>17ny6JvSH70PRx4h383zpQ</t>
  </si>
  <si>
    <t>kKyIn46wvD_NkGaRqQAxcQ</t>
  </si>
  <si>
    <t>No major issues with my stay here. My sisters and I were going to a concert nearby and got a good deal on a room here. It's very much so an airport hotel in the sense that I wouldn't want to stay here for an extended period of time, but it gets the job done. Fairly clean, nothing special about the look of the place, but it wasn't ugly either. The staff was pretty rude, though, and the man working at the concierge desk laughed in my face when I said I had to check into a room (because he thought I was too young?) I smugly gave him my ID because I am most certainly not too young, and I also had already paid for the room. Whatever, I didn't really care because as I said I only stayed for a very short period of time so it got the job done. Nothing special, but not too bad</t>
  </si>
  <si>
    <t>odIQ9-CP1UFcgCFwxJ9SQg</t>
  </si>
  <si>
    <t>40RUpeV-DThTekSiohfSbg</t>
  </si>
  <si>
    <t>The most horrible place ever, tried to ask customer service few questions due to my medical conditions to accommodate them. They were not answering my questions and told me if I do not like I should go elsewhere in a very hateful mean tone. I asked them why were so rude to me? I was simply trying to seek accommodations for my medical conditions. The customer service shouted at me and told me to "go f**k myself and find another hotel" and hung up on several instances... I kept calling to ask for refund... Nothing. No reply, just hanging up and "ok, we are not charging you." However they did charge me fully and refuse to talk to me or explain why.. The Manager Michelle has been unavailable for days. No replies or call backs after my attempt to see why did this happen. Do not stay there avoid it at all costs! I will pursue my case through small claims court, I will not let these inconsiderate rude a$$holes scam me from my hard earned money, where I've been trying to cancel the stay 48 hours before and they lied to me multiple times but process my charge. No reply nothing.</t>
  </si>
  <si>
    <t>QbXDwb4WE4bWtpbLNhMTLA</t>
  </si>
  <si>
    <t>Homewood Suites by Hilton Reno</t>
  </si>
  <si>
    <t>5450 Kietzke Ln</t>
  </si>
  <si>
    <t>W5oeIxXIJz5CkHIOX9TrRA</t>
  </si>
  <si>
    <t>6DXeOsiM9KIP91Q_jW2NpA</t>
  </si>
  <si>
    <t>I stay at this hotel mainly because of the free hot breakfast, the convenience of having a full kitchen in our room, and most importantly it is a non-casino hotel.  My kids hates the smell of cigarette with a passion and so do I!  We have stayed at a few big hotels in the past such as Grand Sierra, Circus Circus, and Harrah's and I would always get disgusted when walking through the casinos.
Homewood Suites is conveniently located, yet far enough from the crowd. I would definitely stay here again the future.</t>
  </si>
  <si>
    <t>oWlMw-G4H-dpzpMT1WroOg</t>
  </si>
  <si>
    <t>WcuSCym5lSnuaJvvEcjHzA</t>
  </si>
  <si>
    <t>This was my first stay at Homewood Suites by Hilton, and I gotta say that it won't be my last.  I spent the night here during a short business trip to Reno.  I spent 2 days in Reno which, with all due respect to Reno residents, was 1 day too many.  I picked Homewood Suites wanting to stay away from the spectacle (i.e. those wicked neon lights and noise) of the Reno casinos.  Plus, this hotel is conveniently located a few miles away from the airport. 
There was plenty of free self-parking (no ridiculously priced valet parking), and the parking lot was well lit.  Check-in was a breeze, and they even serve a quasi-dinner buffet that consists of a few entree items (it was chicken cutlet that night), assorted snacks and drinks that were complimentary to all hotel guests.  
I love the lay out of the rooms.  You walk in and there is a mini-kitchen, complete with full size fridge, sink, coffee maker w/assorted coffees/teas, microwave, stove, dishwasher (?) and everything you need if you wanted to cook up a meal; there is also a small table with chairs; a separate living room area with a couch and flat panel tv; and a separate bedroom with another flat panel tv; toiletries were from Neutragena; and thankfully the shower had great water pressure.  I hate those typical hotel low-flow, water saving shower heads....not a problem here though. 
There's a complimentary breakfast buffet that had a decent selection of hot and cold breakfast items.  Nothing fancy, but a great value for the business traveler.  
They also provide free internet access via a card they give you upon check-in.  I never understand why business hotels like this give you free internet access, but I always have to pay for internet access when I stay at higher-end hotels like the Four Seasons or the Fairmont while on vacation.    
The only minor flaws I could find were that the sheets were not the highest quality...i.e. they were scratchy as all get out, and the pillows, although plenty, were not that comfortable. 
Overall though, great hotel experience and I'd definitely stay there again.   Check out my pics and see for yourself.</t>
  </si>
  <si>
    <t>JT8OQW_w7OaudzJzNRHr_A</t>
  </si>
  <si>
    <t>LC8JDrzw_qzJTYc_RT8LEw</t>
  </si>
  <si>
    <t>I hate to give this rating being a Hilton Honors Point member.  But 2nd time in a roll we had gotten room where things just do not work.  First time it was the toilet clogging.  This time, the AC did not work intermittently, the refrigerator was screaming and they said the maintenance crew had already gone home.  And then the smoke alarm detector went off, it caused more stress than what I had bargained for.  Otherwise a nice facility, this is too bad.</t>
  </si>
  <si>
    <t>OYXknUdHErnOeS32DyWZ2g</t>
  </si>
  <si>
    <t>3roJp-RoqKVoMgdtuJFM9Q</t>
  </si>
  <si>
    <t>We decided fairly late that we wanted to go to the Rib Cook-Off during Labor Day weekend. Of course EVERYTHING was super booked and my friend found this place. It was around 180$ for one night, but its a suite so that was nice.
We arrived earlier than planned and they said our room wasn't ready, so we just kind of sat there. The thing that irked me a bit was when another guest came in and wanted his room, he complained a tad bit, and he got one of his rooms right away. Yes I could have whined and complained also...but that's not how I am. (I was just hoping it wasn't cuz I was asian and that guy was white! Racism!) But my friend later asked again and we got a room.
The suite was niceeee, a king bed and a pull out sofa bed. nice bathroom and small kitchen.
NOW I remember why I am only giving 3 instead of 4. This is definitely for families and kids.....because when you are trying to sleep, you can hear everything! the air condition was super loud. You hear lil kids running around, doors opening and closing, and in the morning housekeeping vaccumming!!! the walls are SUPER THIN!
besides that, it was okay, they had free breakfast, but hotel breakfast is never that great but decent.
wouldn't mind staying again but having seen the grand sierra hotel! (i'm going there) sorry!</t>
  </si>
  <si>
    <t>8FcB48SpQJHs50FwVY17uQ</t>
  </si>
  <si>
    <t>q4-1-a-0uxobMt5cvddbCA</t>
  </si>
  <si>
    <t>I typically don't write reviews but this place was such a waste of money I'd like to warn others. 
Just stayed here for two nights in a one bedroom suite In Jan. I was expecting MUCH more from a Hilton for $198/ night. Everyone was friendly, breakfast was good and the main areas looked well taken care of. 
My real concern was with the room. There were black dirt marks (I assume from the luggage carrier, I hope at least) all over the walls. The couch had stains, dark marks all over it, so much so that our party refused to use it (we got the separating living room specifically to put the baby to sleep the bedroom and still be able to stay up in a separate area, so I was pretty pissed that we wasted the extra money and couldn't even use it) the floor was dirty, I had to use a sheet from the bed to let my child play on. The bed was extremely uncomfortable. The bed comforter looked real warn and maybe dirty (I wouldn't use it).  Either the walls are very thin or we had extra loud neighbors, all throughout the night we could hear doors slamming, people talking, and my favorite.. The people on top of us running around. 
To top it all off the employees at the front desk, although pleasant, didn't seem to be on the same page as far as the security deposit, hold, etc, whatever you want to call it. I was charged quite a bit more than I had been told at check in, and when I continued to ask I got different answers each time. (Neither the email confirmation or receipt had any clarification either)</t>
  </si>
  <si>
    <t>ma9zcqAdxJpMdeg5-UGNLw</t>
  </si>
  <si>
    <t>DoubleTree by Hilton Hotel Tucson - Reid Park</t>
  </si>
  <si>
    <t>445 S Alvernon Way</t>
  </si>
  <si>
    <t>{'HasTV': 'True', 'RestaurantsAttire': "u'casual'", 'RestaurantsPriceRange2': '2', 'NoiseLevel': 'None', 'BusinessAcceptsCreditCards': 'True', 'Ambience': "{'romantic': False, 'intimate': False, 'touristy': False, 'hipster': False, 'divey': False, 'classy': False, 'trendy': False, 'upscale': False, 'casual': False}", 'WiFi': "u'free'", 'GoodForKids': 'True', 'RestaurantsReservations': 'True', 'RestaurantsTakeOut': 'False', 'Alcohol': "u'full_bar'", 'OutdoorSeating': 'True', 'BusinessParking': "{'garage': False, 'street': False, 'validated': False, 'lot': True, 'valet': False}", 'RestaurantsDelivery': 'False', 'BusinessAcceptsBitcoin': 'False'}</t>
  </si>
  <si>
    <t>Food, Restaurants, Mexican, Hotels &amp; Travel, Event Planning &amp; Services, Specialty Food, Hotels, Steakhouses</t>
  </si>
  <si>
    <t>cn4u4lo2VbLom-aXoZaopw</t>
  </si>
  <si>
    <t>2-TT3NYs76Zy24c04MVjIA</t>
  </si>
  <si>
    <t>I stayed at this place on Tuesday, August 4, 2014 for a quick overnight business trip.  Upon arrival, I was disappointed in how dated and sketchy this place appeared from the outside.  Crackville.  Oh well, it was a quick overnight business trip and not a vacation, so I shrugged it off and focused on checking in.  The check in process was quick and easy and I found myself at my room in no time.  However, when I entered the room I was hit with a musty smell.  I immediately peered into the bathroom to find the toilet bubbling as if it was boiling.  The seat cover, the seat itself, and the base of the toilet was soaking wet.  I was in a hurry to make a dinner reservation so I cleaned up the water with some bath towels and darted out of the room.  When I returned later in the evening, the toilet was still boiling.  By then it was nearly 10 o'clock at night and I didn't want the hassle of changing rooms.  I lied in bed trying to relax, but the raunchy smell combined with the sound of the toilet running was making me crazy so I got up and began working on the toilet myself.  With my hands deep in the reservoir tank trying to fix the float, I asked myself, why am I doing this?  I'm a paying customer!  You shouldn't have to deal with kind of BS when you pay for a room.  After about 30 minutes struggling to fix the toilet it became clear to me that the toilet was unfixable without tools or parts so I closed the bathroom door trying to quiet the sound.  To add insult to injury, the TV kept freezing and the sound was slightly off so that the sound didn't match the lips.  I hate that!  In the morning, I found the bathroom damp from the humidity that the toilet was giving off.  The room smelled like pee too.  While checking out I told the clerk about my problems with the room and he didn't even acknowledge me.  No free stay, no reduced rate, no "I am sorry for your troubles," no, "we'll get it fixed."  Nothing!  I didn't want to be late for my morning meeting so I let it go, but left there scratching my head with the lack of service I had received.  The fact that I paid them for a night of inconvenience just isn't right.  Good luck staying here...you've been warned.  I gave this place one star because at least it has a bar.  
Oh, I especially enjoyed the street hag who came up to me begging for money as I was loading my car.  Nice.
Follow-up:
I received a call from the Night Manager regarding my Yelp review.  He seemed genuinely concerned about my experience at his Hotel and assured me that he would address the issues from a maintenance standpoint and employee training standpoint.  I told him had his staff done what was right in the first place my negative review wouldn't have occurred.  He understood that and did his best to make the best of a bad situation.  I really appreciate his call and attempt to right the wrong.</t>
  </si>
  <si>
    <t>RbYhkMKGNmvnhVuenkLnQQ</t>
  </si>
  <si>
    <t>p4UcEYTLJyh96o1R8wrJaQ</t>
  </si>
  <si>
    <t>I stayed here many times over the 6 year span of my 2 children at UofA.  I have many fond, pleasant memories of spending time in Tucson with my daughters, and I'm really glad my daughter discovered this place with a fundraising event she attended here.
The biggest sell for us was 2 things......very comfortable beds AND their really warm, gooey and delicious chocolate chip cookies.  I honestly don't know if they even provide the cookies anymore (since I haven't been in a couple of years)........but I used to bring home a tin to my parents every time.  They LOVED these cookies.  When my parents or any other family members came to Tucson, they stayed here too.........and I can assure you, the cookies lured them here.  I hope they still have the cookies !
The grounds of the hotel are picturesque, the pool is great fun, the workout room is minimal but gets the job done, but I have one major complaint.  For whatever reason, I was always given a room on the side of the hotel facing a side street.  No problem with the room except that the parking lot was so difficult to get into or out of once night time fell.  I don't know why......always such a mystery to me, and yet, it was sooooo problematic for us.  I just marveled at how this happened every time.  The ONLY thing I could reason was that they were trying to keep the "riff-raff" out after dark.  But then, I laughed.......like, gee, uhhhh, the "riff-raff" could just walk over, under, or through the gate.  I really don't get it.  Thank goodness it doesn't keep me up nights.
Oh, the only other puzzlement was when we'd have groups of people staying here together.  Naturally, while we all wanted separate rooms, we wanted them in a cluster, near each other.  For the two times we had really large groups, I called way ahead, set everything EXACTLY as I wanted it, always speaking with the same person each time (so as to keep things consistent).  Everything SEEMED fine.  Wellll, both times now, all reservations, while in their system, got totally messed up insomuch as none of us stayed near each other.  Everyone was all over the hotel.  Tell me why and how.  It was ALL SET....really......even when I was first to check in.  I asked.  All was set.  Yet, no one got a room near the other.  The second time this happened, it wasn't AS bad, but we still had a number of us nowhere near anybody.  The problem was that the hotel was booked both times.....graduations tend to cause that to happen, so it wasn't like there was room to fix it.  I laugh now, but really, you didn't want to know me back then.  It was NOT pretty.
I'm thinking 3.5 stars....but it doesn't show that way.  All in all, I'd stay here again.....funky parking lot, messed up reservations and all.  It's those cookies........those wonderful cookies.........</t>
  </si>
  <si>
    <t>lEsa4ovRG6ZWx3IRd-Akfw</t>
  </si>
  <si>
    <t>4nDHW_31snr9e34A1dYVXQ</t>
  </si>
  <si>
    <t>Do you enjoy racism, sexism, and a general disregard for your overall safety and well-being?! Well then this is the hotel for you! Not only does the GM not care about you, or your safety, but this fine gentleman (Verne) sprinkles in racism, sexism, and chauvinistic remarks to make your stay extra special, for free! Given this was our experience, who Hilton employees, and the overall disregard for the seriousness of the situation, we will never be giving any of the Hilton hotels our business EVER again! Its a shame that there are still people like this in the world and that their true colors aren't reprimanded by a company that has "values." If this is how Hilton wants to be represented, I feel nothing but anger and sorrow. Overall, this hotel and its management are ABSOLUTE TRASH! You've been warned!!</t>
  </si>
  <si>
    <t>lZX5_8qspEXtMJGFQ0-Mow</t>
  </si>
  <si>
    <t>Philadelphia Marriott Downtown</t>
  </si>
  <si>
    <t>1201 Market Street, (guest entrance at 1200 Filbert Street).</t>
  </si>
  <si>
    <t>{'Alcohol': "u'full_bar'", 'RestaurantsTakeOut': 'True', 'RestaurantsDelivery': 'True', 'Caters': 'True', 'HasTV': 'True', 'WiFi': "u'paid'", 'OutdoorSeating': 'True', 'RestaurantsGoodForGroups': 'True', 'BusinessAcceptsCreditCards': 'True', 'GoodForKids': 'True', 'WheelchairAccessible': 'True', 'RestaurantsReservations': 'True', 'Ambience': "{'romantic': False, 'intimate': False, 'touristy': False, 'hipster': False, 'divey': False, 'classy': False, 'trendy': False, 'upscale': True, 'casual': False}", 'RestaurantsAttire': "u'casual'", 'BusinessAcceptsBitcoin': 'False', 'BusinessParking': "{'garage': False, 'street': False, 'validated': False, 'lot': False, 'valet': True}", 'DogsAllowed': 'False', 'NoiseLevel': "u'average'", 'RestaurantsPriceRange2': '2'}</t>
  </si>
  <si>
    <t>Event Planning &amp; Services, Hotels &amp; Travel, Venues &amp; Event Spaces, Hotels, Restaurants</t>
  </si>
  <si>
    <t>jfWMAge4DClRINtrDJOdIw</t>
  </si>
  <si>
    <t>uvav-UwHwFGGGAxAMDECZA</t>
  </si>
  <si>
    <t>One thing this hotel needs- updated food. Room service is mediocre and has been the same far too long. There really aren't any options for people trying to watch what they eat, or options to substitute.  And when I say update- I don't mean that awful Fresh Bites thing Marriott thinks is a good idea. It's wasteful and anything but fresh.
The food in the concierge lounge is usually decent, but at times it seems like they just throw out whatever they can find.  Again, keeping in mind that everyone doesn't want to eat pastries and pasta in heavy sauce everyday- salad and veggies are always a nice option.  Especially at breakfast.  I'm so tired of pastries and breads I can't eat and under-ripe fruit I won't eat. Recently was at a RI which had salad fixings on the breakfast bar, and surprise- it was the most popular item!
The staff here are always friendly and helpful.
Rooms could use a refresh. They are fine, but dated and a bit dark.
The restaurant is ok, but again, could use a refresh on the menu. 
The doormen are always helpful and friendly. I just wish they didn't let people smoke right outside the door- it's kind of gross waiting for a cab with all that smoke.
However, when there are large groups in the hotel- particularly groups of young people in town for some sort of competition nearby, don't place your regular guests in the same area. We spent a horrible weekend among a bunch of rowdy kids running up and down the halls, screaming and yelling. When we complained the response was "they have their own security."  That's not how you treat customers.</t>
  </si>
  <si>
    <t>7NxVivFLTOAbsHtE-0Mv4Q</t>
  </si>
  <si>
    <t>BPZEAoU0sB6CFGusTErUuA</t>
  </si>
  <si>
    <t>LOCATION:
Very central to the Reading Terminal Market, Hard Rock, Macy's and shopping.
LOBBY:
Spacious area with a raised platform in the center with lounge seats &amp; tables, and a restaurant off to one side. 
ROOM:
Nice and spacious. The bed was very comfy and the pillows were firm. I hate those normally soft ones where your head is pretty much level with the bed.
Cable was out for the entire night and next day.
The bathroom is spacious with 1 sink and a shower/tub with okay water pressure and a quick drain. 
There was no parking in their garage, even for hotel guests.  There are several lots nearby which are priced a little less but the walk is farther.
SERVICE:
Check in &amp; out was fast and friendly. We didn't utilize any other hotel services.</t>
  </si>
  <si>
    <t>iqFTbDvY0Qv5YsAY8nDL5w</t>
  </si>
  <si>
    <t>GXsyYh4zjk5jlRDvq93uVA</t>
  </si>
  <si>
    <t>3.5 Stars stayed at this hotel to visit family 
Pros
-beautiful lobby and spacious!
-offers a gym, indoor pool, and full Starbucks store inside
-this maybe weird but when you open the door to your room, it smelled nice. Lol I hate staying at hotels and they usually have a musty smell, so for this hotel to smell nice when you walked in gave it a little brownie point
-lobby area has huge bar area with lots of comfort lounge chairs and large tvs
-in the heart of the city, a few blocks from stores and popular restaurants 
-staff was friendly 
Cons
-bathroom was a little outdated, tile floor looked a bit gross
-for an expensive hotel, I wish they offered better toilet paper selection. Best to bring your own. The kind they offer is very thin and cheap 
-super expensive parking if you park the car in the garage 
-was a little dusty in the room but mainly clean
-they don't have any backup concierges, long line to check in with two small kids is not fun.. 
Will definitely stay at this hotel again due to a great location!</t>
  </si>
  <si>
    <t>eksUK6AXGBmfF6iotc1aJQ</t>
  </si>
  <si>
    <t>O1d4fIvfIoVLjLPsnQ8TOw</t>
  </si>
  <si>
    <t>I really hate to write such a horrible review about a place but after the way me and my friends were treated after a recent stay. We checked in on a Saturday August 12th around 8:30 pm. I had two rooms booked under my name . Both rooms were located on the other side of the hotel, seems to be like an older part. Me and my friends left our rooms around 10:30 pm that night to attend a party in another part of Philadelphia. Only to come back around 5:00 am that morning to realize that my stuff was stolen. I had clothes taken, my Ipad charger, perfume, and my Louis Vuitton bag ! Come to find out three cards was issued for one of my rooms but I was only presented with 2 of those cards. I filed a claim with the Marriott claims department However nothing has been done in reference to this incident. When it came to check out I spoke with the manager about possibly being compensated for my room charge. After the the manager looked at me as if I was completely talking to a brick wall I asked him to let me speak to his manager. They showed no sympathy at all to our situation  and actually looked at me and my friends as if we were lying! All I keep thinking is that what if we were actually in the room and whoever the suspect is definitely works for the hotel. Their were extra room keys left in our room by someone as if the suspect had made his rounds in the hotel. Security told us that where our room was their was absolutely no cameras. So If you have considered staying this hotel you may want to reconsider</t>
  </si>
  <si>
    <t>l7j8yF-HSFVVvjycIfuleA</t>
  </si>
  <si>
    <t>KUFZaSQMWZzN8Bl9955brA</t>
  </si>
  <si>
    <t>I have stayed here a couple times, and have mostly had a great experience. The actual hotel administration and staff are helpful, accommodating, and have more than earned my respect. However, a recent experience at the hotel bar, 'Circ', has left me a bit...peeved.
To frame the narrative, I was there one night during a convention. The lobby was bustling, and the alcohol was flowing. I was just starting my night, and had ordered a single beer from a nice bartender. Going for my next round, I positioned myself at the opposite, less crowded side of the bar. I proceeded to stand there quietly, accordingly waiting to be served.
I knew things were busy, but I noticed that the bartender in that area kept passing over me, not acknowledging my existence at all. After a while I got the feeling it wasn't just because the place was busy; I was deliberately being ignored. I remained fast, and the internal timer was reaching almost half an hour. It sounds ridiculous that someone would wait that long, but I'm a person of principle. Eventually an older woman came up next to me, and when she was propositioned, she asked for a glass of wine, but then was nice enough to tell him that I had been waiting longer and should be served first. The bartender paused, then leaned in to me and snarked "Just so you know, this is what happens when you don't take care of your bartenders." 
It caught me completely off guard. All I could reply with was "...huh?" and then he turned away to pour the woman's glass of wine. I sort of stood there, dumbfounded. Another younger woman at my other side looked at me with an "Is he serious?" face, and I mimicked it back.
Now, I completely understand how tipped employment works, and have a lot of empathy for the strenuous work it entails. I am NOT Mr. Pink, and normally leave a very generous tip after being served. In regards to bar settings, I will usually start to tip on the second beer, or if I firstly order a mixed drink that requires preparation, or order multiple drinks at once. But..I hadn't even been served by this man yet. I'm not some snooty, pretentious partier. I wasn't asking for him to move heaven and earth...only for him to crack open a single bottle of beer. 
Logically, I can only figure a couple scenarios: One, my first bartender was upset that I didn't tip, and then colluded with this other one. I find that to be unlikely, because he didn't seem at all upset with me and was very amicable. Two, the bartender in question profiled that I had exact change in my hand, and assumed that I wasn't going to tip him. I did have exact change, because why would I break a large bill when I have the exact amount? I don't hand over the tip until I've been served, where I'll go back into my wallet and leave it on the bar. I had plenty of money to be spent at the bar that night, both for drinks and tips. In fact, I entirely planned on "taking care" of him for the (unrealized) sale. It seems like whatever chip on his shoulder this guy had, he lost out on a lot of money both for himself AND the business who employs him. This complaint is less about tipping protocol...more the passive-aggressive, condescending manner that he treated a paying customer. Unfortunately, a bad employee reflects upon the establishment.
I turned around and walked straight out of the lobby, gave the money I would have spent to the homeless man sleeping on the sidewalk outside the hotel, and went to drink at a real bar.
So, if you want to stay at the Marriott Downtown Philadelphia, it's a great hotel. Just avoid the bar like the plague, go somewhere that's worth the money.
And to the mid-life-crisis bartender with the tacky gold pinky ring, p*** off, mate.</t>
  </si>
  <si>
    <t>aBNNesPij77yElVjxxZRBA</t>
  </si>
  <si>
    <t>1asokPgOTBsFC4n9sbqJOw</t>
  </si>
  <si>
    <t>I just need to know who decided it was a good idea to set this hotel up the way that it is. I hate hotels with multiple towers. Why can't we just take an elevator and be on the floor we need to be on??
When I stayed here, my room number was 88xx. I came to Philly on a redeye from San Francisco so I was a little tired and I'm to blame for not really paying attention to what the man at the front desk told me when he was telling me how to get to my room. I thought I had heard him correctly and ended up on the 8th floor at the room that my key said. My key didn't work and then I had figured out I was in the wrong tower. To get to my tower, I had to go up an escalator, take the elevator to the 2nd or 3rd floor and then walk across a skybridge, AND THEN take the elevator to the 8th floor where all the rooms were 88xx and not just 8xx. I mean, is it just me or is that a little ridiculous? It's not that I'm lazy, I just feel that when I'm going to a hotel, I just want to get to my room.
The hotel rooms (in my tower at least) were pretty nice, even though outdated. They were really roomy! The bathroom was pretty big too. The ceilings are extremely high, which was kind of an issue for opening and closing my curtains. I looked all around and didn't see anything to open or close the curtains. I had to pull them open myself and then later when I tried to close them, they were stuck. My view wasn't great, it was another building. I will say that the room was clean, I appreciated that!
The location is pretty nice. Right across the street from the Reading Terminal and lots of other places to eat. Also right across the street from a 7/11. At the entrance of the hotel, there is a place with bikes you can rent and there are also little trolley tours you can take around Philly.</t>
  </si>
  <si>
    <t>eEDUtXcvdre8VsI8Kz6j_A</t>
  </si>
  <si>
    <t>QEM-iB41GL_W4a8H0IW5Zw</t>
  </si>
  <si>
    <t>How does one review a hotel? It had a room for me to sleep in, and a bathroom to wash myself. Hooray!
The staff was nice, and the room was very clean.
I will never understand how hotel rooms are priced. What makes this room $250, when it looks and functions the same as a room at some other place that might only be $80? Well, whatever, my job was paying for it.</t>
  </si>
  <si>
    <t>oHFyPBV9YRn7pTsQvluioQ</t>
  </si>
  <si>
    <t>oqpJEwzxQq68eaAPW3hNMw</t>
  </si>
  <si>
    <t>Called for extra attention/help 2 days prior to arriving. Everyone very helpful and ready to do whatever they could to give us a hand. Kudos to this Marriott!</t>
  </si>
  <si>
    <t>AbGR6qwfow_W74bzT6supg</t>
  </si>
  <si>
    <t>L4CXCKMj2NDsr8fd2_XmkA</t>
  </si>
  <si>
    <t>The hotel was in a middle of a major renovation.  That said, my room was nice.  The bed was super comfortable and the shower was fantastic.  I hate the internet- you have to pay, there's no wireless, AND the cord is only 2 ft long so you can't watch tv while your on your laptop.
The rest of the hotel was ok.  The gym was pretty good.
Room service was pretty poor.  Soggy toast for breakie and the worst crab cake's I've had in my life.</t>
  </si>
  <si>
    <t>2bjfrcxOtkKHpHKZCfbr0A</t>
  </si>
  <si>
    <t>TK8sQsfjKfYxcdKVDIkx6w</t>
  </si>
  <si>
    <t>It's Downtown Philly!! There's traffic, people, bikes, taxis everything you love or hate about a big city you'll mostly like come across.
Has private parking garage along with Valet parking.  This is FCFS so if full there several other options close by but more costly. I used Parking Panda, because I arrived so earlier in the morning.
Staff is very friendly and helpful. Lobby is very clean and up today! 
Has easy access to floors thru several different routes, elevator, stairs and escalators. 
Offer several different sizes banquet halls. Offer catering to go with the meetings, which is might taste. 
Offer easy indoor access to the Philly Convention Center, no freezing in the winter or sweating in the summer. 
They offer a fitness room as well as indoor swimming pool. 
If you don't want to go out for dinner, they offer you some great dinning options.</t>
  </si>
  <si>
    <t>BlhqPfRkex1vPLaB8ALRVA</t>
  </si>
  <si>
    <t>t6UDnSKmDtze4FgLqcp5vA</t>
  </si>
  <si>
    <t>One of the best marriott concierge lounges I have tried in the US. Chocolate covered strawberries for dessert and amazing selection for hor devours, usually just leftovers from whatever conference they had during the day. 
The hotel is huge, and each floor can be a maze. Good location, close to Chinatown. Way better than the Courtyard across the street.</t>
  </si>
  <si>
    <t>ggwI31glRHQq6jMnvV_1LQ</t>
  </si>
  <si>
    <t>TD0X3TjvgqzCFXgxIY7zmw</t>
  </si>
  <si>
    <t>This place hates their customers.  My room was prepaid for a machine demonstration and the Marriott charge my credit card anyway.  They charged me an EXTRA $350 when the room was already prepaid.  From there, it got worse.  I called customer service, they were rude and gave me a case number.  When i called back, they were rude again and said my case number doesnt exist.  I now have spent hours on the phone with marriott, executive, travel agents, and marriott is doing everything in their power to NOT help me.  They lost me as a customer.  Dont go here unless you like the verbal abuse and lighter wallet.</t>
  </si>
  <si>
    <t>tVg_apnN56JveITk0mBIKQ</t>
  </si>
  <si>
    <t>hCmwWxVKWakZY1gQR067VA</t>
  </si>
  <si>
    <t>Located in center city which is a great start.  Walking distance to the subway/bus stop, bars, restaurants, pretty much whatever you need.  Also very close to the Ben Franklin bridge.  Sadly I didn't have time to check out the pool, so I can't comment on that.  The biggest downfall in my mind was the price of parking (almost 50), although you won't find much better at the other hotels in the same area. If you enjoy Starbucks, there is one in the hotel (as well as other food options that I didn't have time to see.  An additional tip, most of the food shops in the area close around 11 or 12 on Sat, so make sure you hit up the places before then - there is almost anything you could possible want in the area and all walking distance - Pizza/italian, sandwiches, mcds, chain restaurant, nicer restaurants, fried chx, sushi, chinese, etc.. As for the rooms, after the 1st impressions of the hotel while walking in, I was expecting much more.  But it is not bad by any means.  had a king size bed and a chair/ottoman; surprised there was no couch.  Decent size room &amp;bathroom, as well as a small fridge and an avg sized TV.  Nothing to see out my window
Overall great location, has everything you need in the area and very clean.  Recommended</t>
  </si>
  <si>
    <t>E7-dlaYpuwDR6HaAuteMQA</t>
  </si>
  <si>
    <t>cW8DIeQtlqVjrlQ0ouwzeA</t>
  </si>
  <si>
    <t>Our family was on a tour of the East Coast this past summer and had an amazing experience staying at this hotel. Upon arrival, we were given a room in the older part of the building which we discovered was an old train station many years ago! The rooms were extremely large for our family of 5. We had plenty of space to spare. The front desk staff and management were very accomodating and friendly and were eager to help with whatever questions we had about local attractions. There is a Chili's restaurant right across the street that is open late and we were very close to Liberty Square. We would highly recommend this hotel for anyone wanting to visit the area!</t>
  </si>
  <si>
    <t>9FYoGKO-d6LEgQzs-gVawA</t>
  </si>
  <si>
    <t>Desmond Hotel Malvern, a DoubleTree by Hilton</t>
  </si>
  <si>
    <t>1 Liberty Blvd</t>
  </si>
  <si>
    <t>{'BusinessAcceptsCreditCards': 'True', 'RestaurantsGoodForGroups': 'True', 'RestaurantsReservations': 'True', 'OutdoorSeating': 'True', 'Alcohol': "u'full_bar'", 'GoodForKids': 'False', 'BusinessParking': "{'garage': False, 'street': False, 'validated': False, 'lot': True, 'valet': False}", 'RestaurantsTakeOut': 'False', 'HasTV': 'True', 'Caters': 'True', 'RestaurantsDelivery': 'False', 'NoiseLevel': "u'very_loud'", 'RestaurantsAttire': "'casual'", 'RestaurantsPriceRange2': '2', 'Ambience': "{'romantic': False, 'intimate': False, 'classy': False, 'hipster': False, 'divey': False, 'touristy': False, 'trendy': False, 'upscale': False, 'casual': False}", 'WiFi': "'free'", 'BikeParking': 'True'}</t>
  </si>
  <si>
    <t>Hotels, Event Planning &amp; Services, Hotels &amp; Travel, Venues &amp; Event Spaces, Restaurants</t>
  </si>
  <si>
    <t>Uuj29eDi3sdYn9eMCP-4XA</t>
  </si>
  <si>
    <t>Lej4AcvQu6FJSiG9WKDiHA</t>
  </si>
  <si>
    <t>This place was beautiful! I can't talk about the rooms, because we didn't stay, but we attended a wedding here. It was really nice! Cocktail hour had plenty of options, the bartender was really fast, and the food was always hot/cold (whatever it was supposed to be!) the rooms were so beautiful, and dinner was absolutely delicious! 
I wish we had gotten to stay, but the hotel was absolutely booked, so we had to drive home, which is why I'm knocking one star off.</t>
  </si>
  <si>
    <t>9EBLwI8xoxjv9dfM1XyQQg</t>
  </si>
  <si>
    <t>Comfort Inn &amp; Suites Pottstown - Limerick</t>
  </si>
  <si>
    <t>99 Robinson St</t>
  </si>
  <si>
    <t>Pottstown</t>
  </si>
  <si>
    <t>7W1NDR92qHSXeWVZMRH6ow</t>
  </si>
  <si>
    <t>IDhah5NFgjKDenjcTVFopg</t>
  </si>
  <si>
    <t>If you are travelling to or through this part of Pennsylvania and are looking for a place to spend the night, this Comfort Inn is to be avoided! 
I have stayed in less than desirable hotels in many countries on several continents but this Comfort Inn makes questionable establishments in Central America and Africa look good by comparison. 
After a long day of travelling and helping a family member move, I was looking forward to a hot bath and a good night's sleep. I checked in to this Comfort Inn and went in to the bathroom. What I found was beyond repulsive and disgusting. (See pic). Feces on the toilet, the previous guest's old soap and shampoo bottle in the shower and several missing towels showed pretty clearly that the bathroom had not been cleaned by housekeeping or checked by their obviously inept "Housekeeping Supervisor".
I went down to the front desk with pics in hand to complain and was told "I don't check the rooms" in a lovely "I could care less" attitude. No apology for the human excrement coating my toilet, no basic level of customer service whatever. The personality deficient front desk clerk did send a maintenance person up to my room to take care of the unacceptable mess. The maintenance guy (Jason) apologized several times and was really professionally first rate. Despite the fact that he cleaned the mess up, I still could not find the courage to use that toilet, shower without wearing socks or sleep in this repulsive room without being fully clothed in the bed. If the housekeeping department of this dump is willing to leave human feces on the toilet...what is in the bed that I am about to sleep in? (Forgive me while I go vomit)...
I contacted the manager who was apologetic and said that "it wouldn't happen again". That's all very nice but how about being proactive instead of reactive? 
On the whole, I would advise any traveler to avoid this disgusting dump of a hotel. I must confess that I am not fully aware of what is available in terms of lodging in this area but in terms of this Comfort Inn, it would be better to spend the night sleeping in your car on the side of the road than to risk your health in this absolutely pit of a hotel. 
Word to owners, management and Choice Hotels Corporate - you should all be ashamed of yourselves for operating such a dump under your branding.</t>
  </si>
  <si>
    <t>lQwSrnzTxhssWHRGyq5rvQ</t>
  </si>
  <si>
    <t>Wyndham Philadelphia Historic District</t>
  </si>
  <si>
    <t>400 Arch St</t>
  </si>
  <si>
    <t>Venues &amp; Event Spaces, Hotels, Event Planning &amp; Services, Hotels &amp; Travel</t>
  </si>
  <si>
    <t>xavkoYtSNGXBi8_oYqkYGw</t>
  </si>
  <si>
    <t>C0YEx7l5tkd-1sA0Ik9UEA</t>
  </si>
  <si>
    <t>Nice hotel local to attractions. Got a three  because I hate standing in water while showering due to non draining tub.</t>
  </si>
  <si>
    <t>1nIVRfGbCu0ptXE9bNGIsg</t>
  </si>
  <si>
    <t>48sHLcLRxgJGlfws0mRf7w</t>
  </si>
  <si>
    <t>Not too bad of a place to stay.  Super convenient to historical attractions.  Major complaint - we stayed this weekend on the 7th floor.  We took the stair down after getting settled in our room.  The entire stairwell wreaked of cigarette smoke and smelled old.  I was awoken in the middle of the night to what smelled like someone in our room smoking.  As a former smoker the scent can actually be appealing to me but this was a saturated stench.  There are minor issues with the hotel.  They are in the middle of renovations but the showers are old and tiled - personally I hate tile in a place shared by others as it is impossible to keep the grout clean...There was slight evidence of mildew and there was evidence of water damage by our window.  It rained all weekend and we had no incidence which leads me to believe the damage is old and repairs had been made to the source but some new paint would have helped asthetically.  Check in took a while but they were busy and friendly.  We'd go back mostly because of the ideal location and overall safe vibes we got with the location and friendly staff from housekeeping to security personnel.</t>
  </si>
  <si>
    <t>t1ZhnZ4nIcjJskC9txsYdA</t>
  </si>
  <si>
    <t>mb4ZJSU71nQMniOX-RxpYA</t>
  </si>
  <si>
    <t>I live in Philadelphia,  but due to home renovations, I chose the Wyndham for my stay. I'll start out by saying the hotel itself is clean. It is under minor construction from the outside, but nothing you can hear from the inside. It is conveniently located a block and a half from the liberty bell, Betsy Ross house, National Constitution Center,  and other historic landmarks. Our concierge at check in was extremely nice, even at our arrival time of 2am. He presented us with vouchers for a breakfast buffet. My guest and I woke up, and attempted to go to the buffet. Here's where the sour taste in my mouth begins. The "server" Brian in the restaurant area had to be the most miserable human being on earth.  THIS GUY HATES HIS JOB AND IT SHOWS. He "greeted" us by saying, "sit where ever you want" while walking past. I had a question tho! Where was the buffet? He had a look of disgust on his face the entire time, and seemed annoyed that he had to answer a simple question. I overheard another guest complaining about him as well in the 2 minutes we were standing there! As a restaurant manager, 1 block away, I know dealing with "tourists" can be rough. But the thing is, you can't let your guests know that! Needless to say, I did not get to enjoy a breakfast buffet. Instead, I went elsewhere where the service was friendly. Brian needs another customer service class, or even a little more training with the other smiley,  friendly server. The housekeeping is a little overbearing.  I have a "please come back later" sign on my door, yet every time I enter or exit my room,  someone is asking me if they can come in and clean. I appreciate that, however the sign is there for a reason. Overall,  I am pleased with the conditon, and location of the hotel. Maybe they just need to refine their staff a bit.</t>
  </si>
  <si>
    <t>slXOyb6lMD0QXSh43im_wA</t>
  </si>
  <si>
    <t>3j5Y9lcTEFJyRfcJBlq2BQ</t>
  </si>
  <si>
    <t>I take a medication that needs to be refrigerated and when I explained this to the front desk I got "We only have refrigerators in premium rooms, you only have a deluxe. I don't have any premium rooms available. We can hold it down here at the front desk." No, no you cannot. Basically no one cared that I actually needed the fridge for more than beer and water. Why would you not have a fridge in every room? I've stayed in cheap and expensive hotels I have never had to ask whether or not it had a fridge. There's always been a fridge. I hate to give one star but here I sit, praying my ice pack stays frozen long enough to figure something else out.</t>
  </si>
  <si>
    <t>WgxIcXMRsRBUg4xLZSf1tw</t>
  </si>
  <si>
    <t>N8EP86SZHtZXG37L8cT4Jg</t>
  </si>
  <si>
    <t>I have stayed here several times when it was the Holiday Inn.  We recently stayed there 12/25/13, in a renovated room. Nice firm bed and extra points for the full sized pillows! (I hate those mini pillows that so many hotels are using!). The new room was very comfortable, when I stay there again in April, I am looking forward to the renovated lobby. The location is brilliant, walking distance to both the restaurants in Old City and Chinatown.  I always recommend this hotel to people who are traveling to Philly.</t>
  </si>
  <si>
    <t>kNHQsenHl_NKoT2BLo6pYg</t>
  </si>
  <si>
    <t>UXDypvTb4Fd6l7tC86H9_Q</t>
  </si>
  <si>
    <t>Wow, I am definitely not alone. A lot of people had the same experiences as I did...things are not getting better there. After this stay, my friend and I decided that we will not be returning after using this hotel for multiple visits.
This was not a particularly great stay. I'm usually pretty lenient on hotels for whatever reason, but I had to say something about this. The quality has gone downhill while the aesthetics have gotten better. You used to have mini-fridges in the room. No longer. All of the electronics were unplugged in our room when we got in, so that was fun to have to go around and do that first thing. Want HBO? They've got it. Well, sort of. Just HBO Boxing, you know, everyone's favorite HBO channel. Movie rentals are almost $20. There was some dried blood on the shower curtain and water stains on the lampshades. 2 sheets of notepaper on the complimentary pad. The issue was just a lot of different little inconveniences and frustrations and just lack of effort, like no one was really trying or paying attention. Not cool for a hotel room that costs $230. 
And the restaurant. Oh god. Do not eat there. Especially when there are SO MANY amazing restaurants literally only 5 minutes away by foot. We dined in the hotel restaurant for some inexplicable reason which I wish we could take back. Horrific service. We saw our waiter twice in 90 minutes and the greeter/person who seated us was rude and vanished, never again to be seen. It took 90 minutes to get a cheesesteak missing the cheese (how can you forget an ingredient that's in the name??) and we were only ever able to get one drink because there was no one around and when they were, would ignore us when we waved or tried to catch their eye. Yuck. Do not eat their food or spend your money there! 
The only real bonus of this hotel is its location. Like...you just cannot beat the location. Until someone else opens up there this is your best option if you want to be right in the middle - literally - of history and the city. With its prime spot, Wyndham has an opportunity to do well it feels like they're cutting corners and dropping the ball on details that should be effortless. No one looked happy to be working there. I saw another review of this same hotel written 3 months ago that mentioned validated parking and in-room microwaves and fridges, and I'm really confused by this. We were told over and over (and there's a sign saying) that parking is $35 a day plus taxes, so this assertion of complimentary parking is strange. It is NOT free. And there were no fridges or microwaves to be seen. So, I'm not really sure what's going on with the hotel...</t>
  </si>
  <si>
    <t>l1xV_w3gO9g6Aq7yv7o-_Q</t>
  </si>
  <si>
    <t>MwpKd-2qHPVyqQBfXvsV_Q</t>
  </si>
  <si>
    <t>It's a nice hotel located close to everything including historic sites and Independence Hall, but very bad service.
1. Racist receptionist guy
So, we had reserved our 5 rooms months in advance. We had also called and informed that 5 of us were traveling together and would like our rooms next to each other. I was told that they can accommodate that. 
When we arrived, all 5 of us gave our driver's licenses and credit cards.. Somehow, all my 4 white female friends ended up on the 8th floor side by side of each other and I was the only one given a room on the 2nd floor. 
How come? 
A. We told 2 months prior that we wanted to stay together and they said it was ok
B. I was the second person to hand my card and license. If he the receptionist gave me the only room that's not even on the same floor because I was the last to hand it in and only 4 rooms were available on 8th floor.. Makes sense. But no, that's not what happened. He selectively decided to give ME the only room that's away from others. 
When I questioned, he said, take the room or go to a different hotel! Can you believe this? 
Since all our rooms had 2 beds, 2 of my friends got into a Same room and I got the room on the 8th floor. He didn't budge the whole time and didn't even say sorry. 
2. Good decor and comfortable 
If we look past the awful racist receptionist, the hotel is pretty good. Gym is okay, big lobby with nice furniture, good eatery on site. Rooms are clean and have all the essentials one may need. 
3. The view
Depending on the room you get, you will either have a nice view of the streets OR you will have the view of a Graveyard! So which side of the hallway your room matters greatly and I would've hated to look at graves every time I look through the window. Thank god mine had the street view.
4. NO FREE breakfast 
It's important to know this. Unlike most hotels, they DON'T provide free breakfast. 
It'll cost you about $18 for breakfast. (See the picture as to what breakfast can look like) it tastes good and very hearty.</t>
  </si>
  <si>
    <t>9-GehDn0i69HIkfZ8ougfw</t>
  </si>
  <si>
    <t>0FRZu-YldhdfyBk-64utpg</t>
  </si>
  <si>
    <t>Omg.....2 stars is much too generous.....run, run away from this place as fast as you can!  They replaced our broken coffee pot with another broken coffee pot. We've been locked out of our room twice.  Cleaning our room consisted of them coming and taking our trashcan and not bringing it back. .....just as i got the baby asleep an alarm goes off and we have to evacuate the building......it's been a complete disaster nightmare......hate this place!
On second thought one star is too generous. I just went down to the restaurant and they acted like it was too much of an inconvenience to feed me.....geez
3rd edit......if there was a way to give negative stars i would. After returning home I relized our first night there i put my earrings on the sink....they dissppeared and here's the best part......our credit card was double charged for that piece of crap room......this hotel ruin what was to be a beautiful stay in a beautiful city.....</t>
  </si>
  <si>
    <t>DjB9qkUy9gdqfj_BsPTu8Q</t>
  </si>
  <si>
    <t>WA0UGWBFO5fh9fK3HpZcEw</t>
  </si>
  <si>
    <t>I recently stayed here for one night and had an overall decent experience. I booked last minute and got a pretty good deal. Check-in time was 4pm, which I thought was a little late than a standard 1pm-3pm check in time. There is a parking lot adjacent to the entrance for $37.50 a night. Steep, but no other real options for me. The location was very nice, within walking distance of the liberty bell and other historical places. Also near a variety of bars, restaurants, and shopping centers.
The room was a decent size and had two queen beds. The bathroom was clean and came with shampoo, conditioner, cotton balls, q-tips, and a variety of other bath products. There was also a hairdryer, which I also appreciate. The TV had a good amount of channels to choose from. Also, you get 2 days of free wifi and the connectivity is actually very good. I hate hotels that promote their free wifi, but the catch is that the wifi is super slow and spotty. Not the case here. They also have a fitness center if you're into that sort of thing. 
I only have a couple complaints. First, the room was pretty cold, and the thermostat wasn't working. I tried to turn up the temp, but nothing happened. I was staying at the hotel for less than 24 hours so I thought it wasn't worth the effort to complain, but I am glad I stayed alone because I had to use the second comforter from the other bed for added heat during the night. I also echo the other reviewers who mentioned the terrible views. There is no continental free breakfast.
Overall impression is that it's a solid hotel in a decent location. Expensive parking. Cold room.</t>
  </si>
  <si>
    <t>VEsI9_aDFzIrk8wh0QCOAw</t>
  </si>
  <si>
    <t>Hilton Philadelphia City Avenue</t>
  </si>
  <si>
    <t>4200 City Ave</t>
  </si>
  <si>
    <t>{'Alcohol': "u'full_bar'", 'RestaurantsReservations': 'True', 'RestaurantsAttire': "u'casual'", 'GoodForKids': 'True', 'BusinessAcceptsCreditCards': 'True', 'RestaurantsDelivery': 'False', 'WiFi': "'free'", 'BusinessParking': "{'garage': False, 'street': False, 'validated': False, 'lot': False, 'valet': True}", 'RestaurantsTakeOut': 'False', 'Caters': 'True', 'RestaurantsGoodForGroups': 'True', 'Ambience': "{'romantic': False, 'intimate': False, 'touristy': False, 'hipster': False, 'divey': False, 'classy': False, 'trendy': False, 'upscale': False, 'casual': False}", 'OutdoorSeating': 'False', 'NoiseLevel': "u'average'", 'RestaurantsPriceRange2': '3', 'HasTV': 'True', 'DogsAllowed': 'False'}</t>
  </si>
  <si>
    <t>Event Planning &amp; Services, Hotels &amp; Travel, Restaurants, Hotels</t>
  </si>
  <si>
    <t>JxIk6pT3yX8Gr3bZ31OkwQ</t>
  </si>
  <si>
    <t>B-HrTYygIts3Ekl0rpLt2g</t>
  </si>
  <si>
    <t>I give this hotel one star ONLY for housekeeping.  And by that I mean our room was clean.  There were only two towels in it though, and we had two adults and two kids.
My problems started before I even got there.  We were travelling from out of town for a wedding.  There was a block of rooms we could reserve from at a discounted rate so naturally I took advantage of this.  When I called the Wednesday before we would be checking in (on a Saturday) to check on my reservation and request we be placed on the same floor as others, they mysteriously had lost my reservation.  So I did another one, but SHOCKER, the blocked room rate had expired.  So now I was having to pay $100 more a night.  I was seriously pissed.   My children were in the actual wedding and this is the hotel where all the getting ready was happening so I didn't have much of a choice to stay elsewhere, plus, everywhere else close was booked.  No apologies, I was even called "Cheap" and suggested I stay at the "motel 6 by the airport" and hung up on.  I finally got a room reserved at $239 a night.  Ugh.  
Upon check in, the valet guy was EXTREMELY rude to me.  I had my son with my and my daughter and husband were at a relatives home.  We had gone to check in and get everything settled so we wouldn't have to do it later.  I told him I was just checking in and would be back in 5 minutes, if he wanted to go park the car just to turn around and go get it then that was entirely up to him.  I was told that if I was checking in then I would need to stay at the hotel.   Excuse me?
At the front desk I encountered Jessica.  I asked about being on the same floor as our other family members and rather than admit  had made a mistake and had NOT noted our accounts as previously requested, she simply told me that my relatives had cancelled their stays.......   Whatever
The room was...ok.  The beds were comfy and things seemed clean.  There were only two towels.  TV worked intermittently.   There is no vent in the bathroom so when you take a hot shower everything fogs up immediately and gets very hot and steamy.  This is what we believe is the cause of the wallpaper we found in the living area to be peeling and covered in mold.  
I had called Saturday around 7:30 for extra towels and a couple blankets because my kids were camping out on the floor.   After an hour passed, I called again.  It took almost two hours.  Then the next morning I had a message saying they were trying to deliver my towels and blankets and that they got no answer at our door so they left them outside the door.  Which was just a straight lie.   First of all, why would you deliver those things the morning after I needed them?  2nd, there was nothing outside my door, and when you say you came by and knocked, we were all there.  They didnt even realize that, even though late, someone had made it up there the night before.   Again, whatever.
The pool......  Sure.  there is a cute little indoor pool.  It is tiny, which is fine.   People dont travel to this hotel to play in the pool.  It is a nice little amenity, but not necessary.  But if you are going to have a pool, for the love of Pete, take care of it.  Water was absolutely disgusting.  My daughter who is just over 3 feet was standing in the water and I couldnt even see her feet.  The pool deck is made out of the most ridiculous tile that might as well be a sheet of ice when it gets wet.  I cannot tell you how many people fell just walking on the surface, including myself, who didnt even get in the pool, and both of my kids.  Walking, not running.  The towels they leave out for you, which again, is a nice bonus, had holes in them and I am not sure the last time they had been washed was.
The hallways and lobby of this hotel are not air conditioned.   It was 95 degrees over the weekend.  Getting ready for a wedding, going in between rooms and getting kids ready, was a disaster in the heat.  Why on earth you can't spring for AC in the hallways I will never understand.   Also, the vending/ice room, hotter than hades.  
Checkout sucked.  They tried to charge me for things that were not mine, like bottles of wine, souvenir mugs, a bunch of crap that didn't belong to me.  Valet was rude, once again.
The final charge that came out of my credit card was over $600 and I am still not even sure what for.  What was supposed to be a $300 room stay turned into double that, and a horrible experience.  I think it is safe to say that we will never ever stay in this hotel ever again.  
Oh and we saw mice in the hallway as well.  :)</t>
  </si>
  <si>
    <t>f5uXqQj7JFcrleTL68XoOQ</t>
  </si>
  <si>
    <t>JVTcWzNNMgHXD4hEiaD4SA</t>
  </si>
  <si>
    <t>This is the worst, i would hope others in the Hilton Chain are better..but i would not patronize this named hotel esp at this location.. the parking area is a big issue..atrocious..as quite a few have said..the employees that they use are both demeaning, nasty  who i've heard saying hateful things about america and americans ... it in my opinion is the worst of the place. The facility is just ok..the parking is way beyond where the valets are and you just wait basically forever..and also i know that the Hotel does not treat their personnel well..so as bad as some of the services are in a small way i cannot blame them in that regard..the service is bad altogether attitude wise and more..but it comes from the top down..and reflects in their employees.   I would not go here or would hesitate going to any Hilton Hotel..</t>
  </si>
  <si>
    <t>QA1YwbXFX7PZErjYSlIzDw</t>
  </si>
  <si>
    <t>OumwiIT9PQtfvMJifqjz4w</t>
  </si>
  <si>
    <t>I recently stayed here for 9 nights while visiting Philadelphia with my husband.  We stay at a lot of hotels and a number of Hiltons, and this Hilton was a pleasure.  The best part of staying here was the room and the staff.
The room is very modern, new and clean.  I was in the room a number of times when housekeeping was cleaning it and they did a thorough job.  
The front desk was very accommodating and took care of the couple of extra items I needed immediately. 
I highly recommend you valet park your car at the hotel.  It's really not that much more than self parking, and the valet staff is well worth tipping when they bring your car to the front door. I usually hate to valet at a hotel, but this is the exception.  These guys are wonderful.   Self parking is down the  street a bit and is an option.  
The only item on my wish list for this hotel is that they had fresh coffee in the lobby in the morning.  I don't want to go to the hotel restaurant and I don't like to use the room coffee pot.  This Hilton is leaving money on the table by not having a coffee bar in the lobby. Rooms do have a fully stocked coffee pot station however, and it isn't in the bathroom - always a bonus!  Also, if you take a left out of the hotel, there's a Starbucks down the street by Target.  
There are a number of good restaurant options nearby.  If you're looking for a healthy option, I loved Honeygrow, which is very close.  There are also a lot of chain restaurants nearby and the lovely Saffron Indian Kitchen.  We would definitely stay here in the future.</t>
  </si>
  <si>
    <t>M5EGMKyyqpnIfT2NSK2Ziw</t>
  </si>
  <si>
    <t>rls4xC1sFAy6aLAoLtwXPA</t>
  </si>
  <si>
    <t>We definitely had mixed feelings about our stay here at the Homewood Suites attached to the Hilton (which does not seem to have a separate Yelp entry, thus reviewing here, since it's basically the same building). 
The parking is atrocious: you park across the street down a block or so and the parking lot attendants yell at you you're going to the wrong place (it wasn't just me; it was also the five cars behind me!) because nobody has put up a sign dividing reserved parking from the "official" parking. Which is on a crappy old outdoor lot with no real security, for which you pay $5 a night for the privilege.
Add to this when I came into the lobby, there was utterly no security - had to wait for the desk clerk, I could've just walked into the elevator and gone up and done whatever I wanted upstairs. 
The rooms were fine, and we were in a special needs suite that was adequately-sized for ADA compliance. Some dirty bits around the edges, and annoying things like burned out light bulbs and a bathtub drain stopper that didn't work and a wall switch that didn't work speak of a declining maintenance profile for the place. They also didn't have light-blocking door thresholds, something that bothers me in hotels, where noise and light leak into the rooms. We had to call to housekeeping for extra linen for the fold out sofa even though we'd specified it on the reservation we had an extra occupant, AND checked at the desk when checking in; then the housekeeper didn't actually make up the bed but just gave us the linens and said she'd be back when she attended to something else. (We told her not to bother.)
It was relatively quiet for a city location, with no traffic noise since it's tucked in off the side of City and the vacant lot across the street has no construction on it, but future visitors may want to check to see if anything's going to be built there. The sound insulation was not great in the rooms and a lot of pipe noise came in, but the ambient noise from other guests wasn't noticeable and we did not have "annoying elevator ding syndrome" even though we were close to the elevator itself. The room itself was pretty large, actually almost a real suite, and the kitchenette was decent (but again, had some dirty corners to it). 
The breakfast was fairly standard, in a modern but very cramped and crowded breakfast room that is also all there is to the lobby.
The reservations staff here were super friendly, accommodating, and actually knew the local hotel layout, so they get a huge thumbs up from us on that front. The extra service wasn't entirely in evidence from the front desk staff, although I've come to expect a certain gruff standoffishness from everything in Philly (I lived here once, so I know of what I speak). 
In any event, I'm not calling it a bargain by any means, and for the price they really need to make everything from room decor to cleanliness to service quite a bit spiffier, but it was OK in the end and I've had a lot worse accommodations.</t>
  </si>
  <si>
    <t>cpaAWU0ayCdHfGhS-lhVZQ</t>
  </si>
  <si>
    <t>Biru7NC3F-T4zUSPSemZ2Q</t>
  </si>
  <si>
    <t>I'm reviewing this as someone who has planned at least 4 banquets here in the past few years.
Randy Schaller is our hero and Geraldo is his sidekick - as a team, they are superior in service.
They work with your budget and both buffet and sit down dinners, whatever you decide to choose have been delish, hot til it reaches you and very seasonal. The food (for a chain hotel and for large over 100 ppl events) is fantastic! Guests are always raving about the catering!
It's not your typical Hilton, it's clean, glistening in chandeliers, looks grand. They just renovated the bar and restaurant and it was a good move!
Parking is only $5. Coat check $1. Outside of the city, worth the drive due to the lower prices compared to Center City hotel banquet rooms.</t>
  </si>
  <si>
    <t>cACke15oBCCvvI3tVJ1-4A</t>
  </si>
  <si>
    <t>Y7Eo58sLGFNjOYJUmzJNuA</t>
  </si>
  <si>
    <t>Went here tonight (9/28) for a charity benefit.  This review isn't about the food or event itself (which was great btw), but about the parking.  Minor, but needs to be said.
Get there at 630 p.m. The hotel usher/employee, when I tell him what I'm there for, says parking is free, and I can use valet OR the self park.  I pull up to use valet.  The guy there then tells me it'll be ten dollars.  I tell him I was just told it's free.  He says no, ten dollars.  I pull back to the usher and tell him that, he says no, it's free, I say well that employee is confused, i'm using the self park lot.  Then, when I get out, I specifically ask the attendant in the booth if the parking is free--I tell him I'm there for the event, and he said yes, and gave me my ticket.
When i'm leaving a little after 10 p.m., the attendant--who I don't believe was the same guy--tells me I need to pay 5 dollars to leave.  I tell him that two different people told me it was free.  He continues to insist and I tell him he's dead wrong.  He then smirks at me, says hold on, checks his list when I tell him what I"m there for, and says that only the valet is free.  I tell him again that i was told self park was free, and that the valet told me it was 10 dollars, and he continues to insist.
I could have probably argued my way out of it and caused a scene, as this guy was obviously grifting me.  And if I didn't have the cash on me, I would have.  But i did, so I gave it to him after politely telling him this was ridiculous.  He then conspicuously didn't give me a ticket, smirked again, and sarcastically said have a great night.
The kicker?   You can park on the little sidestreet there for free, which I didn't know at the time.  I recommend doing so if you're there--don't give those thieves a cent of your money.  Hilton should do something about this, whether or not that attendant/lot staff are employees, contractors, or whatever.</t>
  </si>
  <si>
    <t>vAjNHtuCm1Pwu47PEOTwXA</t>
  </si>
  <si>
    <t>Extended Stay America - Philadelphia - Airport - Tinicum Blvd.</t>
  </si>
  <si>
    <t>9000 Tinicum Blvd</t>
  </si>
  <si>
    <t>{'WiFi': "'free'", 'BusinessAcceptsCreditCards': 'True', 'RestaurantsPriceRange2': '2'}</t>
  </si>
  <si>
    <t>EFOu_7tgzCXgV9PTsZRocw</t>
  </si>
  <si>
    <t>RkBFdJk4y5Uo-u_vJr9GkA</t>
  </si>
  <si>
    <t>Service was kind and good. BUT, facilities are basically a homeless shelter with a personal privy and bed.  Parking = 70 bucks...in a parking lot that is open to whatever can crawl through the weeds in the back. No pots, no pans, not even a cup, or fork in the room.  Seriously...thid was an "extended" stay...did you think i was just there for a day? Not staying 7 days= no room service.  Good luck on day 3.  Digital tv only works when it isn't raining or the wind is west by northwest...wtf.  You're scraping the bottom here.</t>
  </si>
  <si>
    <t>kMphmpnDDx8Rkd90pPixvg</t>
  </si>
  <si>
    <t>Best Western Plus Sparks-Reno Hotel</t>
  </si>
  <si>
    <t>wiliLXXd4UBWlQP4-zRfNQ</t>
  </si>
  <si>
    <t>r9ONBbZodenqS2tYxCgKmg</t>
  </si>
  <si>
    <t>I wish I could give negative stars. This place or some staff (Deanna or Dianna) look at someone and make up or enforce a policy because they don't like the way they look. They took my reservation and they took my money for my family member that I paid for to visit and yet at almost 11 o'clock at night they turned this kid away because they didn't like the way he looked although they DO NOT do this to everyone. Discrimination at its worst.  While  talking to this "customer service agent"  during the supposed mix up she became aggressive and rude while I'm calming trying to figure out what's needed to get this kid a room on my card. ALL the verification info provided and still they discriminated against him. How horrible it feels to try to take care of a young family member in need and for them to turn him away because he's to young or not the right color.</t>
  </si>
  <si>
    <t>S-_Z60nFMGfoHr-_hTtZqw</t>
  </si>
  <si>
    <t>Days Inn by Wyndham Horsham Philadelphia</t>
  </si>
  <si>
    <t>245 Easton Road</t>
  </si>
  <si>
    <t>Horsham</t>
  </si>
  <si>
    <t>{'BusinessAcceptsCreditCards': 'True', 'RestaurantsPriceRange2': '1', 'WiFi': "u'free'", 'DogsAllowed': 'True'}</t>
  </si>
  <si>
    <t>4Wt8qQoDMXPaeNzetXuu5g</t>
  </si>
  <si>
    <t>L2w5pL1xb9eNmszxCStzDQ</t>
  </si>
  <si>
    <t>Great location. I don't like staying in center Philly when I come here. My brother lives in north Philly for dental school and I pretty much choose places to stay a WAYS away from there when I visit. This hotel is nice from the outside. Nice parking, nice grounds to walk the dog, and a nice entrance in the back where I can park my car and see it from my window. I worry about vandalism whenever I go out of town. Walking in the door, the thick pungent odor of cigarettes slams you in the face. God I hate that. The rear entrance has cigarette buts all over. During my check in, two men asked how much a room tonight would be. They were told $69.99.  I prepaid for $96 AND had to pay a $10 dog fee. The woman said prices were always changing. That price difference just annoyed me. Elevator up to the 2nd floor was nice. Hallways were clean. The room appeared clean and even though I ask for non-smoking, I can always detect cigarette smoke. It's one of my powers. I hate hate hate smoke smells. But, since I already did a thorough bed bug search, I didn't mind too much. I'm here for one night. Bathroom is clean. Beds were covered with white bedding, and one comforter had a blood stain (or at least what I know bloodstains to be that can't get washed out) on the underside of it. See my photo. But because I researched online after I made my reservation about buggies at this hotel and found QUITE A HISTORY, I was at least relieved I didn't see buggie poo or buggies themselves. There's a site that lists bug complaints and there was even a response from Days Inn Horsham about the bug problem and what they were doing about it back in 2013. New beds everywhere I think I read. My disabled dog had a hard time walking all the way to the room and then getting on the bed. I used the foot stool for help. Ice and vending are right by me. Hope this was helpful. I'd recommend it, but try to get a better rate than me. $70 seems perfect. $100 seems overpriced for smoke.</t>
  </si>
  <si>
    <t>PN_fkbSh_AhoC-r4zsf6dA</t>
  </si>
  <si>
    <t>KbyiGMOeW25HJBSXVJGtVw</t>
  </si>
  <si>
    <t>Yelp really needs to allow us to leave 0 stars when a place calls for it. Where shall I start? The parking lot is dark as in there is no lighting for it. The only lighting in the parking lot is right outside the entrance so if you're lucky, you will have someone drop you off at the door. Stayed here really quick, should've read reviews as well as searched for other places. There were bugs in our room and Barbara, the lackluster front desk receptionist, told us after moving our reservation that whatever room she put us in "would have to do because she doesn't have anymore". She didn't apologize for the inconvenience or even say that she would send housekeeping. Not sure if they're still doing renovations from 2013 like they listed on their site, but half of the carpet on the 3rd floor is missing. Funny that reviews from over a year ago are also saying that the carpet was missing then. Not sure how long it takes for that to be ordered or put down, but it's over due. A part of this hotel allows smoking but it smells that it's all over. We ended up not even staying the entire night as the beds felt like they were made of bricks. This place has a lot of work to do to continue to attract customers. I know they're affiliated with Wyndham but I have never had such a horrible night's stay before. There is no breakfast offered, although on their site it's stated that it's available.</t>
  </si>
  <si>
    <t>WFjLT_cxlf2dcXxyARkmZA</t>
  </si>
  <si>
    <t>Super 8 by Wyndham Meadow Wood Courtyard</t>
  </si>
  <si>
    <t>5851 S. Virginia Street</t>
  </si>
  <si>
    <t>0Tav0yI4hJeAQUv-EB6pLg</t>
  </si>
  <si>
    <t>This property appears to simultaneously be a Super 8 and a Days Inn ... they share the same lobby/breakfast area and all the rooms look identical from the outside. Writing under Super 8 as that's the one I booked but they're probably the same.
Was looking for a weekend room in Reno and this new contender popped up on Hotwire with the lowest rate ... it was a dice roll but it ended up paying off. For about $38/nite after tax on Friday/Saturday (in the off-season) the room was better than expected. Clean, good queen bed, looks like it was remodeled fairly recently, microwave and mini-fridge, coffee maker in-room, shampoo provided, very stable and reasonably fast free wi-fi, better cable selection than Motel 6. Continental breakfast in the morning was surprisingly comparable to Comfort Inn, just without the meat/egg items and premade waffles instead of a waffle bar. They have the most inexpensive laundry room I've seen in a while too - $1.25 a load to wash and $1 to dry. 
Location is a big sell if you want cheap food ... not GREAT food, but OK inexpensive food. Biggest thing is 99 Cent Only literally right next door. Carls Jr and their $3 for two huge breakfast biscuits right across the street along with Del Taco. Within a quick walk - Qdoba, Raising Cane's, Taco Smell, Subway, Blind Onion Pizza, a Whole Foods, and the whole Meadowood Mall food court. Also a Big Lots, Trader Joe's and Jack In Crack within a stone's throw. 
Out from the casino madness a bit but still convenient. Just down the street from the Atlantis/Peppermill and about a 10 min. drive or ride on the Rapid gets you downtown to all the rest of the stuff. Except GSR, but lol GSR. 
I'd love to give the place a higher score as I think it's a 4 minimum (especially for the price) in almost every category - room quality and amenities for the money, solid breakfast, good staff, good location, etc. The only issue - and it's not really anyone's fault here - is just that the place is really old and has kinda shonky construction. It's one of those old "motor court" places that was probably built back in the 1950s somewhere. The rooms themselves are all right but between the rooms is kinda a problem. To be fair my stay was very quiet, but that's because the place looked only about 30% occupied and I lucked into a room where my bed wall was up against another room that's out of comission for some reason. The other neighboring wall was a little on the thin side, again I got lucky with a mom and her kid who turned in at a very reasonable hour, but I could hear the kid yelling periodically so if you got some Meth Fueled Humpers or BLAWT BLAWT STEREO BLASTERS next to you it could be a problem. The biggest weakness was a jankity old bathroom vent that apparently was shared with the other bathroom behind you, so whatever you do in the bathroom is broadcast right into the other person's bathroom like it's two restroom stalls next to each other. Kinda gross. And no fan to mask noise. I had to turn the bathtub water on while pitching a deuce for politeness' and privacy sake. Sorry about that, environment. Plumbing was surprisingly awesome for how old the place is though.
Oh and the other construction issue is that you can't control the temperature in room as it uses one of those old-school water pipe systems. For a mild March it was fine, they had the heat on very lightly and the room was comfy. In June-August I could see it being a problem when its 97 outside and the central cooling isn't cutting it though.
For June-August when it's ridiculous hot and the place is probably packed, I probably wouldn't try it, odds are it would be hot and really noisy. For the off season with a low rate through Expedia, Hotwire, or any of Wyndham's numerous 15%-20% discounts, it was totally fine for a night or two. Heard from the front desk that they also do a weekly rate of $210 after tax. That's less than the Motel 6, would be a pretty good deal if they still give you breakfast and free wifi on the weekly.</t>
  </si>
  <si>
    <t>EYoA7Zwg92rDj6pMAQQLTA</t>
  </si>
  <si>
    <t>JW MarriottTucson Starr Pass Resort &amp; Spa</t>
  </si>
  <si>
    <t>3800 W. Starr Pass Boulevard</t>
  </si>
  <si>
    <t>{'ByAppointmentOnly': 'True', 'RestaurantsPriceRange2': '3', 'BusinessAcceptsCreditCards': 'True', 'BusinessParking': "{'garage': False, 'street': False, 'validated': False, 'lot': False, 'valet': True}", 'WiFi': "u'paid'", 'DogsAllowed': 'False', 'WheelchairAccessible': 'True', 'BusinessAcceptsBitcoin': 'False'}</t>
  </si>
  <si>
    <t>Day Spas, Event Planning &amp; Services, Hotels, Venues &amp; Event Spaces, Hotels &amp; Travel, Beauty &amp; Spas, Resorts</t>
  </si>
  <si>
    <t>MTKBwX3R-Css7C7ECBkLXg</t>
  </si>
  <si>
    <t>I8F-D7TLBgmP7WmElTQGGg</t>
  </si>
  <si>
    <t>We are currently staying here until Tuesday.  
I booked directly with the hotel rather than through a booking site to get a federal military rate.  
Pros:  grounds are beautiful and facilities are very nice.  Rooms are clean and comfortable.  Check-in wasn't bad...little wait.  
Cons:  we were blown away by the lack of class at the pool.  The clientele coming to use the pool area is ROUGH.  My wife and I are a middle-age couple and have traveled all over the world so we can handle most.  However, if you're looking for a relaxing stay at a pool do not choose this hotel.  I talked with the staff and they said that only guests and "residents of a nearby housing development" are allowed but I really questioned that.  There were people bringing in speakers playing gangsta rap and actually smoking weed right next to where the kids were playing.  Definitely not JW standard.  I hate that I have to critique them for this but for some reason this JW fell off the tracks.  I've stayed at their properties in Thailand, Korea, etc.  never have I seen this lack of class.
The restaurants are ok...but incredibly overpriced.</t>
  </si>
  <si>
    <t>tvBc-IFrnnI_SbuH8PHy_w</t>
  </si>
  <si>
    <t>UlI4uALQtLjcb-63SIdSwA</t>
  </si>
  <si>
    <t>I stayed here for the long weekend with my husband for a much-needed mini-vacation with tons of R&amp;R. This is an absolutely beautiful resort nestled just outside I-10. I really felt like I was miles and miles away from anything and everything that is stressful. The pools sparkled beautifully, and because the weather was "bad" (60 degrees with clouds? HELLO! I'm from Seattle - that is SUMMER weather!) we had the pools to ourselves most of the time. Wonderfully heated and clean with fresh towels, private cabanas, and ambient music? Yes please!
Our room was also nicely done and made, let me tell you! Whatever they're using for their bedding is a DREAM COME TRUE. I haven't felt that comfortable in a long, long time. The bathroom was also very nice with a separate shower and tub and high-quality, complimentary toiletries. We ordered room service a few times, and besides the fact that it cost an arm and a leg, they were speedy and didn't skimp on those french fries. Nom!
We didn't take advantage of all the outdoor activities available, nor did I take a trip to their house salon and spa. Even still, they looked totally fab! We are already looking forward to another trip to Tucson to spend at this hotel so that we can hike, spa, and walk around the whole resort to our heart's content.
My only "ehhh" vibe the hotel gave me was from the food. Their Signature Grill has a great breakfast buffet, but the other offerings are a little weak sauce. Similarly, Primo was also kind of bland to me - it's beautiful space at least. I definitely appreciated the in-house Starbucks though, holla! 
The self-park garage was a bit of a walk from our room, but we loved walking through the entire hotel to get there because it's just so darn pretty to look at every time! You can really get lost in a good book while sitting inside watching the rising sun, or laying out in the afternoon sun, or roasting marshmellows at a firepit in the setting sun. The possibilities for R&amp;R are virtually endless here.
Go JW!</t>
  </si>
  <si>
    <t>fiHlaiZhTW2MzbFjolpTpw</t>
  </si>
  <si>
    <t>Update:  pool area much more quiet on weekdays.  After mentioning the situation to the staff yesterday they gave us a complimentary cabana and were very courteous.  So, recommend people visit during the week and not weekend.
I booked directly with the hotel rather than through a booking site to get a federal military rate.  
Pros:  grounds are beautiful and facilities are very nice.  Rooms are clean and comfortable.  Check-in wasn't bad...little wait.  
Cons:  we were blown away by the lack of class at the pool.  The clientele coming to use the pool area is ROUGH.  My wife and I are a middle-age couple and have traveled all over the world so we can handle most.  However, if you're looking for a relaxing stay at a pool do not choose this hotel.  I talked with the staff and they said that only guests and "residents of a nearby housing development" are allowed.  There were people bringing in speakers playing gangsta rap and actually smoking weed right next to where the kids were playing.  Definitely not JW standard.  I hate that I have to critique them for this but for some reason this JW fell off the tracks.  I've stayed at their properties in Thailand, Korea, etc.  never have I seen this lack of class.
The restaurants are ok...but incredibly overpriced.</t>
  </si>
  <si>
    <t>R5reLct-qbWloVgwHoib5Q</t>
  </si>
  <si>
    <t>xmeezNsGT1RnjwdxCwaB0w</t>
  </si>
  <si>
    <t>Absolutely wonderful!! Decided to stop by to try a local hotel with the family. The kids and adults have loved the pool and river float that has a slide. Not to mention a small splash pad. Only negative comment I have to say about the pool area is the splash pad needs a new finish to not be so slippery. My little one along with some others slipped and fell more than once or twice. Views were breathtaking both of the desert landscape or the city lights whatever your preference is. Love the live music playing outside. Room service was brought up by Frank and he was very polite, professional and happy. The customer service here was awesome. Love good service. (Take note JW Marriott on Marco Island you could learn a thing or 2 from this location) Friendly people makes for a great vacation.</t>
  </si>
  <si>
    <t>rTkfnfRw6Q8tf3Vmpoh8Ew</t>
  </si>
  <si>
    <t>EcD6yTJWzovKHsOendnyLA</t>
  </si>
  <si>
    <t>Find another resort this one is missing the mark with service. I checked in and hated my room. It was dark, on the backside of the hotel facing the "lazy river." They assigned it and bragged that it was an upgrade. I didn't ask for an upgrade, but that's fine. I'll take it. FYI, The balcony of many of the rooms has a solid 4+ foot hight stucco wall so when you sit down on the chair you are facing the wall. You cannot see over the wall because it's too high. So odd. I think there are some rooms with rails--if you stay here ask for one. So, when I got to my room, the room was dark and cave-like so I immediately asked if they could move me to another room with more light and facing the other side of the property. They couldn't on the day I checked in because they were full. I get it. Not an issue. But the rep said they could move me the following day. Fine with me. The next day when I called (because no one had called me) another agent said she had no idea what I was talking about and said they could not move me. She did ask me who the rep was that I spoke to but I did not get her name. So, without her name, she could do nothing. But then she could. She offered to move me and charge me $30 for the new room. That it would be considered another upgrade and since they had already upgraded me, she would have to charge. We went back and forth for a bit, she put a manager on the line without saying "please hold", it just went silent and then I got to share the story with yet another person. Anyway, after much back and forth I finally didn't have the energy to go around any longer. They offered to find a room, there still would be a charge (but then said maybe they would give it to me for free) and I was so exhausted from having the conversation that I just stayed in  the room I had. I travel constantly, I have status at Marriott and this was crazy frustrating. There are other resorts in Tucson to choose from. I'd recommend looking around before staying here. I was very disappointed.</t>
  </si>
  <si>
    <t>RMAO-gWbEZ9DHMg1nj652Q</t>
  </si>
  <si>
    <t>T9SEH0Uupl_2ERy3wYuntA</t>
  </si>
  <si>
    <t>It's a good thing we got a deal on this place or I would be very pissed. My partner and I were looking for a local weekend getaway and thought we'd try this place. 
The views are 5-star, no doubt about that. The views from the patio are stunning, I could have sat there all night and just watched the twinkling lights below. 
The rest of our experience was unfortunately very poor. If you don't like kids, don't stay here. I don't know if it's like this all year long or not, but the place was overrun with kids. Everywhere you looked, running up and down the hallways, in the pools and lazy river. It was very loud and apparently there was no parental supervision. 
Our room was very 2-3 star. The carpets had large black stains on them. EEK. It's too bad really because this could be a nice place. No matter where I was though all I could here was the screech of children. I could here them from my room while they were outside in the pool, in the hallway...whatever. Hardly romantic.
And this large 6 story? hotel only has 2 elevators per side. 2 FREAKIN ELEVATORS for the whole hotel. You can imagine the wait times.
Oh and there is NO reasonable parking, you must valet your car. You don't even get a choice because the only free parking is a half mile away from the entrance.  Ridiculous.
The pools were pretty run down and with children cannon-balling you on purpose for kicks it's enough to make you want to drown one of the bastards to teach the rest a lesson.
The pool lounge chairs were very uncomfortable and the pool service was non-existent. We waited over 30 minutes and couldn't get someone to take an order. 
Ate dinner and The Grill and had brunch there as well. Food was very mediocre and very expensive. 
The saving grace of this place was the in house Starbucks. Thank God it was only a one night stay. Never again.</t>
  </si>
  <si>
    <t>1cJa01iqJNAEszn3vZHXDA</t>
  </si>
  <si>
    <t>ExI15M-oXjHcF42-G1xv9w</t>
  </si>
  <si>
    <t>I really don't like this resort.  In the spirit of full disclosure, let me preface this review with my personal bias.   I used to mountain bike out here.  Yes, the park is still there, but  access is more difficult, and the hotel and golf course is like a big ugly scar in the once pristine beautiful desert.  Now, I have stayed here several times (not by choice) for work "retreats" and so I can honestly say that I don't enjoy the resort itself.  Sure the rooms are nice.  Yes, the lobby/patio/pool etc are beautiful if you are into antiseptic generic southwestern decor.  But if you stay here, you will not get a feel for the real Tucson.  Another problem is that it is outside of town and they literally try to trap you in the hotel by making you park your car so far away that you have to take a 5 minute shuttle to the resort or you have to valet and every time you leave the valet takes 20 minutes to fetch your car...   If you are looking for the kind of vacation where you just want to sit by a pool and golf then you might enjoy it here.  The hiking trails around Starr Pass are a bonus as well.  I would never spend my own money to stay here.</t>
  </si>
  <si>
    <t>0jE7irMXkPirv84EbzJBYw</t>
  </si>
  <si>
    <t>IkzWeb34ZE1CwSLT-Sl_lw</t>
  </si>
  <si>
    <t>Stayed 2 nights, Saturday and Sunday.  Saturday was so jammed packed I hated it, couldn't find a spot at the pool. Sunday was better, and Monday morning was great. So next time, it's take more time off work...besides the crowds I have 2  complaints. They leave fruity water out by the pool. There was a guest that continued to put his hand in it to get ice. I complained to one of the attendants and he said he would talk to the guy but he didnt. I watched AND the man continued all day. ALSO I used my debit to reserve the room, but let them know I didn't want to pay for it on my debit card. I spoke to another person in the morning making sure. He says oh no just come check out and you can use your credit card, we will reverse the charge. I go to check out and she says it will be 14 days for my money to be put back on my debit card. Wtf. Not everyone that visits the Marriott has that kind of money.  Not sure how I'm going to live until payday.  It's so annoying. Update! They actually charged all 3 of my cards. Almost 500. Over. But the supervisor says no worries, I should be refunded by Friday.  If not call back. Oh ok thanks. You pretty much suck right now.</t>
  </si>
  <si>
    <t>jhprZniJBZNGtCdSdaSFlg</t>
  </si>
  <si>
    <t>It's beautiful, from what I could see of it (I arrived after dark with a 6am flight the next morning).  The staff were very helpful and the room was very nice - not amazing, but very nice.
The drawbacks:  self parking.  Wow... I know the economy's tight and all, but is paint that hard come by?  The self parking garage could have been out of a downtown L.A. building.  It's well lit, but NOTHING like what you would expect from a resort like this.  
The door to the hotel is banged up, scuffed up, and ratty.  The block walls are likewise and while I know it's a garage, there's just a layer of grime.
Also, getting there is a pain.  The valet suggested I leave my car and check in, then come back after I drop my luggage in the room (after suggesting twice they would deliver it... no thanks, I want to crawl into bed for whatever sleep I can get).  I took my luggage out of my rental car and maneuvered it to the front desk, where I was informed the room was a "three minute walk" and if I was self-parking I'd want to drive over there.
It might be a three minute walk, but it's also a three minute plus drive.  The short way to the self-parking is "valet only" so instead you have to drive clear around the resort to get to the garage.
That said, however, it's a very nice hotel.</t>
  </si>
  <si>
    <t>mjYaJvqeRBQRrj7lnOBNNw</t>
  </si>
  <si>
    <t>vbKh8PX_CXNPFS3fR0mwEw</t>
  </si>
  <si>
    <t>Unfortunately, whatever positive things I could say about the resort have been completely overshadowed by the atrocious customer service I have received. Upon check out from the hotel and the unbelievably noisy room I was in for 3 days, I realized that I was charged the full amount on 2 different cards (over $700 each, totaling over $1400). While it was clearly a mistake by one of the front desk clerks, he did not even mention that he had made the mistake and I had to find out via an alert from my bank. I immediately went back to the front desk, asked for clarification, and was assured that my additional card was not really charged, it was "just a hold" and will come off. Five days later and nothing has been done, there is no resolution. Mistakes are one thing, but to know and make no attempts to correct a $788.86 mistake is unacceptable.</t>
  </si>
  <si>
    <t>qjgqTImd2A9n-QnFbfTr-w</t>
  </si>
  <si>
    <t>_PevG3x-mBwJ6nZp6kF37A</t>
  </si>
  <si>
    <t>Me and hubby spent 3 nights and 4 days here with friends for NYE and we had a blast. It was three couples total and the first time here for all of us. It was everything I expected but better. Lovely place!! They have a wonderful hiking trail on the property. A group of us went hiking and it was so fun. Spent time golfing as well and we all had a good time. It's a beautiful golf course. We spent a lot of time at the bar lounge area eating drinking and celebrating life. We ate everywhere inside the hotel. But my favorite place to eat was at JW Market next to the lounge. We would grab something to eat here once a day. Every time we went in a super friendly lovely lady named  Kimberly Ruff waited on us. She mentioned it was a newly opened cafe and she loved working here and it showed. They have the best fresh grilled Salmon with salad and wine. They have a good selection of wines too. The desserts are so yummy. I had a carrot cake, walnut brownie and a chocolate cupcake from here before we left. You can have your meal inside in the dining area or they'll bring it to you outside in the big fire pit patio. Also I found the prices very reasonable. The staff behind the counter at this place is a lot nicer than the unconcerned, I'm miserable, hate my job attitude, the three lady hostesses had at the Signature Grill. Their only job is to welcome and seat customers and they stood there talking amoung each other not concern whatsoever about seating us. Thank goodness our server that waited on us there was nice. Plus all the bartenders we encountered were delightful, fast with the cocktails, lively and fun. Another sweet person worth mentioning is Dorothy at the concierge desk. She helped us several times. Once giving us spa information, then with nearby restaurants and transportation service to downtown Tucson. My overall experience here was positive and I'd definitely stay here again the next time I'm in Tucson.</t>
  </si>
  <si>
    <t>5nTvveH2dv_9Q4-1Y3aHqg</t>
  </si>
  <si>
    <t>8CMnU3yOU3M8iff_KuIrkQ</t>
  </si>
  <si>
    <t>I hate giving this resort one star because it came so highly recommended and is insanely beautiful. I grew up in Tempe, went to NAU and had so many of my friends went to the UofA, so it was wonderful seeing another side of Tuscon. We live in Orange County and our middle son is a Sophomore at the UofA. Last year I was unable to get a hotel so I made a reservation at Starr Pass a year in advance. I do not normally make our travel reservations because my husband travels for business and he does this for us. During that year my e-mail shut down and my BofA Debit card, which I used to make my reservation, was compromised a countless amount of times so I did not have a confirmation number or credit card to look up my reservation. I called Starr Pass to explain my situation and confirm my reservation which is where my nightmare began!! Who knew?! AND, AT NO POINT DID ANYONE, INCLUDING A MANAGER ON DUTY, MAKE MY SITUATION ANY EASIER FOR ME! I explained three times my e-mail was down and was told all three times to bring my confirmation number with me when I checked in. I gave up. My husband and I travel a lot! My husband travels for work and stays in Marriotts as a Gold Elite member. We both love Marriott hotels and until now have never had any problems communicating our needs. After many calls and speaking with many different employees I was finally able to confirm my reservation. Thank God! I then explain that I needed to put my reservation on my husbands credit card and Gold Elite membership. My husband was traveling to Australia on business so I would be going to Family weekend by myself. I am told that they were unable to do either requests for me. My husband then has to call and they agree. I call back..AGAIN! I am told I need to fax my authorization form to her right right away. I do not have a fax machine, along with most of America in 2018, so I e-mail her the form immediately asking her in e-mail to confirm that she received it. I check my e-mail before my drive from Orange County to Tuscon but do not hear back from her. I check my e-mail twice on the drive and leave a message on her voice mail but still do not hear from her. When I check in on Friday, October 5, 2018, I am told they do not have my authorization form and the women at the desk tells me they can not use my hard copy or take my husband's Marriott Gold Elite card because he is not traveling with me. I ask to speak to a manager and FINALLY A COMPETENT EMPLOYEE! The manager checks me in, takes my husbands credit card and Marriott Gold Elite card. My husband sends me a text stating that his card was charged for two nights stay. When I checked in I told the women at the desk I would like to stay a third night, on Sunday night which I also put in writing on my hard copy authorization form and in the e-mail I sent that was never returned. After getting my husband's text I called the front desk and tell the women I would like to stay on Sunday night. I ask what the rate is and she gives me the same rate as Friday and Saturday night. I ask her why the rate is the same and she tells me that it is because it is UofA's Family weekend and that is their Family Weekend rate. I tell her that Sunday night is not included in Family weekend because when I checked in and the women at the front desk told me that all the families leave on Sunday and it would be very quite for me Sunday night and Monday morning. I also tell her that I was on the Starr Pass web site and their web site rate is much less then what she is quoting me. She tells me there rates have never ever been that low so I tell her to look on the Starr Pass web site, which she does, and then, and only then, does she tell me that she will honor the lower rate. WHAT? Thanks? I guess? I get off the phone with her and get another call from the desk saying I need to come and get my new keys since I am staying an additional night. I tell her I am about to leave for the UofA game and don't have time and shouldn't need new keys since I was staying in the same room, it was Saturday and if they were going to change my keys they could do so Sunday. She is so rude to me that I ask to speak to a manager. She is the manager. I have had it! I ask to speak to her manager, who ends up being the same gentlemen who helped me when I checked in. I tell him how upset I am and he tells me to go enjoy the game and he will check in with me the next day. I never hear from him. I stay three nights and never once get my room cleaned, not once, ordered room service, ate and drank at the bar and restauran,t and valeted my car (tipping each time I came and went). I HAD THE WORST EXPERIENCE I HAVE EVER HAD AFTER SPENDING THAT MUCH MONEY! I WILL NEVER STAY AT THE STAR PASS AGAIN! EVER! I would recommend anyone and everyone finding another place to stay as well. There are so many great places to stay in Tuscon. There is no need to spend a fortune for horrible service! We will forever love Marriotts, just not this one!</t>
  </si>
  <si>
    <t>hy0iNagn5vzboNpNCc4UzQ</t>
  </si>
  <si>
    <t>zbC1aw9lPFwdJFnuVzSBWQ</t>
  </si>
  <si>
    <t>I hate to leave a below average rating but I have had 2 bad experiences at this hotel and I won't be returning. I travel for work which brings me to Tucson occasionally. I stayed the the JW approximately 18 months ago and when I returned from my dinner meeting, there was sewage backed up into the bathtub. Although i didn't plan to use the tub, I needed to change rooms in case it would impact the other plumbing. Unfortunately this change had to happen at 11 pm at night. I did not write a review at that time as I assumed it was a 'one off'. I decided to give it a try again since I was working close to downtown Tucson. 
When I arrived at my room (~5pm), I was impressed with the suite but it was warm in the room (temp set at 72) and it was 105 outside. In addition, there were a few flying bugs near the patio door. I killed them with my shoe and then jumped in the shower to get ready for my dinner meeting. 
As I got out of the shower, there was a brief knock at the door followed by a young lady entering my room with some truffles. I asked if I could help her, she said... they told me this room was unoccupied. Ugh, although I appreciate the water/truffles, I was taken aback at them entering my room without waiting for a response. 
I returned from my dinner and the room was still warm. I called the front desk and they brought me a fan assuring me that the ac would soon cool the room down. Unfortunately, at 10:00pm, I am trying to fall asleep since I had a 6:30 am flight... and a bug was crawling across my face. I killed it, and called the operator. They offered to send someone up to identify the bug (dead on the bedspread) and ensure there weren't any others. 
At this point, I was low on sleep and patience. I packed up my stuff and headed down to get a room change. They offered me complimentary resort fee or $50 credit which, in my mind was too little, too late. I wish I could say nicer things but my experience was just not good.</t>
  </si>
  <si>
    <t>buL9DtWZyMjpKVfRkYO6qw</t>
  </si>
  <si>
    <t>jTzhF-_VmcIdP2apbSg64Q</t>
  </si>
  <si>
    <t>I had a conference this weekend at this Amazing JW Marriott in Tucson.
I have to say this wonderful hotel on top of a mountain has me with a smile on my face practically since I got here. Checking in was a breeze, getting to my room was easy and the staff has been the greatest!!
Not only is everyone who works here the nicest and most professional:)
If for whatever reason something doesn't go in your favor and I mean anything this Beautiful hotel will make it up to you in the best way possible!! You feel like you are Numero 1. I came down to Primo restaurant and it's a very busy night tonight so I had to wait a while before sitting down for dinner and I get it all good. Reggie the restaurant manager was so gracious and so sweet brought me a comped Malbec. As I was sitting in the first section in the bar to wait to get seated for dinner. I saw Reggie putting a smile on everyone's face in the bar. A true class ACT!   One of the BEST Hotels with TOP Service! I am smiling and having my glass of Malbec LIVING LIFE!
THANK YOU JW MARRIOTT TUCSON! If I can give you more than 5 STARS I would !</t>
  </si>
  <si>
    <t>xTfbnNLmk3Ozv7-Haf6xJw</t>
  </si>
  <si>
    <t>6ObFF8-uKnOAlXuSH4TlyQ</t>
  </si>
  <si>
    <t>Hello Spaah. Hello lazy river and helloooo tequila toast! JW Marriott is almost in my backyard and I am oh so very grateful. While the resort is definitely always packed with corporate groups and events, it still holds a place for locals. AKA, their daily Tequila Toast at Sunset. It's open to all and it's free! Located on the patio of the Salud Bar, they bring out a small tequila taster selected by their tequila master, tell the story The Legend of "Arriba, Abajo." It's starts promptly at 5:30pm, so be on time or you'll miss it! Meals at Salud, are A-Ok. I haven't really tried anything that is super standout, but their tequila selection is second to none. Agave enthusiasts will agree. Dinner at Primo is my favorite- the menu is seasonal, fresh and supports local farmers/produce. 
And for the Spa,I'd give it more like three stars. It's certainly convenient that it's so close to my house and considering it's a resort spa, the prices aren't totally insane. The facilities are a little dated....the spa looks a lot more glamorous in the Tucson Magazine photos. It's kind of misleading. Spa amenities are as basic as it gets. If you plan on spending the day there and showering there before dinner, like we did, I suggest bringing your own shower products. I didn't really think about it, but whatever they provide is the cheap stuff- your hair and skin will feel it, sadly. There's a steam room and jacuzzi in the each locker room as well. Onto the service- we had a couples massage and neither of the massage therapists asked us what type of massage we wanted before the service started. The menu description notes that you customize your massage, but this didn't happen. If I wanted a deep tissue massage or anything besides a relaxing and soothing massage, I would've asked for it. My massage was the opposite of relaxing- from the hot towels that burned my feet to the elbow butt massage and leg bending to "open up my hips" I'm not quite sure what category of massage it was. A note to the spa- talk to your clients before the service! Obviously, the experience is dependent on the service provider, so I'm not sure if this is standard practice at this spa or not. My fiances massage was different than mine, based on his description, so I'm not sure what type of protocol is followed here, but we signed up for a soothing couples massage and didn't quite experience that. If we return to the spa, we'll be more proactive and let them know exactly what we want.</t>
  </si>
  <si>
    <t>51UKjtWBsFS0w-OWgwBWFg</t>
  </si>
  <si>
    <t>8sx-m52WygE7sjqTFXdGIg</t>
  </si>
  <si>
    <t>The hotel and grounds are absolutely stunning. Unfortunately, the security is lacking and a man at the pool in a cabana exposed his genitalia to me while I was trying to locate the entrance to the pool. The hotels response to the incident has been by far the most disturbing aspect of my ordeal.
I reported the incident to the staff and the supervisor at the pool entrance was attentive to my concerns and assured me she would look into the situation. The authorities were called as the man was intoxicated and had exposed himself to other people near the pool as well. After this point the hotel didn't bother reaching out to me to confirm if I was safe or needed anything. I'm a cancer survivor and amputee, I don't live in the state of Arizona and am traveling alone to attend a national amputee conference that is being hosted at this resort.
I asked to speak to the hotel manager and was met with reluctance and hesitation. I managed to speak with the Director of Hotel Operations, Bill Blodgett, whom became irritated when I pressed for answers as to how this could happen on their grounds and why hotel staff has not been very hospitable or accommodating. I feel very much disregarded and brushed aside by the staff at the JW Marriott Tucson Starr Pass Resort. Mr. Blodgett's demeanor and stance towards me was menacing and I felt very much unwelcome at the hotel by this point. I asked for his supervisor to call me back and he asked for my contact information but did not provide any paper or pens to provide my contact information. Imagine, the director of hotel operations needing to be told to provide pen and paper.... or perhaps maybe take down my contact information himself.
By far the worst hospitality I have ever experienced at any hotel. Obviously, I will not ever stay at a Marriott hotel ever again. This is no way to treat a victim of sexual harassment.</t>
  </si>
  <si>
    <t>jEY-LeOc8xhWRErQGRY9SA</t>
  </si>
  <si>
    <t>Homewood Suites by Hilton Newtown - Langhorne, PA</t>
  </si>
  <si>
    <t>110 Pheasant Run</t>
  </si>
  <si>
    <t>Newtown</t>
  </si>
  <si>
    <t>dN1G4Ekgxn9WV1wj90_Wsg</t>
  </si>
  <si>
    <t>5hTIPzCHCcimrBW2DozH-A</t>
  </si>
  <si>
    <t>We stayed here one night for my daughter's 4th Birthday so we could stay in a hotel which she loves and visit sesame place. Overall the stay was ok. I want to say service here is top notch! The physical property needs some love.
We stayed in a one bedroom suite, it was ok, a little dated and needed updating, the bathroom needs complete gutting, the bath faucet was putting out black stuff and the head and faucets were just old and dirty. The tile definitely needs a deep clean or redoing. It was overall fine but just dingy. The room just needs an overhaul but it worked. The bed was hard and the pillows pretty lack luster. 
We were lucky to have someone our floor hotboxing their room the entire 2 days we were there. Listen, smoke, do you, but learn about edibles or something. It filled the entire floor, we had 2 kids with us and literally it was making our eyes water, I hate that I called down to the front desk but honestly it was gross and this is a non smoking hotel. They sent people up to find where it was coming from (not hard to find I Imagine). They acted quickly and I appreciate that. But like any staff member who had been on the floor would've noticed it and the cloud of smoke and should've done something too. They have great outdoor areas out there, smoke outside. 
We lost a new toy there and when I called the hotel, Tony went up to our room and searched for it while I waited, I couldn't believe he did that and I am very appreciative. We didn't find the toy but I appreciate the effort!
I would stay again but unsure if it would be my first choice.</t>
  </si>
  <si>
    <t>mHt1PYGGu8QvKQB96vSq0Q</t>
  </si>
  <si>
    <t>vUIlbShaa3lEkSLNQu-Vug</t>
  </si>
  <si>
    <t>When I think of Hilton Hotels I tend to think they lean towards luxury, and their rates would reflect that. That's good marketing. It's a shame their management isn't as good at pulling the wool over our eyes.
My wife and I took some time away from the kids to get away and enjoy our anniversary. We chose a Hilton brand because of the perceived quality luxury. But this place was a disaster from the start.
It was nearly impossible to check in because of a wedding party waiting for the bus hanging around the lobby, many without masks, in violation of PA Covid requirements was so loud. The state's mask requirement and social distancing requirements were not enforced much of the time I later found out. But whatever. We get the room and head up.
The "suite" was basically 2 regular rooms with a wall removed. It was very dated. Very disappointing. Even more disappointing was the sink drain. Yeah, didn't work. I just fixed it myself because I didn't want to be bothered with the front desk as we were pretty tired.
In fairness, the room was clean. The cleaning staff did an amazing job with the 1990s decor and furniture. (Oh, if you're a beer drinker, bro g a bottle opener. One isn't provided in the kitchenette.) Even the TV was outdated. It didn't even have streaming capabilities.
Our included "continental breakfast" was a box filled with a yogurt and fruit. Oh, and it was still frozen. Mmnnn.... Yum. Extremely unacceptable, especially since our friends at a different hotel chain had a hot breakfast with eggs and bacon and pancakes and waffles and all the things I had paid for but didn't get at this 2 bit "luxury" disaster.
Also, apparently the walls are thin as there was a banging on my wall for about 15 minutes or so. Who knows....maybe it was just pipes. No... probably not. Definitely the feel of a seedy motel.
Funny thing is, I'm a member of their "Honors Club" which is their rewards club. You'd think they'd be more responsive when I reached out to them about my experience. Nah, typical blow off. They should change the name to "Dishonor Club" since they clearly aren't interested in their guest's experience.
It's quite obvious that is was disappointed with this hotel and the response from corporate. There's little chance I'll ever stay at a Hilton ever again. But in hindsight I am grateful for one thing.... At least I didn't come home with bedbugs.</t>
  </si>
  <si>
    <t>KGvGSfvlWzurRu247ckEPw</t>
  </si>
  <si>
    <t>Four Points by Sheraton Philadelphia City Center</t>
  </si>
  <si>
    <t>1201 Race St</t>
  </si>
  <si>
    <t>{'RestaurantsPriceRange2': '2', 'BusinessAcceptsCreditCards': 'True', 'BusinessAcceptsBitcoin': 'False', 'DogsAllowed': 'False', 'WiFi': "u'free'", 'WheelchairAccessible': 'True'}</t>
  </si>
  <si>
    <t>Hotels &amp; Travel, Hotels, Event Planning &amp; Services, Venues &amp; Event Spaces</t>
  </si>
  <si>
    <t>cnP-Nt812kMHI6mshTSc1g</t>
  </si>
  <si>
    <t>_xvKNqiwgA9S5vBKlC_xNA</t>
  </si>
  <si>
    <t>I sometimes get nervous booking hotels in cities that I usually just stay with friends. What do I know about where to stay, I've always stayed in the same place. So I threw caution to the wind, booked this hotel on Priceline, and hoped for the best.
I survived and lived to tell about it, so we're all good.
Pluses:
- location, location, location. Right across the street from the convention center, two blocks from Reading Terminal Market and the Market East SEPTA station, making it easy to get from the airport/ 30th St. station (both of which I had to get to during my trip). The staff was really friendly and let me check in early (thanks, I needed a nap!). The bathroom was a great size and I'm pretty sure I could have had 6 people share the shower with me given the size. Flat screen TV. 24 hour fitness center (even if it was bare bones, it let me get my workout in, even at 3am!). 
- free Wi-Fi! (although it did get finicky sometimes)
Not as pluses: 
- SMALL room. I had a king size bed, and that's about all there was room for in there. With that said... I was by myself. I didn't need much room. And the bed was super comfy, so whatever, let me be in a small room with a large bed.
- no room service, although there is a small restaurant/lounge in the hotel. But there's a Wawa 2 blocks away, so what else do I need in life?
- no pool. Sometimes I like to swim after my workout!
This is a perfect hotel for anyone who just needs a clean room to stay in and doesn't really need any extra frills. The location sold me on the hotel, and if I find myself needing a hotel again in Philly, I'd gladly stay here again. Definitely look around on hotwire/priceline/ect for a cheaper rate.</t>
  </si>
  <si>
    <t>tvBz80VKCtWAVbA6VmJufg</t>
  </si>
  <si>
    <t>Four Points by Sheraton Philadelphia Airport</t>
  </si>
  <si>
    <t>4101A Island Ave</t>
  </si>
  <si>
    <t>{'BusinessAcceptsCreditCards': 'True', 'WiFi': "u'free'", 'RestaurantsPriceRange2': '2', 'BusinessAcceptsBitcoin': 'False', 'DogsAllowed': 'True'}</t>
  </si>
  <si>
    <t>Event Planning &amp; Services, Airports, Hotels &amp; Travel, Hotels</t>
  </si>
  <si>
    <t>OumYm6JBKW6AimAe1PShLA</t>
  </si>
  <si>
    <t>HgD1j4AcbIhsKJdz8oENow</t>
  </si>
  <si>
    <t>I only stayed here because the business trip I was on had it's meetings here and I didn't have to pay for it. It's a pretty typical hotel in its offerings, though it lacked a mini-bar or fridge in the room. Room had a king size bed with two really long pillows, good for body hugging (or um, you know, whatever). Plasma television and free internet helped the boredom a bit, as did the pool and the "fitness room" (three treadmills and three ellipticals). Their restaurant was over priced and the food mediocre. Meh.</t>
  </si>
  <si>
    <t>GCZPKSnK6SF0JraUsxQYUQ</t>
  </si>
  <si>
    <t>Pv1GYuzGRE_9UHk1xDptsA</t>
  </si>
  <si>
    <t>This is the worst hotel I have ever stayed in. The room is not appealing at all there were no bed skirts on the beds, I could actually see the plain mattress with what look to be stains on the side. I figure whatever since I actually wasn't sleeping on it. The room smelled molded or like wet clothes or something. Our door was extremely hard to open, it was stuck at the top so you have to actualy slam your body into it to get it completely open. When we thouhht it was closed as we walked away the housekeeper said it wasn't and pulled the door in more for us. Imagine if she wasn't there. :( I only gave one star because the front desk staff were nice but this is a disgusting nasty hotel. Never again will I stay here.</t>
  </si>
  <si>
    <t>6m0hVMn90gS7PMzbzgf-jg</t>
  </si>
  <si>
    <t>NePMQod7jDCdKCJrxcWzdA</t>
  </si>
  <si>
    <t>Ummmm what do I say!!?? I'm from Maryland and my boyfriend from Philly , I occasionally visit on day trips to visit but this time I wanted to stay with him for the night , so I go on Travelocity and stumble upon this place for $89.00 , didn't think it would be that bad according to Trip advisor it had 4.5 stars. So fine I book it, $89 plus $12 in tax was decent , just to get there and have a $50 hold put on my card along with the $101 bucks ! Fine whateve. We check in , go upstairs and immediately were off put , the hallway looked like a prison , it was dull , dingy and the carpet looked like SHIT to say the least. We go in the room and it "looks" clean. It had no fridge , and only gave us 1 bottle of water. We got in bed and tried to turn the tv on , only to find out that the remote batteries were dead, I called the front desk and maybe 10 mins later they bought a new one up. Few mins after that my boyfriend yelled " fuck" I said what and he jumped up and said its a bug in the bed I screamed jumped up and he attempted to squish it , it wouldn't die , he had to pick it up and flush it , I panicked and thought it was a bed bug , but later realized it was too large to be possibly be that, but I was still off put nonetheless. Later that night we begin drinking and were fine besides the loud ass A/C annoying us. By this time I couldn't wait until morning. So next morning comes its time to check out and we get to the parking lot only to have to pay $12 just to get out the parking lot , whatttt!?? Didn't I not just spend $150 and you want me to pay also for parking here over night ? You must be BATSHIT! But I guess I had to thankfully their card portion of the machine wasn't working so he just lifted the bar , that's probably the best thing that happened during this " stay " let me tell y'all one thing NEVER AGAIN , it's cheap for a reason you get what you pay for, you'd be better off staying at the aloft across the parking lot</t>
  </si>
  <si>
    <t>qvbVJ50kEgRoj-R9DPzBPw</t>
  </si>
  <si>
    <t>I hate to write bad reviews, but this place just isn't up to par. I only stayed here for one night. Can't imagine staying longer. It looks like a much, much older hotel that they just updated the door locks on to work with key cards. The lighting in the halls is a gloomy fluorescent glow. The walls and doors are such that you hear every movement outside your room all night. My toilet didn't flush properly. The shower water pressure was terribly low. Instead of leaving soap and shampoo in the room, they have dispensers in the shower and they were either empty or not functioning well. The linens were stained. The blankets were pretty thin. I will say that climate control was quiet and seemed to work. There was a large piece of metal standing up from the floor almost against the wall covering up a big hole in the wall. Honestly, the idea that management might've inspectedthis room and found it fit to let is troubling. 
The topper: I was in the lobby at 6:37, and outside at 6:39 for the 6:40 shuttle and it blew right past me. The desk attendant said she'd call another one. It never came.  So apparently the 6:40 was early. To add insult to injury, the 7am shuttle was late. You can't win at this place. Avoid it if you can.</t>
  </si>
  <si>
    <t>4WIsdEah3rDcJwlWbx9P0A</t>
  </si>
  <si>
    <t>SureStay Plus Hotel by Best Western Reno Airport</t>
  </si>
  <si>
    <t>1981 Terminal Way</t>
  </si>
  <si>
    <t>{'WiFi': "u'free'", 'BusinessAcceptsCreditCards': 'True', 'RestaurantsPriceRange2': '2', 'DogsAllowed': 'True', 'BusinessAcceptsBitcoin': 'False'}</t>
  </si>
  <si>
    <t>8vsZ2jdzi_zTyyXvkpw7bA</t>
  </si>
  <si>
    <t>EQXLztM6gfVD2ZNWZlcXMA</t>
  </si>
  <si>
    <t>We stayed there for 2 nights for Reno Air Race/Show in Reno Stead Airport.
Breakfast is decent, just traditional American Breakfast nothing very special, but breakfast is not included in room rate, have to pay extra.
Carpet in room is not clean. Entire hotel is pretty old, very very old. The faucet in bathroom is extremely difficult to operate, kind of stuck need to pull / push like you really hate someone to make it work.
Insulation is nearly not exist; can hear people talk in hallway clearly. Also when people walk on above floor, it feels like an elephant dances above you.
The only advantage of this hotel is location that just in front of Reno airport and only 15-20 mins drive to Reno Stead Airport. Besides location, it completely not worth the money.</t>
  </si>
  <si>
    <t>6C4NLiKQPVSaqOusS2eirw</t>
  </si>
  <si>
    <t>HP5XNzRrOa0KRRdhStimyw</t>
  </si>
  <si>
    <t>Wow I'm really surprised and impressed with this place! I thought it would be outdated and creepy because it's a little off the map but everything was modern and clean. I actually felt comfortable being there when I usually hate hotels. I came late and left early but I did notice a beautiful outdoors area. Best western also offered a discount for Costco members that I glady took advantage of. All in all it was a great place and when I come back to Reno I will be staying there again.</t>
  </si>
  <si>
    <t>euCQ7f2tMrYq254XCy2knA</t>
  </si>
  <si>
    <t>qPcnD60hlAp0Vu4Vxjm7Aw</t>
  </si>
  <si>
    <t>The grounds and lobby have been updated within the last 10 yrs or so but the rooms are outdated and dirty.  I must revel I stayed in a room for pets.  That maybe why it was not clean or updated.  Also, I was in a non smoking room but several rooms close to mine were smoking and that was horrible.  I am a former smoker who hates cigarette smoke.   The plus side is if you are flying to or from Reno you could walk there in minutes.  And for being so close to the airport and freeway when you are in your room it is relatively quiet from those noises.  Anyway, given the choice if I am ever in Reno again I would pick another hotel.</t>
  </si>
  <si>
    <t>Igrye7ws_ZvPPqMYAhmAjg</t>
  </si>
  <si>
    <t>Courtyard by Marriott</t>
  </si>
  <si>
    <t>3820 Tillman Dr</t>
  </si>
  <si>
    <t>8PRbKhCypo9LUpSGkatpfA</t>
  </si>
  <si>
    <t>Mdo9CdtaeH0-EhGrNhd22Q</t>
  </si>
  <si>
    <t>THE COURTYARD IN BENSALEM IS THE WORST HOTEL IVE EVER HAD TO DO BUSINESS WITH! THEY ARE RACIST &amp; PREJUDICE ! I had my baby shower on Sunday 10/29 and my family and friends are being falsely accused for a disgusting and completely false accusation! We are being accused of doing drugs and smoking weed during my BABY SHOWER. They are accusing my guests &amp; I of this classless act! In the venue room there was myself, 5 other pregnant women, elderly people &amp; MULTIPLE CHILDREN! The Courtyard Bensalem  has no photographic evidence, no proof just word of mouth. Me and my family and now being changed an exponential large amount for false claims. My baby shower had an amount of 50+ ppl in attendance from all ages, shapes &amp; color. My family and I are of Jamaican decent and we are being radically profiled! Im disgusted in this whole affair and will NEVER do business there again ! None of the staff ever consulting me or my family about the terrible false act at hand, We will MOST DEFINITELY be taking legal action!</t>
  </si>
  <si>
    <t>aegLzQg5DDE3x1hVhlllfg</t>
  </si>
  <si>
    <t>Residence Inn by Marriott Tucson Airport</t>
  </si>
  <si>
    <t>2660 East Medina Road</t>
  </si>
  <si>
    <t>{'BusinessAcceptsCreditCards': 'True', 'RestaurantsPriceRange2': '2', 'WiFi': "u'free'", 'BusinessAcceptsBitcoin': 'False', 'DogsAllowed': 'True'}</t>
  </si>
  <si>
    <t>Event Planning &amp; Services, Hotels &amp; Travel, Hotels, Venues &amp; Event Spaces, Bed &amp; Breakfast</t>
  </si>
  <si>
    <t>IitDig8hdFxJ3pAFvu-r7g</t>
  </si>
  <si>
    <t>Ci0S-d77845GffC0ZzkfuQ</t>
  </si>
  <si>
    <t>Location appears newer, clean, quite, and accepts pets. Full kitchenette. Was surprised to find biscuits and gravey be g served in this location. Lobby is pretty tucked away location but I find it to be quite. I hate when residence inns are by freeways. Not this one. In a beautiful area</t>
  </si>
  <si>
    <t>fJhOwBljOz3VJV-BhCB3hg</t>
  </si>
  <si>
    <t>Home2 Suites by Hilton Philadelphia - Convention Center, PA</t>
  </si>
  <si>
    <t>1200 Arch St</t>
  </si>
  <si>
    <t>zRplGxIrgqeMjqIE5C0q2A</t>
  </si>
  <si>
    <t>naRuA5tNwxPpUoW_bJePpQ</t>
  </si>
  <si>
    <t>My family and I (of 6) booked a suite online at the Hilton website for graduation weekend, supposedly for a 2-queen bedroom suite with sofabed and handicap accessible roll-in shower. When we got to our room there was only 1 queen bed and a sofabed, and the bathroom shower was not handicap accessible. We complained to management and they "upgraded" us (their term) to another room. They stated that all other rooms were booked because it was graduation weekend. The second suite still had only one bed (with ample room for a second) and a sofabed, but at least the bathroom was accessible (a bathtub/shower combination with a built-in bench and two shower heads, not the roll-in shower as advertised online). Luckily we have relatives in the city and they had room for the two people who could not stay in the room with us last minute because of this. 
I slept on the sofabed.  First off, the sheet set was not complete. Trying to sleep on the bed was one of the most uncomfortable experiences - I could feel every ridge of that frame like whatever mattress was nonexistent. I've slept on other hotels' sofabeds which were somewhat uncomfortable but not as bad. 
The next morning for breakfast (complimentary buffet) the dining staff was very attentive to me (the physically disabled person) though I did not ask for help, and I noticed they were brisk and not as attentive to others (including my family) who were in line either ahead of me or behind me asking them direct questions. 
When we complained to management that next morning about the room issue they argued that they had "upgraded" us, and unfortunately that they were booked because of graduations. Luckily we just needed the room for the one night and checked out that next morning after breakfast before heading to graduation.
All in all not a very positive experience with this line of Hilton hotel, particularly the customer service and management. The decor, overall look of the place, cleanliness and the facilities were good, and the location is very convenient just across the street from Reading Terminal Market, the Convention Center and Chinatown but everything else really soured the experience for us. Will not be booking here again.</t>
  </si>
  <si>
    <t>8JJSe4zRLqmJUnjPzUvCEA</t>
  </si>
  <si>
    <t>AC Hotel by Marriott Tucson Downtown</t>
  </si>
  <si>
    <t>151 E Broadway Blvd</t>
  </si>
  <si>
    <t>{'DogsAllowed': 'False', 'RestaurantsPriceRange2': '2', 'BusinessAcceptsCreditCards': 'True', 'ByAppointmentOnly': 'False', 'WiFi': "u'free'", 'WheelchairAccessible': 'True', 'BusinessAcceptsBitcoin': 'False'}</t>
  </si>
  <si>
    <t>Venues &amp; Event Spaces, Event Planning &amp; Services, Hotels, Hotels &amp; Travel</t>
  </si>
  <si>
    <t>s-sKqDeq_vq0mlU6U6ipOw</t>
  </si>
  <si>
    <t>fPhtkJE5b7uDGdQYLcqqSw</t>
  </si>
  <si>
    <t>My Mom stayed here and hated it. The breakfast is pre packaged which is disgusting. I thought this was the nicest hotel in Tucson which is why I booked it for her but it wasn't the case. They were given a horrible room overlooking a rooftop and the lady who answered the phone when I called twice was extremely rude and they don't care about their hotel guests at all.</t>
  </si>
  <si>
    <t>t02BvdmvNSoGzgoWB6kumg</t>
  </si>
  <si>
    <t>The AC hotel is in a good location if you want to be in the downtown area.  There are many opportunities for food and entertainment which is why we chose it.  That being said, I am not sure I would stay here again.  
Other reviewers have mentioned noise.  That was not an issue for us but I will say that I travel with a white noise sound machine so that may have helped.
The staff was very accommodating and helpful.  
The reason for my 3 star rating is that I absolutely hated the bathroom.  My rating for the bathroom alone is a negative one star. There is a sliding door that does NOTHING to assure privacy.  Every little noise could be heard like there was no door at all.   Also, the Korres body wash is a definite manly smell, so ladies, bring your own products.  Other Marriott hotels have managed to provide neutral products so this was an unpleasant surprise.
My Marriott experience:  over 100 nights last year, Titanium status.</t>
  </si>
  <si>
    <t>SuY8Yqy9gOk_P3Ps0l4TDQ</t>
  </si>
  <si>
    <t>SpringHill Suites by Marriott Philadelphia Plymouth Meeting</t>
  </si>
  <si>
    <t>430 Plymouth Road</t>
  </si>
  <si>
    <t>{'WiFi': "u'free'", 'RestaurantsPriceRange2': '2', 'BusinessAcceptsCreditCards': 'True', 'WheelchairAccessible': 'True', 'BusinessAcceptsBitcoin': 'False', 'DogsAllowed': 'False'}</t>
  </si>
  <si>
    <t>plZwQPxQWh2fZW6Dc4lQ0Q</t>
  </si>
  <si>
    <t>C7wur6yiTE7WcJ9fRn-18w</t>
  </si>
  <si>
    <t>I stayed here for two nights this weekend and had a very comfortable stay.  The hotel is clean, and the staff is incredibly friendly.  It's also located in a great area for people looking to stay in that region, generally (I was in town to attend a wedding in Lafayette Hill).  There are a lot of restaurants, it's easily accessible to other towns, and it's right off the highway so you can easily get downtown.  I think there's also a SEPTA regional rail stop not too far away, though it's not walking distance.
The first night I stayed with a friend who had a room with two beds.  They were either the smallest double beds I have ever seen, or they were twin beds.  Also the picture above my bed was missing, and there was a hole in the wall from the nail that they used to hang it (I think).  I'm probably just crazy, but the hole in the wall above my bed really skeeved me out.  I mean it's fine if there's no hanging framed picture, that's whatever, but a hole in the wall above my bed?  It weirds me out.  Also it was raining and our cable kept cutting out.  Ironically the only thing we were able to watch without interruption was The Weather Channel.
The second night I switched to another room, which had a very comfortable king size bed.  When I walked into the room, though, all of the drawers and doors inside were open.  I checked with the maintenance lady if it was okay for me to come in and she said that they just forgot to close everything from when they were doing their inspection.  I obviously got freaked out, but she said they were just inspecting that she did her job correctly.  For what it's worth, the room seemed very clean.  But it was just really kind of weird.  The other problem with the room is that the blackout curtains were not much help.  They did a very poor job of keeping the room dark, and for some reason they had little holes in them.  (Maybe in retrospect I should have been alarmed by this?)
They do have a complimentary breakfast, but it was not as well stocked as most Marriotts are.  It was literally the most crowded hotel breakfast I've ever seen... there were a good 150 people all squished in there trying to get a bite to eat.  And the options were limited.  In terms of hot food all they had were pork sausage links and scrambled egg patties that are presumably meant to make a breakfast sandwich.  No potatoes, no scrambled eggs, no turkey bacon/sausage.  Also know that the hotel has no bar.  I don't know if SpringHill's usually do, but it would have been pretty cool to have even a small bar downstairs since people seemed to like hanging out down there.</t>
  </si>
  <si>
    <t>NHUKQ8XbbVt4Nhy7oUeGpA</t>
  </si>
  <si>
    <t>Radisson Suites Tucson</t>
  </si>
  <si>
    <t>6555 E Speedway Blvd</t>
  </si>
  <si>
    <t>{'RestaurantsPriceRange2': '2', 'BusinessAcceptsCreditCards': 'True', 'RestaurantsReservations': 'True', 'OutdoorSeating': 'True', 'RestaurantsTakeOut': 'True', 'RestaurantsDelivery': 'False', 'WiFi': "u'free'", 'BusinessParking': "{'garage': False, 'street': False, 'validated': False, 'lot': True, 'valet': False}", 'Alcohol': "u'full_bar'"}</t>
  </si>
  <si>
    <t>Restaurants, Hotels, Event Planning &amp; Services, Caterers, Hotels &amp; Travel</t>
  </si>
  <si>
    <t>FnxuFvr8FFc8SN5V-6qwWQ</t>
  </si>
  <si>
    <t>bBWqBvEh649qEA7tfm7sWg</t>
  </si>
  <si>
    <t>This place is NOT the Hilton or Beverly Wilshire BUUUUT......if you are an idiot griping about the furniture/tv in a $70/night hotel room (that's what I have been told it is), then this is your bad.  
I happen to be enjoying my stay here.
Yes, the furniture is a bit dated.  My Sleep Number bed works just fine.  I have had no issues with cleanliness thus far.  Housekeeping keeps giving me new coffee pouches, which is all I really ask for other than a made bed.  The couch is a little worn, TV in the living room is older but who is watching it there anyways?  The one in the bedroom is just fine.  Seriously, you are paying $70 and get a large bathroom with a tub, two different vanity areas, living room, bathroom, mini fridge, free Wi-Fi, free parking, gorgeous pool area, a very large business center with free printing, etc.  PLUS, they have complimentary breakfast AND in the mornings in the lobby, they not only put out coffee but yummy fruit and granola bars and fiber one bars that you can snag for free!  Quit complaining.  
Our favorite part of the stay is the restaurant, by far.  HELEN IS THE BEST!!!!  She is always our server and she is seriously so sweet and accommodating.  We look forward to seeing her every night!  Hopefully management knows how awesome she is.  Also, by far, one of the best Short-Rib dishes I have ever tasted. I have eaten them 3 nights in a row. I am staying for 8 more days, and guarantee that 6 of those will be Short Rib days :-)  I really could care less if they are really homemade, or bought, they are freakkkkkiiiinnnngggg bbbbooommmmbbbbbb!!!!!!!!!
The front desk staff has always been very nice as well.  I have dealt with many front desk staff members at other hotels that are rude as s**t.  Not this problem here.
Anyways, I stay in hotels all over the country for my work.  Some nicer than others.  I have to say that I really have no complaints thus far about my stay.  Thanks Radisson, don't listen to the haters lol</t>
  </si>
  <si>
    <t>Cp-xqpD0qY97LziqEUdJtw</t>
  </si>
  <si>
    <t>the Alloy King of Prussia - a DoubleTree by Hilton</t>
  </si>
  <si>
    <t>301 W Dekalb Pike</t>
  </si>
  <si>
    <t>{'BusinessAcceptsCreditCards': 'True', 'RestaurantsPriceRange2': '2', 'WiFi': "u'free'", 'DogsAllowed': 'False'}</t>
  </si>
  <si>
    <t>DNc3V59Fe4YvemXAMc9RJw</t>
  </si>
  <si>
    <t>g6Y7RsF3mq39dDtAifPvkw</t>
  </si>
  <si>
    <t>Note - I am an employee of Wyndham Worldwide.  This review is based upon my personal experience staying at the hotel.  It is my opinion and does not represent that of Wyndham Worldwide.
This former Hilton property has undergone an extensive renovation in late 2008 as part of the re-branding under the Dolce flag, a small but growing chain of moderately upscale hotels and conference centers.  The previous negative review posted here seem to be referring to a visit that took place during the last, dark, days of the Hilton regime.  Prior to this visit, I had never stayed at a Dolce before, but I was willing to try it because the recent reviews were positive and the rate was very competitive compared to other lower-quality properties in King of Prussia.  
The hotel is within a 1/2 mile of the King of Prussia Mall - an enormous mall featuring anchors Nordstroms, JCPenney, Sears, Lord &amp; Taylor, Macy's, Bloomingdales, and Neiman Marcus, along with a host of specialty retailers and terrific restaurants that run the gamut from Morton's Steakhouse to Legal Sea Foods, Maggiano's, California Pizza Kitchen, and TGI Fridays to the usual food court staples like Chick-fil-a, Subway, and Taco Bell.  The hotel is also within 30 minutes of Valley Forge National Park, West Chester University, the National Helicopter Museum, and the QVC Studio Complex.
We checked in late on Saturday afternoon, just as a wedding reception was beginning.  Despite the cocktails being served to wedding guests in the lobby, there was plenty of room in the spacious check-in area for Natalia and Dana to efficiently handle the administrative tasks of checking in the guests.  Kudos to Natalia for dealing with some challenging issues presented by a particularly difficult guest who had booked through Travelocity and was unhappy with an aspect of their reservation in a cool and professional manner -- repeatedly offering to do whatever it'd take to resolve the situation and make the customer happy with their stay at the Dolce.
Our newly refurbished room and bathroom on the 9th floor was spacious, tastefully appointed, quiet, and spotless.  Each room has individually-controllable heating/air conditioning units.  Our room featured a king-sized bed with soft and luxurious bedding, a 32" LCD flat screen TV, and a good-sized workspace.  The entire hotel is equipped with free wi-fi internet access; there is a business center on the first floor that is equipped with three PCs and a laser printer -- which can also be accessed from the guest rooms. 
Our room rate included a continental breakfast buffet, offering coffee, juice, fresh breads &amp; bagels, cereals, and fruits &amp; berries, which we were able to upgrade to a full American breakfast featuring terrific made-to-order omelettes prepared by Dave with your choice of fillings, oatmeal, grits, and breakfast ham for only $5 more.
I was very happy to have made such a good hotel choice and would highly recommend Dolce Valley Forge to anyone visiting the King of Prussia area.</t>
  </si>
  <si>
    <t>j7dMQazjHXoBTsbpw5B28Q</t>
  </si>
  <si>
    <t>4100 Presidential Blvd</t>
  </si>
  <si>
    <t>snSle3H1MUuF6azaPumLEQ</t>
  </si>
  <si>
    <t>vutxpF8i9cRJHc6ahOdJ5g</t>
  </si>
  <si>
    <t>I've been staying consistently in Philly over the past few months in a variety of hotels, and this courtyard is great for a number of reasons. Recently remodeled, it's newer than most of the hotels in downtown Philly especially at the price point. Additionally, the free parking is amazing given the outrageous prices most downtown hotels charge. However, you are now about 15 minutes outside of town instead of being right in the middle of it all.
The hotel is located northwest of Philly near fairmount park right off of 76. It's fairly easy to get to and find, and parking is plenty though the place can be crowded. When I first walked in, it was pretty noisy since there were people everywhere (small bar/restaurant area with quite a bit of sitting places). The check-in process was quick and efficient, and as a platinum member I was able to pick whatever I wanted from the small shop.
The room is updated, comfortable, and spacious. I had a full coach as well as a king-size bed and an updated flat screen TV. There were plenty of outlets and light as well so it never felt dark if I didn't want it. The bathroom was also comfortable and spacious - I always enjoy a stand-up shower. Only part that threw me off was the temperature control for the shower was on the opposite side of the showerhead. Internet seemed to work just fine, didn't notice any issues. 
The gym was nice as well, not a ton of equipment but most things you need and was in good working order as well as having plenty of space.</t>
  </si>
  <si>
    <t>kH2bJtlej-8oDv8KjsEzCg</t>
  </si>
  <si>
    <t>Holiday Inn Philadelphia Stadium</t>
  </si>
  <si>
    <t>900 Packer Ave</t>
  </si>
  <si>
    <t>Hotels &amp; Travel, Venues &amp; Event Spaces, Hotels, Event Planning &amp; Services</t>
  </si>
  <si>
    <t>KJolQvG_P5Ylw5U_DtYzHA</t>
  </si>
  <si>
    <t>q841aGW6y2D3OwSRB6w6nw</t>
  </si>
  <si>
    <t>Stay away from this hotel.
I booked a non-smoking room for 2 nights, but they put me in a obviously smoking room. The minute I got to my floor, the entire floor smelled like ashtray. I called the front desk only for them to insist that the room I was in, is in fact a non-smoking room. What did they do? Send someone up to Febreeze the room, which does not work if the entire floor smells like an ashtray!  At least let me keep the Febreeze??? But no.  It was so bad, my eyes were watery and bloodshot from the smoke, and I could not sleep at all. Did the staff care? Of course not. Curtains, bedsheets, even the mattress stunk.
The next morning, I called for room service which never showed up. When I called for service, they were not apologetic at all, and insisted that I didn't order anything.  I then placed my order, and the room service showed up 50 minutes later when the lady promised it'd be ready in 15.
By the next day, they were finally able to move me to another room, but again, no apologies and continued to insist that the room I was in was non-smoking.  The new room was better, and it actually had a NO-SMOKING sign in the room, which the old room did not. (Hmm I wonder.) However; the door to this new room was clearly broken into and the locks didn't work that well.
On top of that, the shower was clogged, and AC wasn't working properly. The hotel is old and dirty, not well kept at all. To top it all off, all the staff there seemed to hate working there. Unfriendly staff overall! This hotel was rated 4 out of 5 starts on Travelocity. It barely deserves a 1. Motel 6 would've probably been better.</t>
  </si>
  <si>
    <t>4v80RWA1_BvIQRfp3XLoFA</t>
  </si>
  <si>
    <t>Extended Stay America - Tucson - Grant Road</t>
  </si>
  <si>
    <t>5050 E. Grant Rd.</t>
  </si>
  <si>
    <t>{'RestaurantsPriceRange2': '1', 'WiFi': "u'free'", 'BusinessAcceptsCreditCards': 'True'}</t>
  </si>
  <si>
    <t>Hotels, Apartments, Home Services, Event Planning &amp; Services, Hotels &amp; Travel, Real Estate</t>
  </si>
  <si>
    <t>5eo4RxMFaQlKgsLAAbTF7Q</t>
  </si>
  <si>
    <t>N0eviKxkzoUEZAfaEVRGbQ</t>
  </si>
  <si>
    <t>I stayed here for the last 5 days. I will not be staying here ever again. I thought this would be a good place to stay, it's near a hospital that I'm working at on a contract. There is a lot of restaurants, grocery stores, a Costco... I clearly did not do my research on this hotel. Room look clean when I got into it, room smelled like old cigarettes even though it was a non-smoking room. Tip of the day; go by yourself some dryer sheets and put them in front of the air conditioner and it helps a little bit with the smell. 
I literally slept with the lights on because as soon as you turn the lights off, cockroaches come out of the bathroom. Do to my schedule at the hospital I really didn't have anywhere else to go last minute. you get what you pay for that's for sure, I am willing to pay $100+ a night to stay at a hotel that I know that does not have bugs. This morning I woke up and was bit by something on my stomach and it's still inflamed and red. 
I went to check out today I DIDN'T even ask for my money back for the next 2 days. It was stated that I wouldn't get my money back because I'm canceling ahead of time, and  because of my corporate discount...cool. All I said was I'm leaving because there's bugs in my room and proceeded to explain. Still didn't ask for my money back. The Hispanic girl was really nice, the lady with the short hair not sure if she was some sort of Manager was nothing but rude. She proceeded to go to the room and go look for bugs I'm assuming. I was asked just to wait in the office so I did. she comes back to the office ignores me and ask some maintenance man if they do exterminations for cockroaches. He explained to her they don't do roaches...  she's speaking loud enough to where I can hear her. she explains to his maintenance person that the "lady out in the office is claiming that there were cockroaches and I don't see any signs of cockroaches". Here in Tucson we have different bugs here you know living in Tucson. Being totally condescending. No one came back to even tell me to go away, sorry we don't see there's a problem, not a f You, nothing. Literally left me standing there, so I left. One of the rudest Manager or whatever she was I've ever dealt with. 
So I'm keeping it a  real I'm going to put it on social media so NONE of my Traveling Nurses/Scrub Techs go to this hotel. Going to let my Corporate office too.
 When I checked in on Sunday afternoon the staff was so nice and so helpful. This lady today with the short hair, does not need to be in customer service she totally sucks. she can go turn the lights off and see all the little friends with all the legs that come out and then give me attitude. 
I am a traveler, I have been all over the place for work and vacations. I've stayed in third world countries that were cleaner and had more respect than this hotel.
I do not recommend this place.</t>
  </si>
  <si>
    <t>YbBvjjkav-Wnhi9V4cFsvg</t>
  </si>
  <si>
    <t>Quality Inn Near Reno-Sparks Convention Center</t>
  </si>
  <si>
    <t>1885 S. Virginia Street</t>
  </si>
  <si>
    <t>H4pdGUwOOJ57_uDZhrG5_Q</t>
  </si>
  <si>
    <t>When I first checked in and saw that the rooms had big glass sliding doors in place of one wall, facing out to a common area or the pool, I was like "Awww ffffff this is gonna be noise and privacy invasion city." I was pleasantly surprised by the almost total silence during my stay! May have been an artifact of being here on weekdays in the "low season" and just hardly anyone else was around, but whatevs. It worked out. Floor-ceiling insulation was a little shaky as I managed to get Resident Elephant III of my trip one of the nights, but otherwise I didn't hear anything from anyone like ever.
More interesting design than the usual hotel in this price range. Looks like it was designed as an upscale family getaway place back in the 50s or 60s, but converted and kept up decently over the years. Place looks like a little village with nice landscaping, pool at the center that's a bit bigger than a Motel 6 pool. Nice lobby, basic hot breakfast included, Indian restaurant on site that does a lunch buffet for like 7 or 8 bucks.
Comfort Inn and Quality Inn are the two Choice Hotels properties in this area. At the prepaid Choice Rewards rate for a "low season" weekday, it was like 74/nite for the Comfort Inn and 55/nite for the Quality. Quality is totally fine but just lacking in some of the amenities that Comfort offers - slightly smaller rooms, smaller mini-fridge, no microwave, no sofa or loveseat, no casino shuttle, no fitness center. Quality has both free wired and wireless internet, but the wireless was spotty (would stop working for 30 min stretches sometimes.) On the plus side the restaurant on-site is really convenient and there's a much bigger range of restaurants and stores right outside than there is at Comfort (which is wedged between airport nowhereland and the ghetto). 
Might be a different story when its crowded, but I'd defintely come back during the non-busy season for this price.</t>
  </si>
  <si>
    <t>q5GJL9IhdfAy5hL0-1-wzA</t>
  </si>
  <si>
    <t>Hampton Inn &amp; Suites Warrington Horsham</t>
  </si>
  <si>
    <t>201 Metro Dr</t>
  </si>
  <si>
    <t>Warrington</t>
  </si>
  <si>
    <t>omGRHMOIqkQt_27HbZxmwg</t>
  </si>
  <si>
    <t>0A8UK0YvzymT6RcGmbd8NQ</t>
  </si>
  <si>
    <t>Pros: This hotel is close to Doylestown and that's what we needed. The bed was extremely comfortable and we could set the thermostat to a very cold temperature, which I appreciated.
Cons: The rooms look brand new but there is not much storage for clothes. In a room with a king bed you'd expect it's 2 people but I had to live out of my suitcase as the one 'dresser' had room for just my husband's clothes.
There is *zero* customer service. Cleary, the folks working the front desk hate their job. 
In the morning, we had to ask the front desk for the microwavable egg sandwich (which is silly), so we apologetically went to the front desk to ask for one. The male manager said NOTHING in response to our request, walked next to us while ignoring out attempts at jokes and handed us the item without saying ONE WORD. Weird and very unprofessional.
More than once, in the evening, we asked the female manager if the fire pit was on. We were told "Not yet, it needs to be darker out *and* then someone has to ask". Ummm, we're asking *now*. She acted like the cost of the propane came out of her check. Totally ridiculous. Once it was finally turned on, we found out 2 other guests went as far as offering her money to turn it on because she fought them on it too. She REALLY didn't want to turn that fire pit on. 
I've stayed at hotels with fire pits and they are *always* on - you aren't expected to BEG for it. 
Pro tip: If you're going to use the fire pit as a selling point on your website (and it's a pandemic where folks can't sit inside together)........TURN IT ON without expecting your paying guests to beg you to do so.
The breakfast was crappy, not the usual decent Hampton Inn breakfast but that's not their fault, it's due to Covid protocols and we expected it, so that wasn't a big deal.</t>
  </si>
  <si>
    <t>p3YA779Ju3HnnPQuoxNBXA</t>
  </si>
  <si>
    <t>Super 8 by Wyndham Tucson/East/D.M.A.F. Area</t>
  </si>
  <si>
    <t>1990 S Craycroft Rd, I-10 Exit 265</t>
  </si>
  <si>
    <t>2184AydcFmrYlRP3rs6ihQ</t>
  </si>
  <si>
    <t>IOsyFHQ7PabfB2nnZyelRA</t>
  </si>
  <si>
    <t>I stayed at this location during the return drive during the Memorial Day 2008 Dallas-Los Angeles Road Trip. I only did because I had a print out of a search I did for decent and affordable motels along the way.
Boy, was I off.
- This location was relatively far from I-10. 5 miles far. There's another Super 8 that's right off the highway which looked not only convenient but a better bet.
- It's in a nondescript part of town; nondescript being its sandwiched between a low end furniture store (which was going out of business at the time) and a 24 hr adult video arcade/store/whatever.
- The pool was filthy.
- The building definitely looks like its seen better days.
- The chain in my motel room door was broken, it looked like someone tried to force him/herself in. Violently. There are iron gates on the second floor which are closed at night. I was too tired to ask what the were are why they were there.
- The single serve coffee machine still had the last occupant's coffee grounds ... right now I'm hoping it was the last occupants'.
The only good thing from the experience was the Great Wall Chinese Restaurant down the street which was excellent food- and service wise.</t>
  </si>
  <si>
    <t>NURjdiEEAwHqk1gycdA0kA</t>
  </si>
  <si>
    <t>z86Xl7V4OjQVGjUJ6xnYag</t>
  </si>
  <si>
    <t>I wouldn't wish a serial killer to stay in this place .  Nuff said!
But seriously the minute I pulled up this to this motel it was sketch city!  And I just moved from a rough neighborhood in Los Angeles were people were regularly freebasing on the street.  And for a 150 night. GTFO.
I had no choice to stay here because I already booked on Priceline and it was too late to make any other safer arrangements.  
The lady at the front desk was rude.  She snapped at me she tried to call me twice to say there were no nonsmoking rooms available.  She did not.  Went in to the room and basically the motel rooms you see in tv in movies where people are renting to get high were nicer then this place.  And im certain thats what the rooms are regularly used for.
Because....
PLEASE DONT BRING YOUR PET!  My dog ingested something the short time were were in these filthy rooms.  Her eyes were bugging out of her head and she was tweaking out!  Her eyes became red and irritated and 24 hours late whatever she ingested in this room is still in her system!  Probably drug residue in the dirty carpets!
Also the room smelled of severe cigarette smoke (drug addicts). Burns all over the sheet, beds, and carpets!  
Only positive is was the man working at 6am that checked me out.  ( I slept only and hour and a half all night because my dogs was tweaking out and I was scared to death!) He was very nice and walked me to my car.  I hope he finds a nicer place to work.</t>
  </si>
  <si>
    <t>TTgpKmTSJs1w60DJkWlLWw</t>
  </si>
  <si>
    <t>Fairfield Inn by Marriott Philadelphia Airport</t>
  </si>
  <si>
    <t>8800 Bartram Ave</t>
  </si>
  <si>
    <t>{'BusinessAcceptsCreditCards': 'True', 'RestaurantsPriceRange2': '2', 'WiFi': "u'free'", 'BusinessAcceptsBitcoin': 'False'}</t>
  </si>
  <si>
    <t>cISfSAsnBjdMrURDPRoYcw</t>
  </si>
  <si>
    <t>PGaV2fXRbQKssXJN-ya3Tg</t>
  </si>
  <si>
    <t>Went to a show in Philly. Despite living in DC with plans to drive home after, we ended up having to pull off I-95 due to crazy rain and flooding- it was just not feasible to try to get back. 
After trying two other hotels off the exit who were booked, we pulled into here. 
Walk to the desk, ask if anything is available. Clerk says no, we turn around to leave. Some other woman comes out and says, "wait, let me check."
Ok, we wait. She says they have one more room with 2 queen beds. Asked the price and was quoted $169.00. Agreed to pay considering location. I always ask for a government rate. Was told, "we can't give you that rate since we're all full." Whatever, we're tired. 
Finally get to room. Floor is soaked near window and strange mildew smell. See water stain on ceiling. Old washcloth is hanging on shower curtain rod. Again, whatever, we're tired. 
Finally get to sleep around midnight. Suddenly wake up to fire alarm going off. Wait a few minutes, not stopping. Great, let's go outside so we don't burn. Walk past front desk, no kind of explanation. Whatever, keep walking. Fire department takes a good 20 mins to show up (are you surprised I'm alive to write this review?). Go back to room. Another 10 minutes passes with alarm blaring in our ears. 
Sigh of relief as alarm goes off. But oh shoot, it's still pretty hard to sleep when the fire alarm strobe is bright as a rising sun. 30 minutes of this going off before we decide we have to get out of here (rain has stopped, safe to drive). As we are rushing to pack our stuff in a rage, alarm starts blaring again. Walk out to lobby. The fire department isn't even there????? (Questionable whose fault this is.... Or WTF is going on)
Anyway, we are asking for a refund for which the lady at the desk says she cannot provide. Gives some phone number to call in the morning. Then decides to look at my info and say my card "hasn't been charged yet." Says she canceled the charge (hey, that was nice). 
Fairly certain, however, that this was done to shut us up and send us on our way so she could deal with other PO'd customers waiting their turn to give her an ear full. 
What a great few hours spent in this hotel!</t>
  </si>
  <si>
    <t>S4ABi-AAXfMDo-ACdk-64Q</t>
  </si>
  <si>
    <t>9xi0QUx4e-HCMO1FifqDgg</t>
  </si>
  <si>
    <t>We spent 20k points to stay here after getting screwed over by US Airways.  We weren't even supposed to be in PHL but somehow we ended up in that city overnight. Whatever...
The hotel is newly renovated. Don't rely on any review prior to a few months ago. It's modern. It's clean. It smells good. The room was big and spacious with Vaseline and Pantene amenities. I loved the women who checked us in. Very friendly. They plied us with lots of free bottled water after hearing about our sad plight on crappy US Airways. 
The airport shuttle driver has free water in a cooler up front. A nice touch after a long day dealing with crappy US Airways.
Awesome breakfast with two kinds of Jimmy Dean sandwiches to grab 'n go. 
TIP - Reserve a shuttle seat upon check-in.  We wanted to go to the airport at 6am but had to go at 5:30am instead because the shuttle was booked up. Don't just show up in the lobby during prime hours and expect a seat.</t>
  </si>
  <si>
    <t>0930qVWYy9_UCY6Cr1wpXQ</t>
  </si>
  <si>
    <t>Stayed here during Made In America weekend.  The hotel was awesome and the staff was exceptional.  Ms Jones was the sweetest, friendliest and kindest person you could ever want to meet.  She would go out of her way to make sure you had items that you wanted or needed.  Anthony as well knew all of the great spots around the area and was a charming great guy.  The housekeeping staff was excellent. They tried to do whatever they could to full your requests also. The room was at a perfect temperature and very clean. The beds were comfy and we had plenty of nice towels and pillows. The staff was always warm and welcoming...will definitely come back again the next time i'm in Philly.</t>
  </si>
  <si>
    <t>QYmEaHp_fKiPB70iLurizQ</t>
  </si>
  <si>
    <t>Days Inn by Wyndham Chester Philadelphia Airport</t>
  </si>
  <si>
    <t>1300 Providence Ave</t>
  </si>
  <si>
    <t>PHtX1YLkfZEDYTZHcrc74w</t>
  </si>
  <si>
    <t>EzQjWBUU6_AsWHAIXm4XuA</t>
  </si>
  <si>
    <t>Stayed here for 1 night because I basically just needed a place to sleep and all I can say is wow. When I checked in the gentleman at the front desk didn't even know what tv self checkout was (eye roll).
When I got to my room it smelled of oranges but not the good kind. You could tell whatever cleaning spray they used just didn't leave the most fresh door. My room also had this annoying ticking sound so I had to blast the air conditioner on a winter night just to avoid the sound. Let's just say I was glad I stayed in the room to just sleep for a few hours. But I guess that's what I get for a cheap price.</t>
  </si>
  <si>
    <t>cAUUOIO4myNutR_l1fRjqA</t>
  </si>
  <si>
    <t>Dee's Bakery Courtyard Cafe and Venue</t>
  </si>
  <si>
    <t>1635 Marvel Way</t>
  </si>
  <si>
    <t>{'BusinessParking': "{'garage': False, 'street': False, 'validated': False, 'lot': True, 'valet': False}", 'BusinessAcceptsCreditCards': 'True', 'RestaurantsPriceRange2': '2'}</t>
  </si>
  <si>
    <t>Food, Bakeries</t>
  </si>
  <si>
    <t>{'Monday': '9:0-16:0', 'Tuesday': '9:0-16:0', 'Wednesday': '9:0-16:0', 'Thursday': '9:0-16:0', 'Friday': '9:0-16:0', 'Saturday': '10:0-15:0'}</t>
  </si>
  <si>
    <t>Fhp2DSWgsp9wI2XQIh5YCA</t>
  </si>
  <si>
    <t>CXniy1vTyAJDWdFgkGRjYg</t>
  </si>
  <si>
    <t>Best bakery in town!  This place has the best cakes, tri-tip sandwiches and brunch you will eat in Reno.  They also made a custom cake for my girlfriends birthday that was AMAZING!  Oh and they have cupcakes too!  But honestly, super nice people that  will try and do what whatever you ask and with a smile on their face. 5 stars all the way.</t>
  </si>
  <si>
    <t>yq8YDVjKdiOZ2m_rlA9m8g</t>
  </si>
  <si>
    <t>cqwtGdAu325jxSdXJBeKKQ</t>
  </si>
  <si>
    <t>I really enjoy Dee's.  I have been there three times now, and the staff and food are both excellent.  The place has a very "home" feel to it.  Of course, that may because it is a converted house, but they really do make you feel welcome.
I am a big fan of their sandwiches.  They are simple and to the point, and most of all just good.  They will grill any sandwich on their menu for you.  Dee's offers something for whatever your food mood calls for.
The desserts, pastries, and baked goods are second to none.  They are my downfall at this place.  I always swear I am not getting anything "this time," and yet I always walk out with something.  I have yet to have one that is not just downright wonderful.  Blasted tasty desserts!
I am a fan, and I will be going back as often as I can.</t>
  </si>
  <si>
    <t>YLnTB4kllUDfuaYugcB4Dg</t>
  </si>
  <si>
    <t>2050 Market St</t>
  </si>
  <si>
    <t>Uu-4HDa_KdG_oGxZTqTmMw</t>
  </si>
  <si>
    <t>COV6NEN0Pt1rtkArOjnODQ</t>
  </si>
  <si>
    <t>I had one good experience here so I thought to come back but every other time I came back there was a woman working and she seemed shady always seemed like she was trying get extra money. This last time i came she charged my credit card then told me I have no money and can't stay at the hotel without funds!! I didn't understand because I knew I had the money on there but I was like whatever I'll pay cash after giving her the cash she said she needed $100 deposit so I gave it and asked for a paper showing I gave it.. she didn't wanna give me a receipt.. then I called my card and it said they charged my card already.. I told the lady and had her hear the bank saying they took my money! The lady was rude saying do I want my shit back but not the card money!!but I'm like you already charged my card now I have to look for a new room and with no money This place is shady I payed for my room twice and they took my 100 deposit I'm pissed !!! Stay away from this money hungry place!!</t>
  </si>
  <si>
    <t>fhslpV1de61FXolD6n2Gcg</t>
  </si>
  <si>
    <t>HL-WpttPB1fobpryccTBCA</t>
  </si>
  <si>
    <t>The pictures online were nice, decent and when we showed up to the room it looked NOTHING to what we seen online. False advertising. You'll think "hmm, nice price and the room is decent looking". Show up and the place looked like a gas station bathroom. The floor was obviously dirty and not vaccumed. there is hair everywhere under the sheets. Why is there hair all over the sheet already? Obviously they used bedding from previous guest and didn't wanna use new clean bedding. There was nasty hair and debris all over the toilet seat so I had to wipe it down first. This ruined our little getaway. Also the area seems sketch. When I went to the front desk to ask for new bedding since I found hair all over  the sheets before we even got to sleep in it , I was told that the laundry room was locked at 11pm and that the manager or someone can bring some in the morning and that they can ONLY do 20% refund back. UMM HELLO?! I SAID THERES HAIR ALL OVER THE BED BEFORE WE COULD EVEN GOT TO SLEEP IN IT! They are like "whatever" there. My boyfriend paid for 2 nights! I was baffled that I couldn't receive new bedding to at least change the bedding myself because clearly "house keeping" didn't change it from whoever last slept in the bed, overall cleaned the room. I brushed my teeth and even noticed a bunch of hair in the sink that none of us used yet! They didn't seem to care and I knew they weren't going to give us back the FULL refund. So I called the 1-800 number and complained , they ended up giving us the full refund but  charged an extra $100. Called back, and received that extra back. If it wasn't for me my boyfriend wouldn't of received ALL his money back because he didn't want to deal with it. They said if we wanted refund we had to check out and not stay that 2nd night he paid for. I laughed at said "didnt plan on staying again, don't have to tell us twice!" Grabbed all our things like it was an emergency and headed back to the bay! This is why I stay at Hilton or Marriott! Please don't stay here, and if you want your money back call that 1-800 number and fight for it. This place should be ashamed ESPECIALLY with this COVID pandemic going on. #KarenShit #LetMeSpeakToCorporate</t>
  </si>
  <si>
    <t>gHt0nq6FM4w0F9OIuebtKA</t>
  </si>
  <si>
    <t>Travelodge by Wyndham</t>
  </si>
  <si>
    <t>43 Industrial Hwy</t>
  </si>
  <si>
    <t>qdLsV0_EABtWk3DmimuOjA</t>
  </si>
  <si>
    <t>ASLJeNgKa3fBqMeiHGZz7g</t>
  </si>
  <si>
    <t>Where do I even start. 
1. I called and requested an early check in and was assured there would be no problem. I arrived  at 9AM with my toddler and was told I couldn't check in until 4. Seeing that I knew no one in the city, my child and I wondered around for hours (with our luggage) we had no place to go.
2. When I finally arrived to the hotel after being in the heat all day I was greeted by a "queen" at the front desk who was very rude. I mean lip smacking, finger-waving....this guy was rude. He completely lacked empathy. 
3. I finally check into this hotel and nearly all of the amenities listed on their site were not working. The fridge was out. The laundry machines were broken. 
4. I went to the front desk to ask for ice as my kid and I had been outside in the sun most of the day. The clerk (Tatiyana) sat in her chair eating instead of coming to the window to address my concern. I asked her about ice and she shouted from across the room "WE DONT GIVE OUT NO CUPS FOR ICE". I was like...do you have an ice bucket? There are usually ice buckets and cups in hotel rooms. She shouted back "I SAID NO CUPS AND BUCKETS EITHER". By this time I am really starting to hate the staff and the hotel. 
5. Would you believe that during our ENTIRE stay housekeeping never visited. We had to use the same towels for days. I was too intimidated to go to the front desk to ask for anything because the staff is so aggressive and ghetto. 
6. I am not from Philly so I was not aware of the area. Be warned. This hotel, the staff, and the guests are very ghetto. This is a seedy area. Prostitutes, drug addicts, drug dealers. DO NOT STAY HERE. To top it off the staff could give less than a damn about you.</t>
  </si>
  <si>
    <t>NaQMLxPZtBlZSujIqJW6uQ</t>
  </si>
  <si>
    <t>vgbJm8X-vqVKJyu5AwhKug</t>
  </si>
  <si>
    <t>Checked in the hotel at 10pm January 1st, 2022.  The lady at the front desk was very very rude and uncooperative.  It's was raining very hard outside and gave my family a room very far away.
We get into the room and it's the most disgusting room I have ever been in.  It's smelled like a men's bathroom at a gas station.  Very strong smell of urine and smoke.  Trues to call the front desk from the room phone, however that phone didn't work
I then called on my cell phone to try to cancel the room and get a refund, she replied that she can't because there is no manager there and that she can't cancel it because we booked the room not her.  We then asked if some one could clean the room.  She said that she's the only one there and that we have to deal with it.  There was a big bag of trash outside our door upon entry, and the floor was all cracked and the table was dirty and slimy.
Never stay at this place ever, worst experience with a motel ever.  And even worse was the lady at the front desk.  It's obvious she hates her job and hates interacting with people.</t>
  </si>
  <si>
    <t>Nhd13EAGVISQNN4cSeWRvw</t>
  </si>
  <si>
    <t>Holiday Inn Fort Washington</t>
  </si>
  <si>
    <t>432 W Pennsylvania Ave</t>
  </si>
  <si>
    <t>{'BusinessParking': "{'garage': False, 'street': False, 'validated': False, 'lot': True, 'valet': False}", 'RestaurantsReservations': 'True', 'OutdoorSeating': 'False', 'BusinessAcceptsCreditCards': 'True', 'RestaurantsAttire': "u'casual'", 'Alcohol': "'full_bar'", 'NoiseLevel': "u'average'", 'RestaurantsDelivery': 'False', 'RestaurantsGoodForGroups': 'True', 'GoodForKids': 'True', 'WiFi': "u'free'", 'Ambience': "{'romantic': False, 'intimate': False, 'touristy': False, 'hipster': False, 'divey': False, 'classy': False, 'trendy': False, 'upscale': False, 'casual': False}", 'RestaurantsTakeOut': 'False', 'BikeParking': 'True', 'HasTV': 'True', 'Caters': 'False', 'RestaurantsPriceRange2': '2'}</t>
  </si>
  <si>
    <t>Hotels, Hotels &amp; Travel, Venues &amp; Event Spaces, Event Planning &amp; Services, Resorts</t>
  </si>
  <si>
    <t>wvetcatJWt_vUw_8lpFcug</t>
  </si>
  <si>
    <t>0eeKpss5v0AMIQkn1N5MFQ</t>
  </si>
  <si>
    <t>This may be one of the worst holiday inns I have stayed at and being a platinum member, I have seen a lot. The whole hotel is outdated, there are not enough outlets in the room for your charger, laptop and whatever else. 
The wireless is terrible and there is no plug to connect with a cat5. 
The shower never got hot and the pressure wasn't enjoyable. 
I would not be there if I wasn't doing business in the area</t>
  </si>
  <si>
    <t>wuw1WipH9fnr6pqrROv5dQ</t>
  </si>
  <si>
    <t>Hyatt House Philadelphia/King of Prussia</t>
  </si>
  <si>
    <t>240 Mall Blvd</t>
  </si>
  <si>
    <t>MtnmF_OahG-H1QYkklOeXw</t>
  </si>
  <si>
    <t>vMMDXvLR4D-ax4bfedPgPQ</t>
  </si>
  <si>
    <t>The hotel staff was nice and willing to switch our rooms to a higher floor (I hate being on the first floor) the room was nice and clean, I loved the bathroom!
The only bad thing was they told us breakfast was over at 10am, and when we went down at 930 the next morning, no one was there and food was all put away. One person wiping down the counters told us that it closed at 9 am and we missed it. We obviously were upset and we asked her if she could at least give us a yogurt from the back and she did, so that was nice. Just not a fan of the fact that we missed breakfast because of miscommunication when we checked in.</t>
  </si>
  <si>
    <t>g7gvaY6Sq28EZhPeK6zcmg</t>
  </si>
  <si>
    <t>Holiday Inn Express Philadelphia NE - Bensalem</t>
  </si>
  <si>
    <t>1329 Bristol Pike</t>
  </si>
  <si>
    <t>{'BusinessAcceptsCreditCards': 'True', 'WiFi': "'free'", 'RestaurantsPriceRange2': '2', 'DogsAllowed': 'False', 'BusinessAcceptsBitcoin': 'False'}</t>
  </si>
  <si>
    <t>mXu2dCrRzn6eojL1s5_opg</t>
  </si>
  <si>
    <t>czbrPGVWcvGNf0KbQawZcQ</t>
  </si>
  <si>
    <t>Lots of issues with this hotel. We checked in later in the evening and noticed how dirty the hallways were. The bathrooms are very small and have no towel bar (see pic). The toiletries are all Bath and Body Works, but the bottle are all mismatched. Are they just giving out whatever they find in storage? It seems like they don't care. We ordered pizza from an awesome delivery place (Old Friend'sPizza). I poured a drink into an unopened cup and watched as it leaked everywhere. There was a 1 1/2 break in the plastic cup causing pop to go everywhere. Everything is really worn. I thought reviews sounded good, but it's sketchy.</t>
  </si>
  <si>
    <t>7WD63dyoVXKdCFb9ly5EhA</t>
  </si>
  <si>
    <t>DoubleTree by Hilton Hotel Philadelphia Airport</t>
  </si>
  <si>
    <t>{'BusinessAcceptsCreditCards': 'True', 'RestaurantsPriceRange2': '2', 'DogsAllowed': 'False', 'WiFi': "u'free'"}</t>
  </si>
  <si>
    <t>enUvxNvd9eyWOwL1jONSYw</t>
  </si>
  <si>
    <t>0pShmSvde7mGr66jvW-dEQ</t>
  </si>
  <si>
    <t>My fiancÃ© and I stayed here for a weekend getaway. My fiancÃ© is a pilot and we are always in and out of hotels. I try to give hotels the benefit of the doubt, but this hotel was terrible. The walls are razor razor thin. We initially had to change rooms because of the noise. Even in the second room, you could still hear EVERYTHING. It was very difficult to sleep. We booked a non smoking room, but the hallway wreaked of smoke. It was awful. The parking situation was terrible. We could barely find a parking spot. And the spot we did find was at the back end of the parking and we had to walk a long way back to the hotel. We were there with freezing rain and it was very icy. I ended up slipping and falling. We had no hot water in the shower which really sucked. It got boiling hot when someone flushed the toilet. Almost to the point that it burned your skin. The air filter in the shower was awful. I've attached a pic. Full of mold and whatever else was growing in it. All in all I would never stay here again. If you need a quick hotel for the night, maybe this would be ok, but we will never stay here again. Double Tree's and Hilton seem to have really gone downhill and it's disappointing. Waste of money for sure.</t>
  </si>
  <si>
    <t>4NxfnaQM6Lku-1prH4wlCQ</t>
  </si>
  <si>
    <t>0hZfE2He1YssM_wEvKhfcA</t>
  </si>
  <si>
    <t>Airport hotels are always a crapshoot.  I have stayed on so many of them so nothing surprises me.  This is an older airport hotel that is showing its age.  It was clean and the staff were competent.  I would not go so far as to call them friendly, but you are in PA so friendly is not what I expect.   
The old guy running the shuttle is a crotchety grumpy man who pretty much appears to hate life. Not exactly a good ambassador for the hotel or the city of brotherly love.......
Close to the airport, not close to food, not easy to get into from the highway.   Pricing wasn't bad and the towels were good.</t>
  </si>
  <si>
    <t>kollmvlK4R8ZoNlfff_J1g</t>
  </si>
  <si>
    <t>Days Inn Reno</t>
  </si>
  <si>
    <t>701 East 7Th Street</t>
  </si>
  <si>
    <t>rZCxFGfG_RsteAknt3TFBg</t>
  </si>
  <si>
    <t>pnKNopr07yb_G5jzpksDnQ</t>
  </si>
  <si>
    <t>Although I appreciate this room being paid for by a loving family member I hate to say that I will never stay here again. Probably too many issues to list but here are some highlights of our stay (1 night).
*Room smelled but fortunately brought Lysol. 
*Front door would not close all the way, you can here the wind and traffic as if a window was cracked open. 
*They say free breakfast but when we showed up at 8AM the only had raisin bran and oatmeal but ran out of milk, toast, cream, and everything else. Front desk said "that's it, no more food"!  Wow, I believe they hit there quota for the day and figured they're giving too much food. This looked like a family owned Motel vs a corporation because the daughter working the desk, dad as maintenance and mother running the books. 
*A needle was found in the neighbors bathroom and when they told front desk all they said was thank you.</t>
  </si>
  <si>
    <t>LEzwt5ABu4OTXSq-hlG9Hw</t>
  </si>
  <si>
    <t>k1bvsLFLwZGmq3Tf0_pI7Q</t>
  </si>
  <si>
    <t>My boyfriend and I spend many weekends snowboarding in Tahoe during the snow season.  We generally do the 1-nighter - drive up super early and board Saturday, spend a night in the nearby hotels, and then board Sunday before heading home.  Since we really spend little time in the hotels, we generally opt for the cheapest rooms.  In other words, we've unwittingly became the connoisseur of crappy hotels/motels around Lake Tahoe. 
Days Inn in Reno was definitely a pleasant surprise - no weird air-spray smells that seems to be covering up the wet socks or whatever-it-is stench; a real bathroom instead of the make-shift bathrooms that are subdivided from the room with painted concrete walls; or beds that are sunken-in with too much you-know-what... 
Cleanliness of room: 4-stars. I didn't take a black light to inspect the room, but the sheets did not smell bad, nor feel damp, and we did not feel itchy sleeping in it. I would even say it's much cleaner than some of the more expensive casino rooms we've stayed at.
Decor of room: 3-stars.  I mean, c'mon, it's a motel.  Our room had 2-beds (with the ugly floral bed spread that ALL low budget hotel/motels use), a desk,  a chair, tv, and a couple of lamps.  Simple but it's got everything you need. However, it's got a nice big window for plenty of natural light. 
Comfort: 4-star.  After a day of boarding in the blizzard, my boyfriend and I slept soundly. The mattress was not top-notch, but it was comfy. No springs poking you in the back or sinking in the middle. The shower had nice hot water with good water pressure, and there were actually 5 different settings on the shower head so you can choose whatever floats your boat. The hotel was overall really quite but since our room was facing the freeway (I-80), we could hear traffic. It wasn't horrible; however, if you are sensitive to noise, request  a room that's not facing the freeway.
Service: 5-star (for a motel). The front desk person was happy, helpful and very friendly. They provided printed directions to several nearby restaurants.  Continental breakfast is available from 7-9am. Plenty of outdoor parking.
Overall, Days Inn is definitely a good bargain for the price. Perfect for short weekend stays or passing through on business trips. If you want nice bed-spreads, brand-name mattresses, and sound proof walls, there are higher priced hotels nearby.  But if you want something clean, quite and a good value, Days Inn is for you.</t>
  </si>
  <si>
    <t>1YYgh8zHo2fV36TE1vFA_A</t>
  </si>
  <si>
    <t>M_QKUrECI10-h3qNtSbMSg</t>
  </si>
  <si>
    <t>This place is an ugly cheap motel with uncomfortable beds in hot rooms approximately 3 feet off the shoulder of a major interstate. It could have earned itself 2 stars if it was $40 a night like it is at other times. But I went with friends who didn't tell me what the room would cost up front. I should've known better than to go with them on Hot August Nights weekend (I kinda hate that event anyway, I just wanted to drink and gamble) but I thought "well, it's a Days Inn, how bad can it be?" Hot August Nights doesn't justify the room being $150 a night. If I had known I was gonna end up being out $50 for this craptastic experience I would've skipped out on the weekend.</t>
  </si>
  <si>
    <t>1dW_kBkpu5PpNydV72UVqQ</t>
  </si>
  <si>
    <t>Wyndham Garden Glen Mills Wilmington</t>
  </si>
  <si>
    <t>1110 Baltimore Pike</t>
  </si>
  <si>
    <t>Glen Mills</t>
  </si>
  <si>
    <t>y86TQOAMBMZpW7TRAA7M2g</t>
  </si>
  <si>
    <t>0OO3xIvQxjl_dWf-mOBzBg</t>
  </si>
  <si>
    <t>Now closed? Nice looking hotel. That is why unless you are on the same side as a hotel driving there you will need to make a U-turn at the end of the island to get to entrance. There are two entrances and the one on the main street is not clear it is an entrance for the Wyndham - Glens Mills other than the small sign by turn in.
When you turn in the first building you come to is BW bar or restaurant NOT Wyndham but it certainly looks like the entrance to a hotel lol You have to drive past this bar to back and turn right to get to the front entrance (high awning over the entrance).
First Floor Hallways:
1. A small business center (perhaps two computers and one printer).
2. A game room with one pinball machine, two racing games, a shooter or two, a game that has claws to grab a price to win - I've never seen anyone ever win, a similar game with a scissor to cut line to win what is hanging from it (another no-win game), a pool table, and a knock hockey table (can't remember too well).
3.  Exercise room with thread mill, recumbent bike, weights, etc. It's open 24 hours.
4. Breakfast from with continental breakfast offers waffles. There is also a made to order omelet and hot sides counter where the server will make an omelet to order: cheese, bacon, sausage, onions, mushroom, etc. PLUS you can also get a side of bacon, sausage link, and potato. You need to ask. The omelet was tasteless and blah (needs some spices or something.. and I hate tabasco). It was a bonus beyond what is typically offered. The Breakfast Room attendant was great. Very helpful and always asked how everyone was. 
Unfortunately, the omelet counter had two tip jars. Hotel service staff should not have to put up a tip jar where they service clients, more importantly, the hotel needs to pay these hard-working people better instead of subsidizing their below or at minimum wage jobs with tips as a form of income.
There is also a large additional seating area across the hallway. All free for hotel guests. Further down the hall is a restaurant/bar. Down another hallway is the meeting rooms, a goldfish tank, an ATM, and where the management office is located.
Throughout Hotel:
The hotel seemed clean but had all sorts of odors going on throughout including the smell of cigarette smoke on first floor (I am hypersensitive to smoke so I smell it like a bloodhound and makes my eyes pop out of my head like in Total Recall when someone broke the glass protecting the people on Mars from outside pressure differences. The smell in the elevator was okay though, smelled like sandalwood or unburned incense still inbox. So part of your stay will be a test of what odors you can identify. I was able to also identify two different foods or kitchen smells on two different occasions and the funny thing is we were on the 3rd floor!
Check-in is at 4 PM and Check-out is 12 PM. You'd never know what because at 8 AM I was woken up by the maid knocking, then after breakfast at about 9:30 AM she came back again. What the heck? Check-out is at 12 PM??????
The Room: 
Clean. Bed comfortable/clean/and better than average, Bathroom well stocked. I personally hated the scent of their scented bathing products but appreciated they offered it regardless. I do hope they change that terrible smelling product through.
Within the room the was a flat-screen tv which the guide is semi-useless because it is white text on light blue background so you can't see what you're doing. Back of remote was missing so batteries kept falling out. A very limited number of outlets for chargers and other electrical items such as for CPAP machines, notebook, etc. Wolfgang Puck coffee pods, Nice addition was to comped bottles of water. You can never tell what sink water taste like and I am sure in this area the water was not so inviting. There was also a decent-sized small refrigerator, microwave, coffee maker, glass mugs, ice buck with plastic cups, iron, iron board, extra pillow, and blanket.
This is odd but the rooms are pretty good on sound, but the doors.. we heard everything being said in the next room as well as in the hallway, not through the walls but the door! I can't disclose the conversation because they made us sign a non-disclosure agreement and paid us $130,000 to not tell anyone what we heard.
Front Counter:
I don't want to pass judgment but a robot would have more personality than the person who checked us in. They provided no guidance other than what time breakfast was. No info that WiFi was open with no password needed. The checkout went smoothly but didn't ask how the stay was.
There is a ton of shopping and a plethora of places to eat with 1 minute to 30 minutes away.
This Wyndham Garden has its pros and cons so I gave it an average rating. You definitely could do better, and you definitely can do worse. This one offered free breakfast (you get what you pay for).
Don't need friendly helpful service at front desk, this will do for a short stay.</t>
  </si>
  <si>
    <t>WKDKpjjZ94CrvEiZH4-6xw</t>
  </si>
  <si>
    <t>Best Western InnSuites Tucson Foothills Hotel &amp; Suites</t>
  </si>
  <si>
    <t>6201 N Oracle Rd</t>
  </si>
  <si>
    <t>k-bfC1Sh6XPnoCV4PZdxbg</t>
  </si>
  <si>
    <t>NDyLSfMj6zUau_dJyn_1tg</t>
  </si>
  <si>
    <t>The room is decent for what you pay for, my boyfriend and I stayed and we found a roach and I absolutely HATE bugs. I called them to let them know and they basically told me that there is nothing they can do for me and thank you for letting them know. Poor customer service on every level.</t>
  </si>
  <si>
    <t>7fa6qtNV8E4kyL9SI3-zrA</t>
  </si>
  <si>
    <t>IvX50u_2WYXh_G1xKUa2Pg</t>
  </si>
  <si>
    <t>Don't come here if you want to sleep or if you like clean pillows. The room itself looked promising at first, but after careful observation I noticed that the pillows were covered in hair. I called and asked for other pillows, but the pillows we were given had hair on them too!
Whatever, we were exhausted so we just used the couple of small pillows that didn't have hair on them. Our biggest little venture came at midnight when all the drunks came to Village Inn and revved their engines while drunkenly screaming. That went on until about 4 a.m. and was complete hell. I would seriously not suggest this place to anyone.</t>
  </si>
  <si>
    <t>0gPdTlHdydVwJw_ka9AKrA</t>
  </si>
  <si>
    <t>C6eybJ2JqrfwQ9zm3O-DlA</t>
  </si>
  <si>
    <t>Had this same ADA room the first stay. Horrid! Noisy as all hell. Whatever room is next to use is slammed like before. Like do you realize people sleep.</t>
  </si>
  <si>
    <t>tcmFtDXMdP13nnokz34gdA</t>
  </si>
  <si>
    <t>Holiday Inn Express &amp; Suites Tucson Mall</t>
  </si>
  <si>
    <t>620 E Wetmore Rd</t>
  </si>
  <si>
    <t>{'BusinessAcceptsCreditCards': 'True', 'RestaurantsPriceRange2': '2', 'WiFi': "u'free'", 'ByAppointmentOnly': 'False', 'BusinessAcceptsBitcoin': 'False', 'DogsAllowed': 'False'}</t>
  </si>
  <si>
    <t>Oq-PfN9B963PGEzRtkRXgA</t>
  </si>
  <si>
    <t>v3CspQ4b3TFc4BSQrceDdQ</t>
  </si>
  <si>
    <t>Great experience overall!
The only negative I can point out is that they are not at Tucson Mall.  It's a good Las Vegas block from the mall if you ask me.  Whatever, most people drive here and there are endless amount of parking spaces.
I arrived at the desk and was greeted warmly and checkin was taken cared of very quickly and I was given a download of everything I needed.  The staff... and I mean all the staff are very friendly. 
The room was really clean and was a tad nicer than I expected.  The hotel is really clean and while I was told that it wasn't new, it sure seemed new.
Breakfast was free and about as good as free can get.  I was overall impressed.
Paid about $130 with tax... probably a tad high for the area but it was worth it.</t>
  </si>
  <si>
    <t>ug2sjYinbU_4N3zdjL0vvw</t>
  </si>
  <si>
    <t>Courtyard by Marriott Philadelphia Willow Grove</t>
  </si>
  <si>
    <t>2350 Easton Road Route 611</t>
  </si>
  <si>
    <t>{'RestaurantsPriceRange2': '2', 'WiFi': "u'free'", 'BusinessAcceptsCreditCards': 'True', 'WheelchairAccessible': 'True', 'DogsAllowed': 'False', 'BusinessAcceptsBitcoin': 'False'}</t>
  </si>
  <si>
    <t>aZEhaU6oRqu9lrqMWf-P4w</t>
  </si>
  <si>
    <t>QrKGvhp9Fv7Qk6PE8LmQ3g</t>
  </si>
  <si>
    <t>As my wedding party come back to the hotel after the reception we soon realized that asking for blocks rooms eight months prior means nothing to this place as every single person had rooms on all three floors spread out instead of all together. Then the bride and groom had parents and three friends come back to the room to help them settle in and put everything together. 15 minutes later the janitor/security of all people, bangs on the door aggressively and when we answer say can we help you? he responds "we keep getting calls about you guys being loud and partying now you gotta stop whatever you're doing or we're gonna have to call the cops on you". We laugh and say "are you serious we legit just got here, what are you talking about?" his response is that there's been multiple calls and it's our room. He leaves we ignore and say this guy is crazy it's definitely somewhere else and he's not doing the right job of finding who it is. Another 15 minutes later the same guy comes back and says "this is the second time I've had to come here"and we're like we've been here for a total of 40 minutes what the hell are you talking about. He said strike three and you're all grabbing your stuff and leaving. At this point we're all tired and agitated from the night so I being the groom say if you come back to this room again it's not gonna be something you're going to be pleased with because you're being completely disrespectful to guest. This guy leaves and everyone else in the room decide let's just all go to bed because this place is a shit hole and have no Respect for its guest. Come the next morning as we grab our things and all of our friends and family help us pack things we see three trash bags that are the size of trash bags you would have outside of your home and multiple cases of empty beer bottles in a room three doors down on the same floor. So do you think this guy Who is banging on our door and is a hotel employee actually did his job and to search for the right room? Or do you think that it could be possible that he has the wrong room or whoever called might've said the wrong one. I said something to the guy at the front desk while he's picking his braids and complained and he could care less about anything it says "you guys are just lucky we didn't call the cops". I said call the cops on what we just got here and you bums can't do your job properly to find Where the actual complaint was from. This place is a disgrace and so are its asshole employees.</t>
  </si>
  <si>
    <t>EMviUh7Lud2nqnarrqi_tQ</t>
  </si>
  <si>
    <t>Microtel Inn &amp; Suites by Wyndham Philadelphia Airport</t>
  </si>
  <si>
    <t>8840 Tinicum Boulevard</t>
  </si>
  <si>
    <t>t1UnZQGvTBZPQzPQUECDoQ</t>
  </si>
  <si>
    <t>WFktoTL5YGbLGxr6v-MdeQ</t>
  </si>
  <si>
    <t>I am never one to right reviews, but I had to on this place. TRASH and TRASH! We reserved a room on the smoking floor. HUUUGE mistake! Smelled absolutely HORRID! We proceeded to walk into our room. Lighting was extremely dim! Look at the wall and immediately spot a large roach! We immediately grabbed our s*** and checked out in less than 15 minutes!! Went right over to the DoubleTree Hilton where it was heaven from HELL. They don't deserve not 1 star! Whatever you do....DON'T STAY HERE. You've been warned. Very very serious post/review.</t>
  </si>
  <si>
    <t>XX8Bra7hVZqXbEOomlwnVg</t>
  </si>
  <si>
    <t>TOpj0GBwTCp04ovKiDLYiw</t>
  </si>
  <si>
    <t>This review is ONLY for the park &amp; fly parking booked through Global Airport Parking- I didn't stay overnight at the hotel. Parking rate is reasonable and beats the airport economy lot. 
Going to the airport, the shuttle driver was friendly and talkative. Coming back- no so much. First, called the hotel and the gentleman in broken English tells me it will be 15 to 20 minutes for the shuttle; the hotel is only a few miles away and it is not busy at all, but whatever.
Shuttle arrives 15 minutes later and off to the hotel we go. Driver drops me off at my car. I only have one small shoulder bag that I carried myself- No large suitcases or anything.  The driver had the audacity to ask for a tip!! Driving the shuttle is your job and that is what I am paying for. Sorry, a tip is earned. He didn't provide any extra service like carrying my non-existent bags or even show up at the airport quickly. And then ASKING for a tip? You definitely are not getting anything when you demand or ask for it.</t>
  </si>
  <si>
    <t>9LLdi7nuBLW-8zvbiyi4hQ</t>
  </si>
  <si>
    <t>3S8onQcpiNB_HRLkPikoxg</t>
  </si>
  <si>
    <t>It was okay.  I didn't hate it but it smelled pretty wet and musty.  It seemed like the employee room near the elevator was a cigar-smoking hang out for employees.  In general, the floors smelled like a combination of weed and cigars (thank goodness that the smell didn't filter through the walls). 
You had to sign a waiver not to have a party and yet someone was having a good time through 7am Saturday.  
I would not stay here again.</t>
  </si>
  <si>
    <t>ceYz4mYlPh86qU5s7GnhZQ</t>
  </si>
  <si>
    <t>seiryC247Xbh8BL5bn7dLw</t>
  </si>
  <si>
    <t>Plenti or whatever "the boss is" just denied me a room due to a disclosure they wanted to read to me 3xs. I am a business professional driving a 150k car and these pricks are disrespectful?</t>
  </si>
  <si>
    <t>m1zQ2DhBg0hrTco5xYnwTw</t>
  </si>
  <si>
    <t>Holiday Inn Express &amp; Suites Reno Airport</t>
  </si>
  <si>
    <t>2375 Market St</t>
  </si>
  <si>
    <t>Resorts, Venues &amp; Event Spaces, Hotels &amp; Travel, Hotels, Event Planning &amp; Services</t>
  </si>
  <si>
    <t>S3Jciq3VL0pJE28gGC7O0Q</t>
  </si>
  <si>
    <t>m_gaaiiNBGPJP9T-gGYh4g</t>
  </si>
  <si>
    <t>Let me start off by saying that Holiday Inn doesn't get a poor rating because of it's staff or accomodations. It gets a bad rating because it has become a mindless money making machine. It's part of a huge global network of hotels who's only goal is to squeeze every penny out of you. Although they claim to be customer service oriented they truly are not. 
One Friday night on a whim my wife and I decided "hey let's go to Reno for the weekend!" So I booked two nights at Holiday inn at around 7pm that same night. Well on the way to Reno I got an emergency phone call. A family emergency came up. While waiting at the hospital I decided I better call the Holiday Inn to cancel my reservations. It was a little after 9pm( the same night) when I called the hotel directly to tell them unfortunately I would have to cancel. I was too preocupied with my emergency to really comprehend what the guy at the front desk told me. Later that weekend I decided to look at just how much I would be charged for cancelling my two night reservation. I was blown away to discover they were going to charge me 129.94!!!! for cancelling within a few hours of my reservation!!!! I could see maybe charging me a half nights stay but to charge me a full nights rate for cancelling within a few hours was just greed on their part. When I wrote to their customer service they informed me that they would not be able to do anything for me since I had agreed to their terms. I told them that it was true that I had agreed to them but seeing as they were "their" terms they could also choose to change them if they wanted my return business. But of course in todays world of corporate greed they just kept repeating about their terms. So from now on I will avoid any IHG affiliated hotel. How can you do business with a corporation who will not work with their customers? Whatever happened to the customer is always right?</t>
  </si>
  <si>
    <t>eRVf-neVuuc-qAadG_aMZg</t>
  </si>
  <si>
    <t>vXhOL1_dZ-tK_KxwcFvOoQ</t>
  </si>
  <si>
    <t>In short, I highly recommend staying here if you're in Reno for whatever reason. 
- Short (maybe 10 mins) drive to Downtown Reno/Casinos
- Indoor pool/hot tub which is GREAT because toddlers want to swim regardless of how cold it is outside and here you can let them :)
- For an included breakfast, it's great. It seems like everytime I stay at a hotel that offers free breakfast, it's basic coffee and cereal. This place had waffles, pancakes, cereal, yogurt, pastriesâ€‹, sausage, eggs, oatmeal, etc. 
- Plentyâ€‹ of parking, friendly staff, clean/well laidâ€‹ out rooms.</t>
  </si>
  <si>
    <t>FuRcuJTqKIYDxxsC_ZozzQ</t>
  </si>
  <si>
    <t>Comfort Inn &amp; Suites Airport Convention Center</t>
  </si>
  <si>
    <t>1250 East Plumb Lane</t>
  </si>
  <si>
    <t>CI3XMokccewU3PYkPGOZ1A</t>
  </si>
  <si>
    <t>IXNU9_Ysi_TUQwlYGQs5Gw</t>
  </si>
  <si>
    <t>I was surprised at how nice it was. I was traveling with one other adult and a little kid. We got two connecting rooms for a nice price. 
Favorites
The best thing for me was the breakfast.  It's not stale fruit loops. It's hot waffles, eggs, bacon, oatmeal, and the fruit loops. Don't over sleep and miss it!
It's wonderful to be able to get to your car and find that stuffed toy your little one can't sleep without. I hate parking valets.
Nice selection of tv channels. 
Least favorite.
I'll admit I'm a germ-a-phobe, so I bring Lysol when I travel. The remote control was gross before I cleaned it.
I'll always look for a Comfort Inn now whenever I have a choice.</t>
  </si>
  <si>
    <t>jb2JYcPCUrnCqakrDqT4-g</t>
  </si>
  <si>
    <t>axyVt8HDwPMlHsJ1bn3Xwg</t>
  </si>
  <si>
    <t>The worst uncaring owner/gm there is in America. He will rob you and smile. Skip this disguisting location. They dont care about you one bit. I hate you!!!!</t>
  </si>
  <si>
    <t>8T1evnSx7hpX3jQ-CP62dw</t>
  </si>
  <si>
    <t>Four Points by Sheraton Tucson Airport</t>
  </si>
  <si>
    <t>7060 S Tucson Blvd</t>
  </si>
  <si>
    <t>{'WiFi': "u'free'", 'BusinessAcceptsCreditCards': 'True', 'RestaurantsPriceRange2': '2', 'BusinessAcceptsBitcoin': 'False', 'DogsAllowed': 'False', 'WheelchairAccessible': 'True'}</t>
  </si>
  <si>
    <t>2mkTpvmP_a7wmEcrCErXNA</t>
  </si>
  <si>
    <t>Z1gjMENAUXVNefNnrKxdog</t>
  </si>
  <si>
    <t>Very conveniently located near the airport.
I DON'T like writing bad reviews.   The staff at this hotel were AMAZING.  At breakfast every one greeted us like family and were giving constant refills of coffee, OJ, Water, etc.  For free breakfast, the service was top notch.  (TIP YOUR SERVERS!)
Rooms were decent, except the bathroom was very small and you could LITERALLY hear everything the person above you was doing.
I had probably the most BIZARRE incidents of my life at this hotel.  It is a long story - and I hate when crazy people leave insane stories on Yelp, but really...I promise I am not exaggerating or making this up.  I basically got stalked the first night I was in the hotel.  The front desk handled it very well, they fixed the door into the rooms that were opening without a key and they walked me back to my room at night when I felt uncomfortable.  
I was there for a Gem show for work.  I had 2 inexpensive silver rings that I had left on the counter.  I always leave these rings around at any hotel I have stayed it.  Realized 2 days later they were gone.  The maids obviously knew the show was going on because it literally takes over the entire city.  Little did they know, it was cubic zirconia and Silver.  
I didn't even want to mention to the front desk but on the last day I did.  It wasn't about the rings, it was about the principal.  I'm sure if they can pocket a cheap ring, they can obviously pocket an expensive one.  Front desk was very nice about it.
Won't stay here again.  
Ladies - Watch out for a creepy man in his 40's lingering around.  If you feel uncomfortable, don't walk back to your room by yourself</t>
  </si>
  <si>
    <t>1XIc7WWRaA-JMjqIBrVAiw</t>
  </si>
  <si>
    <t>HpCT2cMzIU9fRIO8enRnTg</t>
  </si>
  <si>
    <t>This place is literally at the airport, you could walk over there but they offer a shuttle.  Upon arriving, I parked out front and entered the sliding automatic doors, beautiful lobby, full service restaurant off to the right.  There were a few people waiting around and a guest waiting to check in but not a soul at the front desk.  I waited about 5-7 min before I asked the guy if he'd been standing there long, he said "he said he had two rooms and was trying to check in."  Okay sir but that didn't really answer my question.  After about 2-3 more minutes three people come from behind a door chatting and finish helping the man, they had messed up his reservation somehow.  The woman, Margarita, finally acknowledges me and asked me if I'm there to check-in, I nod and walk to her area.  Usually check-in procedure, took all of five minutes.  From what I was told from the bride breakfast was included but Margarita didn't mention a thing about the restaurant, a gym, pool or anything else other than how to get to my room.  Which I found easily...they have different buildings so I drove around, parked (ample space) and no issues.  There are only two floors, haven't seen an elevator but I'm sure there is one.
The building is key access only so upon entering the 2nd floor corridor, the whole thing smells like acetone, nail polish remover."  Not sure if it's the cleaning products or just the old building.  The room was cool upon entering, the tv was on a welcome setting.  I took a look around, place looks clean at first glance but as I was getting ready for the wedding, I noticed blue toothpaste on the wall (mines white) so it wasn't mine, the toilet sings, life after flushing it literally started signing about 5-10 seconds, startled me but I laughed afterward.  The walls between these rooms are paper thin because I can hear every word from their tv and I only spent a short time in my room.  I also ordered room service because I was starving after driving from Phoenix ( well L.A.) but just Phoenix on the Saturday I arrived.  Wyatt was very friendly, took my order, asked if I'd be picking it up but I needed to get ready for the wedding I was here for so I asked for room service, silly me...he failed to mention the delivery fee and whatever else I was charged that totaled $26 for a $14 burger and a ginger ale.  It actually didn't even occur to me until after I ate what the receipt had said so I called down and Wyatt then told me about the fees.  Had I known, I'd have just walked to get the bland burger.  It wasn't even seasoned, had to put salt and pepper on it after already adding condiments.  He'd also told me 30-40 min just to be on the safe side I suppose but it only took about 15...I'd stay here again but the staff could be a bit more verbal about its amenities and don't leave your front desk unattended.
Amendment:  if you're seeking peace and quiet, this isn't the place.  The planes are pretty freaking loud, setting off car alarms this morning.  Also, in regards to my issue with room service, those fees weren't listed on the menu either..</t>
  </si>
  <si>
    <t>n2jcFEMayINl_eZ2zGBRhw</t>
  </si>
  <si>
    <t>Courtyard Buffet</t>
  </si>
  <si>
    <t>500 N Sierra St</t>
  </si>
  <si>
    <t>{'BusinessParking': "{'garage': True, 'street': False, 'validated': False, 'lot': False, 'valet': False}", 'RestaurantsAttire': "'casual'", 'RestaurantsReservations': 'False', 'OutdoorSeating': 'False', 'GoodForKids': 'True', 'RestaurantsPriceRange2': '2', 'RestaurantsDelivery': 'False', 'RestaurantsTakeOut': 'False', 'Alcohol': "'none'", 'HasTV': 'False', 'BusinessAcceptsCreditCards': 'True', 'RestaurantsGoodForGroups': 'True', 'Ambience': "{'romantic': False, 'intimate': False, 'touristy': False, 'hipster': False, 'divey': False, 'classy': False, 'trendy': False, 'upscale': False, 'casual': True}", 'NoiseLevel': "u'average'", 'WiFi': "u'no'", 'BikeParking': 'False', 'Caters': 'False'}</t>
  </si>
  <si>
    <t>American (Traditional), Restaurants, Breakfast &amp; Brunch, Buffets</t>
  </si>
  <si>
    <t>{'Friday': '16:0-21:0', 'Saturday': '8:0-21:0', 'Sunday': '8:0-15:0'}</t>
  </si>
  <si>
    <t>tTfc36gUypxEdEBSi9oiww</t>
  </si>
  <si>
    <t>NLxvH0BjWY7i1aLB16hDgw</t>
  </si>
  <si>
    <t>Wow, why all the hate?  I usually eat here with my family during the Seafood buffet.  You can't complain much with all you can eat shrimp and crab.  I come here mostly for the custom made Chinese food in which you pick anything you want to go into either your stir-fry or soup dish.  I do have to admit though that the chef behind the counter that makes your food is often, for the lack of a better term, a douche bag.  He basically cooks your delicious food and drops in a plate in front of you while glaring.
I also recommend the carved meat (it's either roast beef or prime rib).  This place is great for kids and even has a little section of the buffet devoted to kids favorite foods!</t>
  </si>
  <si>
    <t>xV32Y7jne4duaM3H_r_ryQ</t>
  </si>
  <si>
    <t>Holiday Inn Express Philadelphia - Penns Landing</t>
  </si>
  <si>
    <t>100 N Columbus Blvd</t>
  </si>
  <si>
    <t>{'RestaurantsPriceRange2': '2', 'WiFi': "u'free'", 'BusinessAcceptsCreditCards': 'True', 'ByAppointmentOnly': 'False'}</t>
  </si>
  <si>
    <t>Event Planning &amp; Services, Hotels, Venues &amp; Event Spaces, Hotels &amp; Travel</t>
  </si>
  <si>
    <t>hfdxR-I3y7SJjwVRYhYFhQ</t>
  </si>
  <si>
    <t>3_p5kjGK0NE43xnJODDguw</t>
  </si>
  <si>
    <t>A clean quiet stay 
We just checked out after four nights in this hotel and my husband and I were pleased with our stay.  The room and lobby were very clean and comfortably appointed.  The bed was very comfortable with soft sheets (I hate scratchy sheets in hotels).  The free breakfast was fine with a lot of choices.  I really appreciated the egg white omelets. The front desk was very helpful. We had a few hiccups with our stay and they smoothed everything over very professionally. 
I would recommend a room on a high floor facing the river.  Not only is the view beautiful but it was much quieter then a room overlooking the freeway on the other side of the hotel.  I'm a very light sleeper and I had no problem with our room.  
The location of the hotel was fine for us as we were visiting family who live nearby but just be aware that this hotel is a mile from the tourist spots in phili.  About a $6 uber ride so not too bad and it's also a pleasant walk. There's a cute restaurant next door and many restaurants in old city about a five to ten min walk away.  
We recommend this hotel.</t>
  </si>
  <si>
    <t>yDQg9I3bpieV0q_IW3-AGw</t>
  </si>
  <si>
    <t>27WSssCylKp93ua-cc8POQ</t>
  </si>
  <si>
    <t>I usually have nothing but nice things to say about this location, especially. It used to be my favorite hotel down by Penns Landing... until this weekend. Just felt reeeeeaaalllyyyy racially profiled at Holiday Inn check in on Saturday. I didn't see anyone else's process take as long, nor did the clerk go in the back to make copies of anyone else's ID's... very interesting. I've stayed here many times and usually it's smooth sailing. But I see they gave some #privileged lady a job at the front desk. How unfortunate... The rest of the night I felt like we didn't belong so we stayed out most of the evening and only slept there. We left fairly early the next day. I'm happy she wasn't there when we checked out. I hate that someone could make me feel so small in my own skin. Smh shame on you for that! It's 2019, not every young black couple is up to no good. We work hard and just wanted one night away, like everyone else!!!!</t>
  </si>
  <si>
    <t>pGrakyy5V9q1RUmXD6ZU1w</t>
  </si>
  <si>
    <t>Id7upAmQLuGujY732eiFlQ</t>
  </si>
  <si>
    <t>Horrible Customer service . Very noisy Hotel . I asked to be moved to quieter room only to be given another room that's even more noisy !!! 
It sounds like you are sleeping on the side of the highway . I hate to give bad review but I couldn't help it this time .</t>
  </si>
  <si>
    <t>3zL12xhQlE1VzGF_2mpFEA</t>
  </si>
  <si>
    <t>sCpZilDWQslqVKk2xUJKQw</t>
  </si>
  <si>
    <t>I have been staying here for years and the ONLY issue I have had so far is from the front desk staff.  I see there are some nice ones but for some reason I never seem to get them.  The lady at the desk when I checked in on Saturday seemed like she wanted to be ANYWHERE but where she was.  And I understand how that can feel, but when you're in the service industry you have to just keep that stuff inside and put on your happy or at least courteous face.  Everytime I said please or thank you or smiled she literally scowled at me.  And I was standing next to a guy who had the nicest woman at check in and they were laughing and he asked for a room with a river view and she was happy to help him.  Then I turned to my chick and said "Have any more views for me?" And she said "No" 
LOL it was funny.  
Anyway the rooms are clean and spacious.  They have cute touches of Philly in their artwork.  There is a keurig in there with coffee pods and a mini fridge available.  The bathroom has a standard tub/shower combo and the toilet is situated between the tub and the sink which I hate cause it feels a little cramped, but for one night I don't care.  The toiletries provided are JR Watkins so its good stuff.  Breakfast is included with your stay and its pretty decent.  There is oatmeal, cold cereals, yogurts and fruit, baked goods, pancakes, meats, eggs, bagels, and plenty to drink.  You can also request almond milk and lactose free milk if you need it.  The coffee is meh but for "free" how can you complain.  Its a good way to fill your belly before you head out.  
The location is walking distance to Penn's landing and there's plenty to do right around the property.  Uber and Lyft know right where to grab you here if you are heading elsewhere.</t>
  </si>
  <si>
    <t>HAXqgsSigoTyfwaiK-MThw</t>
  </si>
  <si>
    <t>Baymont by Wyndham Tucson Airport</t>
  </si>
  <si>
    <t>6955 S Tucson Blvd</t>
  </si>
  <si>
    <t>hEdbIHQe0_ALri-3qi4s5Q</t>
  </si>
  <si>
    <t>Hu32E6QveTlfboidOAaB6Q</t>
  </si>
  <si>
    <t>Book this place off of booking.com and at the time but we got a decent rate because with taxes, and fees, and service charges the total was about $70. However, after staying at the property that was about twice what the room was worth.
We have stayed at Baymont by Wyndham properties in the past and this property by the airport in Tucson does not live up to the other properties that we've stayed at.
. This property is very tired looking and really needs a good rehab. The room we had had a king bed, which was comfortable. The room on the other hand, needed some help. The walls are painted they have a beige Navajo white looking wallpaper. There were stains on the wallpaper and like small holes and cuts. I don't know if somebody went crazy when they got their bill and decided to stay at the wall with a pain, but it just looked weird.
There are signs by the sink not to get the towels dirty. Well isn't that the whole point of towels? I mean if you get dirty you wash up and then you wipe your hands or whatever on the towel and sometimes towels get dirty. Kind of makes me worried if they don't want me to touch the towels and get them dirty are they even cleaning anyting during this whole pandemic?
Then the woman at the front desk the morning of check out was about as courteous and warm as a cactus. First off, while she said the right words there was no meaning behind those words. There was no warm, there was no welcoming, it was more like how can I help you, but what she really was saying was like why are you effing bothering me?
I know this hotel chain is Infamous for not only keeping your security deposit, which in this case was around $50, but they love to find other things wrong in the room to charge you for that as well. So, I decided I would try to beat them at their own game. I asked for someone to check out my room and verify that it was left in good condition so that I could get my deposit back.
Miss Congeniality at the front desk, her real name is Mehak, first tells me there's no one that can check out the room to confirm that it's in good condition. At that point I had seen several maids and she tells me that the maids aren't qualified to verify that the room is in good condition. Early, will then who checks out the room? Mehak proceeds to tell me that the only person on the property that can verify that a room is in good condition upon checkout is the housekeeping manager. Who by the way is conveniently not on the property. Apparently she's pregnant and was it a doctor's appointment and would be in later today to verify that the rooms are in good condition. 
So I'm guessing since the rooms go up to at least 332 that there's at least 150 rooms in the hotel because I think they numbered every other number and anyways you're going to tell me that the only person in the building that can tell that a room is of the proper quality is the housekeeping manager. 
Guess I'll also be calling Corp about this incident. Don't bother staying here if you have a chice.</t>
  </si>
  <si>
    <t>sHNVhhD19cEgw3amtr9pOQ</t>
  </si>
  <si>
    <t>Radisson Valley Forge</t>
  </si>
  <si>
    <t>1160 1st Avenue</t>
  </si>
  <si>
    <t>King Of Prussia</t>
  </si>
  <si>
    <t>RwUns4lcjEwZ8EfntQxf9Q</t>
  </si>
  <si>
    <t>kzgpD7318GaNZJWZO74kbQ</t>
  </si>
  <si>
    <t>Ok I need to start off saying I am pretty biased about this place.  My fiancÃ© took me here recently to pop the question ...so I all I see are hearts and champagne bubbles in my mind's eye when I think back on the evening. 
That said, this hotel is amazing! We stayed in a fantasy theme suite on the secret top level of the building, I didn't even know those kinds of rooms existed outside of the movies!  Each room was named and the door was decorated to reflect the theme (i.e. - Cleopatra's Tent, Atlantis, Leather &amp; Lace...and one very cryptic door with no name just some 80's-fantastic computer imagery, Tron perhaps?) I was so intrigued by each one it took every ounce of willpower not to knock and beg to be allowed to see inside. 
Our suite was Gigi, a very ornate Loius XIV style of room.  Beautiful furniture, gorgeous chandeliers and a HUGE Jacuzzi in the room made for a very romantic evening. 
The staff was very attentive and helpful. We had originally planned at dining in one of the two restaurants but there was a youth conference also in residence and the place was overrun with teenagers, so the front desk suggested we have more intimate champagne dinner in our room and it was perfect.  
Everything was clean, nothing grossed me out and I checked.   And considering this section of rooms was basically designed for skeevy behavior that's pretty impressive. There are a couple of quirks associated with the fantasy suites. For maximum "privacy" there are no windows in the rooms and the elevator doesn't go to the top floor, you need to take the elevator to floor 14 and walk up one very small flight of stairs.  Which I guess makes sense; wouldn't want any unsuspecting kids stumbling into the adult playground.  
Yes it's kind of cheesy. But I like a little cheese and I loved every minute of it. These block of rooms make for a very unique, hilarious, and unforgettable hotel stay.</t>
  </si>
  <si>
    <t>4tmgODFuWT7HrWXmQtkP4w</t>
  </si>
  <si>
    <t>rMblKtq9D16pA0RlqLBbkw</t>
  </si>
  <si>
    <t>Selected this hotel as part of an Expedia package to attend my son's college graduation.
Arrived after 1:00 AM after a long flight from the West coast. They  had been experiencing warm 90 degree days and my room was very warm, about eighty degrees. The thermostat was ineffectual for cooling the room down, and given the hour we could not get anyone to look at it.
The following day I went down for coffee and discovered the hotel does not have soy or almond milk, so had to go out to get coffee. Notified the front desk about the cooling problem in the room, and to their credit they fixed the problem when I was out during the afternoon.
Layout of the room was odd in the fact the bathroom sink, counter and mirror are out in the open, while the toilet and shower are enclosed in a tight space. This surely would be awkward if you were travelling with a group and they popped in for whatever reason.</t>
  </si>
  <si>
    <t>i01Cs11XKRFima0KUB86Jw</t>
  </si>
  <si>
    <t>ReYvp1ZA1fJk-aj3FAt8rA</t>
  </si>
  <si>
    <t>Honestly, I hate hotels. I never felt comfortable in any of them. This hotel seemed to be "updated" in the lobby but honestly the rest of the hotel just seemed out of date and gross. The ac/heating system is loud as hell, the bathrooms are gross. Our shower curtain is torn and there isn't any sink stopper in the tub. The toilet seat is chipped, and we didn't even have a working light bulb in our lamp by the chairs. We are pretty easy guest not really calling for housekeeping while we stayed, I pretty much disinfected the room and cleaned it for them. The mirrors are dirty as hell, and when I arrived from leaving another hotel that was horrible seemed to me I was getting into a same situation. I told the front desk to give me towels and pillows when I checked in and I never had anyone come. To be honest we as guests should be treated differently and probably out of all the guests we are the easiest ones since we never called for anything except for room service and water. At least the walls aren't so paper thin and the tv selection was decent. The food was decent and the casino looked ok, but Dunkin is a rip off just drive down the street for some that's reasonably priced. Overall, I wouldn't come back I would've rather stayed somewhere different. Upgrades definitely needed and rooms need a nice change and someone please change the damn toilet seat and shower curtain and put stoppers in the tubs. It's not that expensive to do with the amount of money you spend on rooms y'all. And maybe figure out a different way of putting the microwave since it can cause a hazard to young children it can fall on a child!</t>
  </si>
  <si>
    <t>JKR09pJneafnwpUg0FNEzw</t>
  </si>
  <si>
    <t>Hilton Garden Inn Philadelphia Center City</t>
  </si>
  <si>
    <t>1100 Arch St</t>
  </si>
  <si>
    <t>{'Caters': 'False', 'Alcohol': "u'full_bar'", 'Ambience': "{'romantic': False, 'intimate': False, 'touristy': False, 'hipster': False, 'divey': False, 'classy': False, 'trendy': False, 'upscale': False, 'casual': False}", 'RestaurantsDelivery': 'False', 'GoodForKids': 'True', 'BusinessAcceptsCreditCards': 'True', 'RestaurantsGoodForGroups': 'True', 'BusinessParking': "{'garage': True, 'street': False, 'validated': False, 'lot': False, 'valet': False}", 'RestaurantsReservations': 'True', 'OutdoorSeating': 'False', 'RestaurantsAttire': "u'casual'", 'RestaurantsTakeOut': 'False', 'HasTV': 'True', 'RestaurantsPriceRange2': '2', 'WiFi': "u'free'", 'NoiseLevel': "u'loud'", 'RestaurantsTableService': 'True', 'WheelchairAccessible': 'True'}</t>
  </si>
  <si>
    <t>Hotels &amp; Travel, Bars, American (Traditional), Nightlife, Lounges, Hotels, Event Planning &amp; Services, Restaurants, Venues &amp; Event Spaces</t>
  </si>
  <si>
    <t>zKgjS5fZG-Gpy1TRZ0jaWg</t>
  </si>
  <si>
    <t>MbvCYJl9WCamWzw3FcK0ig</t>
  </si>
  <si>
    <t>I expected more of a Hilton Garden Inn... have stayed at other ones in the past, and they were always really nice.  This place was sub-par... I wouldn't have given it 3 stars if it weren't for the convenient location and nice lobby.  The rooms themselves are eh.  We had a comfortable king sized bed and a rather large room, including a mini fridge, microwave, and two flat-screen TVs.  All decent I guess.  But it was the little things... the faucet in the tub that wouldn't stop dripping, the mold/mildew in the tub (haven't seen that even at less nice hotels), the peeling wallpaper and cracked tiles in the bathroom, tiny sink, badly patched up hole in the door to our room, and the fact that all of the furniture seemed like it had just been tossed in there randomly.  It seemed like there were some lamps missing from where they should've been.  The pool/spa were more disappointment.  The whole room was fogged up to the point that you couldn't clearly see across from one end to the other... broken fan?  The hot tub itself wasn't working properly (no bubbles) and there was visible sand/dirt on the bottom of both hot tub and pool.
I disagree with other reviewers about the location being in a bad neighborhood or whatever.  We went to the Wawa across the street and it was completely fine.  We walked around at night in the area, had no problems, and did not feel uncomfortable.  It was cool being near Chinatown... we even went over there one morning for an interesting breakfast.  We parked our car in the garage and didn't have to move it till we left.
Location: 4
Lobby: 4
Room: 2.5
Staff: 4</t>
  </si>
  <si>
    <t>lUVStpasM5NLwjqKLyRqLg</t>
  </si>
  <si>
    <t>88BAAnqYkwQKhZunLXO1SA</t>
  </si>
  <si>
    <t>We travel to the Saints away games and were in Philly during the playoffs in 2013.  Based on our stay then, we wanted to book at the Kimpton Palomar but it was full. So were many of the other nice places and so I checked with the Hilton at Penn's Landing and, they also being booked up, recommended this property.  
We had several rooms and checked in on Friday and stayed through Monday.  The ladies were initially concerned about the location because it was older and some of the denizens of the street seemed a little sketchy.  On the other hand, we live in and around New Orleans and I reminded them that this was pretty much the French Quarter with a cheese steak instead of a po-boy :-)
Of course, you walk one block the other way and you're in historic downtown Philadelphia, and they loved that.
So to the hotel.  Staff? Super friendly and attentive.  Lots of teasing with us because, when we travel, we represent:  Saints shirts, fedoras, black slacks; heck, I have Saints Chuck Taylors and I'm by far the most conservative!
So they could see us coming a mile away and we could see their smiles as we approached.  We didn't meet one person that wasn't great the entire stay.  A young man who waited on us the Sunday after our gut-wrenching loss (let's just say that the Eagles basically dismantled the Saints) at the 10th floor Grille was so funny and pleasant.  He wore an eagles shirt under his uniform and couldn't help grinning at his good fortune (winning).  We nicknamed him "Smiley".  Great young man, diehard Eagles fan and fun to banter with.  Also a very attentive server and the kind of guy you'd be happy to have a beer with.
He also switched the TV to the Pats/Cowboys game for us and we were all delighted to see Dallas getting schooled while we had a very nice afternoon supper and dessert.
The cobb salad is like a square foot of product nicely arranged on a square plate.  Good balsamic vinaigrette too.  Washed down with a slice of their caramel toffee apple pie and a good cup of coffee was nice.
By the way, it's on the 10th floor with sweeping views of the historic downtown district  and that's a great view.  On the other hand, choose your table carefully for breakfast because those same 20' high windows let in a lot of light.
Breakfast is a buffet only style, and the selection was so-so.  Bacon, sausage (the links were truly great), potatoes, fruit, yogurt and breads/pastries ready to grab.  Eggs, waffles and pancakes to order.  
It was a little chaotic on Saturday morning but the manager was extremely attentive and helpful (they were busy with a field hockey team staying there).  Definitely had a better breakfast, but can't say I've met nicer people. 
Kevin, the bellman downstairs, is a great guy too.  Ask for him and he'll help you with whatever, including Uber or Lyft rides and so on.  We had a hire car half the time but used Uber for the rest.  
The hotel is within walking distance of lots of national landmarks - within a mile you can see all sorts of things.
Saturday evening we spent a good bit of time at the small bar on the 10th floor. Cozy, TV on with a good football game and the bartender was an ace.  Great guy, low key, funny and friendly.  Although I'm a Diet Coke drinker, the rest of the party had Margaritas and martinis and said he was great.  One of our party was a bartender at one time, and they had a nice conversation about the Old Fashioned.  Me, when I do drink I'm a beer snob and a single malt guy.  They had a Yuengling on draft and of course I had one. :-)
Overall condition of the hotel:  renovated within the past few years, very clean, free wi-fi (I hate being nickel and dimed about wifi).  The bathrooms are typically small as you find in downtown hotels.  We had King rooms and they were very spacious with a separate living area and two flat-screen TVs (good size ones, too).
Oddly, no room safe, but then nobody took anything so no worries.  Overall it was a very nice stay.  I'd be happy to return.</t>
  </si>
  <si>
    <t>C7X4whYnHbDl_KEGfLy7eA</t>
  </si>
  <si>
    <t>D8JDjHPHDVq52C-8zY4HLQ</t>
  </si>
  <si>
    <t>Update.  No major improvement with housekeeping, I've decided to do most of it myself!   Had an emergency fire alarm go off one morning and they evacuated us.  It was a false alarm but the staff was pretty flippant about it.  No apologies were made for the inconvenience.   Last night we were without power from 6p-10p.   When asked for flashlights..they were limited and said they were getting more batteries for the ones they had.  In the morning there was a note from the manager.  I'm assuming to apologize and state it was not within their control.  Whatever, they should offer some sort of compensation.    Got another week here...we'll see how it goes!
*Later this day that I wrote the above, I had emailed the manager about the issues and he was very professional and accommodating.  I am impressed. My week should be a good one! :)</t>
  </si>
  <si>
    <t>uM88QO4BVqu1Ndu6zqAOlg</t>
  </si>
  <si>
    <t>We also got a very good price for this room on Hotwire.  The positives: free wifi, pool, great location next to Reading Terminal Market/Chinatown, microwave/coffeemaker/fridge in room, comfortable beds and it was very clean.  For people with large groups or kids it seems nice because the rooms have inner doors opening to other rooms if you want to make a double.  Friendly service.
The bad: 
-agree about the elevators.  They are unbearably slow, creaky and they break.  I hated them and they are the only way to get to your room so actually that is a big deal  Knock off a star.
-"video checkout" did not work.  Glad there wasn't a huge line downstairs or this would have been extremely annoying.
The weird: 
-the clientele: I'm not sure what the staff could have done about this but each time we were in the lobby there seemed to be a freak show going on down there.  We later discovered that there was some kind of wacko religious event going on in town, so that must have been what was going on.  The first time we entered there were a bunch of strange people standing around including this huge caveman family with big beards and not wearing shoes.  They weren't doing anything just standing around in their bare feet and looking dopey and dazed.  Then we came in around 1:30 am and there was a huge group of people playing guitars, yelling about Jesus and waving their hands in the air.  It was weird, a little disturbing, and I am surprised that they were allowed to gather in such a large group in the lobby and create a ruckus like that without a staffer asking them to keep it down or to leave.
-the cleanliness survey:  I think it was about 4 different ways that a cleanliness survey was presented to us and we were urged to give it a 10.  They even advertised some promotion where if you rate them a 10 they enter the housekeeper in charge of your room in a drawing to win a trip to Disneyworld.  Of course, this makes you want to help the housekeeper and rank them a 10.  But I actually thought it was strange that they kept pushing this cleanliness survey and asking to give 10s.  I was even asked at checkout to rate the room which kind of puts me under pressure to give a 10!  And they made it clear that even a 9 isn't good enough for them, because it implies something was wrong.  Its a small thing, and a little strange, but I am bothered by the pushiness of this cleanliness survey and annoyed.  I think asking customers to take the survey once is enough, and the customer certainly shouldn't feel under pressure to do it.  
I have gone on and on about the bad, but this actually is a just fine place and the price is right.  We were definitely comfortable and pleased with the location.</t>
  </si>
  <si>
    <t>bLOQr-V-9s1vQ9CQC9mMag</t>
  </si>
  <si>
    <t>GqbPXm1jHALscJtx29NPHg</t>
  </si>
  <si>
    <t>I try to stay here when I'm traveling to Philly for work, on and off since 2014. In the last 6 months I've stayed here approx. 32 nights. 
I have encountered the nicest and most genuinely helpful staff in the city, from the front desk, restaurant staff, cleaning team, and Managers. 
They sincerely WANT you to enjoy your stay,.
I've had a couple issues arise that happened during my stays throughout the years and went to them for help. They amazingly went above and beyond to be accommodating and do whatever in their power to help... even if it's just to listen
The entire staff is what has me coming back time and again.
Hotel in great location adjacent to Convention center and 1 block to Market Street.
They just finished an entire hotel renovation, the new decor is soothing, rooms are spacious with coffee maker/microwave/fridge.
They have room service and a restaurant on the 10th floor that over looks part of the city, bring a sweater/wrap it can get chilly up there at night.
I've stayed at MANY hotels in the city when I've sandbagged booking and they were sold out. But this I'd my go to FIRST for value and service.</t>
  </si>
  <si>
    <t>DTYLXAkIRvbfv8jtQSFF4g</t>
  </si>
  <si>
    <t>aPuZ38dF0cQ04GduV-Atng</t>
  </si>
  <si>
    <t>The room accommodations were great at this Hilton Garden Inn. We got a junior suite with two queen beds while in town for the Roots Picnic at Fairmount Park. The hotel is right next to the convention center and within close walking distance of the Reading Terminal. Our room wasn't ready as early as we hoped, for early check in, but still got it a little before 3pm. Since our flights landed first thing in the morning, we needed to get ready and have bathroom access to change and freshen up. For whatever reason their lobby restrooms require key access which seems silly. The main complaint was one of the ladies working the front desk was rude and sarcastic. I didn't get her name but she wears a bun. Winston, on the other hand, was the Trinidadian gentleman with a wide high top haircut who worked around the clock and would store our luggage for us before our room was available and after 11am on check-out day. Friendly and efficient guy.
Sorry but the lady working the desk lowered the rating. Customer service is key. I understand anxious customers wanting to get in the room before it's "ready" but she could've handled it differently. The hotel itself is in a good Center City location giving us quick access to key places and comfortable room amenities. The shower water didn't get as hot the first night, but it wasnt cold. On day two my friend was able to get it hotter somehow. Our room had two TVs, a couch, fridge &amp; awesome pillows. We slept great!</t>
  </si>
  <si>
    <t>WpfXYtBebEcTA_8O8kyD9g</t>
  </si>
  <si>
    <t>Holiday Inn Express Frazer-Malvern</t>
  </si>
  <si>
    <t>1 Morehall Rd</t>
  </si>
  <si>
    <t>Ya8iSz843Cy-NMHgIXo-WA</t>
  </si>
  <si>
    <t>0DAT0-4Fhvt69ily9SD2jw</t>
  </si>
  <si>
    <t>I stayed here for 9 days because my baby was staying in the NICU at the local hospital and it was best for me to be nearby. The gentleman at the front desk was very kind when we checked in and offered a much-appreciated discounted rate associated with the hospital. When I had an issue with my key later in my stay, he remembered me and asked how things were with my baby. The rest of the staff I encountered were also very polite. Breakfast was your standard continental breakfast, and even though the variety didn't change much, I appreciated the options that were there and I was able to have a satisfying breakfast every day. The room was clean upon check-in and the housekeeping staff did a great job throughout my stay. One thing I usually hate about hotels is the shower, either not enough pressure or a terrible shower head, but that was not the case here and I was happy to be able to take a good shower every day. The hotel overall was very quiet as it was mostly business professionals from the several corporate offices in the area. Overall, I would recommend this hotel as a great affordable option in the area.</t>
  </si>
  <si>
    <t>KFdE11J3QtWXAjgDAcfc2g</t>
  </si>
  <si>
    <t>TownePlace Suites by Marriott Tucson</t>
  </si>
  <si>
    <t>405 W Rudasill Rd</t>
  </si>
  <si>
    <t>{'BusinessAcceptsCreditCards': 'True', 'WiFi': "u'free'", 'RestaurantsPriceRange2': '2', 'ByAppointmentOnly': 'False'}</t>
  </si>
  <si>
    <t>Event Planning &amp; Services, Hotels, Real Estate, Hotels &amp; Travel, Apartments, Home Services</t>
  </si>
  <si>
    <t>Ngn081AXSmVDkRrGZ2_lcg</t>
  </si>
  <si>
    <t>I6WPzpvgWD87Kx-KGJcGCA</t>
  </si>
  <si>
    <t>I was really disappointed in this Marriott property.
These rooms are a bit older, and could probably use some updating.  The size of the room was average, the kitchenette really is a kitchenette (fairly small).  Thank goodness there was at least a flat screen TV and free wifi - though the speed turned out to be too slow for us to stream.  Which was a bummer, because we are always stoked when we can plug into the TV and watch what we want.  Then, our alternate option, ON DEMAND cable, which was one awesome thing about this place, worked for one show and then never again.  That made me sad.
What I disliked the most was the smell.  We had items that needed to be washed after we left, not necessarily because they were dirty but because they had absorbed whatever weird smell was in our room.  I Febrezed a little, but the smell was too much to cover up or eliminate.  This leads me to believe that some additional room/furnishing/carpeting upgrades would do this place so much good!  
Location wise, there are some places close by to eat/drink, including a watering hole and a Starbucks, so that's good.
If we head down this way again, I am guessing we will see what our alternatives are before we head back to this place.  We'll consider it again after they do some smell-eliminating renovations!</t>
  </si>
  <si>
    <t>Kg0gJ_3lGToLjuXrLY12Ng</t>
  </si>
  <si>
    <t>Embassy Suites by Hilton Philadelphia Center City</t>
  </si>
  <si>
    <t>1776 Benjamin Franklin Pkwy</t>
  </si>
  <si>
    <t>QAlnLdLwDIPzCKK-Xokfag</t>
  </si>
  <si>
    <t>6yvPyBeTDsqnHGDOGDFZ3w</t>
  </si>
  <si>
    <t>I stayed here for business due to my other options having been all booked up.  As expected at a Suites hotel, my room was very large and accommodating.  The staff were friendly and helpful.
It's not in a lively spot, but it's a nice walk to downtown.
The hotel itself does not inspire awe.  It's older.  The elevators took FOREVER and are tiny...there were only two (which is silly - this place has a lot of floors) and they not only take forever to pick you up, they are slow getting to their destination.
My room, while spacious and appearing cleaned, smelled absolutely foul.  I stayed for 3 days and this odor of old people, medicine and poop never went away.  For whatever reason I was given a handicapped-accessible room, so I thought maybe the guest before me had an unfortunate mishap, but after 3 days...there's something else going on there.
I went on a foodie expedition with a girlfriend.  In chatting with another patron about where I was staying, they said, "Oh, that's where the President stays when he's in town."  I sincerely doubt that, miss.  I'm sure you're mistaken.
I wouldn't seek this place out in the future. If my other options are booked up again, I'd stay and keep my fingers crossed that it redeems itself, but that's the only way you'll see me here again.</t>
  </si>
  <si>
    <t>CcowYXXmaUoWbx2T2tX0YQ</t>
  </si>
  <si>
    <t>OWOFDT83VWTuHwUBpEBJRQ</t>
  </si>
  <si>
    <t>Don't like the service here at all. Out of the 3 days I stayed with them I only met 1 person who has the "hospitality" mindset. I think her name was Britanni, everyone else looks like they hate their life and was unwilling to accommodate any requests - so much for "making it right". I asked for an extra bottle of water, and as a gold member usually the hotel staff are nice enough to give me one. But the lady I met insisted I paid - I asked why and she only said its the policy, and I tried to explain to her that in other Hiltons I've stayed, it was ok for just 1 extra bottle --- even for Spg with my status. A manager I believe stepped in and gave me a bottle at the end. However I see that there's a 30$ charge on my account right now, so I do hope that's not from the one bottle of water we took. 
Basically, the rooms alright but the elevator lobby just smells like smoke. Service is horrible - and I stayed in many hilton hotels - NY, DC, VA from hilton to the low end garden inns. This is just the worst hilton I've been in so far. But if you want something cheap, go for it.</t>
  </si>
  <si>
    <t>yz0NaCczbo9ASt6tJ1CcrQ</t>
  </si>
  <si>
    <t>lLazbpu4aJ_RFJfhbiDPjQ</t>
  </si>
  <si>
    <t>This hotel has very spacious, clean, comfortable rooms! My fiancÃ© and I stayed for two nights and enjoyed our accommodations. It has a TGI Fridays attached which is awesome. The staff were very nice especially the young man making the made-to-order omelettes! They were very accommodating and welcoming. The only thing that I hated was the parking. There isn't any onsite parking, just valet and that's about $52 a night! We parked in a garage a few blocks away but all of the garages around there are $16-34 a night depending on what time you get there. Maybe this is the norm for Philly (which I am not from) but that is so expensive compared to what I'm used to paying to park in a garage back home. And it sucked because when we wanted to go out we had walk blocks away (I wore heels everyday so not cool) to get to the garage the has to keep paying to park everywhere else. We easily spent about $70 bucks a day just in parking different places to shop, check out places, etc. UBER if you can. Also, I've stayed at other Embassy Suites and I thought this would have an atrium and a bigger managers reception ( from 5:30pm-7:30pm you can get free select wine, beer, and liquor/mixed drinks and chips, cheese, crackers and salsa and tortillas) so that was a little disappointing but doesn't distract from the hotel at all, just my perception. But other than that this hotel is conveniently located in downtown Philly and is near everything you can imagine. There were clubs, food spots, bars, and shopping all within a 5-20min drive. And we walked to a few places and I am NOT a walker so if I walked then it's doable lol. Anywho, I'd definitely come back if I were in Philly again!</t>
  </si>
  <si>
    <t>l7uD6p24sYWG_7cRBW2r9g</t>
  </si>
  <si>
    <t>XruuTrsNtjCp6Ht4nPYRRg</t>
  </si>
  <si>
    <t>I go to hotels for the basics: a night's worth of sleep, and a hot shower in the morning. Got neither here, and the staff didn't seem surprised or concerned at all. 
When we walked in, we were surprised by how shabby and worn the place looked, especially compared to similarly priced places we travel to often. But whatever, we had a nice Saturday night and then went to bed-- only to be woken up at 5:30 AM by an unscheduled wake up call. 
I had trouble getting back to sleep after that and woke up with a very bad headache. So I went for a hot shower, but when I got in it was COLD. 
I'm now tired, achy, and freezing, so we go for the free "made to order" breakfast. It was the same standard buffet you'd find at any midrange hotel with a omelet station. Cold potatoes, sugary yogurt, weird tasting coffee. 
I go to the front desk to try to figure out how a simple hotel stay at a decent-looking hotel went so wrong. Upon hearing about the wake up call, the woman just said "ok" like it happens all the time. No apology. And when I told her about the cold shower, she said "yeah a lot of people have had issues with the hot water."  Apparently they never thought of notifying guests BEFORE everyone got in lukewarm/cold showers...
I asked to speak with a manager or someone who could help us at 11am. It's almost 3 and I'm still waiting. I'm unsure if we'll be able to shower before our event tonight, but at this point it's too late to switch hotels. 
The most surprising thing about the stay has been the staff: with a few exceptions, they have been dismissive and very reluctant to try to help. Will obviously not stay here again.</t>
  </si>
  <si>
    <t>VOOPFGw-Xq2GGe2mZiLiPA</t>
  </si>
  <si>
    <t>1CmhdHhJHokf2mkemRiY3g</t>
  </si>
  <si>
    <t>We hot-wired this place and got a very good deal on it. I like the Suite concept, it felt like a mini-apt. The hotel room was actually bigger than my studio apt I had in University City when I was a student. There was a tv in the living room, and a tv in the bedroom. Sa-sweet! You get vouchers for buffet at TGIF (attached to their hotel, 2nd floor). The breakfast was very enjoyable. The only thing I hated was the lay-out of the hotel. Everything was literally circular, so when you were waiting for the elevator...or even got out of an elevator, you got disoriented. I also did not like how the heater/AC was a bit loud when it was on. Other than that, great location!</t>
  </si>
  <si>
    <t>iUdCon2YrDCMtmjWg1Vn3g</t>
  </si>
  <si>
    <t>v4NVPPGscKympVpJQdYHlw</t>
  </si>
  <si>
    <t>**ROBBED WHILE STAYING HERE, HOTEL HAS DONE NOTHING**
I've held off on writing this review in the hopes that the Embassy Suites would help resolve this situation in a fair and appropriate way - they did not.  I stayed at this hotel with a group of about 150 people for 14 nights back in May.  On our last night in town someone entered our room while we were asleep and stole my purse. I woke up to use the restroom around 12:30am and heard the door close when I got back into bed. I thought I was imagining things but went to make sure the latch was on - it wasn't - put it on and went back to bed.  At this time it still didn't dawn on me that someone had been in our room - I was sure I had just heard someone's door closing on our floor. The next morning we woke up early to head out and my purse was gone. I believe if I hadn't woken up to use the restroom they would have made off with a lot more than just my purse. I'll spare everyone all the details but this whole situation has been a complete nightmare. Their insurance company has now informed me that the hotel is not liable because "According to the report, the door to the room was admittedly left ajar with the U-lock pulled forward to prop the door." I never admitted this because this was absolutely not the case. The deadbolt on our door had not been working and I did inform the hotel as well as insurance that the door didn't always close properly unless pulled extra hard. Several others in our group had this same issue with their doors.  Also, if you skim through other reviews you will find that (1) there are several accounts of people being robbed here and (2) several others stating they had issues with their door not closing properly.  When the police came to get our report that morning the officer even informed us that he has been to this hotel nearly once a week to take reports of others having been robbed. I am just completely disgusted and shocked at how the Embassy Suites/Hilton brand has handled this situation - they clearly know these robberies are taking place and are doing nothing. There is no security at the door, no security checking key cards by the elevators and conveniently no security cameras as far as I've been told.  Any person off the street can walk into this hotel, get to any floor and do whatever they want. Although, I would bet this is someone who works at the hotel...someone who knows the doors don't always close completely.... This hotel has some major issues and I would not recommend anyone staying here unless you are okay with potentially losing your money/valuables and then put through an insurance nightmare that will then end in it some how being your fault. What a joke.</t>
  </si>
  <si>
    <t>jD07l8FacvTU_nfBftC0hA</t>
  </si>
  <si>
    <t>XZhWP7lna-1_GdgbdZAKfg</t>
  </si>
  <si>
    <t>Whatever you do don't try to pay in cash. I was told they would not accept a prepaid card and I did not want to use my debit card because I have several payments coming out and I'm not sure how they're going to stagger it and I know that if he use a debit card for security deposit Hotel it can take 14 days to get the money back. I'm not sure which I dealt with was in charge but I can bet that the place is a cluster 90% of the time. I walked over to the Windsor 30 steps away and paid for everything in cash</t>
  </si>
  <si>
    <t>9nbRhWP8DLDv4aELjD6xsg</t>
  </si>
  <si>
    <t>xt66em4BvnUWhea4sv7LDA</t>
  </si>
  <si>
    <t>I've stayed at several embassy suite locations in different states with no issues however this location is by far the absolute worst. From beginning to end my experience was horrible. Nothing but horrible service, lies and disappointments from employees who really don't care. If you're looking for quality service, professional staff, honesty, fast/prompt assistance and not to have your credit card charge three times for the one approved amount you agreed to and to get an attitude from the manager (Brian) to have these charges corrected/reverse than you definitely shouldn't stay here! I Hate This Location! 
You can find nicer rooms with great customer service elsewhere! Don't waste your time or money!</t>
  </si>
  <si>
    <t>ppEDJRsyGcFqBw10STGDqw</t>
  </si>
  <si>
    <t>Sheraton Suites Philadelphia Airport</t>
  </si>
  <si>
    <t>4101 B Island Ave</t>
  </si>
  <si>
    <t>{'WiFi': "u'paid'", 'RestaurantsPriceRange2': '2', 'BusinessAcceptsBitcoin': 'False', 'DogsAllowed': 'True', 'BusinessAcceptsCreditCards': 'True', 'WheelchairAccessible': 'True'}</t>
  </si>
  <si>
    <t>Venues &amp; Event Spaces, Event Planning &amp; Services, Hotels &amp; Travel, Hotels</t>
  </si>
  <si>
    <t>EIFn1UlPnuXcYnlP7beeaw</t>
  </si>
  <si>
    <t>8sW6YwBkyO4LhWvhknmzog</t>
  </si>
  <si>
    <t>So this hotel is much better than the last PHL airport I stayed at but it still could be better.
The walls are paper thin!!  I could not only hear my neighbor talking on her phone but I could hear the person she was talking to on speaker phone.  I'm sure I could have carried on a conversation with her through the wall with no problem.
Second the small gym is separated from the indoor pool by a glass wall.  While working out you inhale all the chlorine fumes.  I hate when hotels do this.  A-if I'm in the pool area I don't want to be watched by people in the gym.  B-if I'm in the gym I don't want people in the pool looking at me.  The MAX occupancy sign for the pool made me laugh.  I think it said 20 or more.  There is no way more than 10 people should be in that pool at any one time.</t>
  </si>
  <si>
    <t>ch1lMUIkQfX43PTwQ_eYlw</t>
  </si>
  <si>
    <t>pIaus0_K26Z799iXNaN2uw</t>
  </si>
  <si>
    <t>Kind of a fail. Nice enough place, but it's one of those hotels whose business model seems to be "jack our customers for as much as we can." 
Get to the hotel, charged for outdoor parking, charged $11.00 for Internet access, they want $22.00 for eggs in the morning, etc., etc. Even though I'm a business traveler on an expense account, I hate getting ripped off and this makes me feel like I'm being taken advantage of. 
In this day and age, there's absolutely no excuse for any hotel to charge for Internet access. I don't get how budget hotels give you free Internet, but mid-range and up feel they can charge for it. What, do they polish the bits or something?  Also, their WiFi doesn't really work...very poor connection, 1MBps, frequent drop outs.
There's an ALoft in the same complex, much nicer place if you can get a room at anything like a similar rate.</t>
  </si>
  <si>
    <t>b1pRG0RXPU7SuVQEKYWseQ</t>
  </si>
  <si>
    <t>Stayed at this hotel twice last week. In the first room I had, the internet didn't work and the ironing board was broken. Front desk people were cool though and hooked me up with whatever I needed.
Second time I stayed (later in the week) the room looked clean but when I took off my shoes, the carpet near the bathroom was soaked! I'm talking about at least a 3 ft x 5 ft patch of WET carpet. Not damp, I'm talking about SOAKED!!! Definitely not a good look and I'll be looking somewhere else the next time I hit Philly. Front desk people were cool though with everything that was in their control. Oh, and the internet worked this time but it was painfully slow.</t>
  </si>
  <si>
    <t>kDi16OQl35AchgB6LXCgXg</t>
  </si>
  <si>
    <t>66p5trg6e3cxqs636hTrpQ</t>
  </si>
  <si>
    <t>Just a quick review. Front desk great! This is not a review of them. The room was fine.
This is about the restaurant. The food in the restaurant is REALLY bad. How do you mess up nachos? Food took forever, people who came in after us got served first. Nachos came out and looked like they were taken from a previous customer's uneaten nachos and thrown into a new bowl, globbed cheese tasted burned and chemically. GAG. Sent them back and got another bowl of chips with COLD orange cheese that looked like it was the stuff you get in a jar in the chip aisle in the grocery store. You could tell the waitress was embarrassed by it. Comped us a few drinks. She was nice.
DO NOT eat in the restaurant. Gross. How hard is it to make nachos? Microwaved RoTel and velveeta would have been a million times better.  I think they have a chef who hates cooking and people.</t>
  </si>
  <si>
    <t>GRK8YzixOJuJy9Kg7xGLuQ</t>
  </si>
  <si>
    <t>Qc7aSpn2ZaUmPYequpajdQ</t>
  </si>
  <si>
    <t>Buckle up, this is going to be a doozy.
For a hotel that boasts "newly renovated" on its website, this place needs a LOT of work. I would have hated to see what it looked like before the renovation! The sidewalks have been painted but they are all cracked and crumbling. The interior looks very dated and dingy. My room was also dated and had someone's hair on the floor in the bathroom.
When you first arrive, you are forced to grab a parking ticket from the automated machine. You must use that ticket when you exit. It shows a charge but then cancels it out and opens the gate. Since the cost of parking is associated with your hotel bill, why is this ticket system necessary?
While we're on the topic of parking; at least for the 2-day duration I was there, the lot was FULL. Not just full, but at least 50 cars parked on curbs full. I came back around 9 pm one evening and was lucky to find a spot to the side in a very dark area. Did I feel safe? Absolutely not. Judging from the other reviews where guests either have had their car broken into or had their catalytic converter stolen, I consider myself lucky to have not suffered their issues.
The 2 good parts of the stay were that the bed and pillows were very comfortable, and it was nice to have large-sized toiletries in the bathroom (lotion, hand soap, shampoo, conditioner, and body wash).
Coming straight from another work trip, I had confirmed before my arrival that there were laundry facilities on-site. However, when I went down to the front desk this morning to get change, I was told I had to go to one of the other hotels to use theirs. They were "pretty sure" I would be able to get in. Uh, no thanks.
There was some sort of convention in progress and none of them were wearing masks. The hotel website states, "*Guests are required to wear personal face coverings in public spaces to help slow the spread of COVID-19."
The icing on the cake was when not one, but two separate incidents where people either had mistaken my room for theirs or were trying to get in. There is nothing like being woken up in the middle of the night with someone trying to get into your room. That's not necessarily the hotels' fault, but paired with the parking issue and lack of masks inside the hotel, this was enough for me to request being moved to another hotel for the rest of my stay in the area.</t>
  </si>
  <si>
    <t>2fnHwo5bO6dOi3VVdhIh1g</t>
  </si>
  <si>
    <t>Quality Inn &amp; Suites Nj State Capital Area</t>
  </si>
  <si>
    <t>7 S Pennsylvania Ave</t>
  </si>
  <si>
    <t>{'RestaurantsPriceRange2': '2', 'BusinessAcceptsCreditCards': 'True'}</t>
  </si>
  <si>
    <t>jAHbB3TgNMmiL4ZT_99lzg</t>
  </si>
  <si>
    <t>Z3pQAEZcuJb8qBdGPx5lvw</t>
  </si>
  <si>
    <t>I don't often write reviews for hotels that my clients pay for however I feel the need to let other travelers know about the issues I had at this hotel.
1.  When I arrived the front desk staff seemed very confused that someone was at the door wishing to check in and it took several, uncomfortable, seconds for someone to let me in
2.  I only had a very short time (about 4 hours) until I had to be up to go to work so I was getting everything set before I crawled into bed, my first step was to put some things in the safe, except the safe did not work.  OK I will stash these items in my car for safekeeping.
3.  About 2 hours into my 4 hour nap it all of the sudden sounded like I was sleeping under a bowling alley.  I have never heard such noise in a hotel before.  I picked up the phone to call the front desk and, great, the phone does not work.  I picked up my cell phone and called the hotel to complain.  The noise never stopped.
4.  While I was at work yesterday I am pretty sure someone went in to my room and through my belongings, despite the Do Not Disturb sign on the door.  I leave my belongings in a very specific manner when I am in a hotel, it helps me with whatever I have going on.  Things were just not quite like I left them and this is very disturbing to me.
5.  I went to check out this morning and the desk clerk was unable to provide me with a receipt for my stay.  Again I am very particular about ensuring my folio is at a zero balance when I leave a property and not being able to have a receipt does not ensure that.
To all of my fellow travelers I am sure there are other options in the area and I encourage you to explore them and hopefully this property can be leveled and a decent hotel be built on it's site.</t>
  </si>
  <si>
    <t>C7xxEB18U1GNf2QTrGuSkw</t>
  </si>
  <si>
    <t>Homewood Suites by Hilton Philadelphia Plymouth Meeting</t>
  </si>
  <si>
    <t>200 Lee Dr</t>
  </si>
  <si>
    <t>{'BusinessAcceptsCreditCards': 'True', 'ByAppointmentOnly': 'True', 'WiFi': "'free'", 'DogsAllowed': 'True', 'RestaurantsPriceRange2': '2'}</t>
  </si>
  <si>
    <t>7b7uYzdqfn89AgL-rPlglw</t>
  </si>
  <si>
    <t>6uMnJo9b9yVRuE5g5D7uVQ</t>
  </si>
  <si>
    <t>Well first we needed a wheelchair accessible room. Told them this when making my reservation but for whatever reason, they didn't put that down. 
Get to the hotel at 1:40, ask to check in early. Girl calls to see if the room was ready and the cleaners said they'd call back and let her know. 15minutes pass and no call back. So we say we'll come back at 3. Girl at the desk, very nice. We come back at 3:40 and we're told we have to wait 20minutes because they're not done cleaning the room...okay, fine. Finally get to our room and it's not accessible. Once again, people at the desk, very helpful and offer to put us in a smaller room and comp us that night and would put us in a different room the next day. They did offer to hold our items behind the desk as we went to sesame place that day but who wants to leave they're belongings behind a desk??? So we did take our stuff which SUCKED because we also had my husband wheelchair in the car. Point of the hotel room is to leave your stuff behind and not have your car packed. 
Rooms were clean but it seemed to take them FOREVER to get them cleaned. Check in is at 3 and we had to wait an extra hour. 
Breakfast was good also. The guy running downstairs too was very helpful and polite. Kept things very clean and orderly.</t>
  </si>
  <si>
    <t>0hVf3a0oq8ckB8JIDwSgig</t>
  </si>
  <si>
    <t>Days Inn by Wyndham Philadelphia Convention Center</t>
  </si>
  <si>
    <t>1227 Race Street</t>
  </si>
  <si>
    <t>ocJE9VwgSqrzCXQDr7It3A</t>
  </si>
  <si>
    <t>sgcCB-LGlYRCmIQLOBvENg</t>
  </si>
  <si>
    <t>Days Inn: Consistently Lowering the Bar With Each Stay
 You know I was done with Days Inn, have been for quite some time.  Unfortunately however, when finding yourself in a large city unexpectedly on a weekend sometimes you must stay wherever has availability and such is my case this weekend.  This one is bad, really bad, so bad I'm half concerned about getting some type of illness.  I was running later than usual to check in, I arrived around 7pm and joined a couple waiting outside the door on the sidewalk for someone to let us in. A few minutes and a few phone calls later the employee working the front desk came and let us in, not sure why this happened, but frustrating nonetheless.  The check in was slow and the manager did not seem competent delegating tasks to maximize efficiency, we were told the rooms were still not ready and were being cleaned, this is at 7:15pm.  I opted to sit in the lobby until my room was ready, which after 20 or so minutes I was told they were going to switch my room to one that had already been cleaned, not a disabled accessible room like I need, but after being on an Amtrak for 6 hours, I was willing to settle for whatever.  I've included pictures displaying the "clean" room I was given.  Blood stains on sheets, vomit in the sink, clogged toilet bowl also covered in dried vomit.  I've never experienced a worse hotel, this is hands down the worst I've ever experienced personally or even heard of.  There are obviously serious problems with ownership, management and staff.  DO NOT STAY HERE.</t>
  </si>
  <si>
    <t>tPu6ZX94n260wQprRVohvA</t>
  </si>
  <si>
    <t>Homewood Suites by Hilton Philadelphia-City Avenue</t>
  </si>
  <si>
    <t>33q2nuDZ0zVXPnnmM4hl8w</t>
  </si>
  <si>
    <t>W7Kz2IfXL6aVsFXnFWSwrg</t>
  </si>
  <si>
    <t>I had an extended stay at this hotel for about a week and a half. In all, it was OK but I was a bit disappointed, especially for the cost. The front desk staff was friendly enough, and my room was OK (but just OK). It did feel a little like you were in a cheaper hotel than a Hitlon-owned property. So here's the good, the bad and the ugly.
First of all, do not be confused. The Homewood Suites is next to the Hilton. You can't really see it from the road when you first turn. It is conveniently located near a number of restaurants and retail stores. I liked the convenience of things since I was staying so long. But it is in a pretty traffic-heavy area of the city and not the easiest to navigate, so beware. Unfortunately, I did feel a bit like a second-class citizen. The Hilton is clearly a much better maintained property. Things at the Homewood seemed dated and just slightly not kept up properly. I particularly disliked that you had to take a bit of a walk through a connecting tunnel to get to the pool or the fitness center, which were in the Hilton and not the Homewood.
Second, the thing I hated the most about my stay was the parking situation. At first, I figured I'd valet park. But I accidentally pulled into the Hilton instead of the Homewood Suites. Once we figured out that I belonged next door, the sky captain was kind enough and very patient while he walked me over to the Homewood and waited for me to check in. But that was the extend of my good experiences parking. They have this weird text message system for the valet here. I was told to text to get my car. The person took my car to the Hilton and had to be paged back to the Homewood. Then she told me curtly that I should specify that I'm at the Homewood. I gave up and decided to self park, which is a bit of a pain. You have to remember to get your ticket validated each time you want to leave, and the parking lot is a bit of a hike. On my final night, a valet employee stopped to yell at us that we were parking in the wrong part of the very expansive parking lot. No one told us there were designated areas and we were there for a week and a half. The parking attendants with the exception of that bell captain were all rude and bossy.
My room itself was fine, though again, it felt a bit dated in furniture and style. The bed was comfortable at least. It had a small kitchenette with a full sized fridge, which was great. But there were some things that made no sense. I had plates, cups, glasses and mugs but no silverware. The desk had absolutely no paper anywhere - no little notepad, no envelope. I had to go buy a notebook. And the TV had some sort of weird thing going on with it where every time I turned it off with the remote, the next day I couldn't get the cable signal back without calling maintenance. On day four they finally replaced the TV in my room, after which it was fine.
The front desk staff was a highlight. They were all very nice and answered all of my questions.
Would I stay here again? Maybe but probably not. I would book elsewhere or at the Hilton.</t>
  </si>
  <si>
    <t>KSR9Rv0Uea55YF-PNWXj1A</t>
  </si>
  <si>
    <t>Quality Inn Philadelphia Airport</t>
  </si>
  <si>
    <t>mnRyj7ifgyMKjFl4zKrFBA</t>
  </si>
  <si>
    <t>Lxy3IXKPB7HLis41CdSA6w</t>
  </si>
  <si>
    <t>STAY AWAY, from this disgusting place along with it's staff!  This hotel has definitely gone down hill from years ago, when I used to stay here with my family prior to an international flight, whereby I parked my car in a secured lot.   Rooms smell, old, paint (probably lead) peeling off the walls, more so in the bathroom, there is supposed to be non smoking rooms, clearly hotel could care less, because they certainly don't reinforce this with any types of fines.  I smelled someones ciagerette smoke creep into my room for a better part of 2-3 hours, before I couldn't take it anymore.  Front lobby was locked and night clerk Tyrone was a disgusting monster, not even nice enough to open the door or even explain why he couldn't.  GM Ravenna Mitchell is a disgusting pig as well how and who she sucked off to get into this position is beyond me, she is clearly bias to nobody accept her rude, unprofessional nasty lying staff.  This hotel needs to be torn down preferably with those 2 still in it, and rebuilt to a nicer place.  This place is only good for a flop house, as a fellow guest was so nice to tell me "I just want to f my girl".   Go any place but this dump, so many more nicer hotels down the same street a little farther away from the airport where you won't here every jet taking off.  BUYER BEWARE!!</t>
  </si>
  <si>
    <t>C1EpLay8RUX6SAF1ZKTZYg</t>
  </si>
  <si>
    <t>7etC2Tuvq5jb8fd4BToAww</t>
  </si>
  <si>
    <t>If I could give less than one star I would. Room is trashy and the beds are cheap. The bathroom was FILTHY. Doors don't lock and there was still soap on the wall of the shower- So it obviously wasn't cleaned before we got here. The front desk is rude and unprofessional beyond belief. Asked for an extra pillow and blanket ( the ones on the bed are covered in cigarette burn holes and very thin) and waited 3 hours before they were brought to the room, after I called 10 times, spoke to three different people AND walked to the lobby for them. When I asked what took so long- I was told ONLY housekeeping has access to that and we had to wait until they got in. I've never heard such a ridiculous thing in my life, and if that's true, then tell your customers that. It's loud from being so close to the airport- you won't get much sleep since it's just as loud as if you were outside, and the walls and ceilings are thin, so you hear people from every direction.. Save your money and Do not stay here. 
The hotel is very dirty and if I was able to get my money back I'd have gone somewhere else. 
Add on from the check out process- lady at front desk was gone for 30+ minutes. Will not answer phone and is not at the desk for a long time as there's a line of very angry people. The she Gets verbal with you because you went upstairs into employee area to find someone to check out and get complaints in. She takes no responsibility and the manager who is conveniently never at the hotel can't speak to us. He's just a stop in. 
We asked for a discount since the room was so damaged and unclean, it was very loud ( and not just from the airplanes) and the beds were not much better than sleeping on the floor. And was told the manager said no to any form of compensation for what we had to endure in this gross out of a place. BUT we weren't able to leave and get our money back either so we had no choice But to stay! VERY annoyed. Photos are misleading and the staff obviously hates working here because the attitudes and lack of work ethics is appalling.</t>
  </si>
  <si>
    <t>sZK1P4iRFfLApABRrpvBOQ</t>
  </si>
  <si>
    <t>Hyatt House Philadelphia/Plymouth Meeting</t>
  </si>
  <si>
    <t>501 E Germantown Pike</t>
  </si>
  <si>
    <t>East Norriton</t>
  </si>
  <si>
    <t>Event Planning &amp; Services, Venues &amp; Event Spaces, Hotels, Hotels &amp; Travel</t>
  </si>
  <si>
    <t>Q7FR5QkwDhfaui-s_3yuYQ</t>
  </si>
  <si>
    <t>9uJuBPIQyrC0v9pVv3JKRQ</t>
  </si>
  <si>
    <t>I have stayed here before a few times and am here now for at least a 2-month stay. I had requested a corner room in the first floor in the back of the hotel. Marie is Sales made sure I had exactly what I wanted ! The hotel has gone through a renovation. It looks great! The staff is amazing when it comes to customer service. I walked in and was greeted as if I was the only guest in the hotel. My room is super spacious. Lots of room for all my stuff full kitchen with everything you need to prepare dinner   The location is excellent if you have business or pleasure in the Plymouth meeting areas   Very close to great food, shopping (king of Prussia mall) close to the turnpike and highway. But the best is that the management and staff TRULY value you as a customer AND make you feel at home a much as possible. As a business traveler that is so important. I highly recommend the Hyatt House Plymouth Meeting for whatever your travel needs are !!!</t>
  </si>
  <si>
    <t>lXmDKDM-kD0QThZchmuiDg</t>
  </si>
  <si>
    <t>J9ZWNX5Hy8e2XaEank_wOw</t>
  </si>
  <si>
    <t>GbfGTaQukqNmtox1fhlD0w</t>
  </si>
  <si>
    <t>Worth it for the price. Came here from CA for a family reunion. The beds are comfortable. The staff is friendly and gives you whatever you need. The bar is open until 2am! Overall a good stay for the price.</t>
  </si>
  <si>
    <t>Vw8y1JoJKwTflGzGIN6pow</t>
  </si>
  <si>
    <t>Courtyard by Marriott Tucson Airport</t>
  </si>
  <si>
    <t>2505 E Executive Dr</t>
  </si>
  <si>
    <t>aYlw4AX2gf0aYp5BRbvsAA</t>
  </si>
  <si>
    <t>DquHHYio5bIqZ5vQlC95_w</t>
  </si>
  <si>
    <t>I was here for a work training for a week. The rooms were great. No complaints. Clean, spacious, good amenities, and good water pressure in the shower which I hate when there isn't! We also were in their conference rooms for a week and the staff always kept refreshments and snacks coming. The staff was very friendly and the check in was the fastest I have ever expereinced. My only complaint is that when I checked in, it was about 1 hour past the approved check in time and when I arrived at my room, the housekeeper was just starting to clean it. It was ready in about 20 minutes so not to bad. For an older property, it seemed well maintained.</t>
  </si>
  <si>
    <t>TjHcJM-ZVWa11evirTYhfQ</t>
  </si>
  <si>
    <t>lLNzW0w1h_iO70srwU-ZAQ</t>
  </si>
  <si>
    <t>This is the worst Courtyard Marriott I have ever stayed at. Hotel is dirty, customer service is terrible. Pre checked in. Got to the hotel and was given a room that was not clean.  New room had hair in the bathroom floor. Just gross! No receipt at my door for checkout. No newspapers. Said we're "going green."  Whatever. I won't stay there again!</t>
  </si>
  <si>
    <t>1evR-udQGzZKvA-G2-S4uQ</t>
  </si>
  <si>
    <t>Home2 Suites by Hilton Downingtown Exton Route 30</t>
  </si>
  <si>
    <t>975 E Lancaster Ave</t>
  </si>
  <si>
    <t>Downingtown</t>
  </si>
  <si>
    <t>{'RestaurantsPriceRange2': '2', 'BusinessAcceptsCreditCards': 'True', 'DogsAllowed': 'True', 'WiFi': "'free'", 'BusinessAcceptsBitcoin': 'False'}</t>
  </si>
  <si>
    <t>mCnm8ucFhPsTf75HKJGA_w</t>
  </si>
  <si>
    <t>E1_zrNcbZioiPXlGOECXRg</t>
  </si>
  <si>
    <t>We stayed here for a week and had a pretty good experience. However, we had problems with our guest keys being deactivated. We know it could be due to our cell phone proximity to the card keys or because we had to extend our stay twice and that may have deactivated the jeys. But I just got the keys reactivated and we went out to dinner. We had to return quickly to the room before trying to make a movie. My son trued going to the room twice but the keys didn't work again. So I went to the front desk again to get the keys reactivated. This wouldn't have been a big issue except for Cornelia's response to our problem. I told her that we've had problems with the keys since our stay. She told us about the phone possibility. I told her our keys weren't by our phones since we know this could be a problem. Cornelia was snotty and defensive. She wanted to make excuses instead of just getting our keys. And even though I told her we we're in a hurry to get to the movie. I told her I was going to talk to the group booking rep who I've talked to thru our stay. She said she was going to call her. I said great that is like to tal to her too. She said no that  I couldn't because she was off hours. Cornelia's defensiveness, making of excuses, being acusatory toward us, and snotty attitude is what is prompting this review. I hate to do it because most everyone else here have been great. But I don't think guests would appreciate being treated the same way.</t>
  </si>
  <si>
    <t>MdxSCDMlOPZ2peHIDUZSFg</t>
  </si>
  <si>
    <t>Courtyard by Marriott Philadelphia Airport</t>
  </si>
  <si>
    <t>8900 Bartram Ave</t>
  </si>
  <si>
    <t>{'BusinessAcceptsCreditCards': 'True', 'RestaurantsPriceRange2': '2', 'BusinessAcceptsBitcoin': 'False', 'WheelchairAccessible': 'True', 'DogsAllowed': 'False', 'WiFi': "u'free'"}</t>
  </si>
  <si>
    <t>YkvHmOEb8nCJ0vXMnAVyFQ</t>
  </si>
  <si>
    <t>5nGMPVyeDkOqXuynHMrkJw</t>
  </si>
  <si>
    <t>Customer service definitely lacking here. When we arrived around 8pm there was one employee at the front desk who was searching around the desk area for something and continued doing so for several minutes as we stood there without being acknowledged at all. After he was finished whatever he was doing he started to check us in. Unfortunately there was a problem with the computer so the check in process took extra long. No one offered to explain any amenities or how the hotel shuttle worked. I had asked for a quiet room, but we were given a room on the main floor right off of the lobby. The three rooms next to us and across from us were occupied by an extended/family friends group that were very loud. The hotel was not at all full, so I am not sure why they would have put us in the middle of this party. No thought went into attempting to place us in a quiet area. Important note- the airport shuttle leaves every half hour and leaves exactly on the half hour if not earlier.</t>
  </si>
  <si>
    <t>ve6DA3l08JvhROGdjhYviA</t>
  </si>
  <si>
    <t>Comfort Inn At Penns Landing</t>
  </si>
  <si>
    <t>100 N Christopher Columbus Blvd</t>
  </si>
  <si>
    <t>4syNeu9wJti494G1lgkueQ</t>
  </si>
  <si>
    <t>oMu2FaKbTXt1rz1o_sSPZw</t>
  </si>
  <si>
    <t>Worst hotel experience ever. The staff at the front desk had no clue what they were doing. There was a lady in front of us that didn't speak clear english and the woman at the front desk got so frustrated that she said, "I can't deal with this right now" and walked off to the back. I need two beds and it was clearly on the reservation, but another employee gave me a room with a King size bed. Took another 20 minutes for her to fix the problem. Finally got my room and open the door and there was someone else's luggage. That worked out best case scenario because at 10pm we both were lucky that they weren't in their room. Taking the elevator down and the maintenance worker said that happens frequently. Took 30 minutes for them to fix the problem. Next day talk to coworkers and one other guy had the same thing happen to him. A couple of my coworkers had ants in their room. Instead of billing us individually somehow they billed one of my coworkers for all of the rooms and some of us got charged for random charges. We are still working this issue out after a week and have not received a call back from accounting and supposedly the one person is the only person who can resolve the issue. I then called corporate to complain they promised me that someone would call in 72 hours. Still haven't received a call after a full week. I have never complained about a hotel nor called to complain and this was my first time at a Comfort Inn and I advise anyone thinking about this hotel to think twice. I know yelp is filled with people who really like a hotel or really hate it, but I hope this is the last time I ever actually have to write a review and I hope that it helps people avoid really bad service/experience.</t>
  </si>
  <si>
    <t>jIKTTeJTDzxX8vJI-T7wxg</t>
  </si>
  <si>
    <t>Extended Stay America - Philadelphia - Horsham - Dresher Rd.</t>
  </si>
  <si>
    <t>537 Dresher Rd.</t>
  </si>
  <si>
    <t>d9Pz-U15QH95Epip95rg_Q</t>
  </si>
  <si>
    <t>CUirgVANTqOhgwxsACSk_g</t>
  </si>
  <si>
    <t>If you are intelligent and smart, avoid the Extended Stay America, located at 537 Dresher Road, in Horsham, PA  19044.  We were directed to this horrible hotel through PRICELINE, and were booked for a 4-day stay, due to a family Memorial Service.  We traveled 2 days by car, to this hotel.  My wife and I are quiet senior citizens.  The first night we were there, our room phone rang at 1:00 A.M., waking us up, and informing us, "You are making too much noise."  We thought it just a joke and said we were asleep, and made no noise.  The second night, again, our room phone rang at 12:45 A.M., again informing us, "You are making too much noise."
If we could have left this terrible hotel, we would have, however we were informed by PRICELINE, that we would still be billed if we left.  The third day, we took our two small dogs to a park across the street from the hotel.  We no sooner got into our room, when the room phone rang again, "You are making too much noise.  Stop it!"  I went downstairs to the desk, where I was greeted by a rather unprofessional, argumentative clerk by the name of "Josh."  I asked him what kind of noise we were making, and was the noise (from our room) investigated by anyone at the hotel?  I was appalled at the behavior of this young man.  Sure enough, the fourth night, the room phone rang again, "You are making too much noise.  Cut it out."  The next day, I met with the hotel General Manager, a Seola Wesley-Bailey, and the head of the Maintenance Staff, to ask and explain what had taken place.  I requested a refund, and the head of the Maintenance Staff said, "I think I know where the problem was, and it was not with your room."  The Manager said she would refund our room costs, after she "reviewed tapes of the hotel."  I have stayed in hotels all over the country, and never ever encountered a stay like this, with such lying, rude, and unresponsive people at this hotel!  It has been over a month now, and after many calls to the Extended Stay Guest Line, to complain about this hotel, I was supposed to receive a call from the District Manager, who called once, and never called back!
Do yourself a favor, and avoid this hotel at all costs!  The General Manager lies to people, no satisfaction from the Staff or from the Guest Line, and still NO refund for all they put us through.  The Staff was terrible, unresponsive to the harassment we were given by the constant calls -- One each day/night, saying we were making "too much noise," but no one from the hotel cared enough to investigate and check out the situation!  They would have quickly learned we were NOT the cause of the noise!!
Our stay in this hotel was a complete NIGHTMARE!  They added to the stress of having to travel 2 days to attend a Memorial Service by calling our room each of the 4 days we stayed there, to confront us with lies about making "too much noise."
If you want a horrible, nightmare experience, then by all means, stay a night or two at this "shakedown" place.  Perhaps you too, will live to regret the stay.  If we could have left after the first two nights, we surely would have, but could not afford the extra expense to move to another hotel, as we already spent a lot of money for the trip!
In short -- Stay far away from this Extended Stay America Hotel, located on Dresher Road, in Horsham, PA!!
(Rev) Barry Minnick</t>
  </si>
  <si>
    <t>TlvK0vNWea6eb9G-uzLTRA</t>
  </si>
  <si>
    <t>Holiday Inn Hotel &amp; Suites Tucson Airport-North</t>
  </si>
  <si>
    <t>4550 South Palo Verde Rd</t>
  </si>
  <si>
    <t>{'NoiseLevel': "u'average'", 'WiFi': "u'free'", 'RestaurantsPriceRange2': '2', 'RestaurantsReservations': 'True', 'BusinessAcceptsCreditCards': 'True', 'RestaurantsDelivery': 'False', 'GoodForKids': 'True', 'Alcohol': "u'full_bar'", 'BusinessParking': "{'garage': False, 'street': False, 'validated': False, 'lot': True, 'valet': False}", 'RestaurantsGoodForGroups': 'False', 'Ambience': "{'romantic': False, 'intimate': False, 'touristy': False, 'hipster': False, 'divey': False, 'classy': False, 'trendy': False, 'upscale': False, 'casual': False}", 'HasTV': 'True', 'RestaurantsAttire': "u'casual'"}</t>
  </si>
  <si>
    <t>Restaurants, Venues &amp; Event Spaces, Hotels, Resorts, Hotels &amp; Travel, Event Planning &amp; Services</t>
  </si>
  <si>
    <t>FNit_FbA9kCaXq0xnys5mw</t>
  </si>
  <si>
    <t>l4U97XJaMcS44SLKupcI3w</t>
  </si>
  <si>
    <t>I booked the hotel for 2 nights. Second day I forfeited the booking for my second night and moved out.
Good:
1. Nice lounge
2. Helpful staff
Bad:
1. The place stinks of chemicals/tar most of the time. The rooms smell the same, including the linen and everything. As per the staff, the smell comes from a railway line that carries tar that happens to be nearby. What ever be it, its so suffocating even inside the room that I hated the place.
2. I booked through a 3rd party website at a higher price for free breakfast. Then when I checked in, they give me $20 breakfast coupon for a day and charge $13 per person for the breakfast. For two, this means I have to shell out money for a supposedly free breakfast. Also my food was badly cooked and tasted awful. I'd rather go and eat else where (and there is just a waffle house and a Denny's nearby- leaving with not many choices around).
- Looking at other reviews they charge variably for the breakfast too!!
3. The place is quite lonely and I found it a bit scary to step out at night. The CCTV cameras around entrances did not make it any less eery.
Verdict: I'll never stay at this place again! 1 star since 0 is not available.</t>
  </si>
  <si>
    <t>8G0XFdbif0eUylTmWLSLnQ</t>
  </si>
  <si>
    <t>ZQyOz3H-dZ88qg1jEKSjLw</t>
  </si>
  <si>
    <t>This was the second time I've stayed at this hotel. I'm a Priority Club member so I tend to stay at Holiday Inns if I can. This hotel was very convenient to the service call on my first visit and was available for my second when the Holiday Inn Express closer to the airport wasn't. The first time I stayed at this hotel it was an average stay. There is WiFi at this hotel but breakfast is not complimentary. The restaurant is supposed to be open at 6am, I went there shortly after they opened and ordered their oatmeal. This restaurant offers a buffet breakfast and the oatmeal wasn't ready when I arrived. I had to wait for the oatmeal to be put on the buffet and then I had to get up and get it myself even though I didn't order the buffet. Service was slow on the other day I ate at this restaurant, this is why on my second visit to this hotel I decided not to eat there but at a restaurant on my way to my service call. This hotel has a list of special services available to their "Platinum Elite" members, one of which is standard at most hotels...a USA Today delivered to your door step each weekday morning. Both times I stayed at this hotel I had to request my newspaper. I was told that other guests must be taking my newspaper, I don't believe it because I'm an early riser and never heard anyone delivering newspapers or any other guests walking around early in the morning. 
The main reason I'm even Yelping about this hotel is because of my second visit. Like my first visit I was upgraded to a suite because of my Platinum level membership, I would hate to see what kind of room I would have been given if I wasn't a "Platinum Elite" member. The tub was stained and looked filthy, the coffee maker was falling apart and was practical unusable but what was the worst was the bugs. On my second evening I was sitting at the desk and was being bit by tiny little bugs. When I went to the basin to brush my teeth the next morning it was crawling with ants. I had ants all over my toilet kit and toiletries. At one point I had ants crawling up my arm when I was trying to get them off my stuff. Of course I complained about this to the front desk when I checked out and in turn the manager reversed the charge on my second night but I feel I must warn my fellow Yelpers about this hotel. My room was on the third floor and had ants, I wonder what the lower floors were like!</t>
  </si>
  <si>
    <t>1qrSbswT7uU_IIkoInIb6w</t>
  </si>
  <si>
    <t>Courtyard Reno Downtown/Riverfront</t>
  </si>
  <si>
    <t>1 Ballpark Ln</t>
  </si>
  <si>
    <t>9o_v-x2yRuFwilpul6LRgw</t>
  </si>
  <si>
    <t>2TXkVGg-lx_tc9IiYs0MCw</t>
  </si>
  <si>
    <t>Stayed here this past September weekend and it's no exaggeration to say that this is the best of the best Marriott's I've stayed at.  First, they gave me the medical room rate since we were there to visit my friend's mother-in-law at the Renown rehabilitation clinic just a few blocks away...be sure to ask for that rate if that's your purpose of your stay.  
The room is extremely well-designed, clean, and very comfortable.  The floors hallways angle instead of going perpendicular to each other; the practical side of this is that you'll never have too long a walk from the elevator to your room even if you're at the end of the hall, and the directional signs are well-placed.
The inside of the room is nothing short of spectacular.  I write a lot about the positioning of furniture vs. TV in my reviews of other Marriott hotels, but the nice thing about this room is that the TV swivels out from the wall, so you can point it in whatever direction suits you best, whether you're on the nice sofa kicking back with your feet on the ottoman, or lounging on the extremely comfortable bed. 
They also have the nifty feature of Internet TV, so you can log into your own Netflix or Hulu account, and clear out your information at the end of your stay, without having to attach your own computer.
There is no shortage of charging stations for your electronics; there is one next to each side of the bed, and another near the TV.  These outlets include USB ports so you don't even need to use a brick.  There are also two regular outlets built into the desk lamp.
The shower is huge and has a nifty "cubby hole" to the outside built in to the door opposite the side of the shower head, so you can grab your towel after turning off the shower without opening the door to the cold air beyond.  Of course, the trade-off for this mega-size shower is that there is no bathtub.  
Complimentary parking is included with your stay at the garage just a few steps across the way.  However, I recommend to pay attention to the event schedule at the ballpark, as this garage is also used for event parking.  And if you try to enter the garage while there is an event going on, you could have some trouble finding a spot.
Nevertheless, I'd definitely stay here again!</t>
  </si>
  <si>
    <t>Tb-TrnvMd0iSA2AMHLyGEQ</t>
  </si>
  <si>
    <t>Best Western Plus Philadelphia Convention Center Hotel</t>
  </si>
  <si>
    <t>1225 Vine St</t>
  </si>
  <si>
    <t>{'BusinessAcceptsCreditCards': 'True', 'RestaurantsPriceRange2': '3', 'WiFi': "u'free'"}</t>
  </si>
  <si>
    <t>ZtMHiQhqHbM63PNhKegPYA</t>
  </si>
  <si>
    <t>zr2t8eXANMcChSUHU-yqjw</t>
  </si>
  <si>
    <t>Took over an hour to check in, despite having a confirmation number, and hotels.com on the phone willing to fax, email whatever they needed. After over an hour of them playing phone tag with hotels.com they apologized put in my room and said everything was all set, they just needed a card for room deposit. At checkout I was given a receipt of $376, i again explained the incident was told they knew about it, and that I shouldn't worry it's not my receipt. They then threw out the receipt. Two days later I'm charged $376, I called the front desk and was told I was charged for a day of check in and that's l there is. I've been waiting almost 7 hours for a call back from the GM. I was also told this situation occurs regularly by a member of the front desk</t>
  </si>
  <si>
    <t>tjTOzyMZG3tZ_kO-doz2XA</t>
  </si>
  <si>
    <t>La Quinta Inn by Wyndham Tucson East</t>
  </si>
  <si>
    <t>6404 East Broadway</t>
  </si>
  <si>
    <t>pYegFCuAtcSQXf8b05OPTQ</t>
  </si>
  <si>
    <t>3XzhO2aJdvVtYhKOCJsPrg</t>
  </si>
  <si>
    <t>This La Quinta Inn is located Way East in Tucson. We were quite happy to get a room here especially during the big Fiesta or whatever Rodeo that floods the town once a year with the largest non-motorized parade in the US. I guess that means there's a lot of horses and horse drawn this that and the other. We didn't go to the rodeo we just wanted to spend the night as we Mosey on along the Southwest. The place was nice to check in was easy the room was pretty good everything worked well and as far as I can see we got everything we needed for an overnight in Tucson on our way west excuse me on our way East. We'll be going back West soon enough</t>
  </si>
  <si>
    <t>jS188hP_pmINapaiJcmCRA</t>
  </si>
  <si>
    <t>GxANe3sCNplB0fGE_d5XQw</t>
  </si>
  <si>
    <t>My girlfriend and I stayed here for 30 nights from the beginning of May through June.
For the most part is was good we felt fairly safe there. We got to know the the night people there. Anyway moving on.
Our first night there we get into the room and check for stuff that could be eaten by our little puppy, the carpets didn't seem to have been vaccumed, but we do come prepared because we have a puppy, so we get out our Bissell and go over the carpets clean it all up. We stayed there 12 nights.
We come back a few days later and stay 7 more days, they put us in a room that was absolutely filthy, so we started cleaning up the room, by this time my girlfriend was really upset by what happened. So I go down to the front desk and inform the person on duty about the room, he gave us a key to another room, we go check it out and we were astonished at how dirty that room was, so we stayed in the room that we already spent 2 hours cleaning. The next day we moved to the room we first stayed in we had to do more cleaning in there.
On our third stay there, we got the same room, we walk in tired from traveling there from New Mexico. My girlfriend had to use the bathroom and we let our little girl down on the floor without checking it out. She goes in the bathroom with my girlfriend, our little girl eats something off the floor then my girlfriend finds what appears to be bath salts on the floor, had to rush our puppy to the emergency vet where they gave her activated charcoal, it cost us $80 dollars at the vet.
We always come prepared for stuff because of our puppy, we have resolve carpet cleaner in case of accidents, we would clean up a mess spilled water and what not and you could see clean spots in the carpet where we cleaned up messes.
The pet area out side was not so good some of the other guests that had big dogs wouldn't clean up their dog poo.
Our last stay there, we get the same room again, walk in and start looking around and in the bathroom we find that the last guest in there did something in the bathroom dyed their hair or something, the toilet seat was pink or something and it was coming off on rags, I go up to the front desk and complain, they had a maintenance man come and put a new toilet seat on. As the day went on we found that whatever was out the toilet seat was all over the bathroom, so much for covid-19 cleaning protocols.
It was our last day there, I went up to the front desk to get 1 more night and the assistant manager said there are some notes on our room, her accused my girlfriend and I of stealing towels and some other things at this point I got pissed went and packed up our stuff and checked out, got to the front deck and tossed my room keys to the girl there and said that I was really pissed by being accused of being a thief. 
The general and assistant managers ran out to my car where we had an altercation and the general manger told me that I was not allowed on the property any longer.
La Quinta Broadway and Wilmot, I will never spend another dollar with this place again and if I was Wyndham I would pull out of this place it will give Wyndham a bad name.</t>
  </si>
  <si>
    <t>d9T1Jgf4N2vY3dcMlnCgeA</t>
  </si>
  <si>
    <t>Philadelphia Airport Marriott</t>
  </si>
  <si>
    <t>One Arrivals Road, Terminal B</t>
  </si>
  <si>
    <t>{'BusinessAcceptsCreditCards': 'True', 'RestaurantsPriceRange2': '3', 'DogsAllowed': 'False', 'BusinessAcceptsBitcoin': 'False', 'WiFi': "u'free'", 'WheelchairAccessible': 'True'}</t>
  </si>
  <si>
    <t>u45lhFAcGmFnZGMBMmxw6A</t>
  </si>
  <si>
    <t>RhpJu1YradQoskytizr0KA</t>
  </si>
  <si>
    <t>We ended up staying here for one night after our first choice hotel was sold out. All our other options were very expensive and being that I needed to reserve two rooms this ended up being the best bargain. Service was fine. My only gripe is that even though there are over 400 rooms in this hotel they were unable to give us side-by-side rooms. Apparently they were hosting a large convention of some kind. We ended up being about 8 doors down from each other. But whatever I could live with that for one night. The other peeve was the parking situation. What a pain in the ass. I understand its an airport hotel that is attached to the airport but its a pain trying to figure out how to get back to the garage and then the floor you parked on. Plus its expensive. Probably not going to stay here again when we're in the Philadelphia area. I will look for other options.</t>
  </si>
  <si>
    <t>asbwqQX3tTR7kfafCVt9Iw</t>
  </si>
  <si>
    <t>yovjHqMDsFWnLBg00WVfZg</t>
  </si>
  <si>
    <t>It was about as nice as staying in a motel 6.  There was ketchup or blood stains on the comforter, there was a dirty dried out wash cloth in the shower, and everything looked grimey.  I did have a pipe break in 804 flooding the bathroom.  Bryan, a manger who happened to be nearby, was very nice moving me immediately.  The restaurant was closed by 9:30pm, and it was 9:50pm, I waited at a sign for 5mins that said please wait to be seated.  I finally got fed up and asked a bus boy, he was polite, and told me I could order at the bar.  Sadly it was full of men trying to get in the pants of whatever they could sniff out, so I had to leave to my room, and order from there.  The chicken, and rice bowl tasted like nothing.  The only thing that had flavor was the onions in the salsa, but it was done very quickly.  It reminded me of old airport food, flavorless and pretty.  The breakfast burrito tasted like a microwaved burrito.  The staff is very friendly, but overall anyone who travels regularly will recognize this place is a mess.  I had my London flight cancel, and I was comped a stay at Aloft.  The place was amazing in comparison.  Clean, new, wonderful staff.  I will stay there instead next time.</t>
  </si>
  <si>
    <t>iQdYpwSozRMHgRBpDsTAfQ</t>
  </si>
  <si>
    <t>s2c0zK59-ICq1nALwa3I5g</t>
  </si>
  <si>
    <t>I love this place but ....
Let's start with the good stuff cause there's lots of it. A clean, comfortable hotel IN the airport. Flying into Philadelphia late at night? You walk off the airplane, out of security and you are AT the hotel. That's cool. The front desk people are awesome, we have an amazing view of the runways (but no noise - how did they do that?), and even the bar is super fun. There's a little store and a Starbucks and if you're buying coffee in the morning, you'll meet Shawn, who is just awesome and friendly and cool. If you see her, tell her Mary said hi. 
But ....
Here's the hard part. Because everyone - especially Shawn - is so lovely here, I had no hesitation at all in letting my 13 year old kid run down to the store for a candy bar on Saturday night.  Now this kid can handle himself, he travels alone all the time and we let him loose in Boston on the regular. So I was stupified when he came back all flustered and upset.  I had given him a few dollars and he decided to bring back candy for everyone so he was a dollar short .... tried to charge to the room but wasn't sure he had the right number ... and the cashier snarled at him and told him she didn't have time to wait for him.  What?!?!  This is not a kid who would be rude or inconsiderate, not that I'd excuse poor service even if he was. But he's got good manners.
Obviously something is up with that cashier.  I went back next morning and made sure that the charge got to the correct room, and I'll speak to management, but it is clear that the truly excellent training at this hotel has not trickled down to one employee. Or maybe she was having a bad night. Whatever, it's no big deal, but it cost the Marriott a star in my book.  And kind of wrecked the kid's night.
We will be back for certain. And next time I will be the one buying the candy. Cause I know a thing or two about customer service and I'm happy to share.</t>
  </si>
  <si>
    <t>YTGpzIfS42hhm-wu-sQsGg</t>
  </si>
  <si>
    <t>pk8y1kePO4XRIBx7YzhBSQ</t>
  </si>
  <si>
    <t>This is the perfect location when getting in late from a long day of travel. Check in was a breeze and the room is pretty quiet.  Not the cleanest but certainly not the worst. The bed - king size- heavenly. Slept like the dead.  The downstairs bar was open last night when I arrived and I had a great Caesar salad with grilled shrimp. Very good!!
Five stars because it was easy. And quiet!! I would recommend they switch their bath products    Too much perfume. As a female, I don't like  to smell like  patchouli or whatever is in their lotions and shampoos.  Now a days- should be basic product 
Anyway- happy biz traveler!!</t>
  </si>
  <si>
    <t>wfXDbD4MKXxq0iV6zs-tYA</t>
  </si>
  <si>
    <t>Dear PHI Airport Hotel... Does the Marriott know that you are using their name? 
When you are so hungry you eat your own Tums because the airport hotel has no restaurant, room service nor does anything deliver after midnight, you assume you're somewhere like Cedar Rapids, not Philadelphia.
Lets be honest, Philly is an awful city. In the Top 3 Worst Cities in America. But they are one of a few cities that has a hotel connected to the airport which is fantastic if you dont want to have to stay in a garbage-dump, feral city of hideous walking dead.
The hotel is 9 miles from the city. They know that people are getting off planes and shuffling in here at all hours with no food anywhere. They direct you to a vending machine on the third floor where Pop-Tarts are available all night and these pigs look like you're lucky they didnt graze on them all first.
Expedia says Pay Movies. Huge thing to make sure they have when you know you're only other option for a day's entertainment is watching the live version of "Parking Wars." But no they don't have Pay Movies, actually. Never did.
Expedia is even wrong on the price for internet - which is now inflated to 13.95 a day, a price I gladly paid for no other reason than to write this review before flying out. 
Here's the real review... I hate myself and everything around me at this hour and I am happy to have something to complain about that legitimately eats cardboard shit as bad as this hotel. 
They say that they have refrigerators available... I just ordered one at 415 am just to be a prick before I leave. Fuck em.
All in all, I would definitely stay here again... only because they are the only thing attached to the airport and Philadelphia is a dung-harvest. The closer to the exit the better.
And the bartenders are top-notch, funny and engaging dudes, no shit. Just get here before they close and you miss out on the 16 dollar club sammich! 
Mmm-hmmm. 
It'll make you wish you hadn't eaten all your Tums the night before.</t>
  </si>
  <si>
    <t>XrOGbOStpKu5PAN-Zb9T1g</t>
  </si>
  <si>
    <t>Hampton Inn &amp; Suites Tucson-Mall</t>
  </si>
  <si>
    <t>5950 N Oracle Rd</t>
  </si>
  <si>
    <t>0kLr_L9nmRyLRDPY1AR0oQ</t>
  </si>
  <si>
    <t>bK7K4HkqatCj7zKHvYIH5A</t>
  </si>
  <si>
    <t>Oh ugh...I hate to burst the bubble of this four star review but this place is just old. I have been to about a zillion Hampton Inns (I think I've actually been to all the ones in the Tucson area) and this one is just plain old. The floors in the hallway creeked so much I honestly ate less of my takeout dinner because I just felt fat after walking down that damn hallway. I guess all the other amenities are on par with other Hampton Inns but frankly this place just needs an overhaul in the worst way. Imagine everything about an old building - creeky floors, paper thin walls (no I did NOT need to hear the guy next to me fighting with his wife), old carpet, etc, etc...all in, hate to say it, but not great. I wouldn't stay here again.</t>
  </si>
  <si>
    <t>b0cDbFJTvKWDf1PGYJH5nw</t>
  </si>
  <si>
    <t>Hilton Garden Inn Reno</t>
  </si>
  <si>
    <t>9920 Double R Blvd</t>
  </si>
  <si>
    <t>pCmzYvQxRA6CEIzStb1BOA</t>
  </si>
  <si>
    <t>Lyj3OLJOGkqnjq2ZApa1lg</t>
  </si>
  <si>
    <t>Standard HGI albeit a bit worn.  For whatever reason when the wind blows outside it whistles on the inside on the 5th floor.</t>
  </si>
  <si>
    <t>AOsTKVkGmKLlYymM_0EoMg</t>
  </si>
  <si>
    <t>ZJofh3rrsXQYnz35CYOYSg</t>
  </si>
  <si>
    <t>I really like staying here. It's clean, the room service food is not bad at all and they have got you covered with whatever you need. I also love that they'll upgrade your room when they can. 
I have stayed at a few other hotels nearby I won't mention and I was extremely grossed out and disappointed so I have to say, this has been my new home when I'm in town for work. 
My only complaint.... where's the free breakfast?! 
That is all.</t>
  </si>
  <si>
    <t>7k-GMSgWrU4NkZa87ZvnFQ</t>
  </si>
  <si>
    <t>Holiday Inn Express &amp; Suites King Of Prussia</t>
  </si>
  <si>
    <t>260 N Gulph Rd</t>
  </si>
  <si>
    <t>Event Planning &amp; Services, Hotels &amp; Travel, Venues &amp; Event Spaces, Hotels</t>
  </si>
  <si>
    <t>BjXo8Ii0efD8b8eYBKCtng</t>
  </si>
  <si>
    <t>hddFhAcSubH2OrYuDY_qBw</t>
  </si>
  <si>
    <t>Omg this place has been a mess for me a checked in for 4 nights monday until friday paid thruehotel .com375 for the night checked in lady was very nice yesterday whatever gave me 2 dirty room until 3 rd one was good ...today Tuesday around 1146 am i gotta call from front desk saying i gotta come downstairs n check in again because my reservation was from one night like it was separated like it sounded like bs to me how in hell when she saw all the dates was staying..even the house keeping was knocking on my door they charged 100 on my card 50 yesterday 50 today ..im askinh you guys going to drain my bank account this gonna be something thats gonna happen daily until i leave...beside being really rude at breakfast like not wanting givinh ur stuff i wanted a muffing n yogurt too she only gave me a sandwich n a baby juice n coffee because i forced it with no sugar...the dude that works at night really rude...that just with my reservation pissed me off really bad n she is acting like she doesnt care room 228</t>
  </si>
  <si>
    <t>Vh2L-vQlZfuNZNHScxO4og</t>
  </si>
  <si>
    <t>qiBnfOvdlChQE9vXmigDhw</t>
  </si>
  <si>
    <t>I stay at mostly Holiday inns and Express's when I travel for work and pleasure. This Facility is pretty clean but has other factors which I would not stay here again unless they fix. My room was dirty with a dirty counter. I could not get HBO and the History Channel last night flipping through the channels. This morning was a bathroom disaster. The toilet is screwed up when you flush it is a 1/4 flush and you have to keep flushing to get whatever you did down. The shower was a nightmare, I turn on the water and the tub started backing up and the lever to go from the bathtub faucet to the shower was stuck and I hurt my hand getting the lever up finally. I didn't have time to wait for someone to come to my room not dressed. My sleep was interrupted by the highway noise of the trucks using their retarders that rumble and quite annoying. If I knew that I would have gotten a room across the hallway but it was 11pm at night and didn't bother. My work put me in this hotel under my manager's name when he made the reservations for two rooms. 2 weeks ago I transferred his reservation to my rewards number and when I came here last night it was never changed. I gave the lady at the desk my rewards number and name. This morning when I complained about everything they were going to take $50 off the room back to Company, not to me for my frustration. I told them to give me rewards points and again they never transferred my rewards number to this room. Not happy with this Hotel.</t>
  </si>
  <si>
    <t>Igbyl8s6EbAFsOwzwZ2Evg</t>
  </si>
  <si>
    <t>genLKjIsMMecN4-CVdvPvQ</t>
  </si>
  <si>
    <t>That African American woman that works behind the desk the manager just stole my Valentino Milano bag n bunch of my outfits beside being rude to me n stole 390$ from my capital one card that I never used there just went to get my belongings n she treated me worst than a dog im an honor member for years I love doubletree always stay at doubletree they settee me up at a room I didn't pay then had my stalker MLS dude harassing me n stalking that I had to try myself from the window of a second floor I went there right after I got discharge I didn't give her no attitude she knew I had a back injury thats she was laughing at my face I stole u belongings n there is nothing u can do about it I want my purse back asap or I'm gonna sue the chain for harassment n racism thank u spend ur moneyvelse were don't even bother ..scumbags that's what you find there still waiting for #IHG call so we can have a conversation my purse got stolen with my birth certicate n my #capitalonecc got charged after me being at the hospital after I paid for 4 nights lol WOW the perfect crime # Johnathanmathisncorygibbssetup</t>
  </si>
  <si>
    <t>2OiQ4aaCX0MfWe1cvn6S5Q</t>
  </si>
  <si>
    <t>Quality Inn Flamingo Downtown</t>
  </si>
  <si>
    <t>1300 North Stone Ave</t>
  </si>
  <si>
    <t>ouG_-b8P92dgRGkdW7ybFQ</t>
  </si>
  <si>
    <t>dFioZENFD6Cr4GcrfTitWw</t>
  </si>
  <si>
    <t>I was checked in by an older lady without any name tag and never told me her name. She didn't tell me how to get to the room, internet information, and/or check out time. These are important information that should be furnished to the guest upon check in.
I went to the room and there was no fridge even though I specifically asked for it and it was acknowledged. Not all of their rooms have fridge so double check when checking in! 
I went back to the front counter and the lady did apologize and gave me the keys for the other room. I went to this room and everything was ok except the bed. Room had 2 double beds instead of my original booking of a king bed! I was too tired at this point to go back again so I just stayed as-is. 
Carpet was dirty and had couple of flies roaming around inside for I don't know how many days! Bathroom sink faucet had low water pressure and was told that it may have due to the construction near the main line. 
There was a display listing all the TV channels but not all of them were available when I went through for whatever reason. Why not put the exact available channels? 
There was no water dispenser in the breakfast area to fill the empty bottles etc. They did have mini water bottles available for free in the fridge but I didn't want to walk out with multiple bottles in my hand. 
Last but not least, their one and only ice machine was slow in making more ice. Once you take the first batch, the second batch took forever. Why not 2 good ice machines for the scorching heat of Tucson, AZ to help out guest with their needs?
Overall, I will still consider staying here in the future beside the aforementioned issues.</t>
  </si>
  <si>
    <t>Y2MYuDVd8usdBN1tgaJMfA</t>
  </si>
  <si>
    <t>RIUWNAe92_EjKwQcc3Yycw</t>
  </si>
  <si>
    <t>This hotel is almost perfect. I don't have a single bad thing to say about it, aside from it not being pet friendly. Thats a HUGE thing to me since my pup is like my daughter. It's like someone telling me babies aren't allowed, or children, or just flat out your daughter. It's saddening :[
Aside from that though, their rooms are clean, trendy, odor free, cozy, perfect :] ! the lobby is cute, free breakfast, free wifi.. Alfonso at the front desk helped us and he was very kind, very respectful and friendly :] 
The bathrooms are updated and spot free. I didn't feel the need to wear flip flops during my bath, but I did it anyway -.-
This place has a Fridge and microwave Which is a plus. 
The location it's in is kind of lonely. There isn't much around, so it may look a bit spooky or whatever haha It's totally cool though. The majority of the visitors staying there are good folk ;] 
An all around great hotel :] ps. I snuck in my little girl :P</t>
  </si>
  <si>
    <t>nkGgR4d6rT8YztQvEPyF6Q</t>
  </si>
  <si>
    <t>pvn6cTTajgSUy0HQM7Hn1w</t>
  </si>
  <si>
    <t>Violation of Civil Rights Act of 1964 
Would not rent to a LOCAL Tucson person.  I offered ID and credit
card. This is a violation of the  Civil Rights Act of 1964. 
TITLE II--INJUNCTIVE RELIEF AGAINST DISCRIMINATION IN PLACES OF PUBLIC ACCOMMODATION 
SEC. 201. (a) All persons shall be entitled to the full and equal enjoyment of the goods, services, facilities, and privileges, advantages, and accommodations of any place of public accommodation, as defined in this section, without discrimination or segregation on the ground of race, color, religion, or national origin. 
My ac broke and its hot and humid. Called the hotel and made a reservation 
and they asked me for my address. When I told them Tucson, the hotel desk clerk Andres, told me that, base on my national origin, he would not allow me to stay at the hotel.
Support local Tucson people, by NOT giving them your business.
Quality Inns runs the place. I called them and spoke to Kelly (choice Hotels)
she would not give her last name or city she worked in. After keeping me on hold for 20 minutes, she said she spoke with Andres and agreed with his decision.
I will be calling the US Attorney asking for help when they open in the AM.
Quality Inns have multiple actions against them for discrimination by the Justice department.
Thank you.</t>
  </si>
  <si>
    <t>0ilIkjg7OVKVDRhuXLpGaA</t>
  </si>
  <si>
    <t>9CJjesmjHHxL8a04Vr9MGA</t>
  </si>
  <si>
    <t>Okay, there's three things you need to know. (1) It's cheap - I stayed $55/night on average over 5 nights, with some nights going into the $30s. (2) It's a Quality Inn, sure, but it's originally the space-age Flamingo Hotel, with the glorious sign still out there, making you think Stone Ave is Route 66. And (3) Elvis stayed here in Room 102, according to my guidebook. Or did he? Despite this looking like a place where he very easily could have stayed (I have a PG-13 fantasy of Priscilla getting made up while he shoots out the TV), there's no specific marking of this in the lobby and a rudimentary internet search has someone claiming it was really Room 103...or Room 206...whatever, bonus related fact (4) I stayed in Room 104, and that's not to be disputed.
I usually stay in cheap chain hotels because I'm a budget traveler though I prefer the feel of quirky independents (as I like to think I'm a quirky independent kind of guy). So this was at least a middle ground, and the nice thing to me was that it felt more like "The Flamingo" than it did "Quality Inn." Maybe you're a Quality Inn connoisseur (let's just pretend those people exist, for sake of argument) and you might not like the dated early-60s vibes - "gee, if only it were more...corporate!" I mean, this isn't a bed-and-breakfast by any means, but if you wanted to know what it felt like to stay in a motel room in the 60s it at least feels authentic (I'm guessing, at least). No business center or workout room, in other words. The flooring was actually carpet, or much more carpet-like than the typical budget hotel allows. I did have a fridge in my room too, always a plus. And I don't know if my room was the ADA-compliant room or not, but the bathroom was solid tile with no tub, just the shower in the corner with no sliding door.
The lobby/breakfast area is all done in orange - they've even got Ikea lamps in orange - which is total 1960s style and totally my thing. The breakfast space is pretty big though tables are small and few - at 6:15 it was okay but at 6:55 it was packed in my experience. The bagels are obviously not made in-house but they were better quality than your standard pre-packaged carbohydrate junk you find in comparable places. And there's a poster by the lobby that gives you the early history of the hotel, which is really cool (no specific Elvis connection listed - hmmm).
The only real drags I had about the place were (1) the pool/Jacuzzi being dead - granted I didn't expect to go swimming in mid-January but I had hot tub dreams (cue up another PG-13 Elvis/Priscilla fantasy) and (2) the hotel marquee lights have burned out the very top that says "Flamingo". And Tucson's the type of city where I headed out before sunrise and I came back after sunset every night so I never got a good glimpse of it in its full glory.
But all in all, it's a pleasant surprise to stay in a place like this for as cheap as it was. It's convenient to downtown and I-10, and it's almost perfectly positioned between the two segments of Saguaro National Park and Sabino Canyon, so it's got location. And Elvis may have done some real damage here. So Viva El (Quality Inn) Flamingo!</t>
  </si>
  <si>
    <t>UjUNQDy-dsAV7AwHq-baHQ</t>
  </si>
  <si>
    <t>lgcHpT9S-s0vTafJa35v4A</t>
  </si>
  <si>
    <t>WARNING!!! If you don't want to be charged twice for each day that you stay at this hotel, DO NOT STAY HERE! My partner and I and our three dogs stayed at this hotel for 8 nights and started raising our eyebrows about 5 nights in, when we started to see our bank account being depleted. By the time we actually totaled up what what had been charged to our bank card, the total $1,103.00. And that is for a hotel that the average rate is $60 per night. You do the math. Once we started to dispute the bill by calling the corporate office, we were promptly asked to leave the next morning, after we'd already made another reservation for that night. We were lied to by Louis, at the front desk when he told us that the reason they couldn't accept our reservation for that day was because they had a large party coming in and they needed the room for them. We know this was a lie because we checked every single app and website that partners with this hotel and each one, every single one said there was availability. We were also told by the two very kind housekeeping staff employees that he was lying to us and that the hotel was not even close to being full. When we questioned Louis again at the front desk and told him that we were going to contact an attorney because what he did was not only unethical but also illegal, he mocked us and said 'I'm shaking!', and then muttered 'faggots' under his breath as we walked out the door. So, not only were we asked to leave, but we were also the victims of bigotry. And this is coming from an African American man. We left the hotel of course, not just because we had to but also because we weren't willing to hand over another penny to a hotel and corporation who participated in any form of discrimination. And I would like to note that on the first day we checked into this dump, Louis was working that morning and having a very hectic time. I felt for this guy and handed him a $5 tip just because. Yes, just because. And this is how we get treated in return. I urge any LGBTQ persons to boycott this hotel and this hotel chain. They don't deserve your money. We still haven't been refunded our money and the corporate office suggested we go to small claims court to get the money back that we were double charged for. You who's reading this know that that is more trouble than it's worth, and that's EXACTLY what these corporations count on. They count on you just letting them keep the money they stole from you because it's just too much work and red tape to beat them at their sleazy game. So, if you want to stay in a dump where there's plenty of entertainment to be had and seen without paying any separate side show circus fees, this is your place. And by entertainment that you don't have to pay for to watch, I mean watching hookers go in and out rooms, drug deals being made out in the open and men beating the crap out of their girlfriends in the parking lot a all hours of the night, then, step right up. To watch all of this is free of course, but you WILL have to pay if you actually want the services of a hooker or to purchase drugs.</t>
  </si>
  <si>
    <t>qQ7FHvkGEMqoPKKXPk4gjA</t>
  </si>
  <si>
    <t>La Quinta by Wyndham NW Tucson Marana</t>
  </si>
  <si>
    <t>6020 West Hospitality Rd</t>
  </si>
  <si>
    <t>{'RestaurantsPriceRange2': '2', 'BusinessAcceptsCreditCards': 'True', 'DogsAllowed': 'True', 'WiFi': "u'free'"}</t>
  </si>
  <si>
    <t>ObGnkcPXy1lOFYq1aCZ9EA</t>
  </si>
  <si>
    <t>rMbuVh1kfAcqC0WVxoI8Dg</t>
  </si>
  <si>
    <t>I normally don't write negative reviews but this one is intended to be constructive for the managers/owners of this property.  I'm writing this because this is actually a nice facility with a great location but needs a lot of attention to management and service.
We had four rooms over the Thanksgiving weekend.  Now the property is under extensive renovation that is nearly completed, but the work continued in the lobby and other public areas so it kind of looked like a war zone.  Some forgiveness for a needed renovation is warranted, but there was a general apathy with most of the staff about it and we felt not warmly greeted as guests and the feeling was that most of the staff wished they were somewhere else (which on a holiday weekend might be understandable but not appreciated by paying guests).
My constructive remarks are as follows:
1.  Public areas - no restrooms available in the breakfast/lobby areas (probably because of renovation but not acceptable if people are gathering there for breakfast/meetings/etc.)
2.  Breakfast - grossly inadequate.  The coffee was weak and didn't even taste like coffee.  The offerings were egg omelettes that looked like they were sitting in a warming pan for a long time, relatively stale pastries, and "pumpkin spice" waffles you made yourself.  On the one morning that we ate there they were out of coffee, waffle batter, forks - and there was no one at the front desk to talk to - we had to search for them before these were finally remedied.  We did not have breakfast there for the other three nights.
3.  Housekeeping - They gave the entire housekeeping staff the day off for Thanksgiving.  That meant no room cleaning/linens/ or fresh towels.  They did provide towels but we had to go down to the front desk to get them.  I have traveled a lot over holidays and have never had this total lack of service on the day.  If anything there is limited morning service so the rooms can be made up.  We paid full price for that night but the hotel saved the expense of hiring some maids for the day.  Not acceptable - policy should be reviewed.
4.  Sofa bed - no bedding was provided and we were  made to go down to the front desk to pick it up.  We had very small children and this was an unnecessary inconvenience.  They should have provided the bedding in the room or had it brought up.  When we picked up the bedding there was no pillow or blanket.  We had to take a blanket from one of the unused beds in our other room to take care of the kids sleeping in the sofa bad.
5.  Hot water- first day water was lukewarm at best in the shower.  We did complain about this and the temperature did improve over time but it was never adequately hot and took forever to get to an acceptable temperature.  Might be due to a lower capacity water heater or something in the shower head.  The showers are equipped with a rain overhead head, but when not being used it dripped cold water while you were taking a lukewarm shower.
6.  Air conditioning/heater - The wall mounted unit was right next to the bed and blew hot or cold air right on the person in bed.  We opened a window for ventilation that was ok, but I'd hate to be in that room in the hot summer with that cold air blasting on the sleeper.
7.  Pool/hot tub - The pool was very cold (was supposed to be heated).  The hot tub was great.  The pool area is out in the parking lot and not secure.  Gate was supposed to be key activated but it was wide open all the time.  Towels were not provided at the pool so we had to use room towels.  With three kids that caused our towel supply to be depleted rapidly.
8.  TV - Nice flat screen TV but the guide and channel selector didn't work in any of our rooms.  It was necessary to scroll through all of the many channels one at a time to find something to watch.  No menu or services.
9.  Checkout - no checkout through the room, or voucher left at the door. Necessary to go to the desk and check out.  No one asked us how the stay was - maybe they didn't dare.  This is old school technology and needs upgrading.
Despite all of this we had a wonderful family vacation and, as I said, the facility was very nice - c comfy beds, nice large rooms.  I hope the management takes these comments constructively and reviews them.  We would like to return someday but unless these issues are resolved we won't be coming back to this La Quinta.</t>
  </si>
  <si>
    <t>uUEUni-9NDYtFQbNHQXjtQ</t>
  </si>
  <si>
    <t>q4e_umXW5fGe0cOLjD_5LQ</t>
  </si>
  <si>
    <t>La Quinta by its very name is supposed to be welcoming of Latino people.  Not at all true.  I stopped by this hotel on November 29, 2021, to see my Fiance's Brother, Nephews, and Son just before Christmas.  We gathered in the lobby to exchange gifts and catch up with things.  The Front desk clerk, Lisa, glared at us and clearly did not like us being in "her lobby" area.  I have tried and tried to contact the manager.  She is too busy to call me back.  What a joke.  This place HATES LATINOS AND THOSE THAT ASSOCIATED WITH SAME.  Avoid this place if at all possible.  I Hope Lisa wakes up and realizes that we are just people but I doubt she ever will.</t>
  </si>
  <si>
    <t>Experience</t>
  </si>
  <si>
    <t>Marriott's Negative Experience</t>
  </si>
  <si>
    <t xml:space="preserve"> </t>
  </si>
  <si>
    <t>Best Western's Negative Experience</t>
  </si>
  <si>
    <t>Best Western</t>
  </si>
  <si>
    <t>Hilton</t>
  </si>
  <si>
    <t>Hilton's</t>
  </si>
  <si>
    <t>Holiday Inn</t>
  </si>
  <si>
    <t>Courtyard</t>
  </si>
  <si>
    <t>Sheraton</t>
  </si>
  <si>
    <t>Embassy Suites</t>
  </si>
  <si>
    <t>Marriott</t>
  </si>
  <si>
    <t>Tucson AZ</t>
  </si>
  <si>
    <t>Reno NV</t>
  </si>
  <si>
    <t>Bensalem PA</t>
  </si>
  <si>
    <t>King of Prussia PA</t>
  </si>
  <si>
    <t>Philadelphia PA</t>
  </si>
  <si>
    <t>Plymouth Meeting PA</t>
  </si>
  <si>
    <t>Positive</t>
  </si>
  <si>
    <t>Negative</t>
  </si>
  <si>
    <t>Postive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</si>
</sst>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Alignment="1">
      <alignment wrapText="1"/>
    </xf>
    <xf numFmtId="22" fontId="0" fillId="0" borderId="0" xfId="0" applyNumberFormat="1"/>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Experience In</a:t>
            </a:r>
            <a:r>
              <a:rPr lang="en-US" baseline="0"/>
              <a:t> Each Hotel 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Negative_experience_per_hotel!$A$2</c:f>
              <c:strCache>
                <c:ptCount val="1"/>
                <c:pt idx="0">
                  <c:v>Negative</c:v>
                </c:pt>
              </c:strCache>
            </c:strRef>
          </c:tx>
          <c:spPr>
            <a:solidFill>
              <a:schemeClr val="accent1"/>
            </a:solidFill>
            <a:ln>
              <a:noFill/>
            </a:ln>
            <a:effectLst/>
          </c:spPr>
          <c:invertIfNegative val="0"/>
          <c:cat>
            <c:strRef>
              <c:f>Negative_experience_per_hotel!$B$1:$I$1</c:f>
              <c:strCache>
                <c:ptCount val="8"/>
                <c:pt idx="0">
                  <c:v>Marriott</c:v>
                </c:pt>
                <c:pt idx="1">
                  <c:v>Best Western</c:v>
                </c:pt>
                <c:pt idx="2">
                  <c:v>Hilton</c:v>
                </c:pt>
                <c:pt idx="3">
                  <c:v>Holiday Inn</c:v>
                </c:pt>
                <c:pt idx="4">
                  <c:v>Courtyard</c:v>
                </c:pt>
                <c:pt idx="5">
                  <c:v>Sheraton</c:v>
                </c:pt>
                <c:pt idx="6">
                  <c:v>Embassy Suites</c:v>
                </c:pt>
                <c:pt idx="7">
                  <c:v>Hampton Inn</c:v>
                </c:pt>
              </c:strCache>
            </c:strRef>
          </c:cat>
          <c:val>
            <c:numRef>
              <c:f>Negative_experience_per_hotel!$B$2:$I$2</c:f>
              <c:numCache>
                <c:formatCode>General</c:formatCode>
                <c:ptCount val="8"/>
                <c:pt idx="0">
                  <c:v>29</c:v>
                </c:pt>
                <c:pt idx="1">
                  <c:v>11</c:v>
                </c:pt>
                <c:pt idx="2">
                  <c:v>46</c:v>
                </c:pt>
                <c:pt idx="3">
                  <c:v>13</c:v>
                </c:pt>
                <c:pt idx="4">
                  <c:v>8</c:v>
                </c:pt>
                <c:pt idx="5">
                  <c:v>18</c:v>
                </c:pt>
                <c:pt idx="6">
                  <c:v>7</c:v>
                </c:pt>
                <c:pt idx="7">
                  <c:v>9</c:v>
                </c:pt>
              </c:numCache>
            </c:numRef>
          </c:val>
          <c:extLst>
            <c:ext xmlns:c16="http://schemas.microsoft.com/office/drawing/2014/chart" uri="{C3380CC4-5D6E-409C-BE32-E72D297353CC}">
              <c16:uniqueId val="{00000000-B805-430D-B7B7-5C54479ECF79}"/>
            </c:ext>
          </c:extLst>
        </c:ser>
        <c:ser>
          <c:idx val="1"/>
          <c:order val="1"/>
          <c:tx>
            <c:strRef>
              <c:f>Negative_experience_per_hotel!$A$3</c:f>
              <c:strCache>
                <c:ptCount val="1"/>
                <c:pt idx="0">
                  <c:v>Postive</c:v>
                </c:pt>
              </c:strCache>
            </c:strRef>
          </c:tx>
          <c:spPr>
            <a:solidFill>
              <a:schemeClr val="accent2"/>
            </a:solidFill>
            <a:ln>
              <a:noFill/>
            </a:ln>
            <a:effectLst/>
          </c:spPr>
          <c:invertIfNegative val="0"/>
          <c:cat>
            <c:strRef>
              <c:f>Negative_experience_per_hotel!$B$1:$I$1</c:f>
              <c:strCache>
                <c:ptCount val="8"/>
                <c:pt idx="0">
                  <c:v>Marriott</c:v>
                </c:pt>
                <c:pt idx="1">
                  <c:v>Best Western</c:v>
                </c:pt>
                <c:pt idx="2">
                  <c:v>Hilton</c:v>
                </c:pt>
                <c:pt idx="3">
                  <c:v>Holiday Inn</c:v>
                </c:pt>
                <c:pt idx="4">
                  <c:v>Courtyard</c:v>
                </c:pt>
                <c:pt idx="5">
                  <c:v>Sheraton</c:v>
                </c:pt>
                <c:pt idx="6">
                  <c:v>Embassy Suites</c:v>
                </c:pt>
                <c:pt idx="7">
                  <c:v>Hampton Inn</c:v>
                </c:pt>
              </c:strCache>
            </c:strRef>
          </c:cat>
          <c:val>
            <c:numRef>
              <c:f>Negative_experience_per_hotel!$B$3:$I$3</c:f>
              <c:numCache>
                <c:formatCode>General</c:formatCode>
                <c:ptCount val="8"/>
                <c:pt idx="0">
                  <c:v>14</c:v>
                </c:pt>
                <c:pt idx="1">
                  <c:v>0</c:v>
                </c:pt>
                <c:pt idx="2">
                  <c:v>23</c:v>
                </c:pt>
                <c:pt idx="3">
                  <c:v>0</c:v>
                </c:pt>
                <c:pt idx="4">
                  <c:v>5</c:v>
                </c:pt>
                <c:pt idx="5">
                  <c:v>5</c:v>
                </c:pt>
                <c:pt idx="6">
                  <c:v>4</c:v>
                </c:pt>
                <c:pt idx="7">
                  <c:v>2</c:v>
                </c:pt>
              </c:numCache>
            </c:numRef>
          </c:val>
          <c:extLst>
            <c:ext xmlns:c16="http://schemas.microsoft.com/office/drawing/2014/chart" uri="{C3380CC4-5D6E-409C-BE32-E72D297353CC}">
              <c16:uniqueId val="{00000001-B805-430D-B7B7-5C54479ECF79}"/>
            </c:ext>
          </c:extLst>
        </c:ser>
        <c:dLbls>
          <c:showLegendKey val="0"/>
          <c:showVal val="0"/>
          <c:showCatName val="0"/>
          <c:showSerName val="0"/>
          <c:showPercent val="0"/>
          <c:showBubbleSize val="0"/>
        </c:dLbls>
        <c:gapWidth val="150"/>
        <c:overlap val="100"/>
        <c:axId val="1854039647"/>
        <c:axId val="1854040127"/>
      </c:barChart>
      <c:catAx>
        <c:axId val="1854039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040127"/>
        <c:crosses val="autoZero"/>
        <c:auto val="1"/>
        <c:lblAlgn val="ctr"/>
        <c:lblOffset val="100"/>
        <c:noMultiLvlLbl val="0"/>
      </c:catAx>
      <c:valAx>
        <c:axId val="1854040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0396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Experience</a:t>
            </a:r>
            <a:r>
              <a:rPr lang="en-US" baseline="0"/>
              <a:t> In Each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Negative_experience_by_City!$A$2</c:f>
              <c:strCache>
                <c:ptCount val="1"/>
                <c:pt idx="0">
                  <c:v>Positive</c:v>
                </c:pt>
              </c:strCache>
            </c:strRef>
          </c:tx>
          <c:spPr>
            <a:solidFill>
              <a:schemeClr val="accent1"/>
            </a:solidFill>
            <a:ln>
              <a:noFill/>
            </a:ln>
            <a:effectLst/>
          </c:spPr>
          <c:invertIfNegative val="0"/>
          <c:cat>
            <c:strRef>
              <c:f>Negative_experience_by_City!$B$1:$G$1</c:f>
              <c:strCache>
                <c:ptCount val="6"/>
                <c:pt idx="0">
                  <c:v>King of Prussia PA</c:v>
                </c:pt>
                <c:pt idx="1">
                  <c:v>Bensalem PA</c:v>
                </c:pt>
                <c:pt idx="2">
                  <c:v>Reno NV</c:v>
                </c:pt>
                <c:pt idx="3">
                  <c:v>Philadelphia PA</c:v>
                </c:pt>
                <c:pt idx="4">
                  <c:v>Tucson AZ</c:v>
                </c:pt>
                <c:pt idx="5">
                  <c:v>Plymouth Meeting PA</c:v>
                </c:pt>
              </c:strCache>
            </c:strRef>
          </c:cat>
          <c:val>
            <c:numRef>
              <c:f>Negative_experience_by_City!$B$2:$G$2</c:f>
              <c:numCache>
                <c:formatCode>General</c:formatCode>
                <c:ptCount val="6"/>
                <c:pt idx="0">
                  <c:v>1</c:v>
                </c:pt>
                <c:pt idx="1">
                  <c:v>0</c:v>
                </c:pt>
                <c:pt idx="2">
                  <c:v>2</c:v>
                </c:pt>
                <c:pt idx="3">
                  <c:v>27</c:v>
                </c:pt>
                <c:pt idx="4">
                  <c:v>14</c:v>
                </c:pt>
                <c:pt idx="5">
                  <c:v>5</c:v>
                </c:pt>
              </c:numCache>
            </c:numRef>
          </c:val>
          <c:extLst>
            <c:ext xmlns:c16="http://schemas.microsoft.com/office/drawing/2014/chart" uri="{C3380CC4-5D6E-409C-BE32-E72D297353CC}">
              <c16:uniqueId val="{00000000-7A36-403A-8907-79AAC42DACF0}"/>
            </c:ext>
          </c:extLst>
        </c:ser>
        <c:ser>
          <c:idx val="1"/>
          <c:order val="1"/>
          <c:tx>
            <c:strRef>
              <c:f>Negative_experience_by_City!$A$3</c:f>
              <c:strCache>
                <c:ptCount val="1"/>
                <c:pt idx="0">
                  <c:v>Negative</c:v>
                </c:pt>
              </c:strCache>
            </c:strRef>
          </c:tx>
          <c:spPr>
            <a:solidFill>
              <a:schemeClr val="accent2"/>
            </a:solidFill>
            <a:ln>
              <a:noFill/>
            </a:ln>
            <a:effectLst/>
          </c:spPr>
          <c:invertIfNegative val="0"/>
          <c:cat>
            <c:strRef>
              <c:f>Negative_experience_by_City!$B$1:$G$1</c:f>
              <c:strCache>
                <c:ptCount val="6"/>
                <c:pt idx="0">
                  <c:v>King of Prussia PA</c:v>
                </c:pt>
                <c:pt idx="1">
                  <c:v>Bensalem PA</c:v>
                </c:pt>
                <c:pt idx="2">
                  <c:v>Reno NV</c:v>
                </c:pt>
                <c:pt idx="3">
                  <c:v>Philadelphia PA</c:v>
                </c:pt>
                <c:pt idx="4">
                  <c:v>Tucson AZ</c:v>
                </c:pt>
                <c:pt idx="5">
                  <c:v>Plymouth Meeting PA</c:v>
                </c:pt>
              </c:strCache>
            </c:strRef>
          </c:cat>
          <c:val>
            <c:numRef>
              <c:f>Negative_experience_by_City!$B$3:$G$3</c:f>
              <c:numCache>
                <c:formatCode>General</c:formatCode>
                <c:ptCount val="6"/>
                <c:pt idx="0">
                  <c:v>6</c:v>
                </c:pt>
                <c:pt idx="1">
                  <c:v>5</c:v>
                </c:pt>
                <c:pt idx="2">
                  <c:v>35</c:v>
                </c:pt>
                <c:pt idx="3">
                  <c:v>67</c:v>
                </c:pt>
                <c:pt idx="4">
                  <c:v>63</c:v>
                </c:pt>
                <c:pt idx="5">
                  <c:v>2</c:v>
                </c:pt>
              </c:numCache>
            </c:numRef>
          </c:val>
          <c:extLst>
            <c:ext xmlns:c16="http://schemas.microsoft.com/office/drawing/2014/chart" uri="{C3380CC4-5D6E-409C-BE32-E72D297353CC}">
              <c16:uniqueId val="{00000001-7A36-403A-8907-79AAC42DACF0}"/>
            </c:ext>
          </c:extLst>
        </c:ser>
        <c:dLbls>
          <c:showLegendKey val="0"/>
          <c:showVal val="0"/>
          <c:showCatName val="0"/>
          <c:showSerName val="0"/>
          <c:showPercent val="0"/>
          <c:showBubbleSize val="0"/>
        </c:dLbls>
        <c:gapWidth val="150"/>
        <c:overlap val="100"/>
        <c:axId val="1986850383"/>
        <c:axId val="1986851823"/>
      </c:barChart>
      <c:catAx>
        <c:axId val="19868503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851823"/>
        <c:crosses val="autoZero"/>
        <c:auto val="1"/>
        <c:lblAlgn val="ctr"/>
        <c:lblOffset val="100"/>
        <c:noMultiLvlLbl val="0"/>
      </c:catAx>
      <c:valAx>
        <c:axId val="19868518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8503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533400</xdr:colOff>
      <xdr:row>5</xdr:row>
      <xdr:rowOff>41910</xdr:rowOff>
    </xdr:from>
    <xdr:to>
      <xdr:col>14</xdr:col>
      <xdr:colOff>457200</xdr:colOff>
      <xdr:row>20</xdr:row>
      <xdr:rowOff>41910</xdr:rowOff>
    </xdr:to>
    <xdr:graphicFrame macro="">
      <xdr:nvGraphicFramePr>
        <xdr:cNvPr id="3" name="Chart 2">
          <a:extLst>
            <a:ext uri="{FF2B5EF4-FFF2-40B4-BE49-F238E27FC236}">
              <a16:creationId xmlns:a16="http://schemas.microsoft.com/office/drawing/2014/main" id="{FF128F39-9118-EBD9-CD8E-2E5AB567DC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182880</xdr:colOff>
      <xdr:row>5</xdr:row>
      <xdr:rowOff>41910</xdr:rowOff>
    </xdr:from>
    <xdr:to>
      <xdr:col>16</xdr:col>
      <xdr:colOff>472440</xdr:colOff>
      <xdr:row>24</xdr:row>
      <xdr:rowOff>22860</xdr:rowOff>
    </xdr:to>
    <xdr:graphicFrame macro="">
      <xdr:nvGraphicFramePr>
        <xdr:cNvPr id="2" name="Chart 1">
          <a:extLst>
            <a:ext uri="{FF2B5EF4-FFF2-40B4-BE49-F238E27FC236}">
              <a16:creationId xmlns:a16="http://schemas.microsoft.com/office/drawing/2014/main" id="{46D1FAB3-A5A2-076A-7DDB-F48D0A999D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34266-57AB-4EA8-9FA7-F4259AD18853}">
  <sheetPr filterMode="1"/>
  <dimension ref="A1:AL394"/>
  <sheetViews>
    <sheetView topLeftCell="A365" zoomScale="70" zoomScaleNormal="70" workbookViewId="0">
      <selection activeCell="B394" sqref="B394"/>
    </sheetView>
  </sheetViews>
  <sheetFormatPr defaultRowHeight="14.4" x14ac:dyDescent="0.3"/>
  <cols>
    <col min="6" max="6" width="9.21875" bestFit="1" customWidth="1"/>
    <col min="7" max="11" width="9" bestFit="1" customWidth="1"/>
    <col min="17" max="20" width="9" bestFit="1" customWidth="1"/>
    <col min="21" max="21" width="8.88671875" style="3"/>
    <col min="22" max="22" width="20.33203125" bestFit="1" customWidth="1"/>
    <col min="24" max="24" width="26.33203125" customWidth="1"/>
    <col min="25" max="25" width="29.5546875" customWidth="1"/>
  </cols>
  <sheetData>
    <row r="1" spans="1:38"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s="3" t="s">
        <v>20</v>
      </c>
      <c r="V1" t="s">
        <v>21</v>
      </c>
      <c r="W1" t="s">
        <v>1856</v>
      </c>
      <c r="X1" t="s">
        <v>1857</v>
      </c>
      <c r="Y1" t="s">
        <v>1859</v>
      </c>
      <c r="Z1" t="s">
        <v>1862</v>
      </c>
      <c r="AA1" t="s">
        <v>1863</v>
      </c>
      <c r="AB1" t="s">
        <v>1864</v>
      </c>
      <c r="AC1" t="s">
        <v>1865</v>
      </c>
      <c r="AD1" t="s">
        <v>1866</v>
      </c>
    </row>
    <row r="2" spans="1:38" x14ac:dyDescent="0.3">
      <c r="A2" t="s">
        <v>22</v>
      </c>
      <c r="B2" t="s">
        <v>23</v>
      </c>
      <c r="C2" t="s">
        <v>24</v>
      </c>
      <c r="D2" t="s">
        <v>25</v>
      </c>
      <c r="E2" t="s">
        <v>26</v>
      </c>
      <c r="F2">
        <v>89502</v>
      </c>
      <c r="G2">
        <v>39.472574999999999</v>
      </c>
      <c r="H2">
        <v>-119.788467</v>
      </c>
      <c r="I2">
        <v>2</v>
      </c>
      <c r="J2">
        <v>27</v>
      </c>
      <c r="K2">
        <v>0</v>
      </c>
      <c r="L2" t="s">
        <v>27</v>
      </c>
      <c r="M2" t="s">
        <v>28</v>
      </c>
      <c r="N2" t="s">
        <v>29</v>
      </c>
      <c r="O2" t="s">
        <v>30</v>
      </c>
      <c r="P2" t="s">
        <v>31</v>
      </c>
      <c r="Q2">
        <v>1</v>
      </c>
      <c r="R2">
        <v>0</v>
      </c>
      <c r="S2">
        <v>0</v>
      </c>
      <c r="T2">
        <v>0</v>
      </c>
      <c r="U2" s="3" t="s">
        <v>32</v>
      </c>
      <c r="V2" s="2">
        <v>41839.728275462963</v>
      </c>
      <c r="W2" t="str">
        <f>IF(OR(I2 &lt;= 2, Q2 &lt;= 2, ISNUMBER(SEARCH("racism", U2)), ISNUMBER(SEARCH("sexism", U2)), ISNUMBER(SEARCH("homophobic", U2)), ISNUMBER(SEARCH("rude", U2)),ISNUMBER(SEARCH("crappy", U2)),ISNUMBER(SEARCH("stink", U2)), ISNUMBER(SEARCH("ignored", U2)), ISNUMBER(SEARCH("disrespect", U2))), "Negative", "Positive")</f>
        <v>Negative</v>
      </c>
      <c r="X2">
        <f>COUNTIFS(merged_output!B2:B394, "*Marriott*", merged_output!W2:W394, "Negative")</f>
        <v>29</v>
      </c>
      <c r="Y2">
        <f>COUNTIFS(B2:B394, "*Best Western*", W2:W394, "Negative")</f>
        <v>11</v>
      </c>
      <c r="Z2">
        <f>COUNTIFS(B2:B394, "*Hilton*", W2:W394, "Negative")</f>
        <v>46</v>
      </c>
      <c r="AA2">
        <f>COUNTIFS(B2:B394, "*Holiday Inn*", W2:W394, "Negative")</f>
        <v>13</v>
      </c>
      <c r="AB2">
        <f>COUNTIFS(B2:B394, "*Courtyard*", W2:W394, "Negative")</f>
        <v>8</v>
      </c>
      <c r="AC2">
        <f>COUNTIFS(B2:B394, "*Sheraton*", W2:W394, "Negative")</f>
        <v>18</v>
      </c>
      <c r="AD2">
        <f>COUNTIFS(B2:B394, "*Embassy Suites*", W2:W394, "Negative")</f>
        <v>7</v>
      </c>
      <c r="AE2">
        <f t="shared" ref="Y2:AL2" si="0">COUNTIFS(I2:I394, "*Marriott*", AD2:AD394, "Negative")</f>
        <v>0</v>
      </c>
      <c r="AF2">
        <f t="shared" si="0"/>
        <v>0</v>
      </c>
      <c r="AG2">
        <f t="shared" si="0"/>
        <v>0</v>
      </c>
      <c r="AH2">
        <f t="shared" si="0"/>
        <v>0</v>
      </c>
      <c r="AI2">
        <f t="shared" si="0"/>
        <v>0</v>
      </c>
      <c r="AJ2">
        <f t="shared" si="0"/>
        <v>0</v>
      </c>
      <c r="AK2">
        <f t="shared" si="0"/>
        <v>0</v>
      </c>
      <c r="AL2">
        <f t="shared" si="0"/>
        <v>0</v>
      </c>
    </row>
    <row r="3" spans="1:38" ht="409.6" hidden="1" x14ac:dyDescent="0.3">
      <c r="A3" t="s">
        <v>22</v>
      </c>
      <c r="B3" t="s">
        <v>23</v>
      </c>
      <c r="C3" t="s">
        <v>24</v>
      </c>
      <c r="D3" t="s">
        <v>25</v>
      </c>
      <c r="E3" t="s">
        <v>26</v>
      </c>
      <c r="F3">
        <v>89502</v>
      </c>
      <c r="G3">
        <v>39.472574999999999</v>
      </c>
      <c r="H3">
        <v>-119.788467</v>
      </c>
      <c r="I3">
        <v>2</v>
      </c>
      <c r="J3">
        <v>27</v>
      </c>
      <c r="K3">
        <v>0</v>
      </c>
      <c r="L3" t="s">
        <v>27</v>
      </c>
      <c r="M3" t="s">
        <v>28</v>
      </c>
      <c r="N3" t="s">
        <v>29</v>
      </c>
      <c r="O3" t="s">
        <v>33</v>
      </c>
      <c r="P3" t="s">
        <v>34</v>
      </c>
      <c r="Q3">
        <v>4</v>
      </c>
      <c r="R3">
        <v>1</v>
      </c>
      <c r="S3">
        <v>1</v>
      </c>
      <c r="T3">
        <v>1</v>
      </c>
      <c r="U3" s="1" t="s">
        <v>35</v>
      </c>
      <c r="V3" s="2">
        <v>41747.110706018517</v>
      </c>
    </row>
    <row r="4" spans="1:38" x14ac:dyDescent="0.3">
      <c r="A4" t="s">
        <v>36</v>
      </c>
      <c r="B4" t="s">
        <v>37</v>
      </c>
      <c r="C4" t="s">
        <v>38</v>
      </c>
      <c r="D4" t="s">
        <v>39</v>
      </c>
      <c r="E4" t="s">
        <v>40</v>
      </c>
      <c r="F4">
        <v>19406</v>
      </c>
      <c r="G4">
        <v>40.094457548900003</v>
      </c>
      <c r="H4">
        <v>-75.397479902200004</v>
      </c>
      <c r="I4">
        <v>3.5</v>
      </c>
      <c r="J4">
        <v>62</v>
      </c>
      <c r="K4">
        <v>1</v>
      </c>
      <c r="L4" t="s">
        <v>27</v>
      </c>
      <c r="M4" t="s">
        <v>41</v>
      </c>
      <c r="N4" t="s">
        <v>29</v>
      </c>
      <c r="O4" t="s">
        <v>42</v>
      </c>
      <c r="P4" t="s">
        <v>43</v>
      </c>
      <c r="Q4">
        <v>3</v>
      </c>
      <c r="R4">
        <v>0</v>
      </c>
      <c r="S4">
        <v>0</v>
      </c>
      <c r="T4">
        <v>0</v>
      </c>
      <c r="U4" s="3" t="s">
        <v>44</v>
      </c>
      <c r="V4" s="2">
        <v>41641.88784722222</v>
      </c>
      <c r="W4" t="str">
        <f>IF(OR(I4 &lt;= 2, Q4 &lt;= 2, ISNUMBER(SEARCH("racism", U4)), ISNUMBER(SEARCH("sexism", U4)), ISNUMBER(SEARCH("homophobic", U4)), ISNUMBER(SEARCH("rude", U4)),ISNUMBER(SEARCH("crappy", U4)),ISNUMBER(SEARCH("stink", U4)), ISNUMBER(SEARCH("ignored", U4)), ISNUMBER(SEARCH("disrespect", U4))), "Negative", "Positive")</f>
        <v>Positive</v>
      </c>
      <c r="X4" t="s">
        <v>1858</v>
      </c>
    </row>
    <row r="5" spans="1:38" ht="409.6" hidden="1" x14ac:dyDescent="0.3">
      <c r="A5" t="s">
        <v>36</v>
      </c>
      <c r="B5" t="s">
        <v>37</v>
      </c>
      <c r="C5" t="s">
        <v>38</v>
      </c>
      <c r="D5" t="s">
        <v>39</v>
      </c>
      <c r="E5" t="s">
        <v>40</v>
      </c>
      <c r="F5">
        <v>19406</v>
      </c>
      <c r="G5">
        <v>40.094457548900003</v>
      </c>
      <c r="H5">
        <v>-75.397479902200004</v>
      </c>
      <c r="I5">
        <v>3.5</v>
      </c>
      <c r="J5">
        <v>62</v>
      </c>
      <c r="K5">
        <v>1</v>
      </c>
      <c r="L5" t="s">
        <v>27</v>
      </c>
      <c r="M5" t="s">
        <v>41</v>
      </c>
      <c r="N5" t="s">
        <v>29</v>
      </c>
      <c r="O5" t="s">
        <v>45</v>
      </c>
      <c r="P5" t="s">
        <v>46</v>
      </c>
      <c r="Q5">
        <v>5</v>
      </c>
      <c r="R5">
        <v>3</v>
      </c>
      <c r="S5">
        <v>0</v>
      </c>
      <c r="T5">
        <v>1</v>
      </c>
      <c r="U5" s="1" t="s">
        <v>47</v>
      </c>
      <c r="V5" s="2">
        <v>40607.63958333333</v>
      </c>
    </row>
    <row r="6" spans="1:38" x14ac:dyDescent="0.3">
      <c r="A6" t="s">
        <v>48</v>
      </c>
      <c r="B6" t="s">
        <v>49</v>
      </c>
      <c r="C6" t="s">
        <v>50</v>
      </c>
      <c r="D6" t="s">
        <v>25</v>
      </c>
      <c r="E6" t="s">
        <v>26</v>
      </c>
      <c r="F6">
        <v>89511</v>
      </c>
      <c r="G6">
        <v>39.464331488699997</v>
      </c>
      <c r="H6">
        <v>-119.7849038243</v>
      </c>
      <c r="I6">
        <v>3</v>
      </c>
      <c r="J6">
        <v>105</v>
      </c>
      <c r="K6">
        <v>1</v>
      </c>
      <c r="L6" t="s">
        <v>51</v>
      </c>
      <c r="M6" t="s">
        <v>52</v>
      </c>
      <c r="N6" t="s">
        <v>29</v>
      </c>
      <c r="O6" t="s">
        <v>53</v>
      </c>
      <c r="P6" t="s">
        <v>54</v>
      </c>
      <c r="Q6">
        <v>3</v>
      </c>
      <c r="R6">
        <v>0</v>
      </c>
      <c r="S6">
        <v>0</v>
      </c>
      <c r="T6">
        <v>0</v>
      </c>
      <c r="U6" s="3" t="s">
        <v>55</v>
      </c>
      <c r="V6" s="2">
        <v>41489.877534722225</v>
      </c>
      <c r="W6" t="str">
        <f t="shared" ref="W6:W15" si="1">IF(OR(I6 &lt;= 2, Q6 &lt;= 2, ISNUMBER(SEARCH("racism", U6)), ISNUMBER(SEARCH("sexism", U6)), ISNUMBER(SEARCH("homophobic", U6)), ISNUMBER(SEARCH("rude", U6)),ISNUMBER(SEARCH("crappy", U6)),ISNUMBER(SEARCH("stink", U6)), ISNUMBER(SEARCH("ignored", U6)), ISNUMBER(SEARCH("disrespect", U6))), "Negative", "Positive")</f>
        <v>Positive</v>
      </c>
      <c r="X6" t="s">
        <v>1858</v>
      </c>
    </row>
    <row r="7" spans="1:38" x14ac:dyDescent="0.3">
      <c r="A7" t="s">
        <v>48</v>
      </c>
      <c r="B7" t="s">
        <v>49</v>
      </c>
      <c r="C7" t="s">
        <v>50</v>
      </c>
      <c r="D7" t="s">
        <v>25</v>
      </c>
      <c r="E7" t="s">
        <v>26</v>
      </c>
      <c r="F7">
        <v>89511</v>
      </c>
      <c r="G7">
        <v>39.464331488699997</v>
      </c>
      <c r="H7">
        <v>-119.7849038243</v>
      </c>
      <c r="I7">
        <v>3</v>
      </c>
      <c r="J7">
        <v>105</v>
      </c>
      <c r="K7">
        <v>1</v>
      </c>
      <c r="L7" t="s">
        <v>51</v>
      </c>
      <c r="M7" t="s">
        <v>52</v>
      </c>
      <c r="N7" t="s">
        <v>29</v>
      </c>
      <c r="O7" t="s">
        <v>56</v>
      </c>
      <c r="P7" t="s">
        <v>57</v>
      </c>
      <c r="Q7">
        <v>1</v>
      </c>
      <c r="R7">
        <v>0</v>
      </c>
      <c r="S7">
        <v>0</v>
      </c>
      <c r="T7">
        <v>0</v>
      </c>
      <c r="U7" s="3" t="s">
        <v>58</v>
      </c>
      <c r="V7" s="2">
        <v>42268.926990740743</v>
      </c>
      <c r="W7" t="str">
        <f t="shared" si="1"/>
        <v>Negative</v>
      </c>
      <c r="X7" t="s">
        <v>1858</v>
      </c>
    </row>
    <row r="8" spans="1:38" x14ac:dyDescent="0.3">
      <c r="A8" t="s">
        <v>59</v>
      </c>
      <c r="B8" t="s">
        <v>60</v>
      </c>
      <c r="C8" t="s">
        <v>61</v>
      </c>
      <c r="D8" t="s">
        <v>62</v>
      </c>
      <c r="E8" t="s">
        <v>40</v>
      </c>
      <c r="F8">
        <v>19462</v>
      </c>
      <c r="G8">
        <v>40.122061042600002</v>
      </c>
      <c r="H8">
        <v>-75.283401457699995</v>
      </c>
      <c r="I8">
        <v>3</v>
      </c>
      <c r="J8">
        <v>39</v>
      </c>
      <c r="K8">
        <v>1</v>
      </c>
      <c r="L8" t="s">
        <v>63</v>
      </c>
      <c r="M8" t="s">
        <v>64</v>
      </c>
      <c r="N8" t="s">
        <v>29</v>
      </c>
      <c r="O8" t="s">
        <v>65</v>
      </c>
      <c r="P8" t="s">
        <v>66</v>
      </c>
      <c r="Q8">
        <v>2</v>
      </c>
      <c r="R8">
        <v>0</v>
      </c>
      <c r="S8">
        <v>0</v>
      </c>
      <c r="T8">
        <v>0</v>
      </c>
      <c r="U8" s="3" t="s">
        <v>67</v>
      </c>
      <c r="V8" s="2">
        <v>44234.570370370369</v>
      </c>
      <c r="W8" t="str">
        <f t="shared" si="1"/>
        <v>Negative</v>
      </c>
      <c r="X8" t="s">
        <v>1858</v>
      </c>
    </row>
    <row r="9" spans="1:38" x14ac:dyDescent="0.3">
      <c r="A9" t="s">
        <v>59</v>
      </c>
      <c r="B9" t="s">
        <v>60</v>
      </c>
      <c r="C9" t="s">
        <v>61</v>
      </c>
      <c r="D9" t="s">
        <v>62</v>
      </c>
      <c r="E9" t="s">
        <v>40</v>
      </c>
      <c r="F9">
        <v>19462</v>
      </c>
      <c r="G9">
        <v>40.122061042600002</v>
      </c>
      <c r="H9">
        <v>-75.283401457699995</v>
      </c>
      <c r="I9">
        <v>3</v>
      </c>
      <c r="J9">
        <v>39</v>
      </c>
      <c r="K9">
        <v>1</v>
      </c>
      <c r="L9" t="s">
        <v>63</v>
      </c>
      <c r="M9" t="s">
        <v>64</v>
      </c>
      <c r="N9" t="s">
        <v>29</v>
      </c>
      <c r="O9" t="s">
        <v>68</v>
      </c>
      <c r="P9" t="s">
        <v>69</v>
      </c>
      <c r="Q9">
        <v>3</v>
      </c>
      <c r="R9">
        <v>2</v>
      </c>
      <c r="S9">
        <v>0</v>
      </c>
      <c r="T9">
        <v>0</v>
      </c>
      <c r="U9" s="3" t="s">
        <v>70</v>
      </c>
      <c r="V9" s="2">
        <v>44393.930625000001</v>
      </c>
      <c r="W9" t="str">
        <f t="shared" si="1"/>
        <v>Positive</v>
      </c>
      <c r="X9" t="s">
        <v>1858</v>
      </c>
    </row>
    <row r="10" spans="1:38" x14ac:dyDescent="0.3">
      <c r="A10" t="s">
        <v>71</v>
      </c>
      <c r="B10" t="s">
        <v>72</v>
      </c>
      <c r="C10" t="s">
        <v>73</v>
      </c>
      <c r="D10" t="s">
        <v>74</v>
      </c>
      <c r="E10" t="s">
        <v>40</v>
      </c>
      <c r="F10">
        <v>19107</v>
      </c>
      <c r="G10">
        <v>39.947902800400001</v>
      </c>
      <c r="H10">
        <v>-75.1640327275</v>
      </c>
      <c r="I10">
        <v>3</v>
      </c>
      <c r="J10">
        <v>338</v>
      </c>
      <c r="K10">
        <v>1</v>
      </c>
      <c r="L10" t="s">
        <v>75</v>
      </c>
      <c r="M10" t="s">
        <v>76</v>
      </c>
      <c r="N10" t="s">
        <v>29</v>
      </c>
      <c r="O10" t="s">
        <v>77</v>
      </c>
      <c r="P10" t="s">
        <v>78</v>
      </c>
      <c r="Q10">
        <v>1</v>
      </c>
      <c r="R10">
        <v>2</v>
      </c>
      <c r="S10">
        <v>0</v>
      </c>
      <c r="T10">
        <v>0</v>
      </c>
      <c r="U10" s="3" t="s">
        <v>79</v>
      </c>
      <c r="V10" s="2">
        <v>42894.005208333336</v>
      </c>
      <c r="W10" t="str">
        <f t="shared" si="1"/>
        <v>Negative</v>
      </c>
      <c r="X10" t="s">
        <v>1858</v>
      </c>
    </row>
    <row r="11" spans="1:38" x14ac:dyDescent="0.3">
      <c r="A11" t="s">
        <v>71</v>
      </c>
      <c r="B11" t="s">
        <v>72</v>
      </c>
      <c r="C11" t="s">
        <v>73</v>
      </c>
      <c r="D11" t="s">
        <v>74</v>
      </c>
      <c r="E11" t="s">
        <v>40</v>
      </c>
      <c r="F11">
        <v>19107</v>
      </c>
      <c r="G11">
        <v>39.947902800400001</v>
      </c>
      <c r="H11">
        <v>-75.1640327275</v>
      </c>
      <c r="I11">
        <v>3</v>
      </c>
      <c r="J11">
        <v>338</v>
      </c>
      <c r="K11">
        <v>1</v>
      </c>
      <c r="L11" t="s">
        <v>75</v>
      </c>
      <c r="M11" t="s">
        <v>76</v>
      </c>
      <c r="N11" t="s">
        <v>29</v>
      </c>
      <c r="O11" t="s">
        <v>80</v>
      </c>
      <c r="P11" t="s">
        <v>81</v>
      </c>
      <c r="Q11">
        <v>2</v>
      </c>
      <c r="R11">
        <v>2</v>
      </c>
      <c r="S11">
        <v>0</v>
      </c>
      <c r="T11">
        <v>0</v>
      </c>
      <c r="U11" s="3" t="s">
        <v>82</v>
      </c>
      <c r="V11" s="2">
        <v>41963.896539351852</v>
      </c>
      <c r="W11" t="str">
        <f t="shared" si="1"/>
        <v>Negative</v>
      </c>
      <c r="X11" t="s">
        <v>1858</v>
      </c>
    </row>
    <row r="12" spans="1:38" x14ac:dyDescent="0.3">
      <c r="A12" t="s">
        <v>71</v>
      </c>
      <c r="B12" t="s">
        <v>72</v>
      </c>
      <c r="C12" t="s">
        <v>73</v>
      </c>
      <c r="D12" t="s">
        <v>74</v>
      </c>
      <c r="E12" t="s">
        <v>40</v>
      </c>
      <c r="F12">
        <v>19107</v>
      </c>
      <c r="G12">
        <v>39.947902800400001</v>
      </c>
      <c r="H12">
        <v>-75.1640327275</v>
      </c>
      <c r="I12">
        <v>3</v>
      </c>
      <c r="J12">
        <v>338</v>
      </c>
      <c r="K12">
        <v>1</v>
      </c>
      <c r="L12" t="s">
        <v>75</v>
      </c>
      <c r="M12" t="s">
        <v>76</v>
      </c>
      <c r="N12" t="s">
        <v>29</v>
      </c>
      <c r="O12" t="s">
        <v>83</v>
      </c>
      <c r="P12" t="s">
        <v>84</v>
      </c>
      <c r="Q12">
        <v>3</v>
      </c>
      <c r="R12">
        <v>0</v>
      </c>
      <c r="S12">
        <v>0</v>
      </c>
      <c r="T12">
        <v>0</v>
      </c>
      <c r="U12" s="3" t="s">
        <v>85</v>
      </c>
      <c r="V12" s="2">
        <v>42100.995995370373</v>
      </c>
      <c r="W12" t="str">
        <f t="shared" si="1"/>
        <v>Positive</v>
      </c>
      <c r="X12" t="s">
        <v>1858</v>
      </c>
    </row>
    <row r="13" spans="1:38" x14ac:dyDescent="0.3">
      <c r="A13" t="s">
        <v>71</v>
      </c>
      <c r="B13" t="s">
        <v>72</v>
      </c>
      <c r="C13" t="s">
        <v>73</v>
      </c>
      <c r="D13" t="s">
        <v>74</v>
      </c>
      <c r="E13" t="s">
        <v>40</v>
      </c>
      <c r="F13">
        <v>19107</v>
      </c>
      <c r="G13">
        <v>39.947902800400001</v>
      </c>
      <c r="H13">
        <v>-75.1640327275</v>
      </c>
      <c r="I13">
        <v>3</v>
      </c>
      <c r="J13">
        <v>338</v>
      </c>
      <c r="K13">
        <v>1</v>
      </c>
      <c r="L13" t="s">
        <v>75</v>
      </c>
      <c r="M13" t="s">
        <v>76</v>
      </c>
      <c r="N13" t="s">
        <v>29</v>
      </c>
      <c r="O13" t="s">
        <v>86</v>
      </c>
      <c r="P13" t="s">
        <v>87</v>
      </c>
      <c r="Q13">
        <v>3</v>
      </c>
      <c r="R13">
        <v>0</v>
      </c>
      <c r="S13">
        <v>0</v>
      </c>
      <c r="T13">
        <v>0</v>
      </c>
      <c r="U13" s="3" t="s">
        <v>88</v>
      </c>
      <c r="V13" s="2">
        <v>40923.088495370372</v>
      </c>
      <c r="W13" t="str">
        <f t="shared" si="1"/>
        <v>Positive</v>
      </c>
      <c r="X13" t="s">
        <v>1858</v>
      </c>
    </row>
    <row r="14" spans="1:38" x14ac:dyDescent="0.3">
      <c r="A14" t="s">
        <v>71</v>
      </c>
      <c r="B14" t="s">
        <v>72</v>
      </c>
      <c r="C14" t="s">
        <v>73</v>
      </c>
      <c r="D14" t="s">
        <v>74</v>
      </c>
      <c r="E14" t="s">
        <v>40</v>
      </c>
      <c r="F14">
        <v>19107</v>
      </c>
      <c r="G14">
        <v>39.947902800400001</v>
      </c>
      <c r="H14">
        <v>-75.1640327275</v>
      </c>
      <c r="I14">
        <v>3</v>
      </c>
      <c r="J14">
        <v>338</v>
      </c>
      <c r="K14">
        <v>1</v>
      </c>
      <c r="L14" t="s">
        <v>75</v>
      </c>
      <c r="M14" t="s">
        <v>76</v>
      </c>
      <c r="N14" t="s">
        <v>29</v>
      </c>
      <c r="O14" t="s">
        <v>89</v>
      </c>
      <c r="P14" t="s">
        <v>90</v>
      </c>
      <c r="Q14">
        <v>3</v>
      </c>
      <c r="R14">
        <v>0</v>
      </c>
      <c r="S14">
        <v>0</v>
      </c>
      <c r="T14">
        <v>0</v>
      </c>
      <c r="U14" s="3" t="s">
        <v>91</v>
      </c>
      <c r="V14" s="2">
        <v>42283.642291666663</v>
      </c>
      <c r="W14" t="str">
        <f t="shared" si="1"/>
        <v>Negative</v>
      </c>
      <c r="X14" t="s">
        <v>1858</v>
      </c>
    </row>
    <row r="15" spans="1:38" x14ac:dyDescent="0.3">
      <c r="A15" t="s">
        <v>71</v>
      </c>
      <c r="B15" t="s">
        <v>72</v>
      </c>
      <c r="C15" t="s">
        <v>73</v>
      </c>
      <c r="D15" t="s">
        <v>74</v>
      </c>
      <c r="E15" t="s">
        <v>40</v>
      </c>
      <c r="F15">
        <v>19107</v>
      </c>
      <c r="G15">
        <v>39.947902800400001</v>
      </c>
      <c r="H15">
        <v>-75.1640327275</v>
      </c>
      <c r="I15">
        <v>3</v>
      </c>
      <c r="J15">
        <v>338</v>
      </c>
      <c r="K15">
        <v>1</v>
      </c>
      <c r="L15" t="s">
        <v>75</v>
      </c>
      <c r="M15" t="s">
        <v>76</v>
      </c>
      <c r="N15" t="s">
        <v>29</v>
      </c>
      <c r="O15" t="s">
        <v>92</v>
      </c>
      <c r="P15" t="s">
        <v>93</v>
      </c>
      <c r="Q15">
        <v>2</v>
      </c>
      <c r="R15">
        <v>8</v>
      </c>
      <c r="S15">
        <v>0</v>
      </c>
      <c r="T15">
        <v>0</v>
      </c>
      <c r="U15" s="3" t="s">
        <v>94</v>
      </c>
      <c r="V15" s="2">
        <v>42004.613206018519</v>
      </c>
      <c r="W15" t="str">
        <f t="shared" si="1"/>
        <v>Negative</v>
      </c>
      <c r="X15" t="s">
        <v>1858</v>
      </c>
    </row>
    <row r="16" spans="1:38" ht="409.6" hidden="1" x14ac:dyDescent="0.3">
      <c r="A16" t="s">
        <v>71</v>
      </c>
      <c r="B16" t="s">
        <v>72</v>
      </c>
      <c r="C16" t="s">
        <v>73</v>
      </c>
      <c r="D16" t="s">
        <v>74</v>
      </c>
      <c r="E16" t="s">
        <v>40</v>
      </c>
      <c r="F16">
        <v>19107</v>
      </c>
      <c r="G16">
        <v>39.947902800400001</v>
      </c>
      <c r="H16">
        <v>-75.1640327275</v>
      </c>
      <c r="I16">
        <v>3</v>
      </c>
      <c r="J16">
        <v>338</v>
      </c>
      <c r="K16">
        <v>1</v>
      </c>
      <c r="L16" t="s">
        <v>75</v>
      </c>
      <c r="M16" t="s">
        <v>76</v>
      </c>
      <c r="N16" t="s">
        <v>29</v>
      </c>
      <c r="O16" t="s">
        <v>95</v>
      </c>
      <c r="P16" t="s">
        <v>96</v>
      </c>
      <c r="Q16">
        <v>4</v>
      </c>
      <c r="R16">
        <v>4</v>
      </c>
      <c r="S16">
        <v>0</v>
      </c>
      <c r="T16">
        <v>1</v>
      </c>
      <c r="U16" s="1" t="s">
        <v>97</v>
      </c>
      <c r="V16" s="2">
        <v>42681.560833333337</v>
      </c>
    </row>
    <row r="17" spans="1:24" x14ac:dyDescent="0.3">
      <c r="A17" t="s">
        <v>71</v>
      </c>
      <c r="B17" t="s">
        <v>72</v>
      </c>
      <c r="C17" t="s">
        <v>73</v>
      </c>
      <c r="D17" t="s">
        <v>74</v>
      </c>
      <c r="E17" t="s">
        <v>40</v>
      </c>
      <c r="F17">
        <v>19107</v>
      </c>
      <c r="G17">
        <v>39.947902800400001</v>
      </c>
      <c r="H17">
        <v>-75.1640327275</v>
      </c>
      <c r="I17">
        <v>3</v>
      </c>
      <c r="J17">
        <v>338</v>
      </c>
      <c r="K17">
        <v>1</v>
      </c>
      <c r="L17" t="s">
        <v>75</v>
      </c>
      <c r="M17" t="s">
        <v>76</v>
      </c>
      <c r="N17" t="s">
        <v>29</v>
      </c>
      <c r="O17" t="s">
        <v>98</v>
      </c>
      <c r="P17" t="s">
        <v>99</v>
      </c>
      <c r="Q17">
        <v>1</v>
      </c>
      <c r="R17">
        <v>0</v>
      </c>
      <c r="S17">
        <v>1</v>
      </c>
      <c r="T17">
        <v>0</v>
      </c>
      <c r="U17" s="3" t="s">
        <v>100</v>
      </c>
      <c r="V17" s="2">
        <v>42665.873298611114</v>
      </c>
      <c r="W17" t="str">
        <f t="shared" ref="W17:W19" si="2">IF(OR(I17 &lt;= 2, Q17 &lt;= 2, ISNUMBER(SEARCH("racism", U17)), ISNUMBER(SEARCH("sexism", U17)), ISNUMBER(SEARCH("homophobic", U17)), ISNUMBER(SEARCH("rude", U17)),ISNUMBER(SEARCH("crappy", U17)),ISNUMBER(SEARCH("stink", U17)), ISNUMBER(SEARCH("ignored", U17)), ISNUMBER(SEARCH("disrespect", U17))), "Negative", "Positive")</f>
        <v>Negative</v>
      </c>
      <c r="X17" t="s">
        <v>1858</v>
      </c>
    </row>
    <row r="18" spans="1:24" x14ac:dyDescent="0.3">
      <c r="A18" t="s">
        <v>71</v>
      </c>
      <c r="B18" t="s">
        <v>72</v>
      </c>
      <c r="C18" t="s">
        <v>73</v>
      </c>
      <c r="D18" t="s">
        <v>74</v>
      </c>
      <c r="E18" t="s">
        <v>40</v>
      </c>
      <c r="F18">
        <v>19107</v>
      </c>
      <c r="G18">
        <v>39.947902800400001</v>
      </c>
      <c r="H18">
        <v>-75.1640327275</v>
      </c>
      <c r="I18">
        <v>3</v>
      </c>
      <c r="J18">
        <v>338</v>
      </c>
      <c r="K18">
        <v>1</v>
      </c>
      <c r="L18" t="s">
        <v>75</v>
      </c>
      <c r="M18" t="s">
        <v>76</v>
      </c>
      <c r="N18" t="s">
        <v>29</v>
      </c>
      <c r="O18" t="s">
        <v>101</v>
      </c>
      <c r="P18" t="s">
        <v>102</v>
      </c>
      <c r="Q18">
        <v>2</v>
      </c>
      <c r="R18">
        <v>4</v>
      </c>
      <c r="S18">
        <v>2</v>
      </c>
      <c r="T18">
        <v>0</v>
      </c>
      <c r="U18" s="3" t="s">
        <v>103</v>
      </c>
      <c r="V18" s="2">
        <v>42596.182395833333</v>
      </c>
      <c r="W18" t="str">
        <f t="shared" si="2"/>
        <v>Negative</v>
      </c>
      <c r="X18" t="s">
        <v>1858</v>
      </c>
    </row>
    <row r="19" spans="1:24" x14ac:dyDescent="0.3">
      <c r="A19" t="s">
        <v>104</v>
      </c>
      <c r="B19" t="s">
        <v>105</v>
      </c>
      <c r="C19" t="s">
        <v>106</v>
      </c>
      <c r="D19" t="s">
        <v>74</v>
      </c>
      <c r="E19" t="s">
        <v>40</v>
      </c>
      <c r="F19">
        <v>19106</v>
      </c>
      <c r="G19">
        <v>39.945246063299997</v>
      </c>
      <c r="H19">
        <v>-75.143330097200007</v>
      </c>
      <c r="I19">
        <v>3</v>
      </c>
      <c r="J19">
        <v>217</v>
      </c>
      <c r="K19">
        <v>1</v>
      </c>
      <c r="L19" t="s">
        <v>107</v>
      </c>
      <c r="M19" t="s">
        <v>108</v>
      </c>
      <c r="N19" t="s">
        <v>29</v>
      </c>
      <c r="O19" t="s">
        <v>109</v>
      </c>
      <c r="P19" t="s">
        <v>110</v>
      </c>
      <c r="Q19">
        <v>2</v>
      </c>
      <c r="R19">
        <v>1</v>
      </c>
      <c r="S19">
        <v>1</v>
      </c>
      <c r="T19">
        <v>0</v>
      </c>
      <c r="U19" s="3" t="s">
        <v>111</v>
      </c>
      <c r="V19" s="2">
        <v>41089.15997685185</v>
      </c>
      <c r="W19" t="str">
        <f t="shared" si="2"/>
        <v>Negative</v>
      </c>
      <c r="X19" t="s">
        <v>1858</v>
      </c>
    </row>
    <row r="20" spans="1:24" ht="409.6" hidden="1" x14ac:dyDescent="0.3">
      <c r="A20" t="s">
        <v>104</v>
      </c>
      <c r="B20" t="s">
        <v>105</v>
      </c>
      <c r="C20" t="s">
        <v>106</v>
      </c>
      <c r="D20" t="s">
        <v>74</v>
      </c>
      <c r="E20" t="s">
        <v>40</v>
      </c>
      <c r="F20">
        <v>19106</v>
      </c>
      <c r="G20">
        <v>39.945246063299997</v>
      </c>
      <c r="H20">
        <v>-75.143330097200007</v>
      </c>
      <c r="I20">
        <v>3</v>
      </c>
      <c r="J20">
        <v>217</v>
      </c>
      <c r="K20">
        <v>1</v>
      </c>
      <c r="L20" t="s">
        <v>107</v>
      </c>
      <c r="M20" t="s">
        <v>108</v>
      </c>
      <c r="N20" t="s">
        <v>29</v>
      </c>
      <c r="O20" t="s">
        <v>112</v>
      </c>
      <c r="P20" t="s">
        <v>113</v>
      </c>
      <c r="Q20">
        <v>4</v>
      </c>
      <c r="R20">
        <v>1</v>
      </c>
      <c r="S20">
        <v>0</v>
      </c>
      <c r="T20">
        <v>0</v>
      </c>
      <c r="U20" s="1" t="s">
        <v>114</v>
      </c>
      <c r="V20" s="2">
        <v>41185.697002314817</v>
      </c>
    </row>
    <row r="21" spans="1:24" ht="409.6" hidden="1" x14ac:dyDescent="0.3">
      <c r="A21" t="s">
        <v>104</v>
      </c>
      <c r="B21" t="s">
        <v>105</v>
      </c>
      <c r="C21" t="s">
        <v>106</v>
      </c>
      <c r="D21" t="s">
        <v>74</v>
      </c>
      <c r="E21" t="s">
        <v>40</v>
      </c>
      <c r="F21">
        <v>19106</v>
      </c>
      <c r="G21">
        <v>39.945246063299997</v>
      </c>
      <c r="H21">
        <v>-75.143330097200007</v>
      </c>
      <c r="I21">
        <v>3</v>
      </c>
      <c r="J21">
        <v>217</v>
      </c>
      <c r="K21">
        <v>1</v>
      </c>
      <c r="L21" t="s">
        <v>107</v>
      </c>
      <c r="M21" t="s">
        <v>108</v>
      </c>
      <c r="N21" t="s">
        <v>29</v>
      </c>
      <c r="O21" t="s">
        <v>115</v>
      </c>
      <c r="P21" t="s">
        <v>116</v>
      </c>
      <c r="Q21">
        <v>4</v>
      </c>
      <c r="R21">
        <v>0</v>
      </c>
      <c r="S21">
        <v>0</v>
      </c>
      <c r="T21">
        <v>0</v>
      </c>
      <c r="U21" s="1" t="s">
        <v>117</v>
      </c>
      <c r="V21" s="2">
        <v>42491.550034722219</v>
      </c>
    </row>
    <row r="22" spans="1:24" x14ac:dyDescent="0.3">
      <c r="A22" t="s">
        <v>104</v>
      </c>
      <c r="B22" t="s">
        <v>105</v>
      </c>
      <c r="C22" t="s">
        <v>106</v>
      </c>
      <c r="D22" t="s">
        <v>74</v>
      </c>
      <c r="E22" t="s">
        <v>40</v>
      </c>
      <c r="F22">
        <v>19106</v>
      </c>
      <c r="G22">
        <v>39.945246063299997</v>
      </c>
      <c r="H22">
        <v>-75.143330097200007</v>
      </c>
      <c r="I22">
        <v>3</v>
      </c>
      <c r="J22">
        <v>217</v>
      </c>
      <c r="K22">
        <v>1</v>
      </c>
      <c r="L22" t="s">
        <v>107</v>
      </c>
      <c r="M22" t="s">
        <v>108</v>
      </c>
      <c r="N22" t="s">
        <v>29</v>
      </c>
      <c r="O22" t="s">
        <v>118</v>
      </c>
      <c r="P22" t="s">
        <v>119</v>
      </c>
      <c r="Q22">
        <v>3</v>
      </c>
      <c r="R22">
        <v>4</v>
      </c>
      <c r="S22">
        <v>0</v>
      </c>
      <c r="T22">
        <v>0</v>
      </c>
      <c r="U22" s="3" t="s">
        <v>120</v>
      </c>
      <c r="V22" s="2">
        <v>41025.936828703707</v>
      </c>
      <c r="W22" t="str">
        <f>IF(OR(I22 &lt;= 2, Q22 &lt;= 2, ISNUMBER(SEARCH("racism", U22)), ISNUMBER(SEARCH("sexism", U22)), ISNUMBER(SEARCH("homophobic", U22)), ISNUMBER(SEARCH("rude", U22)),ISNUMBER(SEARCH("crappy", U22)),ISNUMBER(SEARCH("stink", U22)), ISNUMBER(SEARCH("ignored", U22)), ISNUMBER(SEARCH("disrespect", U22))), "Negative", "Positive")</f>
        <v>Positive</v>
      </c>
      <c r="X22" t="s">
        <v>1858</v>
      </c>
    </row>
    <row r="23" spans="1:24" ht="409.6" hidden="1" x14ac:dyDescent="0.3">
      <c r="A23" t="s">
        <v>104</v>
      </c>
      <c r="B23" t="s">
        <v>105</v>
      </c>
      <c r="C23" t="s">
        <v>106</v>
      </c>
      <c r="D23" t="s">
        <v>74</v>
      </c>
      <c r="E23" t="s">
        <v>40</v>
      </c>
      <c r="F23">
        <v>19106</v>
      </c>
      <c r="G23">
        <v>39.945246063299997</v>
      </c>
      <c r="H23">
        <v>-75.143330097200007</v>
      </c>
      <c r="I23">
        <v>3</v>
      </c>
      <c r="J23">
        <v>217</v>
      </c>
      <c r="K23">
        <v>1</v>
      </c>
      <c r="L23" t="s">
        <v>107</v>
      </c>
      <c r="M23" t="s">
        <v>108</v>
      </c>
      <c r="N23" t="s">
        <v>29</v>
      </c>
      <c r="O23" t="s">
        <v>121</v>
      </c>
      <c r="P23" t="s">
        <v>122</v>
      </c>
      <c r="Q23">
        <v>4</v>
      </c>
      <c r="R23">
        <v>1</v>
      </c>
      <c r="S23">
        <v>0</v>
      </c>
      <c r="T23">
        <v>1</v>
      </c>
      <c r="U23" s="1" t="s">
        <v>123</v>
      </c>
      <c r="V23" s="2">
        <v>43294.622025462966</v>
      </c>
    </row>
    <row r="24" spans="1:24" x14ac:dyDescent="0.3">
      <c r="A24" t="s">
        <v>104</v>
      </c>
      <c r="B24" t="s">
        <v>105</v>
      </c>
      <c r="C24" t="s">
        <v>106</v>
      </c>
      <c r="D24" t="s">
        <v>74</v>
      </c>
      <c r="E24" t="s">
        <v>40</v>
      </c>
      <c r="F24">
        <v>19106</v>
      </c>
      <c r="G24">
        <v>39.945246063299997</v>
      </c>
      <c r="H24">
        <v>-75.143330097200007</v>
      </c>
      <c r="I24">
        <v>3</v>
      </c>
      <c r="J24">
        <v>217</v>
      </c>
      <c r="K24">
        <v>1</v>
      </c>
      <c r="L24" t="s">
        <v>107</v>
      </c>
      <c r="M24" t="s">
        <v>108</v>
      </c>
      <c r="N24" t="s">
        <v>29</v>
      </c>
      <c r="O24" t="s">
        <v>124</v>
      </c>
      <c r="P24" t="s">
        <v>125</v>
      </c>
      <c r="Q24">
        <v>1</v>
      </c>
      <c r="R24">
        <v>1</v>
      </c>
      <c r="S24">
        <v>0</v>
      </c>
      <c r="T24">
        <v>1</v>
      </c>
      <c r="U24" s="3" t="s">
        <v>126</v>
      </c>
      <c r="V24" s="2">
        <v>44018.887986111113</v>
      </c>
      <c r="W24" t="str">
        <f t="shared" ref="W24:W26" si="3">IF(OR(I24 &lt;= 2, Q24 &lt;= 2, ISNUMBER(SEARCH("racism", U24)), ISNUMBER(SEARCH("sexism", U24)), ISNUMBER(SEARCH("homophobic", U24)), ISNUMBER(SEARCH("rude", U24)),ISNUMBER(SEARCH("crappy", U24)),ISNUMBER(SEARCH("stink", U24)), ISNUMBER(SEARCH("ignored", U24)), ISNUMBER(SEARCH("disrespect", U24))), "Negative", "Positive")</f>
        <v>Negative</v>
      </c>
      <c r="X24" t="s">
        <v>1858</v>
      </c>
    </row>
    <row r="25" spans="1:24" x14ac:dyDescent="0.3">
      <c r="A25" t="s">
        <v>104</v>
      </c>
      <c r="B25" t="s">
        <v>105</v>
      </c>
      <c r="C25" t="s">
        <v>106</v>
      </c>
      <c r="D25" t="s">
        <v>74</v>
      </c>
      <c r="E25" t="s">
        <v>40</v>
      </c>
      <c r="F25">
        <v>19106</v>
      </c>
      <c r="G25">
        <v>39.945246063299997</v>
      </c>
      <c r="H25">
        <v>-75.143330097200007</v>
      </c>
      <c r="I25">
        <v>3</v>
      </c>
      <c r="J25">
        <v>217</v>
      </c>
      <c r="K25">
        <v>1</v>
      </c>
      <c r="L25" t="s">
        <v>107</v>
      </c>
      <c r="M25" t="s">
        <v>108</v>
      </c>
      <c r="N25" t="s">
        <v>29</v>
      </c>
      <c r="O25" t="s">
        <v>127</v>
      </c>
      <c r="P25" t="s">
        <v>128</v>
      </c>
      <c r="Q25">
        <v>1</v>
      </c>
      <c r="R25">
        <v>4</v>
      </c>
      <c r="S25">
        <v>1</v>
      </c>
      <c r="T25">
        <v>1</v>
      </c>
      <c r="U25" s="3" t="s">
        <v>129</v>
      </c>
      <c r="V25" s="2">
        <v>43824.914270833331</v>
      </c>
      <c r="W25" t="str">
        <f t="shared" si="3"/>
        <v>Negative</v>
      </c>
      <c r="X25" t="s">
        <v>1858</v>
      </c>
    </row>
    <row r="26" spans="1:24" x14ac:dyDescent="0.3">
      <c r="A26" t="s">
        <v>130</v>
      </c>
      <c r="B26" t="s">
        <v>131</v>
      </c>
      <c r="C26" t="s">
        <v>132</v>
      </c>
      <c r="D26" t="s">
        <v>133</v>
      </c>
      <c r="E26" t="s">
        <v>134</v>
      </c>
      <c r="F26">
        <v>85745</v>
      </c>
      <c r="G26">
        <v>32.249319999999997</v>
      </c>
      <c r="H26">
        <v>-110.99432299999999</v>
      </c>
      <c r="I26">
        <v>3.5</v>
      </c>
      <c r="J26">
        <v>44</v>
      </c>
      <c r="K26">
        <v>0</v>
      </c>
      <c r="L26" t="s">
        <v>135</v>
      </c>
      <c r="M26" t="s">
        <v>136</v>
      </c>
      <c r="N26" t="s">
        <v>29</v>
      </c>
      <c r="O26" t="s">
        <v>137</v>
      </c>
      <c r="P26" t="s">
        <v>138</v>
      </c>
      <c r="Q26">
        <v>2</v>
      </c>
      <c r="R26">
        <v>4</v>
      </c>
      <c r="S26">
        <v>0</v>
      </c>
      <c r="T26">
        <v>1</v>
      </c>
      <c r="U26" s="3" t="s">
        <v>139</v>
      </c>
      <c r="V26" s="2">
        <v>41523.926898148151</v>
      </c>
      <c r="W26" t="str">
        <f t="shared" si="3"/>
        <v>Negative</v>
      </c>
      <c r="X26" t="s">
        <v>1858</v>
      </c>
    </row>
    <row r="27" spans="1:24" ht="409.6" hidden="1" x14ac:dyDescent="0.3">
      <c r="A27" t="s">
        <v>130</v>
      </c>
      <c r="B27" t="s">
        <v>131</v>
      </c>
      <c r="C27" t="s">
        <v>132</v>
      </c>
      <c r="D27" t="s">
        <v>133</v>
      </c>
      <c r="E27" t="s">
        <v>134</v>
      </c>
      <c r="F27">
        <v>85745</v>
      </c>
      <c r="G27">
        <v>32.249319999999997</v>
      </c>
      <c r="H27">
        <v>-110.99432299999999</v>
      </c>
      <c r="I27">
        <v>3.5</v>
      </c>
      <c r="J27">
        <v>44</v>
      </c>
      <c r="K27">
        <v>0</v>
      </c>
      <c r="L27" t="s">
        <v>135</v>
      </c>
      <c r="M27" t="s">
        <v>136</v>
      </c>
      <c r="N27" t="s">
        <v>29</v>
      </c>
      <c r="O27" t="s">
        <v>140</v>
      </c>
      <c r="P27" t="s">
        <v>141</v>
      </c>
      <c r="Q27">
        <v>5</v>
      </c>
      <c r="R27">
        <v>0</v>
      </c>
      <c r="S27">
        <v>0</v>
      </c>
      <c r="T27">
        <v>0</v>
      </c>
      <c r="U27" s="1" t="s">
        <v>142</v>
      </c>
      <c r="V27" s="2">
        <v>41475.284594907411</v>
      </c>
    </row>
    <row r="28" spans="1:24" hidden="1" x14ac:dyDescent="0.3">
      <c r="A28" t="s">
        <v>143</v>
      </c>
      <c r="B28" t="s">
        <v>144</v>
      </c>
      <c r="C28" t="s">
        <v>145</v>
      </c>
      <c r="D28" t="s">
        <v>25</v>
      </c>
      <c r="E28" t="s">
        <v>26</v>
      </c>
      <c r="F28">
        <v>89502</v>
      </c>
      <c r="G28">
        <v>39.504421399999998</v>
      </c>
      <c r="H28">
        <v>-119.7795893</v>
      </c>
      <c r="I28">
        <v>4</v>
      </c>
      <c r="J28">
        <v>167</v>
      </c>
      <c r="K28">
        <v>1</v>
      </c>
      <c r="L28" t="s">
        <v>146</v>
      </c>
      <c r="M28" t="s">
        <v>147</v>
      </c>
      <c r="N28" t="s">
        <v>29</v>
      </c>
      <c r="O28" t="s">
        <v>148</v>
      </c>
      <c r="P28" t="s">
        <v>149</v>
      </c>
      <c r="Q28">
        <v>5</v>
      </c>
      <c r="R28">
        <v>0</v>
      </c>
      <c r="S28">
        <v>0</v>
      </c>
      <c r="T28">
        <v>0</v>
      </c>
      <c r="U28" s="1" t="s">
        <v>150</v>
      </c>
      <c r="V28" s="2">
        <v>40723.042280092595</v>
      </c>
    </row>
    <row r="29" spans="1:24" hidden="1" x14ac:dyDescent="0.3">
      <c r="A29" t="s">
        <v>143</v>
      </c>
      <c r="B29" t="s">
        <v>144</v>
      </c>
      <c r="C29" t="s">
        <v>145</v>
      </c>
      <c r="D29" t="s">
        <v>25</v>
      </c>
      <c r="E29" t="s">
        <v>26</v>
      </c>
      <c r="F29">
        <v>89502</v>
      </c>
      <c r="G29">
        <v>39.504421399999998</v>
      </c>
      <c r="H29">
        <v>-119.7795893</v>
      </c>
      <c r="I29">
        <v>4</v>
      </c>
      <c r="J29">
        <v>167</v>
      </c>
      <c r="K29">
        <v>1</v>
      </c>
      <c r="L29" t="s">
        <v>146</v>
      </c>
      <c r="M29" t="s">
        <v>147</v>
      </c>
      <c r="N29" t="s">
        <v>29</v>
      </c>
      <c r="O29" t="s">
        <v>151</v>
      </c>
      <c r="P29" t="s">
        <v>152</v>
      </c>
      <c r="Q29">
        <v>1</v>
      </c>
      <c r="R29">
        <v>4</v>
      </c>
      <c r="S29">
        <v>1</v>
      </c>
      <c r="T29">
        <v>1</v>
      </c>
      <c r="U29" s="3" t="s">
        <v>153</v>
      </c>
      <c r="V29" s="2">
        <v>43679.84034722222</v>
      </c>
    </row>
    <row r="30" spans="1:24" hidden="1" x14ac:dyDescent="0.3">
      <c r="A30" t="s">
        <v>143</v>
      </c>
      <c r="B30" t="s">
        <v>144</v>
      </c>
      <c r="C30" t="s">
        <v>145</v>
      </c>
      <c r="D30" t="s">
        <v>25</v>
      </c>
      <c r="E30" t="s">
        <v>26</v>
      </c>
      <c r="F30">
        <v>89502</v>
      </c>
      <c r="G30">
        <v>39.504421399999998</v>
      </c>
      <c r="H30">
        <v>-119.7795893</v>
      </c>
      <c r="I30">
        <v>4</v>
      </c>
      <c r="J30">
        <v>167</v>
      </c>
      <c r="K30">
        <v>1</v>
      </c>
      <c r="L30" t="s">
        <v>146</v>
      </c>
      <c r="M30" t="s">
        <v>147</v>
      </c>
      <c r="N30" t="s">
        <v>29</v>
      </c>
      <c r="O30" t="s">
        <v>154</v>
      </c>
      <c r="P30" t="s">
        <v>155</v>
      </c>
      <c r="Q30">
        <v>2</v>
      </c>
      <c r="R30">
        <v>0</v>
      </c>
      <c r="S30">
        <v>0</v>
      </c>
      <c r="T30">
        <v>0</v>
      </c>
      <c r="U30" s="3" t="s">
        <v>156</v>
      </c>
      <c r="V30" s="2">
        <v>43661.121388888889</v>
      </c>
    </row>
    <row r="31" spans="1:24" hidden="1" x14ac:dyDescent="0.3">
      <c r="A31" t="s">
        <v>143</v>
      </c>
      <c r="B31" t="s">
        <v>144</v>
      </c>
      <c r="C31" t="s">
        <v>145</v>
      </c>
      <c r="D31" t="s">
        <v>25</v>
      </c>
      <c r="E31" t="s">
        <v>26</v>
      </c>
      <c r="F31">
        <v>89502</v>
      </c>
      <c r="G31">
        <v>39.504421399999998</v>
      </c>
      <c r="H31">
        <v>-119.7795893</v>
      </c>
      <c r="I31">
        <v>4</v>
      </c>
      <c r="J31">
        <v>167</v>
      </c>
      <c r="K31">
        <v>1</v>
      </c>
      <c r="L31" t="s">
        <v>146</v>
      </c>
      <c r="M31" t="s">
        <v>147</v>
      </c>
      <c r="N31" t="s">
        <v>29</v>
      </c>
      <c r="O31" t="s">
        <v>157</v>
      </c>
      <c r="P31" t="s">
        <v>158</v>
      </c>
      <c r="Q31">
        <v>4</v>
      </c>
      <c r="R31">
        <v>12</v>
      </c>
      <c r="S31">
        <v>9</v>
      </c>
      <c r="T31">
        <v>11</v>
      </c>
      <c r="U31" s="1" t="s">
        <v>159</v>
      </c>
      <c r="V31" s="2">
        <v>41504.382303240738</v>
      </c>
    </row>
    <row r="32" spans="1:24" x14ac:dyDescent="0.3">
      <c r="A32" t="s">
        <v>160</v>
      </c>
      <c r="B32" t="s">
        <v>161</v>
      </c>
      <c r="C32" t="s">
        <v>162</v>
      </c>
      <c r="D32" t="s">
        <v>133</v>
      </c>
      <c r="E32" t="s">
        <v>134</v>
      </c>
      <c r="F32">
        <v>85745</v>
      </c>
      <c r="G32">
        <v>32.209351900000001</v>
      </c>
      <c r="H32">
        <v>-110.9807012</v>
      </c>
      <c r="I32">
        <v>1.5</v>
      </c>
      <c r="J32">
        <v>15</v>
      </c>
      <c r="K32">
        <v>1</v>
      </c>
      <c r="L32" t="s">
        <v>163</v>
      </c>
      <c r="M32" t="s">
        <v>164</v>
      </c>
      <c r="O32" t="s">
        <v>165</v>
      </c>
      <c r="P32" t="s">
        <v>166</v>
      </c>
      <c r="Q32">
        <v>1</v>
      </c>
      <c r="R32">
        <v>0</v>
      </c>
      <c r="S32">
        <v>0</v>
      </c>
      <c r="T32">
        <v>0</v>
      </c>
      <c r="U32" s="3" t="s">
        <v>167</v>
      </c>
      <c r="V32" s="2">
        <v>43563.041932870372</v>
      </c>
      <c r="W32" t="str">
        <f t="shared" ref="W32:W41" si="4">IF(OR(I32 &lt;= 2, Q32 &lt;= 2, ISNUMBER(SEARCH("racism", U32)), ISNUMBER(SEARCH("sexism", U32)), ISNUMBER(SEARCH("homophobic", U32)), ISNUMBER(SEARCH("rude", U32)),ISNUMBER(SEARCH("crappy", U32)),ISNUMBER(SEARCH("stink", U32)), ISNUMBER(SEARCH("ignored", U32)), ISNUMBER(SEARCH("disrespect", U32))), "Negative", "Positive")</f>
        <v>Negative</v>
      </c>
      <c r="X32" t="s">
        <v>1858</v>
      </c>
    </row>
    <row r="33" spans="1:24" x14ac:dyDescent="0.3">
      <c r="A33" t="s">
        <v>168</v>
      </c>
      <c r="B33" t="s">
        <v>169</v>
      </c>
      <c r="C33" t="s">
        <v>170</v>
      </c>
      <c r="D33" t="s">
        <v>171</v>
      </c>
      <c r="E33" t="s">
        <v>40</v>
      </c>
      <c r="F33">
        <v>19020</v>
      </c>
      <c r="G33">
        <v>40.125506999999999</v>
      </c>
      <c r="H33">
        <v>-74.964765999999997</v>
      </c>
      <c r="I33">
        <v>1.5</v>
      </c>
      <c r="J33">
        <v>32</v>
      </c>
      <c r="K33">
        <v>1</v>
      </c>
      <c r="L33" t="s">
        <v>172</v>
      </c>
      <c r="M33" t="s">
        <v>41</v>
      </c>
      <c r="N33" t="s">
        <v>29</v>
      </c>
      <c r="O33" t="s">
        <v>173</v>
      </c>
      <c r="P33" t="s">
        <v>174</v>
      </c>
      <c r="Q33">
        <v>1</v>
      </c>
      <c r="R33">
        <v>0</v>
      </c>
      <c r="S33">
        <v>0</v>
      </c>
      <c r="T33">
        <v>0</v>
      </c>
      <c r="U33" s="3" t="s">
        <v>175</v>
      </c>
      <c r="V33" s="2">
        <v>43628.298229166663</v>
      </c>
      <c r="W33" t="str">
        <f t="shared" si="4"/>
        <v>Negative</v>
      </c>
      <c r="X33" t="s">
        <v>1858</v>
      </c>
    </row>
    <row r="34" spans="1:24" x14ac:dyDescent="0.3">
      <c r="A34" t="s">
        <v>176</v>
      </c>
      <c r="B34" t="s">
        <v>177</v>
      </c>
      <c r="C34" t="s">
        <v>178</v>
      </c>
      <c r="D34" t="s">
        <v>179</v>
      </c>
      <c r="E34" t="s">
        <v>40</v>
      </c>
      <c r="F34">
        <v>19090</v>
      </c>
      <c r="G34">
        <v>40.159437030699998</v>
      </c>
      <c r="H34">
        <v>-75.124409794800002</v>
      </c>
      <c r="I34">
        <v>2.5</v>
      </c>
      <c r="J34">
        <v>57</v>
      </c>
      <c r="K34">
        <v>1</v>
      </c>
      <c r="L34" t="s">
        <v>146</v>
      </c>
      <c r="M34" t="s">
        <v>180</v>
      </c>
      <c r="N34" t="s">
        <v>29</v>
      </c>
      <c r="O34" t="s">
        <v>181</v>
      </c>
      <c r="P34" t="s">
        <v>182</v>
      </c>
      <c r="Q34">
        <v>1</v>
      </c>
      <c r="R34">
        <v>0</v>
      </c>
      <c r="S34">
        <v>0</v>
      </c>
      <c r="T34">
        <v>0</v>
      </c>
      <c r="U34" s="3" t="s">
        <v>183</v>
      </c>
      <c r="V34" s="2">
        <v>42501.127638888887</v>
      </c>
      <c r="W34" t="str">
        <f t="shared" si="4"/>
        <v>Negative</v>
      </c>
      <c r="X34" t="s">
        <v>1858</v>
      </c>
    </row>
    <row r="35" spans="1:24" x14ac:dyDescent="0.3">
      <c r="A35" t="s">
        <v>184</v>
      </c>
      <c r="B35" t="s">
        <v>185</v>
      </c>
      <c r="C35" t="s">
        <v>186</v>
      </c>
      <c r="D35" t="s">
        <v>133</v>
      </c>
      <c r="E35" t="s">
        <v>134</v>
      </c>
      <c r="F35">
        <v>85714</v>
      </c>
      <c r="G35">
        <v>32.163798999999997</v>
      </c>
      <c r="H35">
        <v>-110.915081</v>
      </c>
      <c r="I35">
        <v>1.5</v>
      </c>
      <c r="J35">
        <v>10</v>
      </c>
      <c r="K35">
        <v>0</v>
      </c>
      <c r="L35" t="s">
        <v>146</v>
      </c>
      <c r="M35" t="s">
        <v>187</v>
      </c>
      <c r="O35" t="s">
        <v>188</v>
      </c>
      <c r="P35" t="s">
        <v>189</v>
      </c>
      <c r="Q35">
        <v>1</v>
      </c>
      <c r="R35">
        <v>0</v>
      </c>
      <c r="S35">
        <v>0</v>
      </c>
      <c r="T35">
        <v>0</v>
      </c>
      <c r="U35" s="3" t="s">
        <v>190</v>
      </c>
      <c r="V35" s="2">
        <v>42158.311423611114</v>
      </c>
      <c r="W35" t="str">
        <f t="shared" si="4"/>
        <v>Negative</v>
      </c>
      <c r="X35" t="s">
        <v>1858</v>
      </c>
    </row>
    <row r="36" spans="1:24" x14ac:dyDescent="0.3">
      <c r="A36" t="s">
        <v>191</v>
      </c>
      <c r="B36" t="s">
        <v>192</v>
      </c>
      <c r="C36" t="s">
        <v>193</v>
      </c>
      <c r="D36" t="s">
        <v>25</v>
      </c>
      <c r="E36" t="s">
        <v>26</v>
      </c>
      <c r="F36">
        <v>89502</v>
      </c>
      <c r="G36">
        <v>39.510188999999997</v>
      </c>
      <c r="H36">
        <v>-119.782025</v>
      </c>
      <c r="I36">
        <v>2.5</v>
      </c>
      <c r="J36">
        <v>187</v>
      </c>
      <c r="K36">
        <v>1</v>
      </c>
      <c r="L36" t="s">
        <v>194</v>
      </c>
      <c r="M36" t="s">
        <v>187</v>
      </c>
      <c r="N36" t="s">
        <v>29</v>
      </c>
      <c r="O36" t="s">
        <v>195</v>
      </c>
      <c r="P36" t="s">
        <v>196</v>
      </c>
      <c r="Q36">
        <v>1</v>
      </c>
      <c r="R36">
        <v>2</v>
      </c>
      <c r="S36">
        <v>0</v>
      </c>
      <c r="T36">
        <v>1</v>
      </c>
      <c r="U36" s="3" t="s">
        <v>197</v>
      </c>
      <c r="V36" s="2">
        <v>41845.594571759262</v>
      </c>
      <c r="W36" t="str">
        <f t="shared" si="4"/>
        <v>Negative</v>
      </c>
      <c r="X36" t="s">
        <v>1858</v>
      </c>
    </row>
    <row r="37" spans="1:24" x14ac:dyDescent="0.3">
      <c r="A37" t="s">
        <v>191</v>
      </c>
      <c r="B37" t="s">
        <v>192</v>
      </c>
      <c r="C37" t="s">
        <v>193</v>
      </c>
      <c r="D37" t="s">
        <v>25</v>
      </c>
      <c r="E37" t="s">
        <v>26</v>
      </c>
      <c r="F37">
        <v>89502</v>
      </c>
      <c r="G37">
        <v>39.510188999999997</v>
      </c>
      <c r="H37">
        <v>-119.782025</v>
      </c>
      <c r="I37">
        <v>2.5</v>
      </c>
      <c r="J37">
        <v>187</v>
      </c>
      <c r="K37">
        <v>1</v>
      </c>
      <c r="L37" t="s">
        <v>194</v>
      </c>
      <c r="M37" t="s">
        <v>187</v>
      </c>
      <c r="N37" t="s">
        <v>29</v>
      </c>
      <c r="O37" t="s">
        <v>198</v>
      </c>
      <c r="P37" t="s">
        <v>199</v>
      </c>
      <c r="Q37">
        <v>2</v>
      </c>
      <c r="R37">
        <v>2</v>
      </c>
      <c r="S37">
        <v>0</v>
      </c>
      <c r="T37">
        <v>0</v>
      </c>
      <c r="U37" s="3" t="s">
        <v>200</v>
      </c>
      <c r="V37" s="2">
        <v>39694.281238425923</v>
      </c>
      <c r="W37" t="str">
        <f t="shared" si="4"/>
        <v>Negative</v>
      </c>
      <c r="X37" t="s">
        <v>1858</v>
      </c>
    </row>
    <row r="38" spans="1:24" x14ac:dyDescent="0.3">
      <c r="A38" t="s">
        <v>191</v>
      </c>
      <c r="B38" t="s">
        <v>192</v>
      </c>
      <c r="C38" t="s">
        <v>193</v>
      </c>
      <c r="D38" t="s">
        <v>25</v>
      </c>
      <c r="E38" t="s">
        <v>26</v>
      </c>
      <c r="F38">
        <v>89502</v>
      </c>
      <c r="G38">
        <v>39.510188999999997</v>
      </c>
      <c r="H38">
        <v>-119.782025</v>
      </c>
      <c r="I38">
        <v>2.5</v>
      </c>
      <c r="J38">
        <v>187</v>
      </c>
      <c r="K38">
        <v>1</v>
      </c>
      <c r="L38" t="s">
        <v>194</v>
      </c>
      <c r="M38" t="s">
        <v>187</v>
      </c>
      <c r="N38" t="s">
        <v>29</v>
      </c>
      <c r="O38" t="s">
        <v>201</v>
      </c>
      <c r="P38" t="s">
        <v>202</v>
      </c>
      <c r="Q38">
        <v>1</v>
      </c>
      <c r="R38">
        <v>5</v>
      </c>
      <c r="S38">
        <v>0</v>
      </c>
      <c r="T38">
        <v>0</v>
      </c>
      <c r="U38" s="3" t="s">
        <v>203</v>
      </c>
      <c r="V38" s="2">
        <v>44233.353298611109</v>
      </c>
      <c r="W38" t="str">
        <f t="shared" si="4"/>
        <v>Negative</v>
      </c>
      <c r="X38" t="s">
        <v>1858</v>
      </c>
    </row>
    <row r="39" spans="1:24" x14ac:dyDescent="0.3">
      <c r="A39" t="s">
        <v>191</v>
      </c>
      <c r="B39" t="s">
        <v>192</v>
      </c>
      <c r="C39" t="s">
        <v>193</v>
      </c>
      <c r="D39" t="s">
        <v>25</v>
      </c>
      <c r="E39" t="s">
        <v>26</v>
      </c>
      <c r="F39">
        <v>89502</v>
      </c>
      <c r="G39">
        <v>39.510188999999997</v>
      </c>
      <c r="H39">
        <v>-119.782025</v>
      </c>
      <c r="I39">
        <v>2.5</v>
      </c>
      <c r="J39">
        <v>187</v>
      </c>
      <c r="K39">
        <v>1</v>
      </c>
      <c r="L39" t="s">
        <v>194</v>
      </c>
      <c r="M39" t="s">
        <v>187</v>
      </c>
      <c r="N39" t="s">
        <v>29</v>
      </c>
      <c r="O39" t="s">
        <v>204</v>
      </c>
      <c r="P39" t="s">
        <v>205</v>
      </c>
      <c r="Q39">
        <v>2</v>
      </c>
      <c r="R39">
        <v>2</v>
      </c>
      <c r="S39">
        <v>0</v>
      </c>
      <c r="T39">
        <v>1</v>
      </c>
      <c r="U39" s="3" t="s">
        <v>206</v>
      </c>
      <c r="V39" s="2">
        <v>43489.000416666669</v>
      </c>
      <c r="W39" t="str">
        <f t="shared" si="4"/>
        <v>Negative</v>
      </c>
      <c r="X39" t="s">
        <v>1858</v>
      </c>
    </row>
    <row r="40" spans="1:24" x14ac:dyDescent="0.3">
      <c r="A40" t="s">
        <v>191</v>
      </c>
      <c r="B40" t="s">
        <v>192</v>
      </c>
      <c r="C40" t="s">
        <v>193</v>
      </c>
      <c r="D40" t="s">
        <v>25</v>
      </c>
      <c r="E40" t="s">
        <v>26</v>
      </c>
      <c r="F40">
        <v>89502</v>
      </c>
      <c r="G40">
        <v>39.510188999999997</v>
      </c>
      <c r="H40">
        <v>-119.782025</v>
      </c>
      <c r="I40">
        <v>2.5</v>
      </c>
      <c r="J40">
        <v>187</v>
      </c>
      <c r="K40">
        <v>1</v>
      </c>
      <c r="L40" t="s">
        <v>194</v>
      </c>
      <c r="M40" t="s">
        <v>187</v>
      </c>
      <c r="N40" t="s">
        <v>29</v>
      </c>
      <c r="O40" t="s">
        <v>207</v>
      </c>
      <c r="P40" t="s">
        <v>208</v>
      </c>
      <c r="Q40">
        <v>1</v>
      </c>
      <c r="R40">
        <v>0</v>
      </c>
      <c r="S40">
        <v>0</v>
      </c>
      <c r="T40">
        <v>0</v>
      </c>
      <c r="U40" s="3" t="s">
        <v>209</v>
      </c>
      <c r="V40" s="2">
        <v>44363.777708333335</v>
      </c>
      <c r="W40" t="str">
        <f t="shared" si="4"/>
        <v>Negative</v>
      </c>
      <c r="X40" t="s">
        <v>1858</v>
      </c>
    </row>
    <row r="41" spans="1:24" x14ac:dyDescent="0.3">
      <c r="A41" t="s">
        <v>210</v>
      </c>
      <c r="B41" t="s">
        <v>211</v>
      </c>
      <c r="C41" t="s">
        <v>212</v>
      </c>
      <c r="D41" t="s">
        <v>213</v>
      </c>
      <c r="E41" t="s">
        <v>40</v>
      </c>
      <c r="F41">
        <v>19029</v>
      </c>
      <c r="G41">
        <v>39.867530000000002</v>
      </c>
      <c r="H41">
        <v>-75.303769000000003</v>
      </c>
      <c r="I41">
        <v>2</v>
      </c>
      <c r="J41">
        <v>146</v>
      </c>
      <c r="K41">
        <v>1</v>
      </c>
      <c r="L41" t="s">
        <v>214</v>
      </c>
      <c r="M41" t="s">
        <v>215</v>
      </c>
      <c r="N41" t="s">
        <v>29</v>
      </c>
      <c r="O41" t="s">
        <v>216</v>
      </c>
      <c r="P41" t="s">
        <v>217</v>
      </c>
      <c r="Q41">
        <v>3</v>
      </c>
      <c r="R41">
        <v>1</v>
      </c>
      <c r="S41">
        <v>0</v>
      </c>
      <c r="T41">
        <v>2</v>
      </c>
      <c r="U41" s="3" t="s">
        <v>218</v>
      </c>
      <c r="V41" s="2">
        <v>41046.121793981481</v>
      </c>
      <c r="W41" t="str">
        <f t="shared" si="4"/>
        <v>Negative</v>
      </c>
      <c r="X41" t="s">
        <v>1858</v>
      </c>
    </row>
    <row r="42" spans="1:24" ht="409.6" hidden="1" x14ac:dyDescent="0.3">
      <c r="A42" t="s">
        <v>219</v>
      </c>
      <c r="B42" t="s">
        <v>220</v>
      </c>
      <c r="C42" t="s">
        <v>221</v>
      </c>
      <c r="D42" t="s">
        <v>74</v>
      </c>
      <c r="E42" t="s">
        <v>40</v>
      </c>
      <c r="F42">
        <v>19103</v>
      </c>
      <c r="G42">
        <v>39.956932299999998</v>
      </c>
      <c r="H42">
        <v>-75.170270500000001</v>
      </c>
      <c r="I42">
        <v>3.5</v>
      </c>
      <c r="J42">
        <v>211</v>
      </c>
      <c r="K42">
        <v>1</v>
      </c>
      <c r="L42" t="s">
        <v>222</v>
      </c>
      <c r="M42" t="s">
        <v>223</v>
      </c>
      <c r="N42" t="s">
        <v>29</v>
      </c>
      <c r="O42" t="s">
        <v>224</v>
      </c>
      <c r="P42" t="s">
        <v>225</v>
      </c>
      <c r="Q42">
        <v>4</v>
      </c>
      <c r="R42">
        <v>3</v>
      </c>
      <c r="S42">
        <v>0</v>
      </c>
      <c r="T42">
        <v>2</v>
      </c>
      <c r="U42" s="1" t="s">
        <v>226</v>
      </c>
      <c r="V42" s="2">
        <v>42560.829409722224</v>
      </c>
    </row>
    <row r="43" spans="1:24" x14ac:dyDescent="0.3">
      <c r="A43" t="s">
        <v>219</v>
      </c>
      <c r="B43" t="s">
        <v>220</v>
      </c>
      <c r="C43" t="s">
        <v>221</v>
      </c>
      <c r="D43" t="s">
        <v>74</v>
      </c>
      <c r="E43" t="s">
        <v>40</v>
      </c>
      <c r="F43">
        <v>19103</v>
      </c>
      <c r="G43">
        <v>39.956932299999998</v>
      </c>
      <c r="H43">
        <v>-75.170270500000001</v>
      </c>
      <c r="I43">
        <v>3.5</v>
      </c>
      <c r="J43">
        <v>211</v>
      </c>
      <c r="K43">
        <v>1</v>
      </c>
      <c r="L43" t="s">
        <v>222</v>
      </c>
      <c r="M43" t="s">
        <v>223</v>
      </c>
      <c r="N43" t="s">
        <v>29</v>
      </c>
      <c r="O43" t="s">
        <v>227</v>
      </c>
      <c r="P43" t="s">
        <v>228</v>
      </c>
      <c r="Q43">
        <v>1</v>
      </c>
      <c r="R43">
        <v>3</v>
      </c>
      <c r="S43">
        <v>1</v>
      </c>
      <c r="T43">
        <v>0</v>
      </c>
      <c r="U43" s="3" t="s">
        <v>229</v>
      </c>
      <c r="V43" s="2">
        <v>42662.789224537039</v>
      </c>
      <c r="W43" t="str">
        <f>IF(OR(I43 &lt;= 2, Q43 &lt;= 2, ISNUMBER(SEARCH("racism", U43)), ISNUMBER(SEARCH("sexism", U43)), ISNUMBER(SEARCH("homophobic", U43)), ISNUMBER(SEARCH("rude", U43)),ISNUMBER(SEARCH("crappy", U43)),ISNUMBER(SEARCH("stink", U43)), ISNUMBER(SEARCH("ignored", U43)), ISNUMBER(SEARCH("disrespect", U43))), "Negative", "Positive")</f>
        <v>Negative</v>
      </c>
      <c r="X43" t="s">
        <v>1858</v>
      </c>
    </row>
    <row r="44" spans="1:24" ht="409.6" hidden="1" x14ac:dyDescent="0.3">
      <c r="A44" t="s">
        <v>219</v>
      </c>
      <c r="B44" t="s">
        <v>220</v>
      </c>
      <c r="C44" t="s">
        <v>221</v>
      </c>
      <c r="D44" t="s">
        <v>74</v>
      </c>
      <c r="E44" t="s">
        <v>40</v>
      </c>
      <c r="F44">
        <v>19103</v>
      </c>
      <c r="G44">
        <v>39.956932299999998</v>
      </c>
      <c r="H44">
        <v>-75.170270500000001</v>
      </c>
      <c r="I44">
        <v>3.5</v>
      </c>
      <c r="J44">
        <v>211</v>
      </c>
      <c r="K44">
        <v>1</v>
      </c>
      <c r="L44" t="s">
        <v>222</v>
      </c>
      <c r="M44" t="s">
        <v>223</v>
      </c>
      <c r="N44" t="s">
        <v>29</v>
      </c>
      <c r="O44" t="s">
        <v>230</v>
      </c>
      <c r="P44" t="s">
        <v>231</v>
      </c>
      <c r="Q44">
        <v>4</v>
      </c>
      <c r="R44">
        <v>2</v>
      </c>
      <c r="S44">
        <v>0</v>
      </c>
      <c r="T44">
        <v>1</v>
      </c>
      <c r="U44" s="1" t="s">
        <v>232</v>
      </c>
      <c r="V44" s="2">
        <v>42591.661365740743</v>
      </c>
    </row>
    <row r="45" spans="1:24" x14ac:dyDescent="0.3">
      <c r="A45" t="s">
        <v>219</v>
      </c>
      <c r="B45" t="s">
        <v>220</v>
      </c>
      <c r="C45" t="s">
        <v>221</v>
      </c>
      <c r="D45" t="s">
        <v>74</v>
      </c>
      <c r="E45" t="s">
        <v>40</v>
      </c>
      <c r="F45">
        <v>19103</v>
      </c>
      <c r="G45">
        <v>39.956932299999998</v>
      </c>
      <c r="H45">
        <v>-75.170270500000001</v>
      </c>
      <c r="I45">
        <v>3.5</v>
      </c>
      <c r="J45">
        <v>211</v>
      </c>
      <c r="K45">
        <v>1</v>
      </c>
      <c r="L45" t="s">
        <v>222</v>
      </c>
      <c r="M45" t="s">
        <v>223</v>
      </c>
      <c r="N45" t="s">
        <v>29</v>
      </c>
      <c r="O45" t="s">
        <v>233</v>
      </c>
      <c r="P45" t="s">
        <v>234</v>
      </c>
      <c r="Q45">
        <v>2</v>
      </c>
      <c r="R45">
        <v>0</v>
      </c>
      <c r="S45">
        <v>0</v>
      </c>
      <c r="T45">
        <v>0</v>
      </c>
      <c r="U45" s="3" t="s">
        <v>235</v>
      </c>
      <c r="V45" s="2">
        <v>43154.995092592595</v>
      </c>
      <c r="W45" t="str">
        <f t="shared" ref="W45:W46" si="5">IF(OR(I45 &lt;= 2, Q45 &lt;= 2, ISNUMBER(SEARCH("racism", U45)), ISNUMBER(SEARCH("sexism", U45)), ISNUMBER(SEARCH("homophobic", U45)), ISNUMBER(SEARCH("rude", U45)),ISNUMBER(SEARCH("crappy", U45)),ISNUMBER(SEARCH("stink", U45)), ISNUMBER(SEARCH("ignored", U45)), ISNUMBER(SEARCH("disrespect", U45))), "Negative", "Positive")</f>
        <v>Negative</v>
      </c>
      <c r="X45" t="s">
        <v>1858</v>
      </c>
    </row>
    <row r="46" spans="1:24" x14ac:dyDescent="0.3">
      <c r="A46" t="s">
        <v>219</v>
      </c>
      <c r="B46" t="s">
        <v>220</v>
      </c>
      <c r="C46" t="s">
        <v>221</v>
      </c>
      <c r="D46" t="s">
        <v>74</v>
      </c>
      <c r="E46" t="s">
        <v>40</v>
      </c>
      <c r="F46">
        <v>19103</v>
      </c>
      <c r="G46">
        <v>39.956932299999998</v>
      </c>
      <c r="H46">
        <v>-75.170270500000001</v>
      </c>
      <c r="I46">
        <v>3.5</v>
      </c>
      <c r="J46">
        <v>211</v>
      </c>
      <c r="K46">
        <v>1</v>
      </c>
      <c r="L46" t="s">
        <v>222</v>
      </c>
      <c r="M46" t="s">
        <v>223</v>
      </c>
      <c r="N46" t="s">
        <v>29</v>
      </c>
      <c r="O46" t="s">
        <v>236</v>
      </c>
      <c r="P46" t="s">
        <v>237</v>
      </c>
      <c r="Q46">
        <v>1</v>
      </c>
      <c r="R46">
        <v>0</v>
      </c>
      <c r="S46">
        <v>0</v>
      </c>
      <c r="T46">
        <v>0</v>
      </c>
      <c r="U46" s="3" t="s">
        <v>238</v>
      </c>
      <c r="V46" s="2">
        <v>43797.787395833337</v>
      </c>
      <c r="W46" t="str">
        <f t="shared" si="5"/>
        <v>Negative</v>
      </c>
      <c r="X46" t="s">
        <v>1858</v>
      </c>
    </row>
    <row r="47" spans="1:24" ht="409.6" hidden="1" x14ac:dyDescent="0.3">
      <c r="A47" t="s">
        <v>239</v>
      </c>
      <c r="B47" t="s">
        <v>240</v>
      </c>
      <c r="C47" t="s">
        <v>241</v>
      </c>
      <c r="D47" t="s">
        <v>133</v>
      </c>
      <c r="E47" t="s">
        <v>134</v>
      </c>
      <c r="F47">
        <v>85704</v>
      </c>
      <c r="G47">
        <v>32.386118000000003</v>
      </c>
      <c r="H47">
        <v>-110.9566609085</v>
      </c>
      <c r="I47">
        <v>3</v>
      </c>
      <c r="J47">
        <v>269</v>
      </c>
      <c r="K47">
        <v>1</v>
      </c>
      <c r="L47" t="s">
        <v>242</v>
      </c>
      <c r="M47" t="s">
        <v>243</v>
      </c>
      <c r="N47" t="s">
        <v>29</v>
      </c>
      <c r="O47" t="s">
        <v>244</v>
      </c>
      <c r="P47" t="s">
        <v>245</v>
      </c>
      <c r="Q47">
        <v>4</v>
      </c>
      <c r="R47">
        <v>0</v>
      </c>
      <c r="S47">
        <v>0</v>
      </c>
      <c r="T47">
        <v>0</v>
      </c>
      <c r="U47" s="1" t="s">
        <v>246</v>
      </c>
      <c r="V47" s="2">
        <v>41955.993020833332</v>
      </c>
    </row>
    <row r="48" spans="1:24" ht="409.6" hidden="1" x14ac:dyDescent="0.3">
      <c r="A48" t="s">
        <v>239</v>
      </c>
      <c r="B48" t="s">
        <v>240</v>
      </c>
      <c r="C48" t="s">
        <v>241</v>
      </c>
      <c r="D48" t="s">
        <v>133</v>
      </c>
      <c r="E48" t="s">
        <v>134</v>
      </c>
      <c r="F48">
        <v>85704</v>
      </c>
      <c r="G48">
        <v>32.386118000000003</v>
      </c>
      <c r="H48">
        <v>-110.9566609085</v>
      </c>
      <c r="I48">
        <v>3</v>
      </c>
      <c r="J48">
        <v>269</v>
      </c>
      <c r="K48">
        <v>1</v>
      </c>
      <c r="L48" t="s">
        <v>242</v>
      </c>
      <c r="M48" t="s">
        <v>243</v>
      </c>
      <c r="N48" t="s">
        <v>29</v>
      </c>
      <c r="O48" t="s">
        <v>247</v>
      </c>
      <c r="P48" t="s">
        <v>248</v>
      </c>
      <c r="Q48">
        <v>5</v>
      </c>
      <c r="R48">
        <v>2</v>
      </c>
      <c r="S48">
        <v>1</v>
      </c>
      <c r="T48">
        <v>1</v>
      </c>
      <c r="U48" s="1" t="s">
        <v>249</v>
      </c>
      <c r="V48" s="2">
        <v>41456.130254629628</v>
      </c>
    </row>
    <row r="49" spans="1:24" x14ac:dyDescent="0.3">
      <c r="A49" t="s">
        <v>239</v>
      </c>
      <c r="B49" t="s">
        <v>240</v>
      </c>
      <c r="C49" t="s">
        <v>241</v>
      </c>
      <c r="D49" t="s">
        <v>133</v>
      </c>
      <c r="E49" t="s">
        <v>134</v>
      </c>
      <c r="F49">
        <v>85704</v>
      </c>
      <c r="G49">
        <v>32.386118000000003</v>
      </c>
      <c r="H49">
        <v>-110.9566609085</v>
      </c>
      <c r="I49">
        <v>3</v>
      </c>
      <c r="J49">
        <v>269</v>
      </c>
      <c r="K49">
        <v>1</v>
      </c>
      <c r="L49" t="s">
        <v>242</v>
      </c>
      <c r="M49" t="s">
        <v>243</v>
      </c>
      <c r="N49" t="s">
        <v>29</v>
      </c>
      <c r="O49" t="s">
        <v>250</v>
      </c>
      <c r="P49" t="s">
        <v>251</v>
      </c>
      <c r="Q49">
        <v>3</v>
      </c>
      <c r="R49">
        <v>0</v>
      </c>
      <c r="S49">
        <v>0</v>
      </c>
      <c r="T49">
        <v>0</v>
      </c>
      <c r="U49" s="3" t="s">
        <v>252</v>
      </c>
      <c r="V49" s="2">
        <v>40530.871076388888</v>
      </c>
      <c r="W49" t="str">
        <f t="shared" ref="W49:W54" si="6">IF(OR(I49 &lt;= 2, Q49 &lt;= 2, ISNUMBER(SEARCH("racism", U49)), ISNUMBER(SEARCH("sexism", U49)), ISNUMBER(SEARCH("homophobic", U49)), ISNUMBER(SEARCH("rude", U49)),ISNUMBER(SEARCH("crappy", U49)),ISNUMBER(SEARCH("stink", U49)), ISNUMBER(SEARCH("ignored", U49)), ISNUMBER(SEARCH("disrespect", U49))), "Negative", "Positive")</f>
        <v>Positive</v>
      </c>
      <c r="X49" t="s">
        <v>1858</v>
      </c>
    </row>
    <row r="50" spans="1:24" x14ac:dyDescent="0.3">
      <c r="A50" t="s">
        <v>239</v>
      </c>
      <c r="B50" t="s">
        <v>240</v>
      </c>
      <c r="C50" t="s">
        <v>241</v>
      </c>
      <c r="D50" t="s">
        <v>133</v>
      </c>
      <c r="E50" t="s">
        <v>134</v>
      </c>
      <c r="F50">
        <v>85704</v>
      </c>
      <c r="G50">
        <v>32.386118000000003</v>
      </c>
      <c r="H50">
        <v>-110.9566609085</v>
      </c>
      <c r="I50">
        <v>3</v>
      </c>
      <c r="J50">
        <v>269</v>
      </c>
      <c r="K50">
        <v>1</v>
      </c>
      <c r="L50" t="s">
        <v>242</v>
      </c>
      <c r="M50" t="s">
        <v>243</v>
      </c>
      <c r="N50" t="s">
        <v>29</v>
      </c>
      <c r="O50" t="s">
        <v>253</v>
      </c>
      <c r="P50" t="s">
        <v>254</v>
      </c>
      <c r="Q50">
        <v>2</v>
      </c>
      <c r="R50">
        <v>4</v>
      </c>
      <c r="S50">
        <v>0</v>
      </c>
      <c r="T50">
        <v>0</v>
      </c>
      <c r="U50" s="3" t="s">
        <v>255</v>
      </c>
      <c r="V50" s="2">
        <v>43062.680694444447</v>
      </c>
      <c r="W50" t="str">
        <f t="shared" si="6"/>
        <v>Negative</v>
      </c>
      <c r="X50" t="s">
        <v>1858</v>
      </c>
    </row>
    <row r="51" spans="1:24" x14ac:dyDescent="0.3">
      <c r="A51" t="s">
        <v>239</v>
      </c>
      <c r="B51" t="s">
        <v>240</v>
      </c>
      <c r="C51" t="s">
        <v>241</v>
      </c>
      <c r="D51" t="s">
        <v>133</v>
      </c>
      <c r="E51" t="s">
        <v>134</v>
      </c>
      <c r="F51">
        <v>85704</v>
      </c>
      <c r="G51">
        <v>32.386118000000003</v>
      </c>
      <c r="H51">
        <v>-110.9566609085</v>
      </c>
      <c r="I51">
        <v>3</v>
      </c>
      <c r="J51">
        <v>269</v>
      </c>
      <c r="K51">
        <v>1</v>
      </c>
      <c r="L51" t="s">
        <v>242</v>
      </c>
      <c r="M51" t="s">
        <v>243</v>
      </c>
      <c r="N51" t="s">
        <v>29</v>
      </c>
      <c r="O51" t="s">
        <v>256</v>
      </c>
      <c r="P51" t="s">
        <v>257</v>
      </c>
      <c r="Q51">
        <v>1</v>
      </c>
      <c r="R51">
        <v>1</v>
      </c>
      <c r="S51">
        <v>0</v>
      </c>
      <c r="T51">
        <v>0</v>
      </c>
      <c r="U51" s="3" t="s">
        <v>258</v>
      </c>
      <c r="V51" s="2">
        <v>42551.882939814815</v>
      </c>
      <c r="W51" t="str">
        <f t="shared" si="6"/>
        <v>Negative</v>
      </c>
      <c r="X51" t="s">
        <v>1858</v>
      </c>
    </row>
    <row r="52" spans="1:24" x14ac:dyDescent="0.3">
      <c r="A52" t="s">
        <v>239</v>
      </c>
      <c r="B52" t="s">
        <v>240</v>
      </c>
      <c r="C52" t="s">
        <v>241</v>
      </c>
      <c r="D52" t="s">
        <v>133</v>
      </c>
      <c r="E52" t="s">
        <v>134</v>
      </c>
      <c r="F52">
        <v>85704</v>
      </c>
      <c r="G52">
        <v>32.386118000000003</v>
      </c>
      <c r="H52">
        <v>-110.9566609085</v>
      </c>
      <c r="I52">
        <v>3</v>
      </c>
      <c r="J52">
        <v>269</v>
      </c>
      <c r="K52">
        <v>1</v>
      </c>
      <c r="L52" t="s">
        <v>242</v>
      </c>
      <c r="M52" t="s">
        <v>243</v>
      </c>
      <c r="N52" t="s">
        <v>29</v>
      </c>
      <c r="O52" t="s">
        <v>259</v>
      </c>
      <c r="P52" t="s">
        <v>260</v>
      </c>
      <c r="Q52">
        <v>1</v>
      </c>
      <c r="R52">
        <v>1</v>
      </c>
      <c r="S52">
        <v>0</v>
      </c>
      <c r="T52">
        <v>0</v>
      </c>
      <c r="U52" s="3" t="s">
        <v>261</v>
      </c>
      <c r="V52" s="2">
        <v>44364.725034722222</v>
      </c>
      <c r="W52" t="str">
        <f t="shared" si="6"/>
        <v>Negative</v>
      </c>
      <c r="X52" t="s">
        <v>1858</v>
      </c>
    </row>
    <row r="53" spans="1:24" x14ac:dyDescent="0.3">
      <c r="A53" t="s">
        <v>239</v>
      </c>
      <c r="B53" t="s">
        <v>240</v>
      </c>
      <c r="C53" t="s">
        <v>241</v>
      </c>
      <c r="D53" t="s">
        <v>133</v>
      </c>
      <c r="E53" t="s">
        <v>134</v>
      </c>
      <c r="F53">
        <v>85704</v>
      </c>
      <c r="G53">
        <v>32.386118000000003</v>
      </c>
      <c r="H53">
        <v>-110.9566609085</v>
      </c>
      <c r="I53">
        <v>3</v>
      </c>
      <c r="J53">
        <v>269</v>
      </c>
      <c r="K53">
        <v>1</v>
      </c>
      <c r="L53" t="s">
        <v>242</v>
      </c>
      <c r="M53" t="s">
        <v>243</v>
      </c>
      <c r="N53" t="s">
        <v>29</v>
      </c>
      <c r="O53" t="s">
        <v>262</v>
      </c>
      <c r="P53" t="s">
        <v>263</v>
      </c>
      <c r="Q53">
        <v>3</v>
      </c>
      <c r="R53">
        <v>4</v>
      </c>
      <c r="S53">
        <v>3</v>
      </c>
      <c r="T53">
        <v>2</v>
      </c>
      <c r="U53" s="3" t="s">
        <v>264</v>
      </c>
      <c r="V53" s="2">
        <v>43843.750601851854</v>
      </c>
      <c r="W53" t="str">
        <f t="shared" si="6"/>
        <v>Positive</v>
      </c>
      <c r="X53" t="s">
        <v>1858</v>
      </c>
    </row>
    <row r="54" spans="1:24" x14ac:dyDescent="0.3">
      <c r="A54" t="s">
        <v>239</v>
      </c>
      <c r="B54" t="s">
        <v>240</v>
      </c>
      <c r="C54" t="s">
        <v>241</v>
      </c>
      <c r="D54" t="s">
        <v>133</v>
      </c>
      <c r="E54" t="s">
        <v>134</v>
      </c>
      <c r="F54">
        <v>85704</v>
      </c>
      <c r="G54">
        <v>32.386118000000003</v>
      </c>
      <c r="H54">
        <v>-110.9566609085</v>
      </c>
      <c r="I54">
        <v>3</v>
      </c>
      <c r="J54">
        <v>269</v>
      </c>
      <c r="K54">
        <v>1</v>
      </c>
      <c r="L54" t="s">
        <v>242</v>
      </c>
      <c r="M54" t="s">
        <v>243</v>
      </c>
      <c r="N54" t="s">
        <v>29</v>
      </c>
      <c r="O54" t="s">
        <v>265</v>
      </c>
      <c r="P54" t="s">
        <v>266</v>
      </c>
      <c r="Q54">
        <v>1</v>
      </c>
      <c r="R54">
        <v>0</v>
      </c>
      <c r="S54">
        <v>1</v>
      </c>
      <c r="T54">
        <v>0</v>
      </c>
      <c r="U54" s="3" t="s">
        <v>267</v>
      </c>
      <c r="V54" s="2">
        <v>43897.931157407409</v>
      </c>
      <c r="W54" t="str">
        <f t="shared" si="6"/>
        <v>Negative</v>
      </c>
      <c r="X54" t="s">
        <v>1858</v>
      </c>
    </row>
    <row r="55" spans="1:24" ht="409.6" hidden="1" x14ac:dyDescent="0.3">
      <c r="A55" t="s">
        <v>239</v>
      </c>
      <c r="B55" t="s">
        <v>240</v>
      </c>
      <c r="C55" t="s">
        <v>241</v>
      </c>
      <c r="D55" t="s">
        <v>133</v>
      </c>
      <c r="E55" t="s">
        <v>134</v>
      </c>
      <c r="F55">
        <v>85704</v>
      </c>
      <c r="G55">
        <v>32.386118000000003</v>
      </c>
      <c r="H55">
        <v>-110.9566609085</v>
      </c>
      <c r="I55">
        <v>3</v>
      </c>
      <c r="J55">
        <v>269</v>
      </c>
      <c r="K55">
        <v>1</v>
      </c>
      <c r="L55" t="s">
        <v>242</v>
      </c>
      <c r="M55" t="s">
        <v>243</v>
      </c>
      <c r="N55" t="s">
        <v>29</v>
      </c>
      <c r="O55" t="s">
        <v>268</v>
      </c>
      <c r="P55" t="s">
        <v>269</v>
      </c>
      <c r="Q55">
        <v>4</v>
      </c>
      <c r="R55">
        <v>4</v>
      </c>
      <c r="S55">
        <v>1</v>
      </c>
      <c r="T55">
        <v>3</v>
      </c>
      <c r="U55" s="1" t="s">
        <v>270</v>
      </c>
      <c r="V55" s="2">
        <v>44375.946967592594</v>
      </c>
    </row>
    <row r="56" spans="1:24" hidden="1" x14ac:dyDescent="0.3">
      <c r="A56" t="s">
        <v>239</v>
      </c>
      <c r="B56" t="s">
        <v>240</v>
      </c>
      <c r="C56" t="s">
        <v>241</v>
      </c>
      <c r="D56" t="s">
        <v>133</v>
      </c>
      <c r="E56" t="s">
        <v>134</v>
      </c>
      <c r="F56">
        <v>85704</v>
      </c>
      <c r="G56">
        <v>32.386118000000003</v>
      </c>
      <c r="H56">
        <v>-110.9566609085</v>
      </c>
      <c r="I56">
        <v>3</v>
      </c>
      <c r="J56">
        <v>269</v>
      </c>
      <c r="K56">
        <v>1</v>
      </c>
      <c r="L56" t="s">
        <v>242</v>
      </c>
      <c r="M56" t="s">
        <v>243</v>
      </c>
      <c r="N56" t="s">
        <v>29</v>
      </c>
      <c r="O56" t="s">
        <v>271</v>
      </c>
      <c r="P56" t="s">
        <v>272</v>
      </c>
      <c r="Q56">
        <v>5</v>
      </c>
      <c r="R56">
        <v>0</v>
      </c>
      <c r="S56">
        <v>0</v>
      </c>
      <c r="T56">
        <v>0</v>
      </c>
      <c r="U56" t="s">
        <v>273</v>
      </c>
      <c r="V56" s="2">
        <v>41874.274537037039</v>
      </c>
    </row>
    <row r="57" spans="1:24" x14ac:dyDescent="0.3">
      <c r="A57" t="s">
        <v>274</v>
      </c>
      <c r="B57" t="s">
        <v>275</v>
      </c>
      <c r="C57" t="s">
        <v>276</v>
      </c>
      <c r="D57" t="s">
        <v>171</v>
      </c>
      <c r="E57" t="s">
        <v>40</v>
      </c>
      <c r="F57">
        <v>19020</v>
      </c>
      <c r="G57">
        <v>40.125499900000001</v>
      </c>
      <c r="H57">
        <v>-74.962066300000004</v>
      </c>
      <c r="I57">
        <v>2.5</v>
      </c>
      <c r="J57">
        <v>42</v>
      </c>
      <c r="K57">
        <v>1</v>
      </c>
      <c r="L57" t="s">
        <v>146</v>
      </c>
      <c r="M57" t="s">
        <v>215</v>
      </c>
      <c r="N57" t="s">
        <v>29</v>
      </c>
      <c r="O57" t="s">
        <v>277</v>
      </c>
      <c r="P57" t="s">
        <v>278</v>
      </c>
      <c r="Q57">
        <v>1</v>
      </c>
      <c r="R57">
        <v>0</v>
      </c>
      <c r="S57">
        <v>0</v>
      </c>
      <c r="T57">
        <v>0</v>
      </c>
      <c r="U57" s="3" t="s">
        <v>279</v>
      </c>
      <c r="V57" s="2">
        <v>42922.942280092589</v>
      </c>
      <c r="W57" t="str">
        <f t="shared" ref="W57:W59" si="7">IF(OR(I57 &lt;= 2, Q57 &lt;= 2, ISNUMBER(SEARCH("racism", U57)), ISNUMBER(SEARCH("sexism", U57)), ISNUMBER(SEARCH("homophobic", U57)), ISNUMBER(SEARCH("rude", U57)),ISNUMBER(SEARCH("crappy", U57)),ISNUMBER(SEARCH("stink", U57)), ISNUMBER(SEARCH("ignored", U57)), ISNUMBER(SEARCH("disrespect", U57))), "Negative", "Positive")</f>
        <v>Negative</v>
      </c>
      <c r="X57" t="s">
        <v>1858</v>
      </c>
    </row>
    <row r="58" spans="1:24" x14ac:dyDescent="0.3">
      <c r="A58" t="s">
        <v>274</v>
      </c>
      <c r="B58" t="s">
        <v>275</v>
      </c>
      <c r="C58" t="s">
        <v>276</v>
      </c>
      <c r="D58" t="s">
        <v>171</v>
      </c>
      <c r="E58" t="s">
        <v>40</v>
      </c>
      <c r="F58">
        <v>19020</v>
      </c>
      <c r="G58">
        <v>40.125499900000001</v>
      </c>
      <c r="H58">
        <v>-74.962066300000004</v>
      </c>
      <c r="I58">
        <v>2.5</v>
      </c>
      <c r="J58">
        <v>42</v>
      </c>
      <c r="K58">
        <v>1</v>
      </c>
      <c r="L58" t="s">
        <v>146</v>
      </c>
      <c r="M58" t="s">
        <v>215</v>
      </c>
      <c r="N58" t="s">
        <v>29</v>
      </c>
      <c r="O58" t="s">
        <v>280</v>
      </c>
      <c r="P58" t="s">
        <v>281</v>
      </c>
      <c r="Q58">
        <v>2</v>
      </c>
      <c r="R58">
        <v>1</v>
      </c>
      <c r="S58">
        <v>0</v>
      </c>
      <c r="T58">
        <v>0</v>
      </c>
      <c r="U58" s="3" t="s">
        <v>282</v>
      </c>
      <c r="V58" s="2">
        <v>43385.172372685185</v>
      </c>
      <c r="W58" t="str">
        <f t="shared" si="7"/>
        <v>Negative</v>
      </c>
      <c r="X58" t="s">
        <v>1858</v>
      </c>
    </row>
    <row r="59" spans="1:24" x14ac:dyDescent="0.3">
      <c r="A59" t="s">
        <v>283</v>
      </c>
      <c r="B59" t="s">
        <v>284</v>
      </c>
      <c r="C59" t="s">
        <v>285</v>
      </c>
      <c r="D59" t="s">
        <v>286</v>
      </c>
      <c r="E59" t="s">
        <v>40</v>
      </c>
      <c r="F59">
        <v>19047</v>
      </c>
      <c r="G59">
        <v>40.190647563600002</v>
      </c>
      <c r="H59">
        <v>-74.862931966800005</v>
      </c>
      <c r="I59">
        <v>3.5</v>
      </c>
      <c r="J59">
        <v>52</v>
      </c>
      <c r="K59">
        <v>1</v>
      </c>
      <c r="L59" t="s">
        <v>146</v>
      </c>
      <c r="M59" t="s">
        <v>41</v>
      </c>
      <c r="N59" t="s">
        <v>29</v>
      </c>
      <c r="O59" t="s">
        <v>287</v>
      </c>
      <c r="P59" t="s">
        <v>288</v>
      </c>
      <c r="Q59">
        <v>3</v>
      </c>
      <c r="R59">
        <v>1</v>
      </c>
      <c r="S59">
        <v>0</v>
      </c>
      <c r="T59">
        <v>1</v>
      </c>
      <c r="U59" s="3" t="s">
        <v>289</v>
      </c>
      <c r="V59" s="2">
        <v>39651.228078703702</v>
      </c>
      <c r="W59" t="str">
        <f t="shared" si="7"/>
        <v>Positive</v>
      </c>
      <c r="X59" t="s">
        <v>1858</v>
      </c>
    </row>
    <row r="60" spans="1:24" hidden="1" x14ac:dyDescent="0.3">
      <c r="A60" t="s">
        <v>290</v>
      </c>
      <c r="B60" t="s">
        <v>291</v>
      </c>
      <c r="C60" t="s">
        <v>292</v>
      </c>
      <c r="D60" t="s">
        <v>25</v>
      </c>
      <c r="E60" t="s">
        <v>26</v>
      </c>
      <c r="F60">
        <v>89523</v>
      </c>
      <c r="G60">
        <v>39.517111499999999</v>
      </c>
      <c r="H60">
        <v>-119.8881993</v>
      </c>
      <c r="I60">
        <v>4</v>
      </c>
      <c r="J60">
        <v>70</v>
      </c>
      <c r="K60">
        <v>1</v>
      </c>
      <c r="L60" t="s">
        <v>293</v>
      </c>
      <c r="M60" t="s">
        <v>187</v>
      </c>
      <c r="N60" t="s">
        <v>29</v>
      </c>
      <c r="O60" t="s">
        <v>294</v>
      </c>
      <c r="P60" t="s">
        <v>295</v>
      </c>
      <c r="Q60">
        <v>5</v>
      </c>
      <c r="R60">
        <v>1</v>
      </c>
      <c r="S60">
        <v>0</v>
      </c>
      <c r="T60">
        <v>0</v>
      </c>
      <c r="U60" t="s">
        <v>296</v>
      </c>
      <c r="V60" s="2">
        <v>42419.131064814814</v>
      </c>
    </row>
    <row r="61" spans="1:24" x14ac:dyDescent="0.3">
      <c r="A61" t="s">
        <v>297</v>
      </c>
      <c r="B61" t="s">
        <v>298</v>
      </c>
      <c r="C61" t="s">
        <v>299</v>
      </c>
      <c r="D61" t="s">
        <v>74</v>
      </c>
      <c r="E61" t="s">
        <v>40</v>
      </c>
      <c r="F61">
        <v>19153</v>
      </c>
      <c r="G61">
        <v>39.888833499999997</v>
      </c>
      <c r="H61">
        <v>-75.232160399999998</v>
      </c>
      <c r="I61">
        <v>2.5</v>
      </c>
      <c r="J61">
        <v>56</v>
      </c>
      <c r="K61">
        <v>0</v>
      </c>
      <c r="L61" t="s">
        <v>27</v>
      </c>
      <c r="M61" t="s">
        <v>28</v>
      </c>
      <c r="O61" t="s">
        <v>300</v>
      </c>
      <c r="P61" t="s">
        <v>301</v>
      </c>
      <c r="Q61">
        <v>2</v>
      </c>
      <c r="R61">
        <v>0</v>
      </c>
      <c r="S61">
        <v>0</v>
      </c>
      <c r="T61">
        <v>0</v>
      </c>
      <c r="U61" s="3" t="s">
        <v>302</v>
      </c>
      <c r="V61" s="2">
        <v>41002.429907407408</v>
      </c>
      <c r="W61" t="str">
        <f t="shared" ref="W61:W67" si="8">IF(OR(I61 &lt;= 2, Q61 &lt;= 2, ISNUMBER(SEARCH("racism", U61)), ISNUMBER(SEARCH("sexism", U61)), ISNUMBER(SEARCH("homophobic", U61)), ISNUMBER(SEARCH("rude", U61)),ISNUMBER(SEARCH("crappy", U61)),ISNUMBER(SEARCH("stink", U61)), ISNUMBER(SEARCH("ignored", U61)), ISNUMBER(SEARCH("disrespect", U61))), "Negative", "Positive")</f>
        <v>Negative</v>
      </c>
      <c r="X61" t="s">
        <v>1858</v>
      </c>
    </row>
    <row r="62" spans="1:24" x14ac:dyDescent="0.3">
      <c r="A62" t="s">
        <v>303</v>
      </c>
      <c r="B62" t="s">
        <v>304</v>
      </c>
      <c r="C62" t="s">
        <v>305</v>
      </c>
      <c r="D62" t="s">
        <v>133</v>
      </c>
      <c r="E62" t="s">
        <v>134</v>
      </c>
      <c r="F62">
        <v>85756</v>
      </c>
      <c r="G62">
        <v>32.123690119999999</v>
      </c>
      <c r="H62">
        <v>-110.9335228801</v>
      </c>
      <c r="I62">
        <v>2.5</v>
      </c>
      <c r="J62">
        <v>104</v>
      </c>
      <c r="K62">
        <v>1</v>
      </c>
      <c r="L62" t="s">
        <v>306</v>
      </c>
      <c r="M62" t="s">
        <v>41</v>
      </c>
      <c r="N62" t="s">
        <v>29</v>
      </c>
      <c r="O62" t="e">
        <f>-ROa7_hUgS5OJP7-gF_L3Q</f>
        <v>#NAME?</v>
      </c>
      <c r="P62" t="s">
        <v>307</v>
      </c>
      <c r="Q62">
        <v>2</v>
      </c>
      <c r="R62">
        <v>1</v>
      </c>
      <c r="S62">
        <v>0</v>
      </c>
      <c r="T62">
        <v>0</v>
      </c>
      <c r="U62" s="3" t="s">
        <v>308</v>
      </c>
      <c r="V62" s="2">
        <v>43377.093287037038</v>
      </c>
      <c r="W62" t="str">
        <f t="shared" si="8"/>
        <v>Negative</v>
      </c>
      <c r="X62" t="s">
        <v>1858</v>
      </c>
    </row>
    <row r="63" spans="1:24" x14ac:dyDescent="0.3">
      <c r="A63" t="s">
        <v>309</v>
      </c>
      <c r="B63" t="s">
        <v>310</v>
      </c>
      <c r="C63" t="s">
        <v>311</v>
      </c>
      <c r="D63" t="s">
        <v>312</v>
      </c>
      <c r="E63" t="s">
        <v>40</v>
      </c>
      <c r="F63">
        <v>19064</v>
      </c>
      <c r="G63">
        <v>39.926021765199998</v>
      </c>
      <c r="H63">
        <v>-75.3512493315</v>
      </c>
      <c r="I63">
        <v>3</v>
      </c>
      <c r="J63">
        <v>22</v>
      </c>
      <c r="K63">
        <v>1</v>
      </c>
      <c r="L63" t="s">
        <v>146</v>
      </c>
      <c r="M63" t="s">
        <v>41</v>
      </c>
      <c r="N63" t="s">
        <v>29</v>
      </c>
      <c r="O63" t="s">
        <v>313</v>
      </c>
      <c r="P63" t="s">
        <v>314</v>
      </c>
      <c r="Q63">
        <v>1</v>
      </c>
      <c r="R63">
        <v>3</v>
      </c>
      <c r="S63">
        <v>1</v>
      </c>
      <c r="T63">
        <v>0</v>
      </c>
      <c r="U63" s="3" t="s">
        <v>315</v>
      </c>
      <c r="V63" s="2">
        <v>44354.837129629632</v>
      </c>
      <c r="W63" t="str">
        <f t="shared" si="8"/>
        <v>Negative</v>
      </c>
      <c r="X63" t="s">
        <v>1858</v>
      </c>
    </row>
    <row r="64" spans="1:24" x14ac:dyDescent="0.3">
      <c r="A64" t="s">
        <v>316</v>
      </c>
      <c r="B64" t="s">
        <v>317</v>
      </c>
      <c r="C64" t="s">
        <v>318</v>
      </c>
      <c r="D64" t="s">
        <v>133</v>
      </c>
      <c r="E64" t="s">
        <v>134</v>
      </c>
      <c r="F64">
        <v>85711</v>
      </c>
      <c r="G64">
        <v>32.218278699999999</v>
      </c>
      <c r="H64">
        <v>-110.85747739999999</v>
      </c>
      <c r="I64">
        <v>3</v>
      </c>
      <c r="J64">
        <v>42</v>
      </c>
      <c r="K64">
        <v>1</v>
      </c>
      <c r="L64" t="s">
        <v>27</v>
      </c>
      <c r="M64" t="s">
        <v>41</v>
      </c>
      <c r="N64" t="s">
        <v>29</v>
      </c>
      <c r="O64" t="s">
        <v>319</v>
      </c>
      <c r="P64" t="s">
        <v>320</v>
      </c>
      <c r="Q64">
        <v>3</v>
      </c>
      <c r="R64">
        <v>1</v>
      </c>
      <c r="S64">
        <v>0</v>
      </c>
      <c r="T64">
        <v>0</v>
      </c>
      <c r="U64" s="3" t="s">
        <v>321</v>
      </c>
      <c r="V64" s="2">
        <v>43431.428229166668</v>
      </c>
      <c r="W64" t="str">
        <f t="shared" si="8"/>
        <v>Negative</v>
      </c>
      <c r="X64" t="s">
        <v>1858</v>
      </c>
    </row>
    <row r="65" spans="1:24" x14ac:dyDescent="0.3">
      <c r="A65" t="s">
        <v>322</v>
      </c>
      <c r="B65" t="s">
        <v>323</v>
      </c>
      <c r="C65" t="s">
        <v>324</v>
      </c>
      <c r="D65" t="s">
        <v>325</v>
      </c>
      <c r="E65" t="s">
        <v>26</v>
      </c>
      <c r="F65">
        <v>89434</v>
      </c>
      <c r="G65">
        <v>39.527420161400002</v>
      </c>
      <c r="H65">
        <v>-119.7024899769</v>
      </c>
      <c r="I65">
        <v>3.5</v>
      </c>
      <c r="J65">
        <v>50</v>
      </c>
      <c r="K65">
        <v>1</v>
      </c>
      <c r="L65" t="s">
        <v>326</v>
      </c>
      <c r="M65" t="s">
        <v>215</v>
      </c>
      <c r="N65" t="s">
        <v>29</v>
      </c>
      <c r="O65" t="s">
        <v>327</v>
      </c>
      <c r="P65" t="s">
        <v>328</v>
      </c>
      <c r="Q65">
        <v>1</v>
      </c>
      <c r="R65">
        <v>1</v>
      </c>
      <c r="S65">
        <v>0</v>
      </c>
      <c r="T65">
        <v>0</v>
      </c>
      <c r="U65" s="3" t="s">
        <v>329</v>
      </c>
      <c r="V65" s="2">
        <v>42939.32309027778</v>
      </c>
      <c r="W65" t="str">
        <f t="shared" si="8"/>
        <v>Negative</v>
      </c>
      <c r="X65" t="s">
        <v>1858</v>
      </c>
    </row>
    <row r="66" spans="1:24" x14ac:dyDescent="0.3">
      <c r="A66" t="s">
        <v>322</v>
      </c>
      <c r="B66" t="s">
        <v>323</v>
      </c>
      <c r="C66" t="s">
        <v>324</v>
      </c>
      <c r="D66" t="s">
        <v>325</v>
      </c>
      <c r="E66" t="s">
        <v>26</v>
      </c>
      <c r="F66">
        <v>89434</v>
      </c>
      <c r="G66">
        <v>39.527420161400002</v>
      </c>
      <c r="H66">
        <v>-119.7024899769</v>
      </c>
      <c r="I66">
        <v>3.5</v>
      </c>
      <c r="J66">
        <v>50</v>
      </c>
      <c r="K66">
        <v>1</v>
      </c>
      <c r="L66" t="s">
        <v>326</v>
      </c>
      <c r="M66" t="s">
        <v>215</v>
      </c>
      <c r="N66" t="s">
        <v>29</v>
      </c>
      <c r="O66" t="s">
        <v>330</v>
      </c>
      <c r="P66" t="s">
        <v>331</v>
      </c>
      <c r="Q66">
        <v>3</v>
      </c>
      <c r="R66">
        <v>2</v>
      </c>
      <c r="S66">
        <v>0</v>
      </c>
      <c r="T66">
        <v>0</v>
      </c>
      <c r="U66" s="3" t="s">
        <v>332</v>
      </c>
      <c r="V66" s="2">
        <v>41886.701099537036</v>
      </c>
      <c r="W66" t="str">
        <f t="shared" si="8"/>
        <v>Negative</v>
      </c>
      <c r="X66" t="s">
        <v>1858</v>
      </c>
    </row>
    <row r="67" spans="1:24" x14ac:dyDescent="0.3">
      <c r="A67" t="s">
        <v>322</v>
      </c>
      <c r="B67" t="s">
        <v>323</v>
      </c>
      <c r="C67" t="s">
        <v>324</v>
      </c>
      <c r="D67" t="s">
        <v>325</v>
      </c>
      <c r="E67" t="s">
        <v>26</v>
      </c>
      <c r="F67">
        <v>89434</v>
      </c>
      <c r="G67">
        <v>39.527420161400002</v>
      </c>
      <c r="H67">
        <v>-119.7024899769</v>
      </c>
      <c r="I67">
        <v>3.5</v>
      </c>
      <c r="J67">
        <v>50</v>
      </c>
      <c r="K67">
        <v>1</v>
      </c>
      <c r="L67" t="s">
        <v>326</v>
      </c>
      <c r="M67" t="s">
        <v>215</v>
      </c>
      <c r="N67" t="s">
        <v>29</v>
      </c>
      <c r="O67" t="s">
        <v>333</v>
      </c>
      <c r="P67" t="s">
        <v>334</v>
      </c>
      <c r="Q67">
        <v>3</v>
      </c>
      <c r="R67">
        <v>0</v>
      </c>
      <c r="S67">
        <v>0</v>
      </c>
      <c r="T67">
        <v>0</v>
      </c>
      <c r="U67" s="3" t="s">
        <v>335</v>
      </c>
      <c r="V67" s="2">
        <v>44068.940972222219</v>
      </c>
      <c r="W67" t="str">
        <f t="shared" si="8"/>
        <v>Positive</v>
      </c>
      <c r="X67" t="s">
        <v>1858</v>
      </c>
    </row>
    <row r="68" spans="1:24" hidden="1" x14ac:dyDescent="0.3">
      <c r="A68" t="s">
        <v>336</v>
      </c>
      <c r="B68" t="s">
        <v>337</v>
      </c>
      <c r="C68" t="s">
        <v>338</v>
      </c>
      <c r="D68" t="s">
        <v>133</v>
      </c>
      <c r="E68" t="s">
        <v>134</v>
      </c>
      <c r="F68">
        <v>85756</v>
      </c>
      <c r="G68">
        <v>32.127974199999997</v>
      </c>
      <c r="H68">
        <v>-110.93350289999999</v>
      </c>
      <c r="I68">
        <v>3</v>
      </c>
      <c r="J68">
        <v>63</v>
      </c>
      <c r="K68">
        <v>1</v>
      </c>
      <c r="L68" t="s">
        <v>339</v>
      </c>
      <c r="M68" t="s">
        <v>340</v>
      </c>
      <c r="N68" t="s">
        <v>29</v>
      </c>
      <c r="O68" t="s">
        <v>341</v>
      </c>
      <c r="P68" t="s">
        <v>342</v>
      </c>
      <c r="Q68">
        <v>5</v>
      </c>
      <c r="R68">
        <v>1</v>
      </c>
      <c r="S68">
        <v>0</v>
      </c>
      <c r="T68">
        <v>1</v>
      </c>
      <c r="U68" t="s">
        <v>343</v>
      </c>
      <c r="V68" s="2">
        <v>41760.789189814815</v>
      </c>
    </row>
    <row r="69" spans="1:24" x14ac:dyDescent="0.3">
      <c r="A69" t="s">
        <v>344</v>
      </c>
      <c r="B69" t="s">
        <v>345</v>
      </c>
      <c r="C69" t="s">
        <v>346</v>
      </c>
      <c r="D69" t="s">
        <v>347</v>
      </c>
      <c r="E69" t="s">
        <v>40</v>
      </c>
      <c r="F69">
        <v>19355</v>
      </c>
      <c r="G69">
        <v>40.0574457361</v>
      </c>
      <c r="H69">
        <v>-75.529996919699997</v>
      </c>
      <c r="I69">
        <v>1.5</v>
      </c>
      <c r="J69">
        <v>17</v>
      </c>
      <c r="K69">
        <v>1</v>
      </c>
      <c r="L69" t="s">
        <v>163</v>
      </c>
      <c r="M69" t="s">
        <v>164</v>
      </c>
      <c r="N69" t="s">
        <v>29</v>
      </c>
      <c r="O69" t="s">
        <v>348</v>
      </c>
      <c r="P69" t="s">
        <v>349</v>
      </c>
      <c r="Q69">
        <v>1</v>
      </c>
      <c r="R69">
        <v>5</v>
      </c>
      <c r="S69">
        <v>5</v>
      </c>
      <c r="T69">
        <v>3</v>
      </c>
      <c r="U69" s="3" t="s">
        <v>350</v>
      </c>
      <c r="V69" s="2">
        <v>39624.092662037037</v>
      </c>
      <c r="W69" t="str">
        <f t="shared" ref="W69:W71" si="9">IF(OR(I69 &lt;= 2, Q69 &lt;= 2, ISNUMBER(SEARCH("racism", U69)), ISNUMBER(SEARCH("sexism", U69)), ISNUMBER(SEARCH("homophobic", U69)), ISNUMBER(SEARCH("rude", U69)),ISNUMBER(SEARCH("crappy", U69)),ISNUMBER(SEARCH("stink", U69)), ISNUMBER(SEARCH("ignored", U69)), ISNUMBER(SEARCH("disrespect", U69))), "Negative", "Positive")</f>
        <v>Negative</v>
      </c>
      <c r="X69" t="s">
        <v>1858</v>
      </c>
    </row>
    <row r="70" spans="1:24" x14ac:dyDescent="0.3">
      <c r="A70" t="s">
        <v>351</v>
      </c>
      <c r="B70" t="s">
        <v>352</v>
      </c>
      <c r="C70" t="s">
        <v>353</v>
      </c>
      <c r="D70" t="s">
        <v>354</v>
      </c>
      <c r="E70" t="s">
        <v>40</v>
      </c>
      <c r="F70">
        <v>19013</v>
      </c>
      <c r="G70">
        <v>39.860010500000001</v>
      </c>
      <c r="H70">
        <v>-75.360301500000006</v>
      </c>
      <c r="I70">
        <v>3</v>
      </c>
      <c r="J70">
        <v>51</v>
      </c>
      <c r="K70">
        <v>1</v>
      </c>
      <c r="L70" t="s">
        <v>27</v>
      </c>
      <c r="M70" t="s">
        <v>41</v>
      </c>
      <c r="N70" t="s">
        <v>29</v>
      </c>
      <c r="O70" t="s">
        <v>355</v>
      </c>
      <c r="P70" t="s">
        <v>356</v>
      </c>
      <c r="Q70">
        <v>2</v>
      </c>
      <c r="R70">
        <v>2</v>
      </c>
      <c r="S70">
        <v>0</v>
      </c>
      <c r="T70">
        <v>0</v>
      </c>
      <c r="U70" s="3" t="s">
        <v>357</v>
      </c>
      <c r="V70" s="2">
        <v>40817.001863425925</v>
      </c>
      <c r="W70" t="str">
        <f t="shared" si="9"/>
        <v>Negative</v>
      </c>
      <c r="X70" t="s">
        <v>1858</v>
      </c>
    </row>
    <row r="71" spans="1:24" x14ac:dyDescent="0.3">
      <c r="A71" t="s">
        <v>358</v>
      </c>
      <c r="B71" t="s">
        <v>359</v>
      </c>
      <c r="C71" t="s">
        <v>360</v>
      </c>
      <c r="D71" t="s">
        <v>361</v>
      </c>
      <c r="E71" t="s">
        <v>40</v>
      </c>
      <c r="F71">
        <v>19355</v>
      </c>
      <c r="G71">
        <v>40.033931000000003</v>
      </c>
      <c r="H71">
        <v>-75.582025000000002</v>
      </c>
      <c r="I71">
        <v>3</v>
      </c>
      <c r="J71">
        <v>65</v>
      </c>
      <c r="K71">
        <v>1</v>
      </c>
      <c r="L71" t="s">
        <v>362</v>
      </c>
      <c r="M71" t="s">
        <v>363</v>
      </c>
      <c r="N71" t="s">
        <v>29</v>
      </c>
      <c r="O71" t="e">
        <f>-rQeF9JuChvwpgIk6uH8zQ</f>
        <v>#NAME?</v>
      </c>
      <c r="P71" t="s">
        <v>364</v>
      </c>
      <c r="Q71">
        <v>1</v>
      </c>
      <c r="R71">
        <v>2</v>
      </c>
      <c r="S71">
        <v>0</v>
      </c>
      <c r="T71">
        <v>0</v>
      </c>
      <c r="U71" s="3" t="s">
        <v>365</v>
      </c>
      <c r="V71" s="2">
        <v>42348.999143518522</v>
      </c>
      <c r="W71" t="str">
        <f t="shared" si="9"/>
        <v>Negative</v>
      </c>
      <c r="X71" t="s">
        <v>1858</v>
      </c>
    </row>
    <row r="72" spans="1:24" ht="409.6" hidden="1" x14ac:dyDescent="0.3">
      <c r="A72" t="s">
        <v>358</v>
      </c>
      <c r="B72" t="s">
        <v>359</v>
      </c>
      <c r="C72" t="s">
        <v>360</v>
      </c>
      <c r="D72" t="s">
        <v>361</v>
      </c>
      <c r="E72" t="s">
        <v>40</v>
      </c>
      <c r="F72">
        <v>19355</v>
      </c>
      <c r="G72">
        <v>40.033931000000003</v>
      </c>
      <c r="H72">
        <v>-75.582025000000002</v>
      </c>
      <c r="I72">
        <v>3</v>
      </c>
      <c r="J72">
        <v>65</v>
      </c>
      <c r="K72">
        <v>1</v>
      </c>
      <c r="L72" t="s">
        <v>362</v>
      </c>
      <c r="M72" t="s">
        <v>363</v>
      </c>
      <c r="N72" t="s">
        <v>29</v>
      </c>
      <c r="O72" t="s">
        <v>366</v>
      </c>
      <c r="P72" t="s">
        <v>367</v>
      </c>
      <c r="Q72">
        <v>4</v>
      </c>
      <c r="R72">
        <v>6</v>
      </c>
      <c r="S72">
        <v>9</v>
      </c>
      <c r="T72">
        <v>6</v>
      </c>
      <c r="U72" s="1" t="s">
        <v>368</v>
      </c>
      <c r="V72" s="2">
        <v>39611.995856481481</v>
      </c>
    </row>
    <row r="73" spans="1:24" x14ac:dyDescent="0.3">
      <c r="A73" t="s">
        <v>358</v>
      </c>
      <c r="B73" t="s">
        <v>359</v>
      </c>
      <c r="C73" t="s">
        <v>360</v>
      </c>
      <c r="D73" t="s">
        <v>361</v>
      </c>
      <c r="E73" t="s">
        <v>40</v>
      </c>
      <c r="F73">
        <v>19355</v>
      </c>
      <c r="G73">
        <v>40.033931000000003</v>
      </c>
      <c r="H73">
        <v>-75.582025000000002</v>
      </c>
      <c r="I73">
        <v>3</v>
      </c>
      <c r="J73">
        <v>65</v>
      </c>
      <c r="K73">
        <v>1</v>
      </c>
      <c r="L73" t="s">
        <v>362</v>
      </c>
      <c r="M73" t="s">
        <v>363</v>
      </c>
      <c r="N73" t="s">
        <v>29</v>
      </c>
      <c r="O73" t="s">
        <v>369</v>
      </c>
      <c r="P73" t="s">
        <v>370</v>
      </c>
      <c r="Q73">
        <v>1</v>
      </c>
      <c r="R73">
        <v>0</v>
      </c>
      <c r="S73">
        <v>0</v>
      </c>
      <c r="T73">
        <v>0</v>
      </c>
      <c r="U73" s="3" t="s">
        <v>371</v>
      </c>
      <c r="V73" s="2">
        <v>44029.083495370367</v>
      </c>
      <c r="W73" t="str">
        <f>IF(OR(I73 &lt;= 2, Q73 &lt;= 2, ISNUMBER(SEARCH("racism", U73)), ISNUMBER(SEARCH("sexism", U73)), ISNUMBER(SEARCH("homophobic", U73)), ISNUMBER(SEARCH("rude", U73)),ISNUMBER(SEARCH("crappy", U73)),ISNUMBER(SEARCH("stink", U73)), ISNUMBER(SEARCH("ignored", U73)), ISNUMBER(SEARCH("disrespect", U73))), "Negative", "Positive")</f>
        <v>Negative</v>
      </c>
      <c r="X73" t="s">
        <v>1858</v>
      </c>
    </row>
    <row r="74" spans="1:24" hidden="1" x14ac:dyDescent="0.3">
      <c r="A74" t="s">
        <v>372</v>
      </c>
      <c r="B74" t="s">
        <v>373</v>
      </c>
      <c r="C74" t="s">
        <v>374</v>
      </c>
      <c r="D74" t="s">
        <v>375</v>
      </c>
      <c r="E74" t="s">
        <v>40</v>
      </c>
      <c r="F74">
        <v>19010</v>
      </c>
      <c r="G74">
        <v>40.025511252299999</v>
      </c>
      <c r="H74">
        <v>-75.312963724100001</v>
      </c>
      <c r="I74">
        <v>4</v>
      </c>
      <c r="J74">
        <v>8</v>
      </c>
      <c r="K74">
        <v>1</v>
      </c>
      <c r="L74" t="s">
        <v>376</v>
      </c>
      <c r="M74" t="s">
        <v>377</v>
      </c>
      <c r="N74" t="s">
        <v>378</v>
      </c>
      <c r="O74" t="s">
        <v>379</v>
      </c>
      <c r="P74" t="s">
        <v>380</v>
      </c>
      <c r="Q74">
        <v>5</v>
      </c>
      <c r="R74">
        <v>6</v>
      </c>
      <c r="S74">
        <v>3</v>
      </c>
      <c r="T74">
        <v>3</v>
      </c>
      <c r="U74" s="1" t="s">
        <v>381</v>
      </c>
      <c r="V74" s="2">
        <v>39619.601805555554</v>
      </c>
    </row>
    <row r="75" spans="1:24" ht="409.6" hidden="1" x14ac:dyDescent="0.3">
      <c r="A75" t="s">
        <v>382</v>
      </c>
      <c r="B75" t="s">
        <v>383</v>
      </c>
      <c r="C75" t="s">
        <v>384</v>
      </c>
      <c r="D75" t="s">
        <v>74</v>
      </c>
      <c r="E75" t="s">
        <v>40</v>
      </c>
      <c r="F75">
        <v>19107</v>
      </c>
      <c r="G75">
        <v>39.949335379700003</v>
      </c>
      <c r="H75">
        <v>-75.162611515699993</v>
      </c>
      <c r="I75">
        <v>3.5</v>
      </c>
      <c r="J75">
        <v>85</v>
      </c>
      <c r="K75">
        <v>1</v>
      </c>
      <c r="L75" t="s">
        <v>385</v>
      </c>
      <c r="M75" t="s">
        <v>64</v>
      </c>
      <c r="N75" t="s">
        <v>29</v>
      </c>
      <c r="O75" t="s">
        <v>386</v>
      </c>
      <c r="P75" t="s">
        <v>387</v>
      </c>
      <c r="Q75">
        <v>4</v>
      </c>
      <c r="R75">
        <v>2</v>
      </c>
      <c r="S75">
        <v>0</v>
      </c>
      <c r="T75">
        <v>1</v>
      </c>
      <c r="U75" s="1" t="s">
        <v>388</v>
      </c>
      <c r="V75" s="2">
        <v>40372.732743055552</v>
      </c>
    </row>
    <row r="76" spans="1:24" x14ac:dyDescent="0.3">
      <c r="A76" t="s">
        <v>382</v>
      </c>
      <c r="B76" t="s">
        <v>383</v>
      </c>
      <c r="C76" t="s">
        <v>384</v>
      </c>
      <c r="D76" t="s">
        <v>74</v>
      </c>
      <c r="E76" t="s">
        <v>40</v>
      </c>
      <c r="F76">
        <v>19107</v>
      </c>
      <c r="G76">
        <v>39.949335379700003</v>
      </c>
      <c r="H76">
        <v>-75.162611515699993</v>
      </c>
      <c r="I76">
        <v>3.5</v>
      </c>
      <c r="J76">
        <v>85</v>
      </c>
      <c r="K76">
        <v>1</v>
      </c>
      <c r="L76" t="s">
        <v>385</v>
      </c>
      <c r="M76" t="s">
        <v>64</v>
      </c>
      <c r="N76" t="s">
        <v>29</v>
      </c>
      <c r="O76" t="s">
        <v>389</v>
      </c>
      <c r="P76" t="s">
        <v>390</v>
      </c>
      <c r="Q76">
        <v>3</v>
      </c>
      <c r="R76">
        <v>3</v>
      </c>
      <c r="S76">
        <v>2</v>
      </c>
      <c r="T76">
        <v>1</v>
      </c>
      <c r="U76" s="3" t="s">
        <v>391</v>
      </c>
      <c r="V76" s="2">
        <v>40683.569768518515</v>
      </c>
      <c r="W76" t="str">
        <f t="shared" ref="W76:W77" si="10">IF(OR(I76 &lt;= 2, Q76 &lt;= 2, ISNUMBER(SEARCH("racism", U76)), ISNUMBER(SEARCH("sexism", U76)), ISNUMBER(SEARCH("homophobic", U76)), ISNUMBER(SEARCH("rude", U76)),ISNUMBER(SEARCH("crappy", U76)),ISNUMBER(SEARCH("stink", U76)), ISNUMBER(SEARCH("ignored", U76)), ISNUMBER(SEARCH("disrespect", U76))), "Negative", "Positive")</f>
        <v>Negative</v>
      </c>
      <c r="X76" t="s">
        <v>1858</v>
      </c>
    </row>
    <row r="77" spans="1:24" x14ac:dyDescent="0.3">
      <c r="A77" t="s">
        <v>392</v>
      </c>
      <c r="B77" t="s">
        <v>393</v>
      </c>
      <c r="C77" t="s">
        <v>394</v>
      </c>
      <c r="D77" t="s">
        <v>25</v>
      </c>
      <c r="E77" t="s">
        <v>26</v>
      </c>
      <c r="F77">
        <v>89521</v>
      </c>
      <c r="G77">
        <v>39.440919800000003</v>
      </c>
      <c r="H77">
        <v>-119.762773</v>
      </c>
      <c r="I77">
        <v>2</v>
      </c>
      <c r="J77">
        <v>39</v>
      </c>
      <c r="K77">
        <v>1</v>
      </c>
      <c r="L77" t="s">
        <v>146</v>
      </c>
      <c r="M77" t="s">
        <v>395</v>
      </c>
      <c r="N77" t="s">
        <v>29</v>
      </c>
      <c r="O77" t="s">
        <v>396</v>
      </c>
      <c r="P77" t="s">
        <v>397</v>
      </c>
      <c r="Q77">
        <v>1</v>
      </c>
      <c r="R77">
        <v>2</v>
      </c>
      <c r="S77">
        <v>0</v>
      </c>
      <c r="T77">
        <v>0</v>
      </c>
      <c r="U77" s="3" t="s">
        <v>398</v>
      </c>
      <c r="V77" s="2">
        <v>42274.842245370368</v>
      </c>
      <c r="W77" t="str">
        <f t="shared" si="10"/>
        <v>Negative</v>
      </c>
      <c r="X77" t="s">
        <v>1858</v>
      </c>
    </row>
    <row r="78" spans="1:24" ht="409.6" hidden="1" x14ac:dyDescent="0.3">
      <c r="A78" t="s">
        <v>392</v>
      </c>
      <c r="B78" t="s">
        <v>393</v>
      </c>
      <c r="C78" t="s">
        <v>394</v>
      </c>
      <c r="D78" t="s">
        <v>25</v>
      </c>
      <c r="E78" t="s">
        <v>26</v>
      </c>
      <c r="F78">
        <v>89521</v>
      </c>
      <c r="G78">
        <v>39.440919800000003</v>
      </c>
      <c r="H78">
        <v>-119.762773</v>
      </c>
      <c r="I78">
        <v>2</v>
      </c>
      <c r="J78">
        <v>39</v>
      </c>
      <c r="K78">
        <v>1</v>
      </c>
      <c r="L78" t="s">
        <v>146</v>
      </c>
      <c r="M78" t="s">
        <v>395</v>
      </c>
      <c r="N78" t="s">
        <v>29</v>
      </c>
      <c r="O78" t="s">
        <v>399</v>
      </c>
      <c r="P78" t="s">
        <v>400</v>
      </c>
      <c r="Q78">
        <v>5</v>
      </c>
      <c r="R78">
        <v>2</v>
      </c>
      <c r="S78">
        <v>0</v>
      </c>
      <c r="T78">
        <v>0</v>
      </c>
      <c r="U78" s="1" t="s">
        <v>401</v>
      </c>
      <c r="V78" s="2">
        <v>41556.306192129632</v>
      </c>
    </row>
    <row r="79" spans="1:24" x14ac:dyDescent="0.3">
      <c r="A79" t="s">
        <v>392</v>
      </c>
      <c r="B79" t="s">
        <v>393</v>
      </c>
      <c r="C79" t="s">
        <v>394</v>
      </c>
      <c r="D79" t="s">
        <v>25</v>
      </c>
      <c r="E79" t="s">
        <v>26</v>
      </c>
      <c r="F79">
        <v>89521</v>
      </c>
      <c r="G79">
        <v>39.440919800000003</v>
      </c>
      <c r="H79">
        <v>-119.762773</v>
      </c>
      <c r="I79">
        <v>2</v>
      </c>
      <c r="J79">
        <v>39</v>
      </c>
      <c r="K79">
        <v>1</v>
      </c>
      <c r="L79" t="s">
        <v>146</v>
      </c>
      <c r="M79" t="s">
        <v>395</v>
      </c>
      <c r="N79" t="s">
        <v>29</v>
      </c>
      <c r="O79" t="s">
        <v>402</v>
      </c>
      <c r="P79" t="s">
        <v>403</v>
      </c>
      <c r="Q79">
        <v>3</v>
      </c>
      <c r="R79">
        <v>1</v>
      </c>
      <c r="S79">
        <v>2</v>
      </c>
      <c r="T79">
        <v>0</v>
      </c>
      <c r="U79" s="3" t="s">
        <v>404</v>
      </c>
      <c r="V79" s="2">
        <v>42007.489803240744</v>
      </c>
      <c r="W79" t="str">
        <f>IF(OR(I79 &lt;= 2, Q79 &lt;= 2, ISNUMBER(SEARCH("racism", U79)), ISNUMBER(SEARCH("sexism", U79)), ISNUMBER(SEARCH("homophobic", U79)), ISNUMBER(SEARCH("rude", U79)),ISNUMBER(SEARCH("crappy", U79)),ISNUMBER(SEARCH("stink", U79)), ISNUMBER(SEARCH("ignored", U79)), ISNUMBER(SEARCH("disrespect", U79))), "Negative", "Positive")</f>
        <v>Negative</v>
      </c>
      <c r="X79" t="s">
        <v>1858</v>
      </c>
    </row>
    <row r="80" spans="1:24" hidden="1" x14ac:dyDescent="0.3">
      <c r="A80" t="s">
        <v>392</v>
      </c>
      <c r="B80" t="s">
        <v>393</v>
      </c>
      <c r="C80" t="s">
        <v>394</v>
      </c>
      <c r="D80" t="s">
        <v>25</v>
      </c>
      <c r="E80" t="s">
        <v>26</v>
      </c>
      <c r="F80">
        <v>89521</v>
      </c>
      <c r="G80">
        <v>39.440919800000003</v>
      </c>
      <c r="H80">
        <v>-119.762773</v>
      </c>
      <c r="I80">
        <v>2</v>
      </c>
      <c r="J80">
        <v>39</v>
      </c>
      <c r="K80">
        <v>1</v>
      </c>
      <c r="L80" t="s">
        <v>146</v>
      </c>
      <c r="M80" t="s">
        <v>395</v>
      </c>
      <c r="N80" t="s">
        <v>29</v>
      </c>
      <c r="O80" t="s">
        <v>405</v>
      </c>
      <c r="P80" t="s">
        <v>406</v>
      </c>
      <c r="Q80">
        <v>5</v>
      </c>
      <c r="R80">
        <v>0</v>
      </c>
      <c r="S80">
        <v>0</v>
      </c>
      <c r="T80">
        <v>0</v>
      </c>
      <c r="U80" t="s">
        <v>407</v>
      </c>
      <c r="V80" s="2">
        <v>44368.172037037039</v>
      </c>
    </row>
    <row r="81" spans="1:24" x14ac:dyDescent="0.3">
      <c r="A81" t="s">
        <v>408</v>
      </c>
      <c r="B81" t="s">
        <v>409</v>
      </c>
      <c r="C81" t="s">
        <v>410</v>
      </c>
      <c r="D81" t="s">
        <v>411</v>
      </c>
      <c r="E81" t="s">
        <v>40</v>
      </c>
      <c r="F81">
        <v>19341</v>
      </c>
      <c r="G81">
        <v>40.0556376081</v>
      </c>
      <c r="H81">
        <v>-75.659448644199998</v>
      </c>
      <c r="I81">
        <v>3</v>
      </c>
      <c r="J81">
        <v>46</v>
      </c>
      <c r="K81">
        <v>1</v>
      </c>
      <c r="L81" t="s">
        <v>27</v>
      </c>
      <c r="M81" t="s">
        <v>180</v>
      </c>
      <c r="N81" t="s">
        <v>29</v>
      </c>
      <c r="O81" t="s">
        <v>412</v>
      </c>
      <c r="P81" t="s">
        <v>413</v>
      </c>
      <c r="Q81">
        <v>3</v>
      </c>
      <c r="R81">
        <v>0</v>
      </c>
      <c r="S81">
        <v>1</v>
      </c>
      <c r="T81">
        <v>0</v>
      </c>
      <c r="U81" s="3" t="s">
        <v>414</v>
      </c>
      <c r="V81" s="2">
        <v>43750.616400462961</v>
      </c>
      <c r="W81" t="str">
        <f t="shared" ref="W81:W85" si="11">IF(OR(I81 &lt;= 2, Q81 &lt;= 2, ISNUMBER(SEARCH("racism", U81)), ISNUMBER(SEARCH("sexism", U81)), ISNUMBER(SEARCH("homophobic", U81)), ISNUMBER(SEARCH("rude", U81)),ISNUMBER(SEARCH("crappy", U81)),ISNUMBER(SEARCH("stink", U81)), ISNUMBER(SEARCH("ignored", U81)), ISNUMBER(SEARCH("disrespect", U81))), "Negative", "Positive")</f>
        <v>Positive</v>
      </c>
      <c r="X81" t="s">
        <v>1858</v>
      </c>
    </row>
    <row r="82" spans="1:24" x14ac:dyDescent="0.3">
      <c r="A82" t="s">
        <v>415</v>
      </c>
      <c r="B82" t="s">
        <v>416</v>
      </c>
      <c r="C82" t="s">
        <v>417</v>
      </c>
      <c r="D82" t="s">
        <v>312</v>
      </c>
      <c r="E82" t="s">
        <v>40</v>
      </c>
      <c r="F82">
        <v>19064</v>
      </c>
      <c r="G82">
        <v>39.919753900000003</v>
      </c>
      <c r="H82">
        <v>-75.328327099999996</v>
      </c>
      <c r="I82">
        <v>2</v>
      </c>
      <c r="J82">
        <v>53</v>
      </c>
      <c r="K82">
        <v>1</v>
      </c>
      <c r="L82" t="s">
        <v>385</v>
      </c>
      <c r="M82" t="s">
        <v>41</v>
      </c>
      <c r="O82" t="s">
        <v>418</v>
      </c>
      <c r="P82" t="s">
        <v>419</v>
      </c>
      <c r="Q82">
        <v>1</v>
      </c>
      <c r="R82">
        <v>0</v>
      </c>
      <c r="S82">
        <v>1</v>
      </c>
      <c r="T82">
        <v>0</v>
      </c>
      <c r="U82" s="3" t="s">
        <v>420</v>
      </c>
      <c r="V82" s="2">
        <v>41126.977256944447</v>
      </c>
      <c r="W82" t="str">
        <f t="shared" si="11"/>
        <v>Negative</v>
      </c>
      <c r="X82" t="s">
        <v>1858</v>
      </c>
    </row>
    <row r="83" spans="1:24" x14ac:dyDescent="0.3">
      <c r="A83" t="s">
        <v>415</v>
      </c>
      <c r="B83" t="s">
        <v>416</v>
      </c>
      <c r="C83" t="s">
        <v>417</v>
      </c>
      <c r="D83" t="s">
        <v>312</v>
      </c>
      <c r="E83" t="s">
        <v>40</v>
      </c>
      <c r="F83">
        <v>19064</v>
      </c>
      <c r="G83">
        <v>39.919753900000003</v>
      </c>
      <c r="H83">
        <v>-75.328327099999996</v>
      </c>
      <c r="I83">
        <v>2</v>
      </c>
      <c r="J83">
        <v>53</v>
      </c>
      <c r="K83">
        <v>1</v>
      </c>
      <c r="L83" t="s">
        <v>385</v>
      </c>
      <c r="M83" t="s">
        <v>41</v>
      </c>
      <c r="O83" t="s">
        <v>421</v>
      </c>
      <c r="P83" t="s">
        <v>422</v>
      </c>
      <c r="Q83">
        <v>3</v>
      </c>
      <c r="R83">
        <v>3</v>
      </c>
      <c r="S83">
        <v>0</v>
      </c>
      <c r="T83">
        <v>0</v>
      </c>
      <c r="U83" s="3" t="s">
        <v>423</v>
      </c>
      <c r="V83" s="2">
        <v>42198.78502314815</v>
      </c>
      <c r="W83" t="str">
        <f t="shared" si="11"/>
        <v>Negative</v>
      </c>
      <c r="X83" t="s">
        <v>1858</v>
      </c>
    </row>
    <row r="84" spans="1:24" x14ac:dyDescent="0.3">
      <c r="A84" t="s">
        <v>415</v>
      </c>
      <c r="B84" t="s">
        <v>416</v>
      </c>
      <c r="C84" t="s">
        <v>417</v>
      </c>
      <c r="D84" t="s">
        <v>312</v>
      </c>
      <c r="E84" t="s">
        <v>40</v>
      </c>
      <c r="F84">
        <v>19064</v>
      </c>
      <c r="G84">
        <v>39.919753900000003</v>
      </c>
      <c r="H84">
        <v>-75.328327099999996</v>
      </c>
      <c r="I84">
        <v>2</v>
      </c>
      <c r="J84">
        <v>53</v>
      </c>
      <c r="K84">
        <v>1</v>
      </c>
      <c r="L84" t="s">
        <v>385</v>
      </c>
      <c r="M84" t="s">
        <v>41</v>
      </c>
      <c r="O84" t="s">
        <v>424</v>
      </c>
      <c r="P84" t="s">
        <v>425</v>
      </c>
      <c r="Q84">
        <v>1</v>
      </c>
      <c r="R84">
        <v>3</v>
      </c>
      <c r="S84">
        <v>0</v>
      </c>
      <c r="T84">
        <v>0</v>
      </c>
      <c r="U84" s="3" t="s">
        <v>426</v>
      </c>
      <c r="V84" s="2">
        <v>43312.549120370371</v>
      </c>
      <c r="W84" t="str">
        <f t="shared" si="11"/>
        <v>Negative</v>
      </c>
      <c r="X84" t="s">
        <v>1858</v>
      </c>
    </row>
    <row r="85" spans="1:24" x14ac:dyDescent="0.3">
      <c r="A85" t="s">
        <v>427</v>
      </c>
      <c r="B85" t="s">
        <v>428</v>
      </c>
      <c r="C85" t="s">
        <v>429</v>
      </c>
      <c r="D85" t="s">
        <v>62</v>
      </c>
      <c r="E85" t="s">
        <v>40</v>
      </c>
      <c r="F85">
        <v>19462</v>
      </c>
      <c r="G85">
        <v>40.112650000000002</v>
      </c>
      <c r="H85">
        <v>-75.286504300000004</v>
      </c>
      <c r="I85">
        <v>1.5</v>
      </c>
      <c r="J85">
        <v>44</v>
      </c>
      <c r="K85">
        <v>1</v>
      </c>
      <c r="L85" t="s">
        <v>430</v>
      </c>
      <c r="M85" t="s">
        <v>431</v>
      </c>
      <c r="N85" t="s">
        <v>29</v>
      </c>
      <c r="O85" t="s">
        <v>432</v>
      </c>
      <c r="P85" t="s">
        <v>433</v>
      </c>
      <c r="Q85">
        <v>2</v>
      </c>
      <c r="R85">
        <v>1</v>
      </c>
      <c r="S85">
        <v>0</v>
      </c>
      <c r="T85">
        <v>0</v>
      </c>
      <c r="U85" s="3" t="s">
        <v>434</v>
      </c>
      <c r="V85" s="2">
        <v>43296.712916666664</v>
      </c>
      <c r="W85" t="str">
        <f t="shared" si="11"/>
        <v>Negative</v>
      </c>
      <c r="X85" t="s">
        <v>1858</v>
      </c>
    </row>
    <row r="86" spans="1:24" hidden="1" x14ac:dyDescent="0.3">
      <c r="A86" t="s">
        <v>435</v>
      </c>
      <c r="B86" t="s">
        <v>436</v>
      </c>
      <c r="C86" t="s">
        <v>437</v>
      </c>
      <c r="D86" t="s">
        <v>25</v>
      </c>
      <c r="E86" t="s">
        <v>26</v>
      </c>
      <c r="F86">
        <v>89502</v>
      </c>
      <c r="G86">
        <v>39.475264440799997</v>
      </c>
      <c r="H86">
        <v>-119.7869566797</v>
      </c>
      <c r="I86">
        <v>3.5</v>
      </c>
      <c r="J86">
        <v>27</v>
      </c>
      <c r="K86">
        <v>1</v>
      </c>
      <c r="M86" t="s">
        <v>215</v>
      </c>
      <c r="O86" t="s">
        <v>438</v>
      </c>
      <c r="P86" t="s">
        <v>439</v>
      </c>
      <c r="Q86">
        <v>5</v>
      </c>
      <c r="R86">
        <v>0</v>
      </c>
      <c r="S86">
        <v>0</v>
      </c>
      <c r="T86">
        <v>0</v>
      </c>
      <c r="U86" t="s">
        <v>440</v>
      </c>
      <c r="V86" s="2">
        <v>44152.656145833331</v>
      </c>
    </row>
    <row r="87" spans="1:24" x14ac:dyDescent="0.3">
      <c r="A87" t="s">
        <v>441</v>
      </c>
      <c r="B87" t="s">
        <v>442</v>
      </c>
      <c r="C87" t="s">
        <v>443</v>
      </c>
      <c r="D87" t="s">
        <v>444</v>
      </c>
      <c r="E87" t="s">
        <v>40</v>
      </c>
      <c r="F87">
        <v>19468</v>
      </c>
      <c r="G87">
        <v>40.218107000000003</v>
      </c>
      <c r="H87">
        <v>-75.541021999999998</v>
      </c>
      <c r="I87">
        <v>2.5</v>
      </c>
      <c r="J87">
        <v>21</v>
      </c>
      <c r="K87">
        <v>1</v>
      </c>
      <c r="L87" t="s">
        <v>385</v>
      </c>
      <c r="M87" t="s">
        <v>28</v>
      </c>
      <c r="N87" t="s">
        <v>29</v>
      </c>
      <c r="O87" t="s">
        <v>445</v>
      </c>
      <c r="P87" t="s">
        <v>446</v>
      </c>
      <c r="Q87">
        <v>1</v>
      </c>
      <c r="R87">
        <v>0</v>
      </c>
      <c r="S87">
        <v>0</v>
      </c>
      <c r="T87">
        <v>0</v>
      </c>
      <c r="U87" s="3" t="s">
        <v>447</v>
      </c>
      <c r="V87" s="2">
        <v>42582.577372685184</v>
      </c>
      <c r="W87" t="str">
        <f t="shared" ref="W87:W88" si="12">IF(OR(I87 &lt;= 2, Q87 &lt;= 2, ISNUMBER(SEARCH("racism", U87)), ISNUMBER(SEARCH("sexism", U87)), ISNUMBER(SEARCH("homophobic", U87)), ISNUMBER(SEARCH("rude", U87)),ISNUMBER(SEARCH("crappy", U87)),ISNUMBER(SEARCH("stink", U87)), ISNUMBER(SEARCH("ignored", U87)), ISNUMBER(SEARCH("disrespect", U87))), "Negative", "Positive")</f>
        <v>Negative</v>
      </c>
      <c r="X87" t="s">
        <v>1858</v>
      </c>
    </row>
    <row r="88" spans="1:24" x14ac:dyDescent="0.3">
      <c r="A88" t="s">
        <v>448</v>
      </c>
      <c r="B88" t="s">
        <v>449</v>
      </c>
      <c r="C88" t="s">
        <v>450</v>
      </c>
      <c r="D88" t="s">
        <v>133</v>
      </c>
      <c r="E88" t="s">
        <v>134</v>
      </c>
      <c r="F88">
        <v>85705</v>
      </c>
      <c r="G88">
        <v>32.234874599999998</v>
      </c>
      <c r="H88">
        <v>-110.9719928</v>
      </c>
      <c r="I88">
        <v>3.5</v>
      </c>
      <c r="J88">
        <v>114</v>
      </c>
      <c r="K88">
        <v>1</v>
      </c>
      <c r="L88" t="s">
        <v>451</v>
      </c>
      <c r="M88" t="s">
        <v>452</v>
      </c>
      <c r="N88" t="s">
        <v>29</v>
      </c>
      <c r="O88" t="s">
        <v>453</v>
      </c>
      <c r="P88" t="s">
        <v>454</v>
      </c>
      <c r="Q88">
        <v>1</v>
      </c>
      <c r="R88">
        <v>2</v>
      </c>
      <c r="S88">
        <v>1</v>
      </c>
      <c r="T88">
        <v>1</v>
      </c>
      <c r="U88" s="3" t="s">
        <v>455</v>
      </c>
      <c r="V88" s="2">
        <v>43156.684861111113</v>
      </c>
      <c r="W88" t="str">
        <f t="shared" si="12"/>
        <v>Negative</v>
      </c>
      <c r="X88" t="s">
        <v>1858</v>
      </c>
    </row>
    <row r="89" spans="1:24" ht="409.6" hidden="1" x14ac:dyDescent="0.3">
      <c r="A89" t="s">
        <v>448</v>
      </c>
      <c r="B89" t="s">
        <v>449</v>
      </c>
      <c r="C89" t="s">
        <v>450</v>
      </c>
      <c r="D89" t="s">
        <v>133</v>
      </c>
      <c r="E89" t="s">
        <v>134</v>
      </c>
      <c r="F89">
        <v>85705</v>
      </c>
      <c r="G89">
        <v>32.234874599999998</v>
      </c>
      <c r="H89">
        <v>-110.9719928</v>
      </c>
      <c r="I89">
        <v>3.5</v>
      </c>
      <c r="J89">
        <v>114</v>
      </c>
      <c r="K89">
        <v>1</v>
      </c>
      <c r="L89" t="s">
        <v>451</v>
      </c>
      <c r="M89" t="s">
        <v>452</v>
      </c>
      <c r="N89" t="s">
        <v>29</v>
      </c>
      <c r="O89" t="s">
        <v>456</v>
      </c>
      <c r="P89" t="s">
        <v>457</v>
      </c>
      <c r="Q89">
        <v>4</v>
      </c>
      <c r="R89">
        <v>0</v>
      </c>
      <c r="S89">
        <v>0</v>
      </c>
      <c r="T89">
        <v>0</v>
      </c>
      <c r="U89" s="1" t="s">
        <v>458</v>
      </c>
      <c r="V89" s="2">
        <v>42569.687997685185</v>
      </c>
    </row>
    <row r="90" spans="1:24" x14ac:dyDescent="0.3">
      <c r="A90" t="s">
        <v>448</v>
      </c>
      <c r="B90" t="s">
        <v>449</v>
      </c>
      <c r="C90" t="s">
        <v>450</v>
      </c>
      <c r="D90" t="s">
        <v>133</v>
      </c>
      <c r="E90" t="s">
        <v>134</v>
      </c>
      <c r="F90">
        <v>85705</v>
      </c>
      <c r="G90">
        <v>32.234874599999998</v>
      </c>
      <c r="H90">
        <v>-110.9719928</v>
      </c>
      <c r="I90">
        <v>3.5</v>
      </c>
      <c r="J90">
        <v>114</v>
      </c>
      <c r="K90">
        <v>1</v>
      </c>
      <c r="L90" t="s">
        <v>451</v>
      </c>
      <c r="M90" t="s">
        <v>452</v>
      </c>
      <c r="N90" t="s">
        <v>29</v>
      </c>
      <c r="O90" t="s">
        <v>459</v>
      </c>
      <c r="P90" t="s">
        <v>460</v>
      </c>
      <c r="Q90">
        <v>2</v>
      </c>
      <c r="R90">
        <v>1</v>
      </c>
      <c r="S90">
        <v>2</v>
      </c>
      <c r="T90">
        <v>1</v>
      </c>
      <c r="U90" s="3" t="s">
        <v>461</v>
      </c>
      <c r="V90" s="2">
        <v>40973.879305555558</v>
      </c>
      <c r="W90" t="str">
        <f>IF(OR(I90 &lt;= 2, Q90 &lt;= 2, ISNUMBER(SEARCH("racism", U90)), ISNUMBER(SEARCH("sexism", U90)), ISNUMBER(SEARCH("homophobic", U90)), ISNUMBER(SEARCH("rude", U90)),ISNUMBER(SEARCH("crappy", U90)),ISNUMBER(SEARCH("stink", U90)), ISNUMBER(SEARCH("ignored", U90)), ISNUMBER(SEARCH("disrespect", U90))), "Negative", "Positive")</f>
        <v>Negative</v>
      </c>
      <c r="X90" t="s">
        <v>1858</v>
      </c>
    </row>
    <row r="91" spans="1:24" ht="409.6" hidden="1" x14ac:dyDescent="0.3">
      <c r="A91" t="s">
        <v>448</v>
      </c>
      <c r="B91" t="s">
        <v>449</v>
      </c>
      <c r="C91" t="s">
        <v>450</v>
      </c>
      <c r="D91" t="s">
        <v>133</v>
      </c>
      <c r="E91" t="s">
        <v>134</v>
      </c>
      <c r="F91">
        <v>85705</v>
      </c>
      <c r="G91">
        <v>32.234874599999998</v>
      </c>
      <c r="H91">
        <v>-110.9719928</v>
      </c>
      <c r="I91">
        <v>3.5</v>
      </c>
      <c r="J91">
        <v>114</v>
      </c>
      <c r="K91">
        <v>1</v>
      </c>
      <c r="L91" t="s">
        <v>451</v>
      </c>
      <c r="M91" t="s">
        <v>452</v>
      </c>
      <c r="N91" t="s">
        <v>29</v>
      </c>
      <c r="O91" t="s">
        <v>462</v>
      </c>
      <c r="P91" t="s">
        <v>463</v>
      </c>
      <c r="Q91">
        <v>5</v>
      </c>
      <c r="R91">
        <v>21</v>
      </c>
      <c r="S91">
        <v>21</v>
      </c>
      <c r="T91">
        <v>16</v>
      </c>
      <c r="U91" s="1" t="s">
        <v>464</v>
      </c>
      <c r="V91" s="2">
        <v>43801.011180555557</v>
      </c>
    </row>
    <row r="92" spans="1:24" x14ac:dyDescent="0.3">
      <c r="A92" t="s">
        <v>465</v>
      </c>
      <c r="B92" t="s">
        <v>466</v>
      </c>
      <c r="C92" t="s">
        <v>467</v>
      </c>
      <c r="D92" t="s">
        <v>133</v>
      </c>
      <c r="E92" t="s">
        <v>134</v>
      </c>
      <c r="F92">
        <v>85705</v>
      </c>
      <c r="G92">
        <v>32.236778000000001</v>
      </c>
      <c r="H92">
        <v>-110.97121300000001</v>
      </c>
      <c r="I92">
        <v>1.5</v>
      </c>
      <c r="J92">
        <v>20</v>
      </c>
      <c r="K92">
        <v>1</v>
      </c>
      <c r="L92" t="s">
        <v>468</v>
      </c>
      <c r="M92" t="s">
        <v>215</v>
      </c>
      <c r="N92" t="s">
        <v>29</v>
      </c>
      <c r="O92" t="s">
        <v>469</v>
      </c>
      <c r="P92" t="s">
        <v>470</v>
      </c>
      <c r="Q92">
        <v>2</v>
      </c>
      <c r="R92">
        <v>0</v>
      </c>
      <c r="S92">
        <v>0</v>
      </c>
      <c r="T92">
        <v>0</v>
      </c>
      <c r="U92" s="3" t="s">
        <v>471</v>
      </c>
      <c r="V92" s="2">
        <v>42968.063611111109</v>
      </c>
      <c r="W92" t="str">
        <f t="shared" ref="W92:W98" si="13">IF(OR(I92 &lt;= 2, Q92 &lt;= 2, ISNUMBER(SEARCH("racism", U92)), ISNUMBER(SEARCH("sexism", U92)), ISNUMBER(SEARCH("homophobic", U92)), ISNUMBER(SEARCH("rude", U92)),ISNUMBER(SEARCH("crappy", U92)),ISNUMBER(SEARCH("stink", U92)), ISNUMBER(SEARCH("ignored", U92)), ISNUMBER(SEARCH("disrespect", U92))), "Negative", "Positive")</f>
        <v>Negative</v>
      </c>
      <c r="X92" t="s">
        <v>1858</v>
      </c>
    </row>
    <row r="93" spans="1:24" x14ac:dyDescent="0.3">
      <c r="A93" t="s">
        <v>465</v>
      </c>
      <c r="B93" t="s">
        <v>466</v>
      </c>
      <c r="C93" t="s">
        <v>467</v>
      </c>
      <c r="D93" t="s">
        <v>133</v>
      </c>
      <c r="E93" t="s">
        <v>134</v>
      </c>
      <c r="F93">
        <v>85705</v>
      </c>
      <c r="G93">
        <v>32.236778000000001</v>
      </c>
      <c r="H93">
        <v>-110.97121300000001</v>
      </c>
      <c r="I93">
        <v>1.5</v>
      </c>
      <c r="J93">
        <v>20</v>
      </c>
      <c r="K93">
        <v>1</v>
      </c>
      <c r="L93" t="s">
        <v>468</v>
      </c>
      <c r="M93" t="s">
        <v>215</v>
      </c>
      <c r="N93" t="s">
        <v>29</v>
      </c>
      <c r="O93" t="s">
        <v>472</v>
      </c>
      <c r="P93" t="s">
        <v>473</v>
      </c>
      <c r="Q93">
        <v>3</v>
      </c>
      <c r="R93">
        <v>7</v>
      </c>
      <c r="S93">
        <v>4</v>
      </c>
      <c r="T93">
        <v>6</v>
      </c>
      <c r="U93" s="3" t="s">
        <v>474</v>
      </c>
      <c r="V93" s="2">
        <v>44551.151365740741</v>
      </c>
      <c r="W93" t="str">
        <f t="shared" si="13"/>
        <v>Negative</v>
      </c>
      <c r="X93" t="s">
        <v>1858</v>
      </c>
    </row>
    <row r="94" spans="1:24" x14ac:dyDescent="0.3">
      <c r="A94" t="s">
        <v>475</v>
      </c>
      <c r="B94" t="s">
        <v>476</v>
      </c>
      <c r="C94" t="s">
        <v>477</v>
      </c>
      <c r="D94" t="s">
        <v>39</v>
      </c>
      <c r="E94" t="s">
        <v>40</v>
      </c>
      <c r="F94">
        <v>19406</v>
      </c>
      <c r="G94">
        <v>40.095240303099999</v>
      </c>
      <c r="H94">
        <v>-75.400572713700001</v>
      </c>
      <c r="I94">
        <v>1.5</v>
      </c>
      <c r="J94">
        <v>49</v>
      </c>
      <c r="K94">
        <v>1</v>
      </c>
      <c r="L94" t="s">
        <v>478</v>
      </c>
      <c r="M94" t="s">
        <v>180</v>
      </c>
      <c r="N94" t="s">
        <v>29</v>
      </c>
      <c r="O94" t="s">
        <v>479</v>
      </c>
      <c r="P94" t="s">
        <v>480</v>
      </c>
      <c r="Q94">
        <v>2</v>
      </c>
      <c r="R94">
        <v>3</v>
      </c>
      <c r="S94">
        <v>0</v>
      </c>
      <c r="T94">
        <v>0</v>
      </c>
      <c r="U94" s="3" t="s">
        <v>481</v>
      </c>
      <c r="V94" s="2">
        <v>42534.580416666664</v>
      </c>
      <c r="W94" t="str">
        <f t="shared" si="13"/>
        <v>Negative</v>
      </c>
      <c r="X94" t="s">
        <v>1858</v>
      </c>
    </row>
    <row r="95" spans="1:24" x14ac:dyDescent="0.3">
      <c r="A95" t="s">
        <v>482</v>
      </c>
      <c r="B95" t="s">
        <v>483</v>
      </c>
      <c r="C95" t="s">
        <v>484</v>
      </c>
      <c r="D95" t="s">
        <v>485</v>
      </c>
      <c r="E95" t="s">
        <v>40</v>
      </c>
      <c r="F95">
        <v>19053</v>
      </c>
      <c r="G95">
        <v>40.126593999999997</v>
      </c>
      <c r="H95">
        <v>-74.970072999999999</v>
      </c>
      <c r="I95">
        <v>2</v>
      </c>
      <c r="J95">
        <v>33</v>
      </c>
      <c r="K95">
        <v>1</v>
      </c>
      <c r="L95" t="s">
        <v>306</v>
      </c>
      <c r="M95" t="s">
        <v>486</v>
      </c>
      <c r="N95" t="s">
        <v>29</v>
      </c>
      <c r="O95" t="s">
        <v>487</v>
      </c>
      <c r="P95" t="s">
        <v>488</v>
      </c>
      <c r="Q95">
        <v>2</v>
      </c>
      <c r="R95">
        <v>1</v>
      </c>
      <c r="S95">
        <v>0</v>
      </c>
      <c r="T95">
        <v>0</v>
      </c>
      <c r="U95" s="3" t="s">
        <v>489</v>
      </c>
      <c r="V95" s="2">
        <v>42940.898472222223</v>
      </c>
      <c r="W95" t="str">
        <f t="shared" si="13"/>
        <v>Negative</v>
      </c>
      <c r="X95" t="s">
        <v>1858</v>
      </c>
    </row>
    <row r="96" spans="1:24" x14ac:dyDescent="0.3">
      <c r="A96" t="s">
        <v>482</v>
      </c>
      <c r="B96" t="s">
        <v>483</v>
      </c>
      <c r="C96" t="s">
        <v>484</v>
      </c>
      <c r="D96" t="s">
        <v>485</v>
      </c>
      <c r="E96" t="s">
        <v>40</v>
      </c>
      <c r="F96">
        <v>19053</v>
      </c>
      <c r="G96">
        <v>40.126593999999997</v>
      </c>
      <c r="H96">
        <v>-74.970072999999999</v>
      </c>
      <c r="I96">
        <v>2</v>
      </c>
      <c r="J96">
        <v>33</v>
      </c>
      <c r="K96">
        <v>1</v>
      </c>
      <c r="L96" t="s">
        <v>306</v>
      </c>
      <c r="M96" t="s">
        <v>486</v>
      </c>
      <c r="N96" t="s">
        <v>29</v>
      </c>
      <c r="O96" t="s">
        <v>490</v>
      </c>
      <c r="P96" t="s">
        <v>491</v>
      </c>
      <c r="Q96">
        <v>1</v>
      </c>
      <c r="R96">
        <v>3</v>
      </c>
      <c r="S96">
        <v>0</v>
      </c>
      <c r="T96">
        <v>0</v>
      </c>
      <c r="U96" s="3" t="s">
        <v>492</v>
      </c>
      <c r="V96" s="2">
        <v>42582.978668981479</v>
      </c>
      <c r="W96" t="str">
        <f t="shared" si="13"/>
        <v>Negative</v>
      </c>
      <c r="X96" t="s">
        <v>1858</v>
      </c>
    </row>
    <row r="97" spans="1:24" x14ac:dyDescent="0.3">
      <c r="A97" t="s">
        <v>482</v>
      </c>
      <c r="B97" t="s">
        <v>483</v>
      </c>
      <c r="C97" t="s">
        <v>484</v>
      </c>
      <c r="D97" t="s">
        <v>485</v>
      </c>
      <c r="E97" t="s">
        <v>40</v>
      </c>
      <c r="F97">
        <v>19053</v>
      </c>
      <c r="G97">
        <v>40.126593999999997</v>
      </c>
      <c r="H97">
        <v>-74.970072999999999</v>
      </c>
      <c r="I97">
        <v>2</v>
      </c>
      <c r="J97">
        <v>33</v>
      </c>
      <c r="K97">
        <v>1</v>
      </c>
      <c r="L97" t="s">
        <v>306</v>
      </c>
      <c r="M97" t="s">
        <v>486</v>
      </c>
      <c r="N97" t="s">
        <v>29</v>
      </c>
      <c r="O97" t="s">
        <v>493</v>
      </c>
      <c r="P97" t="s">
        <v>494</v>
      </c>
      <c r="Q97">
        <v>2</v>
      </c>
      <c r="R97">
        <v>0</v>
      </c>
      <c r="S97">
        <v>0</v>
      </c>
      <c r="T97">
        <v>0</v>
      </c>
      <c r="U97" s="3" t="s">
        <v>495</v>
      </c>
      <c r="V97" s="2">
        <v>44028.458715277775</v>
      </c>
      <c r="W97" t="str">
        <f t="shared" si="13"/>
        <v>Negative</v>
      </c>
      <c r="X97" t="s">
        <v>1858</v>
      </c>
    </row>
    <row r="98" spans="1:24" x14ac:dyDescent="0.3">
      <c r="A98" t="s">
        <v>496</v>
      </c>
      <c r="B98" t="s">
        <v>497</v>
      </c>
      <c r="C98" t="s">
        <v>498</v>
      </c>
      <c r="D98" t="s">
        <v>325</v>
      </c>
      <c r="E98" t="s">
        <v>26</v>
      </c>
      <c r="F98">
        <v>89431</v>
      </c>
      <c r="G98">
        <v>39.533337000000003</v>
      </c>
      <c r="H98">
        <v>-119.7425568</v>
      </c>
      <c r="I98">
        <v>2.5</v>
      </c>
      <c r="J98">
        <v>68</v>
      </c>
      <c r="K98">
        <v>1</v>
      </c>
      <c r="L98" t="s">
        <v>499</v>
      </c>
      <c r="M98" t="s">
        <v>500</v>
      </c>
      <c r="N98" t="s">
        <v>29</v>
      </c>
      <c r="O98" t="s">
        <v>501</v>
      </c>
      <c r="P98" t="s">
        <v>502</v>
      </c>
      <c r="Q98">
        <v>1</v>
      </c>
      <c r="R98">
        <v>4</v>
      </c>
      <c r="S98">
        <v>1</v>
      </c>
      <c r="T98">
        <v>0</v>
      </c>
      <c r="U98" s="3" t="s">
        <v>503</v>
      </c>
      <c r="V98" s="2">
        <v>41925.93476851852</v>
      </c>
      <c r="W98" t="str">
        <f t="shared" si="13"/>
        <v>Negative</v>
      </c>
      <c r="X98" t="s">
        <v>1858</v>
      </c>
    </row>
    <row r="99" spans="1:24" hidden="1" x14ac:dyDescent="0.3">
      <c r="A99" t="s">
        <v>504</v>
      </c>
      <c r="B99" t="s">
        <v>505</v>
      </c>
      <c r="C99" t="s">
        <v>506</v>
      </c>
      <c r="D99" t="s">
        <v>74</v>
      </c>
      <c r="E99" t="s">
        <v>40</v>
      </c>
      <c r="F99">
        <v>19104</v>
      </c>
      <c r="G99">
        <v>39.953782903899999</v>
      </c>
      <c r="H99">
        <v>-75.195781588100004</v>
      </c>
      <c r="I99">
        <v>4</v>
      </c>
      <c r="J99">
        <v>118</v>
      </c>
      <c r="K99">
        <v>1</v>
      </c>
      <c r="L99" t="s">
        <v>507</v>
      </c>
      <c r="M99" t="s">
        <v>180</v>
      </c>
      <c r="N99" t="s">
        <v>29</v>
      </c>
      <c r="O99" t="s">
        <v>508</v>
      </c>
      <c r="P99" t="s">
        <v>509</v>
      </c>
      <c r="Q99">
        <v>5</v>
      </c>
      <c r="R99">
        <v>0</v>
      </c>
      <c r="S99">
        <v>0</v>
      </c>
      <c r="T99">
        <v>0</v>
      </c>
      <c r="U99" s="1" t="s">
        <v>510</v>
      </c>
      <c r="V99" s="2">
        <v>42007.980891203704</v>
      </c>
    </row>
    <row r="100" spans="1:24" hidden="1" x14ac:dyDescent="0.3">
      <c r="A100" t="s">
        <v>504</v>
      </c>
      <c r="B100" t="s">
        <v>505</v>
      </c>
      <c r="C100" t="s">
        <v>506</v>
      </c>
      <c r="D100" t="s">
        <v>74</v>
      </c>
      <c r="E100" t="s">
        <v>40</v>
      </c>
      <c r="F100">
        <v>19104</v>
      </c>
      <c r="G100">
        <v>39.953782903899999</v>
      </c>
      <c r="H100">
        <v>-75.195781588100004</v>
      </c>
      <c r="I100">
        <v>4</v>
      </c>
      <c r="J100">
        <v>118</v>
      </c>
      <c r="K100">
        <v>1</v>
      </c>
      <c r="L100" t="s">
        <v>507</v>
      </c>
      <c r="M100" t="s">
        <v>180</v>
      </c>
      <c r="N100" t="s">
        <v>29</v>
      </c>
      <c r="O100" t="s">
        <v>511</v>
      </c>
      <c r="P100" t="s">
        <v>512</v>
      </c>
      <c r="Q100">
        <v>5</v>
      </c>
      <c r="R100">
        <v>0</v>
      </c>
      <c r="S100">
        <v>0</v>
      </c>
      <c r="T100">
        <v>0</v>
      </c>
      <c r="U100" s="1" t="s">
        <v>513</v>
      </c>
      <c r="V100" s="2">
        <v>41535.605532407404</v>
      </c>
    </row>
    <row r="101" spans="1:24" hidden="1" x14ac:dyDescent="0.3">
      <c r="A101" t="s">
        <v>504</v>
      </c>
      <c r="B101" t="s">
        <v>505</v>
      </c>
      <c r="C101" t="s">
        <v>506</v>
      </c>
      <c r="D101" t="s">
        <v>74</v>
      </c>
      <c r="E101" t="s">
        <v>40</v>
      </c>
      <c r="F101">
        <v>19104</v>
      </c>
      <c r="G101">
        <v>39.953782903899999</v>
      </c>
      <c r="H101">
        <v>-75.195781588100004</v>
      </c>
      <c r="I101">
        <v>4</v>
      </c>
      <c r="J101">
        <v>118</v>
      </c>
      <c r="K101">
        <v>1</v>
      </c>
      <c r="L101" t="s">
        <v>507</v>
      </c>
      <c r="M101" t="s">
        <v>180</v>
      </c>
      <c r="N101" t="s">
        <v>29</v>
      </c>
      <c r="O101" t="s">
        <v>514</v>
      </c>
      <c r="P101" t="s">
        <v>515</v>
      </c>
      <c r="Q101">
        <v>2</v>
      </c>
      <c r="R101">
        <v>0</v>
      </c>
      <c r="S101">
        <v>0</v>
      </c>
      <c r="T101">
        <v>0</v>
      </c>
      <c r="U101" s="3" t="s">
        <v>516</v>
      </c>
      <c r="V101" s="2">
        <v>43276.18310185185</v>
      </c>
    </row>
    <row r="102" spans="1:24" hidden="1" x14ac:dyDescent="0.3">
      <c r="A102" t="s">
        <v>504</v>
      </c>
      <c r="B102" t="s">
        <v>505</v>
      </c>
      <c r="C102" t="s">
        <v>506</v>
      </c>
      <c r="D102" t="s">
        <v>74</v>
      </c>
      <c r="E102" t="s">
        <v>40</v>
      </c>
      <c r="F102">
        <v>19104</v>
      </c>
      <c r="G102">
        <v>39.953782903899999</v>
      </c>
      <c r="H102">
        <v>-75.195781588100004</v>
      </c>
      <c r="I102">
        <v>4</v>
      </c>
      <c r="J102">
        <v>118</v>
      </c>
      <c r="K102">
        <v>1</v>
      </c>
      <c r="L102" t="s">
        <v>507</v>
      </c>
      <c r="M102" t="s">
        <v>180</v>
      </c>
      <c r="N102" t="s">
        <v>29</v>
      </c>
      <c r="O102" t="s">
        <v>517</v>
      </c>
      <c r="P102" t="s">
        <v>518</v>
      </c>
      <c r="Q102">
        <v>5</v>
      </c>
      <c r="R102">
        <v>0</v>
      </c>
      <c r="S102">
        <v>0</v>
      </c>
      <c r="T102">
        <v>0</v>
      </c>
      <c r="U102" s="1" t="s">
        <v>519</v>
      </c>
      <c r="V102" s="2">
        <v>44413.522546296299</v>
      </c>
    </row>
    <row r="103" spans="1:24" x14ac:dyDescent="0.3">
      <c r="A103" t="s">
        <v>520</v>
      </c>
      <c r="B103" t="s">
        <v>521</v>
      </c>
      <c r="C103" t="s">
        <v>522</v>
      </c>
      <c r="D103" t="s">
        <v>171</v>
      </c>
      <c r="E103" t="s">
        <v>40</v>
      </c>
      <c r="F103">
        <v>19020</v>
      </c>
      <c r="G103">
        <v>40.119307530500002</v>
      </c>
      <c r="H103">
        <v>-74.957840972699998</v>
      </c>
      <c r="I103">
        <v>3</v>
      </c>
      <c r="J103">
        <v>54</v>
      </c>
      <c r="K103">
        <v>1</v>
      </c>
      <c r="L103" t="s">
        <v>306</v>
      </c>
      <c r="M103" t="s">
        <v>523</v>
      </c>
      <c r="N103" t="s">
        <v>29</v>
      </c>
      <c r="O103" t="s">
        <v>524</v>
      </c>
      <c r="P103" t="s">
        <v>525</v>
      </c>
      <c r="Q103">
        <v>1</v>
      </c>
      <c r="R103">
        <v>2</v>
      </c>
      <c r="S103">
        <v>0</v>
      </c>
      <c r="T103">
        <v>0</v>
      </c>
      <c r="U103" s="3" t="s">
        <v>526</v>
      </c>
      <c r="V103" s="2">
        <v>43807.675046296295</v>
      </c>
      <c r="W103" t="str">
        <f>IF(OR(I103 &lt;= 2, Q103 &lt;= 2, ISNUMBER(SEARCH("racism", U103)), ISNUMBER(SEARCH("sexism", U103)), ISNUMBER(SEARCH("homophobic", U103)), ISNUMBER(SEARCH("rude", U103)),ISNUMBER(SEARCH("crappy", U103)),ISNUMBER(SEARCH("stink", U103)), ISNUMBER(SEARCH("ignored", U103)), ISNUMBER(SEARCH("disrespect", U103))), "Negative", "Positive")</f>
        <v>Negative</v>
      </c>
      <c r="X103" t="s">
        <v>1858</v>
      </c>
    </row>
    <row r="104" spans="1:24" hidden="1" x14ac:dyDescent="0.3">
      <c r="A104" t="s">
        <v>527</v>
      </c>
      <c r="B104" t="s">
        <v>528</v>
      </c>
      <c r="C104" t="s">
        <v>529</v>
      </c>
      <c r="D104" t="s">
        <v>530</v>
      </c>
      <c r="E104" t="s">
        <v>40</v>
      </c>
      <c r="F104">
        <v>19026</v>
      </c>
      <c r="G104">
        <v>39.944781598100001</v>
      </c>
      <c r="H104">
        <v>-75.313798000000006</v>
      </c>
      <c r="I104">
        <v>4.5</v>
      </c>
      <c r="J104">
        <v>6</v>
      </c>
      <c r="K104">
        <v>1</v>
      </c>
      <c r="L104" t="s">
        <v>531</v>
      </c>
      <c r="M104" t="s">
        <v>41</v>
      </c>
      <c r="N104" t="s">
        <v>29</v>
      </c>
      <c r="O104" t="s">
        <v>532</v>
      </c>
      <c r="P104" t="s">
        <v>533</v>
      </c>
      <c r="Q104">
        <v>5</v>
      </c>
      <c r="R104">
        <v>1</v>
      </c>
      <c r="S104">
        <v>0</v>
      </c>
      <c r="T104">
        <v>0</v>
      </c>
      <c r="U104" t="s">
        <v>534</v>
      </c>
      <c r="V104" s="2">
        <v>43785.634756944448</v>
      </c>
    </row>
    <row r="105" spans="1:24" x14ac:dyDescent="0.3">
      <c r="A105" t="s">
        <v>535</v>
      </c>
      <c r="B105" t="s">
        <v>536</v>
      </c>
      <c r="C105" t="s">
        <v>537</v>
      </c>
      <c r="D105" t="s">
        <v>133</v>
      </c>
      <c r="E105" t="s">
        <v>134</v>
      </c>
      <c r="F105">
        <v>85714</v>
      </c>
      <c r="G105">
        <v>32.164228600000001</v>
      </c>
      <c r="H105">
        <v>-110.9167147</v>
      </c>
      <c r="I105">
        <v>1.5</v>
      </c>
      <c r="J105">
        <v>25</v>
      </c>
      <c r="K105">
        <v>1</v>
      </c>
      <c r="L105" t="s">
        <v>27</v>
      </c>
      <c r="M105" t="s">
        <v>164</v>
      </c>
      <c r="N105" t="s">
        <v>29</v>
      </c>
      <c r="O105" t="s">
        <v>538</v>
      </c>
      <c r="P105" t="s">
        <v>539</v>
      </c>
      <c r="Q105">
        <v>1</v>
      </c>
      <c r="R105">
        <v>3</v>
      </c>
      <c r="S105">
        <v>0</v>
      </c>
      <c r="T105">
        <v>0</v>
      </c>
      <c r="U105" s="3" t="s">
        <v>540</v>
      </c>
      <c r="V105" s="2">
        <v>42434.113587962966</v>
      </c>
      <c r="W105" t="str">
        <f t="shared" ref="W105:W108" si="14">IF(OR(I105 &lt;= 2, Q105 &lt;= 2, ISNUMBER(SEARCH("racism", U105)), ISNUMBER(SEARCH("sexism", U105)), ISNUMBER(SEARCH("homophobic", U105)), ISNUMBER(SEARCH("rude", U105)),ISNUMBER(SEARCH("crappy", U105)),ISNUMBER(SEARCH("stink", U105)), ISNUMBER(SEARCH("ignored", U105)), ISNUMBER(SEARCH("disrespect", U105))), "Negative", "Positive")</f>
        <v>Negative</v>
      </c>
      <c r="X105" t="s">
        <v>1858</v>
      </c>
    </row>
    <row r="106" spans="1:24" x14ac:dyDescent="0.3">
      <c r="A106" t="s">
        <v>535</v>
      </c>
      <c r="B106" t="s">
        <v>536</v>
      </c>
      <c r="C106" t="s">
        <v>537</v>
      </c>
      <c r="D106" t="s">
        <v>133</v>
      </c>
      <c r="E106" t="s">
        <v>134</v>
      </c>
      <c r="F106">
        <v>85714</v>
      </c>
      <c r="G106">
        <v>32.164228600000001</v>
      </c>
      <c r="H106">
        <v>-110.9167147</v>
      </c>
      <c r="I106">
        <v>1.5</v>
      </c>
      <c r="J106">
        <v>25</v>
      </c>
      <c r="K106">
        <v>1</v>
      </c>
      <c r="L106" t="s">
        <v>27</v>
      </c>
      <c r="M106" t="s">
        <v>164</v>
      </c>
      <c r="N106" t="s">
        <v>29</v>
      </c>
      <c r="O106" t="s">
        <v>541</v>
      </c>
      <c r="P106" t="e">
        <f>-ZGH3EUGMzVFMJOgMmBq0g</f>
        <v>#NAME?</v>
      </c>
      <c r="Q106">
        <v>1</v>
      </c>
      <c r="R106">
        <v>0</v>
      </c>
      <c r="S106">
        <v>0</v>
      </c>
      <c r="T106">
        <v>0</v>
      </c>
      <c r="U106" s="3" t="s">
        <v>542</v>
      </c>
      <c r="V106" s="2">
        <v>43871.885497685187</v>
      </c>
      <c r="W106" t="str">
        <f t="shared" si="14"/>
        <v>Negative</v>
      </c>
      <c r="X106" t="s">
        <v>1858</v>
      </c>
    </row>
    <row r="107" spans="1:24" x14ac:dyDescent="0.3">
      <c r="A107" t="s">
        <v>543</v>
      </c>
      <c r="B107" t="s">
        <v>544</v>
      </c>
      <c r="C107" t="s">
        <v>545</v>
      </c>
      <c r="D107" t="s">
        <v>74</v>
      </c>
      <c r="E107" t="s">
        <v>40</v>
      </c>
      <c r="F107">
        <v>19107</v>
      </c>
      <c r="G107">
        <v>39.956283595099997</v>
      </c>
      <c r="H107">
        <v>-75.160748362500001</v>
      </c>
      <c r="I107">
        <v>3.5</v>
      </c>
      <c r="J107">
        <v>175</v>
      </c>
      <c r="K107">
        <v>1</v>
      </c>
      <c r="L107" t="s">
        <v>339</v>
      </c>
      <c r="M107" t="s">
        <v>215</v>
      </c>
      <c r="N107" t="s">
        <v>29</v>
      </c>
      <c r="O107" t="s">
        <v>546</v>
      </c>
      <c r="P107" t="s">
        <v>547</v>
      </c>
      <c r="Q107">
        <v>3</v>
      </c>
      <c r="R107">
        <v>1</v>
      </c>
      <c r="S107">
        <v>4</v>
      </c>
      <c r="T107">
        <v>2</v>
      </c>
      <c r="U107" s="3" t="s">
        <v>548</v>
      </c>
      <c r="V107" s="2">
        <v>39561.868252314816</v>
      </c>
      <c r="W107" t="str">
        <f t="shared" si="14"/>
        <v>Positive</v>
      </c>
      <c r="X107" t="s">
        <v>1858</v>
      </c>
    </row>
    <row r="108" spans="1:24" x14ac:dyDescent="0.3">
      <c r="A108" t="s">
        <v>543</v>
      </c>
      <c r="B108" t="s">
        <v>544</v>
      </c>
      <c r="C108" t="s">
        <v>545</v>
      </c>
      <c r="D108" t="s">
        <v>74</v>
      </c>
      <c r="E108" t="s">
        <v>40</v>
      </c>
      <c r="F108">
        <v>19107</v>
      </c>
      <c r="G108">
        <v>39.956283595099997</v>
      </c>
      <c r="H108">
        <v>-75.160748362500001</v>
      </c>
      <c r="I108">
        <v>3.5</v>
      </c>
      <c r="J108">
        <v>175</v>
      </c>
      <c r="K108">
        <v>1</v>
      </c>
      <c r="L108" t="s">
        <v>339</v>
      </c>
      <c r="M108" t="s">
        <v>215</v>
      </c>
      <c r="N108" t="s">
        <v>29</v>
      </c>
      <c r="O108" t="s">
        <v>549</v>
      </c>
      <c r="P108" t="s">
        <v>550</v>
      </c>
      <c r="Q108">
        <v>2</v>
      </c>
      <c r="R108">
        <v>0</v>
      </c>
      <c r="S108">
        <v>1</v>
      </c>
      <c r="T108">
        <v>0</v>
      </c>
      <c r="U108" s="3" t="s">
        <v>551</v>
      </c>
      <c r="V108" s="2">
        <v>41608.907893518517</v>
      </c>
      <c r="W108" t="str">
        <f t="shared" si="14"/>
        <v>Negative</v>
      </c>
      <c r="X108" t="s">
        <v>1858</v>
      </c>
    </row>
    <row r="109" spans="1:24" hidden="1" x14ac:dyDescent="0.3">
      <c r="A109" t="s">
        <v>552</v>
      </c>
      <c r="B109" t="s">
        <v>553</v>
      </c>
      <c r="C109" t="s">
        <v>554</v>
      </c>
      <c r="D109" t="s">
        <v>74</v>
      </c>
      <c r="E109" t="s">
        <v>40</v>
      </c>
      <c r="F109">
        <v>19104</v>
      </c>
      <c r="G109">
        <v>39.954872000000002</v>
      </c>
      <c r="H109">
        <v>-75.194173000000006</v>
      </c>
      <c r="I109">
        <v>2.5</v>
      </c>
      <c r="J109">
        <v>149</v>
      </c>
      <c r="K109">
        <v>1</v>
      </c>
      <c r="L109" t="s">
        <v>555</v>
      </c>
      <c r="M109" t="s">
        <v>556</v>
      </c>
      <c r="N109" t="s">
        <v>29</v>
      </c>
      <c r="O109" t="s">
        <v>557</v>
      </c>
      <c r="P109" t="s">
        <v>558</v>
      </c>
      <c r="Q109">
        <v>4</v>
      </c>
      <c r="R109">
        <v>0</v>
      </c>
      <c r="S109">
        <v>0</v>
      </c>
      <c r="T109">
        <v>0</v>
      </c>
      <c r="U109" t="s">
        <v>559</v>
      </c>
      <c r="V109" s="2">
        <v>42675.16333333333</v>
      </c>
    </row>
    <row r="110" spans="1:24" x14ac:dyDescent="0.3">
      <c r="A110" t="s">
        <v>552</v>
      </c>
      <c r="B110" t="s">
        <v>553</v>
      </c>
      <c r="C110" t="s">
        <v>554</v>
      </c>
      <c r="D110" t="s">
        <v>74</v>
      </c>
      <c r="E110" t="s">
        <v>40</v>
      </c>
      <c r="F110">
        <v>19104</v>
      </c>
      <c r="G110">
        <v>39.954872000000002</v>
      </c>
      <c r="H110">
        <v>-75.194173000000006</v>
      </c>
      <c r="I110">
        <v>2.5</v>
      </c>
      <c r="J110">
        <v>149</v>
      </c>
      <c r="K110">
        <v>1</v>
      </c>
      <c r="L110" t="s">
        <v>555</v>
      </c>
      <c r="M110" t="s">
        <v>556</v>
      </c>
      <c r="N110" t="s">
        <v>29</v>
      </c>
      <c r="O110" t="s">
        <v>560</v>
      </c>
      <c r="P110" t="s">
        <v>561</v>
      </c>
      <c r="Q110">
        <v>1</v>
      </c>
      <c r="R110">
        <v>9</v>
      </c>
      <c r="S110">
        <v>9</v>
      </c>
      <c r="T110">
        <v>2</v>
      </c>
      <c r="U110" s="3" t="s">
        <v>562</v>
      </c>
      <c r="V110" s="2">
        <v>39965.665543981479</v>
      </c>
      <c r="W110" t="str">
        <f>IF(OR(I110 &lt;= 2, Q110 &lt;= 2, ISNUMBER(SEARCH("racism", U110)), ISNUMBER(SEARCH("sexism", U110)), ISNUMBER(SEARCH("homophobic", U110)), ISNUMBER(SEARCH("rude", U110)),ISNUMBER(SEARCH("crappy", U110)),ISNUMBER(SEARCH("stink", U110)), ISNUMBER(SEARCH("ignored", U110)), ISNUMBER(SEARCH("disrespect", U110))), "Negative", "Positive")</f>
        <v>Negative</v>
      </c>
      <c r="X110" t="s">
        <v>1858</v>
      </c>
    </row>
    <row r="111" spans="1:24" ht="409.6" hidden="1" x14ac:dyDescent="0.3">
      <c r="A111" t="s">
        <v>552</v>
      </c>
      <c r="B111" t="s">
        <v>553</v>
      </c>
      <c r="C111" t="s">
        <v>554</v>
      </c>
      <c r="D111" t="s">
        <v>74</v>
      </c>
      <c r="E111" t="s">
        <v>40</v>
      </c>
      <c r="F111">
        <v>19104</v>
      </c>
      <c r="G111">
        <v>39.954872000000002</v>
      </c>
      <c r="H111">
        <v>-75.194173000000006</v>
      </c>
      <c r="I111">
        <v>2.5</v>
      </c>
      <c r="J111">
        <v>149</v>
      </c>
      <c r="K111">
        <v>1</v>
      </c>
      <c r="L111" t="s">
        <v>555</v>
      </c>
      <c r="M111" t="s">
        <v>556</v>
      </c>
      <c r="N111" t="s">
        <v>29</v>
      </c>
      <c r="O111" t="s">
        <v>563</v>
      </c>
      <c r="P111" t="s">
        <v>564</v>
      </c>
      <c r="Q111">
        <v>4</v>
      </c>
      <c r="R111">
        <v>2</v>
      </c>
      <c r="S111">
        <v>3</v>
      </c>
      <c r="T111">
        <v>3</v>
      </c>
      <c r="U111" s="1" t="s">
        <v>565</v>
      </c>
      <c r="V111" s="2">
        <v>40715.862835648149</v>
      </c>
    </row>
    <row r="112" spans="1:24" x14ac:dyDescent="0.3">
      <c r="A112" t="s">
        <v>552</v>
      </c>
      <c r="B112" t="s">
        <v>553</v>
      </c>
      <c r="C112" t="s">
        <v>554</v>
      </c>
      <c r="D112" t="s">
        <v>74</v>
      </c>
      <c r="E112" t="s">
        <v>40</v>
      </c>
      <c r="F112">
        <v>19104</v>
      </c>
      <c r="G112">
        <v>39.954872000000002</v>
      </c>
      <c r="H112">
        <v>-75.194173000000006</v>
      </c>
      <c r="I112">
        <v>2.5</v>
      </c>
      <c r="J112">
        <v>149</v>
      </c>
      <c r="K112">
        <v>1</v>
      </c>
      <c r="L112" t="s">
        <v>555</v>
      </c>
      <c r="M112" t="s">
        <v>556</v>
      </c>
      <c r="N112" t="s">
        <v>29</v>
      </c>
      <c r="O112" t="s">
        <v>566</v>
      </c>
      <c r="P112" t="s">
        <v>567</v>
      </c>
      <c r="Q112">
        <v>1</v>
      </c>
      <c r="R112">
        <v>3</v>
      </c>
      <c r="S112">
        <v>2</v>
      </c>
      <c r="T112">
        <v>1</v>
      </c>
      <c r="U112" s="3" t="s">
        <v>568</v>
      </c>
      <c r="V112" s="2">
        <v>40456.101180555554</v>
      </c>
      <c r="W112" t="str">
        <f t="shared" ref="W112:W118" si="15">IF(OR(I112 &lt;= 2, Q112 &lt;= 2, ISNUMBER(SEARCH("racism", U112)), ISNUMBER(SEARCH("sexism", U112)), ISNUMBER(SEARCH("homophobic", U112)), ISNUMBER(SEARCH("rude", U112)),ISNUMBER(SEARCH("crappy", U112)),ISNUMBER(SEARCH("stink", U112)), ISNUMBER(SEARCH("ignored", U112)), ISNUMBER(SEARCH("disrespect", U112))), "Negative", "Positive")</f>
        <v>Negative</v>
      </c>
      <c r="X112" t="s">
        <v>1858</v>
      </c>
    </row>
    <row r="113" spans="1:24" x14ac:dyDescent="0.3">
      <c r="A113" t="s">
        <v>552</v>
      </c>
      <c r="B113" t="s">
        <v>553</v>
      </c>
      <c r="C113" t="s">
        <v>554</v>
      </c>
      <c r="D113" t="s">
        <v>74</v>
      </c>
      <c r="E113" t="s">
        <v>40</v>
      </c>
      <c r="F113">
        <v>19104</v>
      </c>
      <c r="G113">
        <v>39.954872000000002</v>
      </c>
      <c r="H113">
        <v>-75.194173000000006</v>
      </c>
      <c r="I113">
        <v>2.5</v>
      </c>
      <c r="J113">
        <v>149</v>
      </c>
      <c r="K113">
        <v>1</v>
      </c>
      <c r="L113" t="s">
        <v>555</v>
      </c>
      <c r="M113" t="s">
        <v>556</v>
      </c>
      <c r="N113" t="s">
        <v>29</v>
      </c>
      <c r="O113" t="s">
        <v>569</v>
      </c>
      <c r="P113" t="s">
        <v>570</v>
      </c>
      <c r="Q113">
        <v>3</v>
      </c>
      <c r="R113">
        <v>2</v>
      </c>
      <c r="S113">
        <v>0</v>
      </c>
      <c r="T113">
        <v>2</v>
      </c>
      <c r="U113" s="3" t="s">
        <v>571</v>
      </c>
      <c r="V113" s="2">
        <v>41189.144756944443</v>
      </c>
      <c r="W113" t="str">
        <f t="shared" si="15"/>
        <v>Positive</v>
      </c>
      <c r="X113" t="s">
        <v>1858</v>
      </c>
    </row>
    <row r="114" spans="1:24" x14ac:dyDescent="0.3">
      <c r="A114" t="s">
        <v>572</v>
      </c>
      <c r="B114" t="s">
        <v>573</v>
      </c>
      <c r="C114" t="s">
        <v>574</v>
      </c>
      <c r="D114" t="s">
        <v>133</v>
      </c>
      <c r="E114" t="s">
        <v>134</v>
      </c>
      <c r="F114">
        <v>85713</v>
      </c>
      <c r="G114">
        <v>32.2063962</v>
      </c>
      <c r="H114">
        <v>-110.9816326</v>
      </c>
      <c r="I114">
        <v>2</v>
      </c>
      <c r="J114">
        <v>15</v>
      </c>
      <c r="K114">
        <v>1</v>
      </c>
      <c r="L114" t="s">
        <v>575</v>
      </c>
      <c r="M114" t="s">
        <v>215</v>
      </c>
      <c r="O114" t="s">
        <v>576</v>
      </c>
      <c r="P114" t="s">
        <v>577</v>
      </c>
      <c r="Q114">
        <v>1</v>
      </c>
      <c r="R114">
        <v>3</v>
      </c>
      <c r="S114">
        <v>0</v>
      </c>
      <c r="T114">
        <v>0</v>
      </c>
      <c r="U114" s="3" t="s">
        <v>578</v>
      </c>
      <c r="V114" s="2">
        <v>43380.396701388891</v>
      </c>
      <c r="W114" t="str">
        <f t="shared" si="15"/>
        <v>Negative</v>
      </c>
      <c r="X114" t="s">
        <v>1858</v>
      </c>
    </row>
    <row r="115" spans="1:24" x14ac:dyDescent="0.3">
      <c r="A115" t="s">
        <v>579</v>
      </c>
      <c r="B115" t="s">
        <v>580</v>
      </c>
      <c r="C115" t="s">
        <v>581</v>
      </c>
      <c r="D115" t="s">
        <v>25</v>
      </c>
      <c r="E115" t="s">
        <v>26</v>
      </c>
      <c r="F115">
        <v>89512</v>
      </c>
      <c r="G115">
        <v>39.534134299999998</v>
      </c>
      <c r="H115">
        <v>-119.7995919</v>
      </c>
      <c r="I115">
        <v>2</v>
      </c>
      <c r="J115">
        <v>239</v>
      </c>
      <c r="K115">
        <v>1</v>
      </c>
      <c r="L115" t="s">
        <v>582</v>
      </c>
      <c r="M115" t="s">
        <v>583</v>
      </c>
      <c r="O115" t="s">
        <v>584</v>
      </c>
      <c r="P115" t="s">
        <v>585</v>
      </c>
      <c r="Q115">
        <v>3</v>
      </c>
      <c r="R115">
        <v>0</v>
      </c>
      <c r="S115">
        <v>0</v>
      </c>
      <c r="T115">
        <v>0</v>
      </c>
      <c r="U115" s="3" t="s">
        <v>586</v>
      </c>
      <c r="V115" s="2">
        <v>43206.141469907408</v>
      </c>
      <c r="W115" t="str">
        <f t="shared" si="15"/>
        <v>Negative</v>
      </c>
      <c r="X115" t="s">
        <v>1858</v>
      </c>
    </row>
    <row r="116" spans="1:24" x14ac:dyDescent="0.3">
      <c r="A116" t="s">
        <v>579</v>
      </c>
      <c r="B116" t="s">
        <v>580</v>
      </c>
      <c r="C116" t="s">
        <v>581</v>
      </c>
      <c r="D116" t="s">
        <v>25</v>
      </c>
      <c r="E116" t="s">
        <v>26</v>
      </c>
      <c r="F116">
        <v>89512</v>
      </c>
      <c r="G116">
        <v>39.534134299999998</v>
      </c>
      <c r="H116">
        <v>-119.7995919</v>
      </c>
      <c r="I116">
        <v>2</v>
      </c>
      <c r="J116">
        <v>239</v>
      </c>
      <c r="K116">
        <v>1</v>
      </c>
      <c r="L116" t="s">
        <v>582</v>
      </c>
      <c r="M116" t="s">
        <v>583</v>
      </c>
      <c r="O116" t="s">
        <v>587</v>
      </c>
      <c r="P116" t="s">
        <v>588</v>
      </c>
      <c r="Q116">
        <v>3</v>
      </c>
      <c r="R116">
        <v>0</v>
      </c>
      <c r="S116">
        <v>0</v>
      </c>
      <c r="T116">
        <v>1</v>
      </c>
      <c r="U116" s="3" t="s">
        <v>589</v>
      </c>
      <c r="V116" s="2">
        <v>41470.283379629633</v>
      </c>
      <c r="W116" t="str">
        <f t="shared" si="15"/>
        <v>Negative</v>
      </c>
      <c r="X116" t="s">
        <v>1858</v>
      </c>
    </row>
    <row r="117" spans="1:24" x14ac:dyDescent="0.3">
      <c r="A117" t="s">
        <v>579</v>
      </c>
      <c r="B117" t="s">
        <v>580</v>
      </c>
      <c r="C117" t="s">
        <v>581</v>
      </c>
      <c r="D117" t="s">
        <v>25</v>
      </c>
      <c r="E117" t="s">
        <v>26</v>
      </c>
      <c r="F117">
        <v>89512</v>
      </c>
      <c r="G117">
        <v>39.534134299999998</v>
      </c>
      <c r="H117">
        <v>-119.7995919</v>
      </c>
      <c r="I117">
        <v>2</v>
      </c>
      <c r="J117">
        <v>239</v>
      </c>
      <c r="K117">
        <v>1</v>
      </c>
      <c r="L117" t="s">
        <v>582</v>
      </c>
      <c r="M117" t="s">
        <v>583</v>
      </c>
      <c r="O117" t="s">
        <v>590</v>
      </c>
      <c r="P117" t="s">
        <v>591</v>
      </c>
      <c r="Q117">
        <v>2</v>
      </c>
      <c r="R117">
        <v>0</v>
      </c>
      <c r="S117">
        <v>1</v>
      </c>
      <c r="T117">
        <v>0</v>
      </c>
      <c r="U117" s="3" t="s">
        <v>592</v>
      </c>
      <c r="V117" s="2">
        <v>43685.29351851852</v>
      </c>
      <c r="W117" t="str">
        <f t="shared" si="15"/>
        <v>Negative</v>
      </c>
      <c r="X117" t="s">
        <v>1858</v>
      </c>
    </row>
    <row r="118" spans="1:24" x14ac:dyDescent="0.3">
      <c r="A118" t="s">
        <v>579</v>
      </c>
      <c r="B118" t="s">
        <v>580</v>
      </c>
      <c r="C118" t="s">
        <v>581</v>
      </c>
      <c r="D118" t="s">
        <v>25</v>
      </c>
      <c r="E118" t="s">
        <v>26</v>
      </c>
      <c r="F118">
        <v>89512</v>
      </c>
      <c r="G118">
        <v>39.534134299999998</v>
      </c>
      <c r="H118">
        <v>-119.7995919</v>
      </c>
      <c r="I118">
        <v>2</v>
      </c>
      <c r="J118">
        <v>239</v>
      </c>
      <c r="K118">
        <v>1</v>
      </c>
      <c r="L118" t="s">
        <v>582</v>
      </c>
      <c r="M118" t="s">
        <v>583</v>
      </c>
      <c r="O118" t="s">
        <v>593</v>
      </c>
      <c r="P118" t="s">
        <v>594</v>
      </c>
      <c r="Q118">
        <v>2</v>
      </c>
      <c r="R118">
        <v>1</v>
      </c>
      <c r="S118">
        <v>1</v>
      </c>
      <c r="T118">
        <v>0</v>
      </c>
      <c r="U118" s="3" t="s">
        <v>595</v>
      </c>
      <c r="V118" s="2">
        <v>43312.919953703706</v>
      </c>
      <c r="W118" t="str">
        <f t="shared" si="15"/>
        <v>Negative</v>
      </c>
      <c r="X118" t="s">
        <v>1858</v>
      </c>
    </row>
    <row r="119" spans="1:24" ht="409.6" hidden="1" x14ac:dyDescent="0.3">
      <c r="A119" t="s">
        <v>596</v>
      </c>
      <c r="B119" t="s">
        <v>597</v>
      </c>
      <c r="C119" t="s">
        <v>598</v>
      </c>
      <c r="D119" t="s">
        <v>599</v>
      </c>
      <c r="E119" t="s">
        <v>40</v>
      </c>
      <c r="F119">
        <v>19403</v>
      </c>
      <c r="G119">
        <v>40.127688103300002</v>
      </c>
      <c r="H119">
        <v>-75.407267722399993</v>
      </c>
      <c r="I119">
        <v>3.5</v>
      </c>
      <c r="J119">
        <v>23</v>
      </c>
      <c r="K119">
        <v>1</v>
      </c>
      <c r="L119" t="s">
        <v>214</v>
      </c>
      <c r="M119" t="s">
        <v>215</v>
      </c>
      <c r="N119" t="s">
        <v>29</v>
      </c>
      <c r="O119" t="s">
        <v>600</v>
      </c>
      <c r="P119" t="s">
        <v>601</v>
      </c>
      <c r="Q119">
        <v>5</v>
      </c>
      <c r="R119">
        <v>0</v>
      </c>
      <c r="S119">
        <v>0</v>
      </c>
      <c r="T119">
        <v>0</v>
      </c>
      <c r="U119" s="1" t="s">
        <v>602</v>
      </c>
      <c r="V119" s="2">
        <v>43318.001203703701</v>
      </c>
    </row>
    <row r="120" spans="1:24" x14ac:dyDescent="0.3">
      <c r="A120" t="s">
        <v>603</v>
      </c>
      <c r="B120" t="s">
        <v>604</v>
      </c>
      <c r="C120" t="s">
        <v>605</v>
      </c>
      <c r="D120" t="s">
        <v>25</v>
      </c>
      <c r="E120" t="s">
        <v>26</v>
      </c>
      <c r="F120">
        <v>89502</v>
      </c>
      <c r="G120">
        <v>39.506314400000001</v>
      </c>
      <c r="H120">
        <v>-119.80413900000001</v>
      </c>
      <c r="I120">
        <v>1.5</v>
      </c>
      <c r="J120">
        <v>68</v>
      </c>
      <c r="K120">
        <v>1</v>
      </c>
      <c r="L120" t="s">
        <v>163</v>
      </c>
      <c r="M120" t="s">
        <v>28</v>
      </c>
      <c r="N120" t="s">
        <v>29</v>
      </c>
      <c r="O120" t="s">
        <v>606</v>
      </c>
      <c r="P120" t="s">
        <v>607</v>
      </c>
      <c r="Q120">
        <v>2</v>
      </c>
      <c r="R120">
        <v>0</v>
      </c>
      <c r="S120">
        <v>0</v>
      </c>
      <c r="T120">
        <v>0</v>
      </c>
      <c r="U120" s="3" t="s">
        <v>608</v>
      </c>
      <c r="V120" s="2">
        <v>43953.346446759257</v>
      </c>
      <c r="W120" t="str">
        <f t="shared" ref="W120:W122" si="16">IF(OR(I120 &lt;= 2, Q120 &lt;= 2, ISNUMBER(SEARCH("racism", U120)), ISNUMBER(SEARCH("sexism", U120)), ISNUMBER(SEARCH("homophobic", U120)), ISNUMBER(SEARCH("rude", U120)),ISNUMBER(SEARCH("crappy", U120)),ISNUMBER(SEARCH("stink", U120)), ISNUMBER(SEARCH("ignored", U120)), ISNUMBER(SEARCH("disrespect", U120))), "Negative", "Positive")</f>
        <v>Negative</v>
      </c>
      <c r="X120" t="s">
        <v>1858</v>
      </c>
    </row>
    <row r="121" spans="1:24" x14ac:dyDescent="0.3">
      <c r="A121" t="s">
        <v>603</v>
      </c>
      <c r="B121" t="s">
        <v>604</v>
      </c>
      <c r="C121" t="s">
        <v>605</v>
      </c>
      <c r="D121" t="s">
        <v>25</v>
      </c>
      <c r="E121" t="s">
        <v>26</v>
      </c>
      <c r="F121">
        <v>89502</v>
      </c>
      <c r="G121">
        <v>39.506314400000001</v>
      </c>
      <c r="H121">
        <v>-119.80413900000001</v>
      </c>
      <c r="I121">
        <v>1.5</v>
      </c>
      <c r="J121">
        <v>68</v>
      </c>
      <c r="K121">
        <v>1</v>
      </c>
      <c r="L121" t="s">
        <v>163</v>
      </c>
      <c r="M121" t="s">
        <v>28</v>
      </c>
      <c r="N121" t="s">
        <v>29</v>
      </c>
      <c r="O121" t="s">
        <v>609</v>
      </c>
      <c r="P121" t="s">
        <v>610</v>
      </c>
      <c r="Q121">
        <v>1</v>
      </c>
      <c r="R121">
        <v>0</v>
      </c>
      <c r="S121">
        <v>0</v>
      </c>
      <c r="T121">
        <v>0</v>
      </c>
      <c r="U121" s="3" t="s">
        <v>611</v>
      </c>
      <c r="V121" s="2">
        <v>44172.129884259259</v>
      </c>
      <c r="W121" t="str">
        <f t="shared" si="16"/>
        <v>Negative</v>
      </c>
      <c r="X121" t="s">
        <v>1858</v>
      </c>
    </row>
    <row r="122" spans="1:24" x14ac:dyDescent="0.3">
      <c r="A122" t="s">
        <v>603</v>
      </c>
      <c r="B122" t="s">
        <v>604</v>
      </c>
      <c r="C122" t="s">
        <v>605</v>
      </c>
      <c r="D122" t="s">
        <v>25</v>
      </c>
      <c r="E122" t="s">
        <v>26</v>
      </c>
      <c r="F122">
        <v>89502</v>
      </c>
      <c r="G122">
        <v>39.506314400000001</v>
      </c>
      <c r="H122">
        <v>-119.80413900000001</v>
      </c>
      <c r="I122">
        <v>1.5</v>
      </c>
      <c r="J122">
        <v>68</v>
      </c>
      <c r="K122">
        <v>1</v>
      </c>
      <c r="L122" t="s">
        <v>163</v>
      </c>
      <c r="M122" t="s">
        <v>28</v>
      </c>
      <c r="N122" t="s">
        <v>29</v>
      </c>
      <c r="O122" t="s">
        <v>612</v>
      </c>
      <c r="P122" t="s">
        <v>613</v>
      </c>
      <c r="Q122">
        <v>1</v>
      </c>
      <c r="R122">
        <v>0</v>
      </c>
      <c r="S122">
        <v>3</v>
      </c>
      <c r="T122">
        <v>1</v>
      </c>
      <c r="U122" s="3" t="s">
        <v>614</v>
      </c>
      <c r="V122" s="2">
        <v>42972.36787037037</v>
      </c>
      <c r="W122" t="str">
        <f t="shared" si="16"/>
        <v>Negative</v>
      </c>
      <c r="X122" t="s">
        <v>1858</v>
      </c>
    </row>
    <row r="123" spans="1:24" hidden="1" x14ac:dyDescent="0.3">
      <c r="A123" t="s">
        <v>615</v>
      </c>
      <c r="B123" t="s">
        <v>616</v>
      </c>
      <c r="C123" t="s">
        <v>617</v>
      </c>
      <c r="D123" t="s">
        <v>618</v>
      </c>
      <c r="E123" t="s">
        <v>40</v>
      </c>
      <c r="F123">
        <v>19034</v>
      </c>
      <c r="G123">
        <v>40.134750099999998</v>
      </c>
      <c r="H123">
        <v>-75.208762500000006</v>
      </c>
      <c r="I123">
        <v>4</v>
      </c>
      <c r="J123">
        <v>33</v>
      </c>
      <c r="K123">
        <v>1</v>
      </c>
      <c r="L123" t="s">
        <v>619</v>
      </c>
      <c r="M123" t="s">
        <v>164</v>
      </c>
      <c r="N123" t="s">
        <v>29</v>
      </c>
      <c r="O123" t="s">
        <v>620</v>
      </c>
      <c r="P123" t="s">
        <v>621</v>
      </c>
      <c r="Q123">
        <v>5</v>
      </c>
      <c r="R123">
        <v>0</v>
      </c>
      <c r="S123">
        <v>0</v>
      </c>
      <c r="T123">
        <v>0</v>
      </c>
      <c r="U123" s="1" t="s">
        <v>622</v>
      </c>
      <c r="V123" s="2">
        <v>43012.530277777776</v>
      </c>
    </row>
    <row r="124" spans="1:24" hidden="1" x14ac:dyDescent="0.3">
      <c r="A124" t="s">
        <v>615</v>
      </c>
      <c r="B124" t="s">
        <v>616</v>
      </c>
      <c r="C124" t="s">
        <v>617</v>
      </c>
      <c r="D124" t="s">
        <v>618</v>
      </c>
      <c r="E124" t="s">
        <v>40</v>
      </c>
      <c r="F124">
        <v>19034</v>
      </c>
      <c r="G124">
        <v>40.134750099999998</v>
      </c>
      <c r="H124">
        <v>-75.208762500000006</v>
      </c>
      <c r="I124">
        <v>4</v>
      </c>
      <c r="J124">
        <v>33</v>
      </c>
      <c r="K124">
        <v>1</v>
      </c>
      <c r="L124" t="s">
        <v>619</v>
      </c>
      <c r="M124" t="s">
        <v>164</v>
      </c>
      <c r="N124" t="s">
        <v>29</v>
      </c>
      <c r="O124" t="s">
        <v>623</v>
      </c>
      <c r="P124" t="s">
        <v>624</v>
      </c>
      <c r="Q124">
        <v>5</v>
      </c>
      <c r="R124">
        <v>1</v>
      </c>
      <c r="S124">
        <v>0</v>
      </c>
      <c r="T124">
        <v>1</v>
      </c>
      <c r="U124" t="s">
        <v>625</v>
      </c>
      <c r="V124" s="2">
        <v>44040.156886574077</v>
      </c>
    </row>
    <row r="125" spans="1:24" hidden="1" x14ac:dyDescent="0.3">
      <c r="A125" t="s">
        <v>615</v>
      </c>
      <c r="B125" t="s">
        <v>616</v>
      </c>
      <c r="C125" t="s">
        <v>617</v>
      </c>
      <c r="D125" t="s">
        <v>618</v>
      </c>
      <c r="E125" t="s">
        <v>40</v>
      </c>
      <c r="F125">
        <v>19034</v>
      </c>
      <c r="G125">
        <v>40.134750099999998</v>
      </c>
      <c r="H125">
        <v>-75.208762500000006</v>
      </c>
      <c r="I125">
        <v>4</v>
      </c>
      <c r="J125">
        <v>33</v>
      </c>
      <c r="K125">
        <v>1</v>
      </c>
      <c r="L125" t="s">
        <v>619</v>
      </c>
      <c r="M125" t="s">
        <v>164</v>
      </c>
      <c r="N125" t="s">
        <v>29</v>
      </c>
      <c r="O125" t="s">
        <v>626</v>
      </c>
      <c r="P125" t="s">
        <v>624</v>
      </c>
      <c r="Q125">
        <v>5</v>
      </c>
      <c r="R125">
        <v>2</v>
      </c>
      <c r="S125">
        <v>0</v>
      </c>
      <c r="T125">
        <v>1</v>
      </c>
      <c r="U125" t="s">
        <v>627</v>
      </c>
      <c r="V125" s="2">
        <v>43997.649560185186</v>
      </c>
    </row>
    <row r="126" spans="1:24" x14ac:dyDescent="0.3">
      <c r="A126" t="s">
        <v>628</v>
      </c>
      <c r="B126" t="s">
        <v>629</v>
      </c>
      <c r="C126" t="s">
        <v>630</v>
      </c>
      <c r="D126" t="s">
        <v>74</v>
      </c>
      <c r="E126" t="s">
        <v>40</v>
      </c>
      <c r="F126">
        <v>19153</v>
      </c>
      <c r="G126">
        <v>39.883847819499998</v>
      </c>
      <c r="H126">
        <v>-75.249703824500003</v>
      </c>
      <c r="I126">
        <v>2.5</v>
      </c>
      <c r="J126">
        <v>170</v>
      </c>
      <c r="K126">
        <v>1</v>
      </c>
      <c r="L126" t="s">
        <v>339</v>
      </c>
      <c r="M126" t="s">
        <v>164</v>
      </c>
      <c r="N126" t="s">
        <v>29</v>
      </c>
      <c r="O126" t="s">
        <v>631</v>
      </c>
      <c r="P126" t="s">
        <v>632</v>
      </c>
      <c r="Q126">
        <v>3</v>
      </c>
      <c r="R126">
        <v>0</v>
      </c>
      <c r="S126">
        <v>0</v>
      </c>
      <c r="T126">
        <v>0</v>
      </c>
      <c r="U126" s="3" t="s">
        <v>633</v>
      </c>
      <c r="V126" s="2">
        <v>42878.476365740738</v>
      </c>
      <c r="W126" t="str">
        <f t="shared" ref="W126:W136" si="17">IF(OR(I126 &lt;= 2, Q126 &lt;= 2, ISNUMBER(SEARCH("racism", U126)), ISNUMBER(SEARCH("sexism", U126)), ISNUMBER(SEARCH("homophobic", U126)), ISNUMBER(SEARCH("rude", U126)),ISNUMBER(SEARCH("crappy", U126)),ISNUMBER(SEARCH("stink", U126)), ISNUMBER(SEARCH("ignored", U126)), ISNUMBER(SEARCH("disrespect", U126))), "Negative", "Positive")</f>
        <v>Positive</v>
      </c>
      <c r="X126" t="s">
        <v>1858</v>
      </c>
    </row>
    <row r="127" spans="1:24" x14ac:dyDescent="0.3">
      <c r="A127" t="s">
        <v>628</v>
      </c>
      <c r="B127" t="s">
        <v>629</v>
      </c>
      <c r="C127" t="s">
        <v>630</v>
      </c>
      <c r="D127" t="s">
        <v>74</v>
      </c>
      <c r="E127" t="s">
        <v>40</v>
      </c>
      <c r="F127">
        <v>19153</v>
      </c>
      <c r="G127">
        <v>39.883847819499998</v>
      </c>
      <c r="H127">
        <v>-75.249703824500003</v>
      </c>
      <c r="I127">
        <v>2.5</v>
      </c>
      <c r="J127">
        <v>170</v>
      </c>
      <c r="K127">
        <v>1</v>
      </c>
      <c r="L127" t="s">
        <v>339</v>
      </c>
      <c r="M127" t="s">
        <v>164</v>
      </c>
      <c r="N127" t="s">
        <v>29</v>
      </c>
      <c r="O127" t="s">
        <v>634</v>
      </c>
      <c r="P127" t="s">
        <v>635</v>
      </c>
      <c r="Q127">
        <v>2</v>
      </c>
      <c r="R127">
        <v>0</v>
      </c>
      <c r="S127">
        <v>0</v>
      </c>
      <c r="T127">
        <v>0</v>
      </c>
      <c r="U127" s="3" t="s">
        <v>636</v>
      </c>
      <c r="V127" s="2">
        <v>44430.946087962962</v>
      </c>
      <c r="W127" t="str">
        <f t="shared" si="17"/>
        <v>Negative</v>
      </c>
      <c r="X127" t="s">
        <v>1858</v>
      </c>
    </row>
    <row r="128" spans="1:24" x14ac:dyDescent="0.3">
      <c r="A128" t="s">
        <v>628</v>
      </c>
      <c r="B128" t="s">
        <v>629</v>
      </c>
      <c r="C128" t="s">
        <v>630</v>
      </c>
      <c r="D128" t="s">
        <v>74</v>
      </c>
      <c r="E128" t="s">
        <v>40</v>
      </c>
      <c r="F128">
        <v>19153</v>
      </c>
      <c r="G128">
        <v>39.883847819499998</v>
      </c>
      <c r="H128">
        <v>-75.249703824500003</v>
      </c>
      <c r="I128">
        <v>2.5</v>
      </c>
      <c r="J128">
        <v>170</v>
      </c>
      <c r="K128">
        <v>1</v>
      </c>
      <c r="L128" t="s">
        <v>339</v>
      </c>
      <c r="M128" t="s">
        <v>164</v>
      </c>
      <c r="N128" t="s">
        <v>29</v>
      </c>
      <c r="O128" t="s">
        <v>637</v>
      </c>
      <c r="P128" t="s">
        <v>638</v>
      </c>
      <c r="Q128">
        <v>3</v>
      </c>
      <c r="R128">
        <v>2</v>
      </c>
      <c r="S128">
        <v>1</v>
      </c>
      <c r="T128">
        <v>0</v>
      </c>
      <c r="U128" s="3" t="s">
        <v>639</v>
      </c>
      <c r="V128" s="2">
        <v>41410.751435185186</v>
      </c>
      <c r="W128" t="str">
        <f t="shared" si="17"/>
        <v>Positive</v>
      </c>
      <c r="X128" t="s">
        <v>1858</v>
      </c>
    </row>
    <row r="129" spans="1:24" x14ac:dyDescent="0.3">
      <c r="A129" t="s">
        <v>640</v>
      </c>
      <c r="B129" t="s">
        <v>641</v>
      </c>
      <c r="C129" t="s">
        <v>642</v>
      </c>
      <c r="D129" t="s">
        <v>62</v>
      </c>
      <c r="E129" t="s">
        <v>40</v>
      </c>
      <c r="F129">
        <v>19462</v>
      </c>
      <c r="G129">
        <v>40.120259408499997</v>
      </c>
      <c r="H129">
        <v>-75.282280128400004</v>
      </c>
      <c r="I129">
        <v>2.5</v>
      </c>
      <c r="J129">
        <v>122</v>
      </c>
      <c r="K129">
        <v>1</v>
      </c>
      <c r="L129" t="s">
        <v>643</v>
      </c>
      <c r="M129" t="s">
        <v>644</v>
      </c>
      <c r="N129" t="s">
        <v>29</v>
      </c>
      <c r="O129" t="s">
        <v>645</v>
      </c>
      <c r="P129" t="s">
        <v>646</v>
      </c>
      <c r="Q129">
        <v>3</v>
      </c>
      <c r="R129">
        <v>0</v>
      </c>
      <c r="S129">
        <v>0</v>
      </c>
      <c r="T129">
        <v>0</v>
      </c>
      <c r="U129" s="3" t="s">
        <v>647</v>
      </c>
      <c r="V129" s="2">
        <v>42415.104618055557</v>
      </c>
      <c r="W129" t="str">
        <f t="shared" si="17"/>
        <v>Positive</v>
      </c>
      <c r="X129" t="s">
        <v>1858</v>
      </c>
    </row>
    <row r="130" spans="1:24" x14ac:dyDescent="0.3">
      <c r="A130" t="s">
        <v>640</v>
      </c>
      <c r="B130" t="s">
        <v>641</v>
      </c>
      <c r="C130" t="s">
        <v>642</v>
      </c>
      <c r="D130" t="s">
        <v>62</v>
      </c>
      <c r="E130" t="s">
        <v>40</v>
      </c>
      <c r="F130">
        <v>19462</v>
      </c>
      <c r="G130">
        <v>40.120259408499997</v>
      </c>
      <c r="H130">
        <v>-75.282280128400004</v>
      </c>
      <c r="I130">
        <v>2.5</v>
      </c>
      <c r="J130">
        <v>122</v>
      </c>
      <c r="K130">
        <v>1</v>
      </c>
      <c r="L130" t="s">
        <v>643</v>
      </c>
      <c r="M130" t="s">
        <v>644</v>
      </c>
      <c r="N130" t="s">
        <v>29</v>
      </c>
      <c r="O130" t="s">
        <v>648</v>
      </c>
      <c r="P130" t="s">
        <v>649</v>
      </c>
      <c r="Q130">
        <v>3</v>
      </c>
      <c r="R130">
        <v>1</v>
      </c>
      <c r="S130">
        <v>0</v>
      </c>
      <c r="T130">
        <v>0</v>
      </c>
      <c r="U130" s="3" t="s">
        <v>650</v>
      </c>
      <c r="V130" s="2">
        <v>41516.268263888887</v>
      </c>
      <c r="W130" t="str">
        <f t="shared" si="17"/>
        <v>Positive</v>
      </c>
      <c r="X130" t="s">
        <v>1858</v>
      </c>
    </row>
    <row r="131" spans="1:24" x14ac:dyDescent="0.3">
      <c r="A131" t="s">
        <v>651</v>
      </c>
      <c r="B131" t="s">
        <v>652</v>
      </c>
      <c r="C131" t="s">
        <v>653</v>
      </c>
      <c r="D131" t="s">
        <v>654</v>
      </c>
      <c r="E131" t="s">
        <v>40</v>
      </c>
      <c r="F131">
        <v>19029</v>
      </c>
      <c r="G131">
        <v>39.872242999999997</v>
      </c>
      <c r="H131">
        <v>-75.280157000000003</v>
      </c>
      <c r="I131">
        <v>1.5</v>
      </c>
      <c r="J131">
        <v>42</v>
      </c>
      <c r="K131">
        <v>1</v>
      </c>
      <c r="L131" t="s">
        <v>655</v>
      </c>
      <c r="M131" t="s">
        <v>180</v>
      </c>
      <c r="N131" t="s">
        <v>29</v>
      </c>
      <c r="O131" t="s">
        <v>656</v>
      </c>
      <c r="P131" t="s">
        <v>657</v>
      </c>
      <c r="Q131">
        <v>3</v>
      </c>
      <c r="R131">
        <v>4</v>
      </c>
      <c r="S131">
        <v>6</v>
      </c>
      <c r="T131">
        <v>2</v>
      </c>
      <c r="U131" s="3" t="s">
        <v>658</v>
      </c>
      <c r="V131" s="2">
        <v>41089.728414351855</v>
      </c>
      <c r="W131" t="str">
        <f t="shared" si="17"/>
        <v>Negative</v>
      </c>
      <c r="X131" t="s">
        <v>1858</v>
      </c>
    </row>
    <row r="132" spans="1:24" x14ac:dyDescent="0.3">
      <c r="A132" t="s">
        <v>651</v>
      </c>
      <c r="B132" t="s">
        <v>652</v>
      </c>
      <c r="C132" t="s">
        <v>653</v>
      </c>
      <c r="D132" t="s">
        <v>654</v>
      </c>
      <c r="E132" t="s">
        <v>40</v>
      </c>
      <c r="F132">
        <v>19029</v>
      </c>
      <c r="G132">
        <v>39.872242999999997</v>
      </c>
      <c r="H132">
        <v>-75.280157000000003</v>
      </c>
      <c r="I132">
        <v>1.5</v>
      </c>
      <c r="J132">
        <v>42</v>
      </c>
      <c r="K132">
        <v>1</v>
      </c>
      <c r="L132" t="s">
        <v>655</v>
      </c>
      <c r="M132" t="s">
        <v>180</v>
      </c>
      <c r="N132" t="s">
        <v>29</v>
      </c>
      <c r="O132" t="s">
        <v>659</v>
      </c>
      <c r="P132" t="s">
        <v>660</v>
      </c>
      <c r="Q132">
        <v>1</v>
      </c>
      <c r="R132">
        <v>1</v>
      </c>
      <c r="S132">
        <v>0</v>
      </c>
      <c r="T132">
        <v>0</v>
      </c>
      <c r="U132" s="3" t="s">
        <v>661</v>
      </c>
      <c r="V132" s="2">
        <v>44446.691979166666</v>
      </c>
      <c r="W132" t="str">
        <f t="shared" si="17"/>
        <v>Negative</v>
      </c>
      <c r="X132" t="s">
        <v>1858</v>
      </c>
    </row>
    <row r="133" spans="1:24" x14ac:dyDescent="0.3">
      <c r="A133" t="s">
        <v>662</v>
      </c>
      <c r="B133" t="s">
        <v>663</v>
      </c>
      <c r="C133" t="s">
        <v>664</v>
      </c>
      <c r="D133" t="s">
        <v>74</v>
      </c>
      <c r="E133" t="s">
        <v>40</v>
      </c>
      <c r="F133">
        <v>19114</v>
      </c>
      <c r="G133">
        <v>40.078372945300003</v>
      </c>
      <c r="H133">
        <v>-75.029255765800002</v>
      </c>
      <c r="I133">
        <v>2.5</v>
      </c>
      <c r="J133">
        <v>100</v>
      </c>
      <c r="K133">
        <v>1</v>
      </c>
      <c r="L133" t="s">
        <v>665</v>
      </c>
      <c r="M133" t="s">
        <v>666</v>
      </c>
      <c r="N133" t="s">
        <v>29</v>
      </c>
      <c r="O133" t="s">
        <v>667</v>
      </c>
      <c r="P133" t="s">
        <v>668</v>
      </c>
      <c r="Q133">
        <v>1</v>
      </c>
      <c r="R133">
        <v>5</v>
      </c>
      <c r="S133">
        <v>1</v>
      </c>
      <c r="T133">
        <v>0</v>
      </c>
      <c r="U133" s="3" t="s">
        <v>669</v>
      </c>
      <c r="V133" s="2">
        <v>42071.269988425927</v>
      </c>
      <c r="W133" t="str">
        <f t="shared" si="17"/>
        <v>Negative</v>
      </c>
      <c r="X133" t="s">
        <v>1858</v>
      </c>
    </row>
    <row r="134" spans="1:24" x14ac:dyDescent="0.3">
      <c r="A134" t="s">
        <v>662</v>
      </c>
      <c r="B134" t="s">
        <v>663</v>
      </c>
      <c r="C134" t="s">
        <v>664</v>
      </c>
      <c r="D134" t="s">
        <v>74</v>
      </c>
      <c r="E134" t="s">
        <v>40</v>
      </c>
      <c r="F134">
        <v>19114</v>
      </c>
      <c r="G134">
        <v>40.078372945300003</v>
      </c>
      <c r="H134">
        <v>-75.029255765800002</v>
      </c>
      <c r="I134">
        <v>2.5</v>
      </c>
      <c r="J134">
        <v>100</v>
      </c>
      <c r="K134">
        <v>1</v>
      </c>
      <c r="L134" t="s">
        <v>665</v>
      </c>
      <c r="M134" t="s">
        <v>666</v>
      </c>
      <c r="N134" t="s">
        <v>29</v>
      </c>
      <c r="O134" t="s">
        <v>670</v>
      </c>
      <c r="P134" t="s">
        <v>671</v>
      </c>
      <c r="Q134">
        <v>2</v>
      </c>
      <c r="R134">
        <v>2</v>
      </c>
      <c r="S134">
        <v>0</v>
      </c>
      <c r="T134">
        <v>0</v>
      </c>
      <c r="U134" s="3" t="s">
        <v>672</v>
      </c>
      <c r="V134" s="2">
        <v>41668.001122685186</v>
      </c>
      <c r="W134" t="str">
        <f t="shared" si="17"/>
        <v>Negative</v>
      </c>
      <c r="X134" t="s">
        <v>1858</v>
      </c>
    </row>
    <row r="135" spans="1:24" x14ac:dyDescent="0.3">
      <c r="A135" t="s">
        <v>662</v>
      </c>
      <c r="B135" t="s">
        <v>663</v>
      </c>
      <c r="C135" t="s">
        <v>664</v>
      </c>
      <c r="D135" t="s">
        <v>74</v>
      </c>
      <c r="E135" t="s">
        <v>40</v>
      </c>
      <c r="F135">
        <v>19114</v>
      </c>
      <c r="G135">
        <v>40.078372945300003</v>
      </c>
      <c r="H135">
        <v>-75.029255765800002</v>
      </c>
      <c r="I135">
        <v>2.5</v>
      </c>
      <c r="J135">
        <v>100</v>
      </c>
      <c r="K135">
        <v>1</v>
      </c>
      <c r="L135" t="s">
        <v>665</v>
      </c>
      <c r="M135" t="s">
        <v>666</v>
      </c>
      <c r="N135" t="s">
        <v>29</v>
      </c>
      <c r="O135" t="s">
        <v>673</v>
      </c>
      <c r="P135" t="s">
        <v>674</v>
      </c>
      <c r="Q135">
        <v>1</v>
      </c>
      <c r="R135">
        <v>8</v>
      </c>
      <c r="S135">
        <v>4</v>
      </c>
      <c r="T135">
        <v>1</v>
      </c>
      <c r="U135" s="3" t="s">
        <v>675</v>
      </c>
      <c r="V135" s="2">
        <v>41940.393784722219</v>
      </c>
      <c r="W135" t="str">
        <f t="shared" si="17"/>
        <v>Negative</v>
      </c>
      <c r="X135" t="s">
        <v>1858</v>
      </c>
    </row>
    <row r="136" spans="1:24" x14ac:dyDescent="0.3">
      <c r="A136" t="s">
        <v>662</v>
      </c>
      <c r="B136" t="s">
        <v>663</v>
      </c>
      <c r="C136" t="s">
        <v>664</v>
      </c>
      <c r="D136" t="s">
        <v>74</v>
      </c>
      <c r="E136" t="s">
        <v>40</v>
      </c>
      <c r="F136">
        <v>19114</v>
      </c>
      <c r="G136">
        <v>40.078372945300003</v>
      </c>
      <c r="H136">
        <v>-75.029255765800002</v>
      </c>
      <c r="I136">
        <v>2.5</v>
      </c>
      <c r="J136">
        <v>100</v>
      </c>
      <c r="K136">
        <v>1</v>
      </c>
      <c r="L136" t="s">
        <v>665</v>
      </c>
      <c r="M136" t="s">
        <v>666</v>
      </c>
      <c r="N136" t="s">
        <v>29</v>
      </c>
      <c r="O136" t="s">
        <v>676</v>
      </c>
      <c r="P136" t="s">
        <v>677</v>
      </c>
      <c r="Q136">
        <v>3</v>
      </c>
      <c r="R136">
        <v>5</v>
      </c>
      <c r="S136">
        <v>1</v>
      </c>
      <c r="T136">
        <v>0</v>
      </c>
      <c r="U136" s="3" t="s">
        <v>678</v>
      </c>
      <c r="V136" s="2">
        <v>42166.461458333331</v>
      </c>
      <c r="W136" t="str">
        <f t="shared" si="17"/>
        <v>Positive</v>
      </c>
      <c r="X136" t="s">
        <v>1858</v>
      </c>
    </row>
    <row r="137" spans="1:24" ht="409.6" hidden="1" x14ac:dyDescent="0.3">
      <c r="A137" t="s">
        <v>662</v>
      </c>
      <c r="B137" t="s">
        <v>663</v>
      </c>
      <c r="C137" t="s">
        <v>664</v>
      </c>
      <c r="D137" t="s">
        <v>74</v>
      </c>
      <c r="E137" t="s">
        <v>40</v>
      </c>
      <c r="F137">
        <v>19114</v>
      </c>
      <c r="G137">
        <v>40.078372945300003</v>
      </c>
      <c r="H137">
        <v>-75.029255765800002</v>
      </c>
      <c r="I137">
        <v>2.5</v>
      </c>
      <c r="J137">
        <v>100</v>
      </c>
      <c r="K137">
        <v>1</v>
      </c>
      <c r="L137" t="s">
        <v>665</v>
      </c>
      <c r="M137" t="s">
        <v>666</v>
      </c>
      <c r="N137" t="s">
        <v>29</v>
      </c>
      <c r="O137" t="s">
        <v>679</v>
      </c>
      <c r="P137" t="s">
        <v>680</v>
      </c>
      <c r="Q137">
        <v>4</v>
      </c>
      <c r="R137">
        <v>7</v>
      </c>
      <c r="S137">
        <v>5</v>
      </c>
      <c r="T137">
        <v>3</v>
      </c>
      <c r="U137" s="1" t="s">
        <v>681</v>
      </c>
      <c r="V137" s="2">
        <v>42303.78365740741</v>
      </c>
    </row>
    <row r="138" spans="1:24" x14ac:dyDescent="0.3">
      <c r="A138" t="s">
        <v>682</v>
      </c>
      <c r="B138" t="s">
        <v>683</v>
      </c>
      <c r="C138" t="s">
        <v>684</v>
      </c>
      <c r="D138" t="s">
        <v>133</v>
      </c>
      <c r="E138" t="s">
        <v>134</v>
      </c>
      <c r="F138">
        <v>85718</v>
      </c>
      <c r="G138">
        <v>32.285074062600003</v>
      </c>
      <c r="H138">
        <v>-110.94230444759999</v>
      </c>
      <c r="I138">
        <v>3</v>
      </c>
      <c r="J138">
        <v>31</v>
      </c>
      <c r="K138">
        <v>1</v>
      </c>
      <c r="L138" t="s">
        <v>685</v>
      </c>
      <c r="M138" t="s">
        <v>64</v>
      </c>
      <c r="N138" t="s">
        <v>29</v>
      </c>
      <c r="O138" t="s">
        <v>686</v>
      </c>
      <c r="P138" t="s">
        <v>687</v>
      </c>
      <c r="Q138">
        <v>2</v>
      </c>
      <c r="R138">
        <v>3</v>
      </c>
      <c r="S138">
        <v>0</v>
      </c>
      <c r="T138">
        <v>0</v>
      </c>
      <c r="U138" s="3" t="s">
        <v>688</v>
      </c>
      <c r="V138" s="2">
        <v>42869.222442129627</v>
      </c>
      <c r="W138" t="str">
        <f t="shared" ref="W138:W141" si="18">IF(OR(I138 &lt;= 2, Q138 &lt;= 2, ISNUMBER(SEARCH("racism", U138)), ISNUMBER(SEARCH("sexism", U138)), ISNUMBER(SEARCH("homophobic", U138)), ISNUMBER(SEARCH("rude", U138)),ISNUMBER(SEARCH("crappy", U138)),ISNUMBER(SEARCH("stink", U138)), ISNUMBER(SEARCH("ignored", U138)), ISNUMBER(SEARCH("disrespect", U138))), "Negative", "Positive")</f>
        <v>Negative</v>
      </c>
      <c r="X138" t="s">
        <v>1858</v>
      </c>
    </row>
    <row r="139" spans="1:24" x14ac:dyDescent="0.3">
      <c r="A139" t="s">
        <v>682</v>
      </c>
      <c r="B139" t="s">
        <v>683</v>
      </c>
      <c r="C139" t="s">
        <v>684</v>
      </c>
      <c r="D139" t="s">
        <v>133</v>
      </c>
      <c r="E139" t="s">
        <v>134</v>
      </c>
      <c r="F139">
        <v>85718</v>
      </c>
      <c r="G139">
        <v>32.285074062600003</v>
      </c>
      <c r="H139">
        <v>-110.94230444759999</v>
      </c>
      <c r="I139">
        <v>3</v>
      </c>
      <c r="J139">
        <v>31</v>
      </c>
      <c r="K139">
        <v>1</v>
      </c>
      <c r="L139" t="s">
        <v>685</v>
      </c>
      <c r="M139" t="s">
        <v>64</v>
      </c>
      <c r="N139" t="s">
        <v>29</v>
      </c>
      <c r="O139" t="s">
        <v>689</v>
      </c>
      <c r="P139" t="s">
        <v>690</v>
      </c>
      <c r="Q139">
        <v>2</v>
      </c>
      <c r="R139">
        <v>2</v>
      </c>
      <c r="S139">
        <v>1</v>
      </c>
      <c r="T139">
        <v>0</v>
      </c>
      <c r="U139" s="3" t="s">
        <v>691</v>
      </c>
      <c r="V139" s="2">
        <v>43514.169432870367</v>
      </c>
      <c r="W139" t="str">
        <f t="shared" si="18"/>
        <v>Negative</v>
      </c>
      <c r="X139" t="s">
        <v>1858</v>
      </c>
    </row>
    <row r="140" spans="1:24" x14ac:dyDescent="0.3">
      <c r="A140" t="s">
        <v>692</v>
      </c>
      <c r="B140" t="s">
        <v>693</v>
      </c>
      <c r="C140" t="s">
        <v>694</v>
      </c>
      <c r="D140" t="s">
        <v>133</v>
      </c>
      <c r="E140" t="s">
        <v>134</v>
      </c>
      <c r="F140">
        <v>85711</v>
      </c>
      <c r="G140">
        <v>32.2220595346</v>
      </c>
      <c r="H140">
        <v>-110.8783194</v>
      </c>
      <c r="I140">
        <v>3</v>
      </c>
      <c r="J140">
        <v>88</v>
      </c>
      <c r="K140">
        <v>1</v>
      </c>
      <c r="L140" t="s">
        <v>293</v>
      </c>
      <c r="M140" t="s">
        <v>180</v>
      </c>
      <c r="N140" t="s">
        <v>29</v>
      </c>
      <c r="O140" t="s">
        <v>695</v>
      </c>
      <c r="P140" t="e">
        <f>--CIuK7sUpaNzalLAlHJKA</f>
        <v>#NAME?</v>
      </c>
      <c r="Q140">
        <v>2</v>
      </c>
      <c r="R140">
        <v>0</v>
      </c>
      <c r="S140">
        <v>0</v>
      </c>
      <c r="T140">
        <v>0</v>
      </c>
      <c r="U140" s="3" t="s">
        <v>696</v>
      </c>
      <c r="V140" s="2">
        <v>42110.194652777776</v>
      </c>
      <c r="W140" t="str">
        <f t="shared" si="18"/>
        <v>Negative</v>
      </c>
      <c r="X140" t="s">
        <v>1858</v>
      </c>
    </row>
    <row r="141" spans="1:24" x14ac:dyDescent="0.3">
      <c r="A141" t="s">
        <v>692</v>
      </c>
      <c r="B141" t="s">
        <v>693</v>
      </c>
      <c r="C141" t="s">
        <v>694</v>
      </c>
      <c r="D141" t="s">
        <v>133</v>
      </c>
      <c r="E141" t="s">
        <v>134</v>
      </c>
      <c r="F141">
        <v>85711</v>
      </c>
      <c r="G141">
        <v>32.2220595346</v>
      </c>
      <c r="H141">
        <v>-110.8783194</v>
      </c>
      <c r="I141">
        <v>3</v>
      </c>
      <c r="J141">
        <v>88</v>
      </c>
      <c r="K141">
        <v>1</v>
      </c>
      <c r="L141" t="s">
        <v>293</v>
      </c>
      <c r="M141" t="s">
        <v>180</v>
      </c>
      <c r="N141" t="s">
        <v>29</v>
      </c>
      <c r="O141" t="s">
        <v>697</v>
      </c>
      <c r="P141" t="s">
        <v>698</v>
      </c>
      <c r="Q141">
        <v>3</v>
      </c>
      <c r="R141">
        <v>2</v>
      </c>
      <c r="S141">
        <v>0</v>
      </c>
      <c r="T141">
        <v>1</v>
      </c>
      <c r="U141" s="3" t="s">
        <v>699</v>
      </c>
      <c r="V141" s="2">
        <v>43264.944456018522</v>
      </c>
      <c r="W141" t="str">
        <f t="shared" si="18"/>
        <v>Positive</v>
      </c>
      <c r="X141" t="s">
        <v>1858</v>
      </c>
    </row>
    <row r="142" spans="1:24" ht="409.6" hidden="1" x14ac:dyDescent="0.3">
      <c r="A142" t="s">
        <v>700</v>
      </c>
      <c r="B142" t="s">
        <v>701</v>
      </c>
      <c r="C142" t="s">
        <v>702</v>
      </c>
      <c r="D142" t="s">
        <v>133</v>
      </c>
      <c r="E142" t="s">
        <v>134</v>
      </c>
      <c r="F142">
        <v>85711</v>
      </c>
      <c r="G142">
        <v>32.223894999999999</v>
      </c>
      <c r="H142">
        <v>-110.908992</v>
      </c>
      <c r="I142">
        <v>3</v>
      </c>
      <c r="J142">
        <v>92</v>
      </c>
      <c r="K142">
        <v>1</v>
      </c>
      <c r="L142" t="s">
        <v>703</v>
      </c>
      <c r="M142" t="s">
        <v>187</v>
      </c>
      <c r="N142" t="s">
        <v>29</v>
      </c>
      <c r="O142" t="s">
        <v>704</v>
      </c>
      <c r="P142" t="s">
        <v>705</v>
      </c>
      <c r="Q142">
        <v>4</v>
      </c>
      <c r="R142">
        <v>0</v>
      </c>
      <c r="S142">
        <v>0</v>
      </c>
      <c r="T142">
        <v>0</v>
      </c>
      <c r="U142" s="1" t="s">
        <v>706</v>
      </c>
      <c r="V142" s="2">
        <v>42435.248773148145</v>
      </c>
    </row>
    <row r="143" spans="1:24" x14ac:dyDescent="0.3">
      <c r="A143" t="s">
        <v>700</v>
      </c>
      <c r="B143" t="s">
        <v>701</v>
      </c>
      <c r="C143" t="s">
        <v>702</v>
      </c>
      <c r="D143" t="s">
        <v>133</v>
      </c>
      <c r="E143" t="s">
        <v>134</v>
      </c>
      <c r="F143">
        <v>85711</v>
      </c>
      <c r="G143">
        <v>32.223894999999999</v>
      </c>
      <c r="H143">
        <v>-110.908992</v>
      </c>
      <c r="I143">
        <v>3</v>
      </c>
      <c r="J143">
        <v>92</v>
      </c>
      <c r="K143">
        <v>1</v>
      </c>
      <c r="L143" t="s">
        <v>703</v>
      </c>
      <c r="M143" t="s">
        <v>187</v>
      </c>
      <c r="N143" t="s">
        <v>29</v>
      </c>
      <c r="O143" t="s">
        <v>707</v>
      </c>
      <c r="P143" t="s">
        <v>708</v>
      </c>
      <c r="Q143">
        <v>2</v>
      </c>
      <c r="R143">
        <v>0</v>
      </c>
      <c r="S143">
        <v>0</v>
      </c>
      <c r="T143">
        <v>0</v>
      </c>
      <c r="U143" s="3" t="s">
        <v>709</v>
      </c>
      <c r="V143" s="2">
        <v>44325.70171296296</v>
      </c>
      <c r="W143" t="str">
        <f>IF(OR(I143 &lt;= 2, Q143 &lt;= 2, ISNUMBER(SEARCH("racism", U143)), ISNUMBER(SEARCH("sexism", U143)), ISNUMBER(SEARCH("homophobic", U143)), ISNUMBER(SEARCH("rude", U143)),ISNUMBER(SEARCH("crappy", U143)),ISNUMBER(SEARCH("stink", U143)), ISNUMBER(SEARCH("ignored", U143)), ISNUMBER(SEARCH("disrespect", U143))), "Negative", "Positive")</f>
        <v>Negative</v>
      </c>
      <c r="X143" t="s">
        <v>1858</v>
      </c>
    </row>
    <row r="144" spans="1:24" hidden="1" x14ac:dyDescent="0.3">
      <c r="A144" t="s">
        <v>710</v>
      </c>
      <c r="B144" t="s">
        <v>711</v>
      </c>
      <c r="C144" t="s">
        <v>712</v>
      </c>
      <c r="D144" t="s">
        <v>133</v>
      </c>
      <c r="E144" t="s">
        <v>134</v>
      </c>
      <c r="F144">
        <v>85743</v>
      </c>
      <c r="G144">
        <v>32.3590856</v>
      </c>
      <c r="H144">
        <v>-111.0919148</v>
      </c>
      <c r="I144">
        <v>2.5</v>
      </c>
      <c r="J144">
        <v>42</v>
      </c>
      <c r="K144">
        <v>1</v>
      </c>
      <c r="L144" t="s">
        <v>655</v>
      </c>
      <c r="M144" t="s">
        <v>215</v>
      </c>
      <c r="N144" t="s">
        <v>29</v>
      </c>
      <c r="O144" t="s">
        <v>713</v>
      </c>
      <c r="P144" t="s">
        <v>714</v>
      </c>
      <c r="Q144">
        <v>4</v>
      </c>
      <c r="R144">
        <v>0</v>
      </c>
      <c r="S144">
        <v>0</v>
      </c>
      <c r="T144">
        <v>0</v>
      </c>
      <c r="U144" t="s">
        <v>715</v>
      </c>
      <c r="V144" s="2">
        <v>43468.135949074072</v>
      </c>
    </row>
    <row r="145" spans="1:24" ht="409.6" hidden="1" x14ac:dyDescent="0.3">
      <c r="A145" t="s">
        <v>716</v>
      </c>
      <c r="B145" t="s">
        <v>717</v>
      </c>
      <c r="C145" t="s">
        <v>718</v>
      </c>
      <c r="D145" t="s">
        <v>74</v>
      </c>
      <c r="E145" t="s">
        <v>40</v>
      </c>
      <c r="F145">
        <v>19106</v>
      </c>
      <c r="G145">
        <v>39.945242499999999</v>
      </c>
      <c r="H145">
        <v>-75.141355013899997</v>
      </c>
      <c r="I145">
        <v>3.5</v>
      </c>
      <c r="J145">
        <v>186</v>
      </c>
      <c r="K145">
        <v>1</v>
      </c>
      <c r="L145" t="s">
        <v>719</v>
      </c>
      <c r="M145" t="s">
        <v>28</v>
      </c>
      <c r="N145" t="s">
        <v>29</v>
      </c>
      <c r="O145" t="s">
        <v>720</v>
      </c>
      <c r="P145" t="s">
        <v>721</v>
      </c>
      <c r="Q145">
        <v>4</v>
      </c>
      <c r="R145">
        <v>0</v>
      </c>
      <c r="S145">
        <v>0</v>
      </c>
      <c r="T145">
        <v>0</v>
      </c>
      <c r="U145" s="1" t="s">
        <v>722</v>
      </c>
      <c r="V145" s="2">
        <v>42921.121967592589</v>
      </c>
    </row>
    <row r="146" spans="1:24" ht="409.6" hidden="1" x14ac:dyDescent="0.3">
      <c r="A146" t="s">
        <v>716</v>
      </c>
      <c r="B146" t="s">
        <v>717</v>
      </c>
      <c r="C146" t="s">
        <v>718</v>
      </c>
      <c r="D146" t="s">
        <v>74</v>
      </c>
      <c r="E146" t="s">
        <v>40</v>
      </c>
      <c r="F146">
        <v>19106</v>
      </c>
      <c r="G146">
        <v>39.945242499999999</v>
      </c>
      <c r="H146">
        <v>-75.141355013899997</v>
      </c>
      <c r="I146">
        <v>3.5</v>
      </c>
      <c r="J146">
        <v>186</v>
      </c>
      <c r="K146">
        <v>1</v>
      </c>
      <c r="L146" t="s">
        <v>719</v>
      </c>
      <c r="M146" t="s">
        <v>28</v>
      </c>
      <c r="N146" t="s">
        <v>29</v>
      </c>
      <c r="O146" t="s">
        <v>723</v>
      </c>
      <c r="P146" t="s">
        <v>724</v>
      </c>
      <c r="Q146">
        <v>4</v>
      </c>
      <c r="R146">
        <v>2</v>
      </c>
      <c r="S146">
        <v>0</v>
      </c>
      <c r="T146">
        <v>0</v>
      </c>
      <c r="U146" s="1" t="s">
        <v>725</v>
      </c>
      <c r="V146" s="2">
        <v>43464.086087962962</v>
      </c>
    </row>
    <row r="147" spans="1:24" x14ac:dyDescent="0.3">
      <c r="A147" t="s">
        <v>716</v>
      </c>
      <c r="B147" t="s">
        <v>717</v>
      </c>
      <c r="C147" t="s">
        <v>718</v>
      </c>
      <c r="D147" t="s">
        <v>74</v>
      </c>
      <c r="E147" t="s">
        <v>40</v>
      </c>
      <c r="F147">
        <v>19106</v>
      </c>
      <c r="G147">
        <v>39.945242499999999</v>
      </c>
      <c r="H147">
        <v>-75.141355013899997</v>
      </c>
      <c r="I147">
        <v>3.5</v>
      </c>
      <c r="J147">
        <v>186</v>
      </c>
      <c r="K147">
        <v>1</v>
      </c>
      <c r="L147" t="s">
        <v>719</v>
      </c>
      <c r="M147" t="s">
        <v>28</v>
      </c>
      <c r="N147" t="s">
        <v>29</v>
      </c>
      <c r="O147" t="s">
        <v>726</v>
      </c>
      <c r="P147" t="s">
        <v>727</v>
      </c>
      <c r="Q147">
        <v>1</v>
      </c>
      <c r="R147">
        <v>1</v>
      </c>
      <c r="S147">
        <v>1</v>
      </c>
      <c r="T147">
        <v>0</v>
      </c>
      <c r="U147" s="3" t="s">
        <v>728</v>
      </c>
      <c r="V147" s="2">
        <v>42899.003263888888</v>
      </c>
      <c r="W147" t="str">
        <f t="shared" ref="W147:W150" si="19">IF(OR(I147 &lt;= 2, Q147 &lt;= 2, ISNUMBER(SEARCH("racism", U147)), ISNUMBER(SEARCH("sexism", U147)), ISNUMBER(SEARCH("homophobic", U147)), ISNUMBER(SEARCH("rude", U147)),ISNUMBER(SEARCH("crappy", U147)),ISNUMBER(SEARCH("stink", U147)), ISNUMBER(SEARCH("ignored", U147)), ISNUMBER(SEARCH("disrespect", U147))), "Negative", "Positive")</f>
        <v>Negative</v>
      </c>
      <c r="X147" t="s">
        <v>1858</v>
      </c>
    </row>
    <row r="148" spans="1:24" x14ac:dyDescent="0.3">
      <c r="A148" t="s">
        <v>716</v>
      </c>
      <c r="B148" t="s">
        <v>717</v>
      </c>
      <c r="C148" t="s">
        <v>718</v>
      </c>
      <c r="D148" t="s">
        <v>74</v>
      </c>
      <c r="E148" t="s">
        <v>40</v>
      </c>
      <c r="F148">
        <v>19106</v>
      </c>
      <c r="G148">
        <v>39.945242499999999</v>
      </c>
      <c r="H148">
        <v>-75.141355013899997</v>
      </c>
      <c r="I148">
        <v>3.5</v>
      </c>
      <c r="J148">
        <v>186</v>
      </c>
      <c r="K148">
        <v>1</v>
      </c>
      <c r="L148" t="s">
        <v>719</v>
      </c>
      <c r="M148" t="s">
        <v>28</v>
      </c>
      <c r="N148" t="s">
        <v>29</v>
      </c>
      <c r="O148" t="s">
        <v>729</v>
      </c>
      <c r="P148" t="s">
        <v>730</v>
      </c>
      <c r="Q148">
        <v>2</v>
      </c>
      <c r="R148">
        <v>3</v>
      </c>
      <c r="S148">
        <v>1</v>
      </c>
      <c r="T148">
        <v>0</v>
      </c>
      <c r="U148" s="3" t="s">
        <v>731</v>
      </c>
      <c r="V148" s="2">
        <v>44038.328715277778</v>
      </c>
      <c r="W148" t="str">
        <f t="shared" si="19"/>
        <v>Negative</v>
      </c>
      <c r="X148" t="s">
        <v>1858</v>
      </c>
    </row>
    <row r="149" spans="1:24" x14ac:dyDescent="0.3">
      <c r="A149" t="s">
        <v>716</v>
      </c>
      <c r="B149" t="s">
        <v>717</v>
      </c>
      <c r="C149" t="s">
        <v>718</v>
      </c>
      <c r="D149" t="s">
        <v>74</v>
      </c>
      <c r="E149" t="s">
        <v>40</v>
      </c>
      <c r="F149">
        <v>19106</v>
      </c>
      <c r="G149">
        <v>39.945242499999999</v>
      </c>
      <c r="H149">
        <v>-75.141355013899997</v>
      </c>
      <c r="I149">
        <v>3.5</v>
      </c>
      <c r="J149">
        <v>186</v>
      </c>
      <c r="K149">
        <v>1</v>
      </c>
      <c r="L149" t="s">
        <v>719</v>
      </c>
      <c r="M149" t="s">
        <v>28</v>
      </c>
      <c r="N149" t="s">
        <v>29</v>
      </c>
      <c r="O149" t="s">
        <v>732</v>
      </c>
      <c r="P149" t="s">
        <v>733</v>
      </c>
      <c r="Q149">
        <v>3</v>
      </c>
      <c r="R149">
        <v>0</v>
      </c>
      <c r="S149">
        <v>0</v>
      </c>
      <c r="T149">
        <v>0</v>
      </c>
      <c r="U149" s="3" t="s">
        <v>734</v>
      </c>
      <c r="V149" s="2">
        <v>43883.991759259261</v>
      </c>
      <c r="W149" t="str">
        <f t="shared" si="19"/>
        <v>Positive</v>
      </c>
      <c r="X149" t="s">
        <v>1858</v>
      </c>
    </row>
    <row r="150" spans="1:24" x14ac:dyDescent="0.3">
      <c r="A150" t="s">
        <v>716</v>
      </c>
      <c r="B150" t="s">
        <v>717</v>
      </c>
      <c r="C150" t="s">
        <v>718</v>
      </c>
      <c r="D150" t="s">
        <v>74</v>
      </c>
      <c r="E150" t="s">
        <v>40</v>
      </c>
      <c r="F150">
        <v>19106</v>
      </c>
      <c r="G150">
        <v>39.945242499999999</v>
      </c>
      <c r="H150">
        <v>-75.141355013899997</v>
      </c>
      <c r="I150">
        <v>3.5</v>
      </c>
      <c r="J150">
        <v>186</v>
      </c>
      <c r="K150">
        <v>1</v>
      </c>
      <c r="L150" t="s">
        <v>719</v>
      </c>
      <c r="M150" t="s">
        <v>28</v>
      </c>
      <c r="N150" t="s">
        <v>29</v>
      </c>
      <c r="O150" t="s">
        <v>735</v>
      </c>
      <c r="P150" t="s">
        <v>736</v>
      </c>
      <c r="Q150">
        <v>3</v>
      </c>
      <c r="R150">
        <v>0</v>
      </c>
      <c r="S150">
        <v>0</v>
      </c>
      <c r="T150">
        <v>0</v>
      </c>
      <c r="U150" s="3" t="s">
        <v>737</v>
      </c>
      <c r="V150" s="2">
        <v>44485.684490740743</v>
      </c>
      <c r="W150" t="str">
        <f t="shared" si="19"/>
        <v>Positive</v>
      </c>
      <c r="X150" t="s">
        <v>1858</v>
      </c>
    </row>
    <row r="151" spans="1:24" ht="409.6" hidden="1" x14ac:dyDescent="0.3">
      <c r="A151" t="s">
        <v>738</v>
      </c>
      <c r="B151" t="s">
        <v>739</v>
      </c>
      <c r="C151" t="s">
        <v>740</v>
      </c>
      <c r="D151" t="s">
        <v>133</v>
      </c>
      <c r="E151" t="s">
        <v>134</v>
      </c>
      <c r="F151">
        <v>85743</v>
      </c>
      <c r="G151">
        <v>32.339050999999998</v>
      </c>
      <c r="H151">
        <v>-111.069766</v>
      </c>
      <c r="I151">
        <v>3.5</v>
      </c>
      <c r="J151">
        <v>34</v>
      </c>
      <c r="K151">
        <v>1</v>
      </c>
      <c r="L151" t="s">
        <v>741</v>
      </c>
      <c r="M151" t="s">
        <v>164</v>
      </c>
      <c r="N151" t="s">
        <v>29</v>
      </c>
      <c r="O151" t="s">
        <v>742</v>
      </c>
      <c r="P151" t="s">
        <v>743</v>
      </c>
      <c r="Q151">
        <v>5</v>
      </c>
      <c r="R151">
        <v>0</v>
      </c>
      <c r="S151">
        <v>0</v>
      </c>
      <c r="T151">
        <v>0</v>
      </c>
      <c r="U151" s="1" t="s">
        <v>744</v>
      </c>
      <c r="V151" s="2">
        <v>43094.134664351855</v>
      </c>
    </row>
    <row r="152" spans="1:24" x14ac:dyDescent="0.3">
      <c r="A152" t="e">
        <f>-ZkiYzawHFnVQxaiRk6LpQ</f>
        <v>#NAME?</v>
      </c>
      <c r="B152" t="s">
        <v>745</v>
      </c>
      <c r="C152" t="s">
        <v>746</v>
      </c>
      <c r="D152" t="s">
        <v>133</v>
      </c>
      <c r="E152" t="s">
        <v>134</v>
      </c>
      <c r="F152">
        <v>85706</v>
      </c>
      <c r="G152">
        <v>32.124667000000002</v>
      </c>
      <c r="H152">
        <v>-110.93347300000001</v>
      </c>
      <c r="I152">
        <v>3</v>
      </c>
      <c r="J152">
        <v>80</v>
      </c>
      <c r="K152">
        <v>1</v>
      </c>
      <c r="L152" t="s">
        <v>194</v>
      </c>
      <c r="M152" t="s">
        <v>28</v>
      </c>
      <c r="N152" t="s">
        <v>29</v>
      </c>
      <c r="O152" t="s">
        <v>747</v>
      </c>
      <c r="P152" t="s">
        <v>748</v>
      </c>
      <c r="Q152">
        <v>1</v>
      </c>
      <c r="R152">
        <v>1</v>
      </c>
      <c r="S152">
        <v>0</v>
      </c>
      <c r="T152">
        <v>0</v>
      </c>
      <c r="U152" s="3" t="s">
        <v>749</v>
      </c>
      <c r="V152" s="2">
        <v>42743.213750000003</v>
      </c>
      <c r="W152" t="str">
        <f t="shared" ref="W152:W156" si="20">IF(OR(I152 &lt;= 2, Q152 &lt;= 2, ISNUMBER(SEARCH("racism", U152)), ISNUMBER(SEARCH("sexism", U152)), ISNUMBER(SEARCH("homophobic", U152)), ISNUMBER(SEARCH("rude", U152)),ISNUMBER(SEARCH("crappy", U152)),ISNUMBER(SEARCH("stink", U152)), ISNUMBER(SEARCH("ignored", U152)), ISNUMBER(SEARCH("disrespect", U152))), "Negative", "Positive")</f>
        <v>Negative</v>
      </c>
      <c r="X152" t="s">
        <v>1858</v>
      </c>
    </row>
    <row r="153" spans="1:24" x14ac:dyDescent="0.3">
      <c r="A153" t="e">
        <f>-ZkiYzawHFnVQxaiRk6LpQ</f>
        <v>#NAME?</v>
      </c>
      <c r="B153" t="s">
        <v>745</v>
      </c>
      <c r="C153" t="s">
        <v>746</v>
      </c>
      <c r="D153" t="s">
        <v>133</v>
      </c>
      <c r="E153" t="s">
        <v>134</v>
      </c>
      <c r="F153">
        <v>85706</v>
      </c>
      <c r="G153">
        <v>32.124667000000002</v>
      </c>
      <c r="H153">
        <v>-110.93347300000001</v>
      </c>
      <c r="I153">
        <v>3</v>
      </c>
      <c r="J153">
        <v>80</v>
      </c>
      <c r="K153">
        <v>1</v>
      </c>
      <c r="L153" t="s">
        <v>194</v>
      </c>
      <c r="M153" t="s">
        <v>28</v>
      </c>
      <c r="N153" t="s">
        <v>29</v>
      </c>
      <c r="O153" t="s">
        <v>750</v>
      </c>
      <c r="P153" t="s">
        <v>751</v>
      </c>
      <c r="Q153">
        <v>1</v>
      </c>
      <c r="R153">
        <v>1</v>
      </c>
      <c r="S153">
        <v>0</v>
      </c>
      <c r="T153">
        <v>0</v>
      </c>
      <c r="U153" s="3" t="s">
        <v>752</v>
      </c>
      <c r="V153" s="2">
        <v>43681.00104166667</v>
      </c>
      <c r="W153" t="str">
        <f t="shared" si="20"/>
        <v>Negative</v>
      </c>
      <c r="X153" t="s">
        <v>1858</v>
      </c>
    </row>
    <row r="154" spans="1:24" x14ac:dyDescent="0.3">
      <c r="A154" t="s">
        <v>753</v>
      </c>
      <c r="B154" t="s">
        <v>754</v>
      </c>
      <c r="C154" t="s">
        <v>755</v>
      </c>
      <c r="D154" t="s">
        <v>25</v>
      </c>
      <c r="E154" t="s">
        <v>26</v>
      </c>
      <c r="F154">
        <v>89511</v>
      </c>
      <c r="G154">
        <v>39.428192000000003</v>
      </c>
      <c r="H154">
        <v>-119.755064</v>
      </c>
      <c r="I154">
        <v>2.5</v>
      </c>
      <c r="J154">
        <v>97</v>
      </c>
      <c r="K154">
        <v>1</v>
      </c>
      <c r="L154" t="s">
        <v>756</v>
      </c>
      <c r="M154" t="s">
        <v>180</v>
      </c>
      <c r="N154" t="s">
        <v>29</v>
      </c>
      <c r="O154" t="s">
        <v>757</v>
      </c>
      <c r="P154" t="s">
        <v>758</v>
      </c>
      <c r="Q154">
        <v>2</v>
      </c>
      <c r="R154">
        <v>3</v>
      </c>
      <c r="S154">
        <v>1</v>
      </c>
      <c r="T154">
        <v>0</v>
      </c>
      <c r="U154" s="3" t="s">
        <v>759</v>
      </c>
      <c r="V154" s="2">
        <v>41753.295057870368</v>
      </c>
      <c r="W154" t="str">
        <f t="shared" si="20"/>
        <v>Negative</v>
      </c>
      <c r="X154" t="s">
        <v>1858</v>
      </c>
    </row>
    <row r="155" spans="1:24" x14ac:dyDescent="0.3">
      <c r="A155" t="s">
        <v>753</v>
      </c>
      <c r="B155" t="s">
        <v>754</v>
      </c>
      <c r="C155" t="s">
        <v>755</v>
      </c>
      <c r="D155" t="s">
        <v>25</v>
      </c>
      <c r="E155" t="s">
        <v>26</v>
      </c>
      <c r="F155">
        <v>89511</v>
      </c>
      <c r="G155">
        <v>39.428192000000003</v>
      </c>
      <c r="H155">
        <v>-119.755064</v>
      </c>
      <c r="I155">
        <v>2.5</v>
      </c>
      <c r="J155">
        <v>97</v>
      </c>
      <c r="K155">
        <v>1</v>
      </c>
      <c r="L155" t="s">
        <v>756</v>
      </c>
      <c r="M155" t="s">
        <v>180</v>
      </c>
      <c r="N155" t="s">
        <v>29</v>
      </c>
      <c r="O155" t="s">
        <v>760</v>
      </c>
      <c r="P155" t="s">
        <v>761</v>
      </c>
      <c r="Q155">
        <v>2</v>
      </c>
      <c r="R155">
        <v>3</v>
      </c>
      <c r="S155">
        <v>0</v>
      </c>
      <c r="T155">
        <v>0</v>
      </c>
      <c r="U155" s="3" t="s">
        <v>762</v>
      </c>
      <c r="V155" s="2">
        <v>41868.007615740738</v>
      </c>
      <c r="W155" t="str">
        <f t="shared" si="20"/>
        <v>Negative</v>
      </c>
      <c r="X155" t="s">
        <v>1858</v>
      </c>
    </row>
    <row r="156" spans="1:24" x14ac:dyDescent="0.3">
      <c r="A156" t="s">
        <v>753</v>
      </c>
      <c r="B156" t="s">
        <v>754</v>
      </c>
      <c r="C156" t="s">
        <v>755</v>
      </c>
      <c r="D156" t="s">
        <v>25</v>
      </c>
      <c r="E156" t="s">
        <v>26</v>
      </c>
      <c r="F156">
        <v>89511</v>
      </c>
      <c r="G156">
        <v>39.428192000000003</v>
      </c>
      <c r="H156">
        <v>-119.755064</v>
      </c>
      <c r="I156">
        <v>2.5</v>
      </c>
      <c r="J156">
        <v>97</v>
      </c>
      <c r="K156">
        <v>1</v>
      </c>
      <c r="L156" t="s">
        <v>756</v>
      </c>
      <c r="M156" t="s">
        <v>180</v>
      </c>
      <c r="N156" t="s">
        <v>29</v>
      </c>
      <c r="O156" t="s">
        <v>763</v>
      </c>
      <c r="P156" t="s">
        <v>764</v>
      </c>
      <c r="Q156">
        <v>1</v>
      </c>
      <c r="R156">
        <v>1</v>
      </c>
      <c r="S156">
        <v>0</v>
      </c>
      <c r="T156">
        <v>0</v>
      </c>
      <c r="U156" s="3" t="s">
        <v>765</v>
      </c>
      <c r="V156" s="2">
        <v>42817.307604166665</v>
      </c>
      <c r="W156" t="str">
        <f t="shared" si="20"/>
        <v>Negative</v>
      </c>
      <c r="X156" t="s">
        <v>1858</v>
      </c>
    </row>
    <row r="157" spans="1:24" ht="409.6" hidden="1" x14ac:dyDescent="0.3">
      <c r="A157" t="s">
        <v>766</v>
      </c>
      <c r="B157" t="s">
        <v>767</v>
      </c>
      <c r="C157" t="s">
        <v>768</v>
      </c>
      <c r="D157" t="s">
        <v>599</v>
      </c>
      <c r="E157" t="s">
        <v>40</v>
      </c>
      <c r="F157">
        <v>19403</v>
      </c>
      <c r="G157">
        <v>40.126648699999997</v>
      </c>
      <c r="H157">
        <v>-75.407866200000001</v>
      </c>
      <c r="I157">
        <v>3.5</v>
      </c>
      <c r="J157">
        <v>11</v>
      </c>
      <c r="K157">
        <v>1</v>
      </c>
      <c r="M157" t="s">
        <v>215</v>
      </c>
      <c r="N157" t="s">
        <v>29</v>
      </c>
      <c r="O157" t="s">
        <v>769</v>
      </c>
      <c r="P157" t="s">
        <v>770</v>
      </c>
      <c r="Q157">
        <v>5</v>
      </c>
      <c r="R157">
        <v>0</v>
      </c>
      <c r="S157">
        <v>0</v>
      </c>
      <c r="T157">
        <v>0</v>
      </c>
      <c r="U157" s="1" t="s">
        <v>771</v>
      </c>
      <c r="V157" s="2">
        <v>43904.493159722224</v>
      </c>
    </row>
    <row r="158" spans="1:24" x14ac:dyDescent="0.3">
      <c r="A158" t="s">
        <v>766</v>
      </c>
      <c r="B158" t="s">
        <v>767</v>
      </c>
      <c r="C158" t="s">
        <v>768</v>
      </c>
      <c r="D158" t="s">
        <v>599</v>
      </c>
      <c r="E158" t="s">
        <v>40</v>
      </c>
      <c r="F158">
        <v>19403</v>
      </c>
      <c r="G158">
        <v>40.126648699999997</v>
      </c>
      <c r="H158">
        <v>-75.407866200000001</v>
      </c>
      <c r="I158">
        <v>3.5</v>
      </c>
      <c r="J158">
        <v>11</v>
      </c>
      <c r="K158">
        <v>1</v>
      </c>
      <c r="M158" t="s">
        <v>215</v>
      </c>
      <c r="N158" t="s">
        <v>29</v>
      </c>
      <c r="O158" t="s">
        <v>772</v>
      </c>
      <c r="P158" t="s">
        <v>773</v>
      </c>
      <c r="Q158">
        <v>1</v>
      </c>
      <c r="R158">
        <v>0</v>
      </c>
      <c r="S158">
        <v>0</v>
      </c>
      <c r="T158">
        <v>0</v>
      </c>
      <c r="U158" s="3" t="s">
        <v>774</v>
      </c>
      <c r="V158" s="2">
        <v>44040.666585648149</v>
      </c>
      <c r="W158" t="str">
        <f t="shared" ref="W158:W160" si="21">IF(OR(I158 &lt;= 2, Q158 &lt;= 2, ISNUMBER(SEARCH("racism", U158)), ISNUMBER(SEARCH("sexism", U158)), ISNUMBER(SEARCH("homophobic", U158)), ISNUMBER(SEARCH("rude", U158)),ISNUMBER(SEARCH("crappy", U158)),ISNUMBER(SEARCH("stink", U158)), ISNUMBER(SEARCH("ignored", U158)), ISNUMBER(SEARCH("disrespect", U158))), "Negative", "Positive")</f>
        <v>Negative</v>
      </c>
      <c r="X158" t="s">
        <v>1858</v>
      </c>
    </row>
    <row r="159" spans="1:24" x14ac:dyDescent="0.3">
      <c r="A159" t="s">
        <v>775</v>
      </c>
      <c r="B159" t="s">
        <v>776</v>
      </c>
      <c r="C159" t="s">
        <v>777</v>
      </c>
      <c r="D159" t="s">
        <v>411</v>
      </c>
      <c r="E159" t="s">
        <v>40</v>
      </c>
      <c r="F159">
        <v>19341</v>
      </c>
      <c r="G159">
        <v>40.056668999999999</v>
      </c>
      <c r="H159">
        <v>-75.649483000000004</v>
      </c>
      <c r="I159">
        <v>2.5</v>
      </c>
      <c r="J159">
        <v>30</v>
      </c>
      <c r="K159">
        <v>0</v>
      </c>
      <c r="L159" t="s">
        <v>214</v>
      </c>
      <c r="M159" t="s">
        <v>41</v>
      </c>
      <c r="N159" t="s">
        <v>29</v>
      </c>
      <c r="O159" t="s">
        <v>778</v>
      </c>
      <c r="P159" t="s">
        <v>779</v>
      </c>
      <c r="Q159">
        <v>2</v>
      </c>
      <c r="R159">
        <v>1</v>
      </c>
      <c r="S159">
        <v>1</v>
      </c>
      <c r="T159">
        <v>0</v>
      </c>
      <c r="U159" s="3" t="s">
        <v>780</v>
      </c>
      <c r="V159" s="2">
        <v>42264.52952546296</v>
      </c>
      <c r="W159" t="str">
        <f t="shared" si="21"/>
        <v>Negative</v>
      </c>
      <c r="X159" t="s">
        <v>1858</v>
      </c>
    </row>
    <row r="160" spans="1:24" x14ac:dyDescent="0.3">
      <c r="A160" t="s">
        <v>775</v>
      </c>
      <c r="B160" t="s">
        <v>776</v>
      </c>
      <c r="C160" t="s">
        <v>777</v>
      </c>
      <c r="D160" t="s">
        <v>411</v>
      </c>
      <c r="E160" t="s">
        <v>40</v>
      </c>
      <c r="F160">
        <v>19341</v>
      </c>
      <c r="G160">
        <v>40.056668999999999</v>
      </c>
      <c r="H160">
        <v>-75.649483000000004</v>
      </c>
      <c r="I160">
        <v>2.5</v>
      </c>
      <c r="J160">
        <v>30</v>
      </c>
      <c r="K160">
        <v>0</v>
      </c>
      <c r="L160" t="s">
        <v>214</v>
      </c>
      <c r="M160" t="s">
        <v>41</v>
      </c>
      <c r="N160" t="s">
        <v>29</v>
      </c>
      <c r="O160" t="s">
        <v>781</v>
      </c>
      <c r="P160" t="s">
        <v>782</v>
      </c>
      <c r="Q160">
        <v>1</v>
      </c>
      <c r="R160">
        <v>0</v>
      </c>
      <c r="S160">
        <v>0</v>
      </c>
      <c r="T160">
        <v>0</v>
      </c>
      <c r="U160" s="3" t="s">
        <v>783</v>
      </c>
      <c r="V160" s="2">
        <v>42579.825902777775</v>
      </c>
      <c r="W160" t="str">
        <f t="shared" si="21"/>
        <v>Negative</v>
      </c>
      <c r="X160" t="s">
        <v>1858</v>
      </c>
    </row>
    <row r="161" spans="1:24" hidden="1" x14ac:dyDescent="0.3">
      <c r="A161" t="s">
        <v>775</v>
      </c>
      <c r="B161" t="s">
        <v>776</v>
      </c>
      <c r="C161" t="s">
        <v>777</v>
      </c>
      <c r="D161" t="s">
        <v>411</v>
      </c>
      <c r="E161" t="s">
        <v>40</v>
      </c>
      <c r="F161">
        <v>19341</v>
      </c>
      <c r="G161">
        <v>40.056668999999999</v>
      </c>
      <c r="H161">
        <v>-75.649483000000004</v>
      </c>
      <c r="I161">
        <v>2.5</v>
      </c>
      <c r="J161">
        <v>30</v>
      </c>
      <c r="K161">
        <v>0</v>
      </c>
      <c r="L161" t="s">
        <v>214</v>
      </c>
      <c r="M161" t="s">
        <v>41</v>
      </c>
      <c r="N161" t="s">
        <v>29</v>
      </c>
      <c r="O161" t="s">
        <v>784</v>
      </c>
      <c r="P161" t="s">
        <v>785</v>
      </c>
      <c r="Q161">
        <v>4</v>
      </c>
      <c r="R161">
        <v>0</v>
      </c>
      <c r="S161">
        <v>0</v>
      </c>
      <c r="T161">
        <v>0</v>
      </c>
      <c r="U161" t="s">
        <v>786</v>
      </c>
      <c r="V161" s="2">
        <v>40644.855208333334</v>
      </c>
    </row>
    <row r="162" spans="1:24" ht="409.6" hidden="1" x14ac:dyDescent="0.3">
      <c r="A162" t="s">
        <v>787</v>
      </c>
      <c r="B162" t="s">
        <v>788</v>
      </c>
      <c r="C162" t="s">
        <v>789</v>
      </c>
      <c r="D162" t="s">
        <v>74</v>
      </c>
      <c r="E162" t="s">
        <v>40</v>
      </c>
      <c r="F162">
        <v>19112</v>
      </c>
      <c r="G162">
        <v>39.895454514000001</v>
      </c>
      <c r="H162">
        <v>-75.171726450400001</v>
      </c>
      <c r="I162">
        <v>4</v>
      </c>
      <c r="J162">
        <v>59</v>
      </c>
      <c r="K162">
        <v>1</v>
      </c>
      <c r="L162" t="s">
        <v>790</v>
      </c>
      <c r="M162" t="s">
        <v>791</v>
      </c>
      <c r="N162" t="s">
        <v>29</v>
      </c>
      <c r="O162" t="s">
        <v>792</v>
      </c>
      <c r="P162" t="s">
        <v>793</v>
      </c>
      <c r="Q162">
        <v>4</v>
      </c>
      <c r="R162">
        <v>5</v>
      </c>
      <c r="S162">
        <v>3</v>
      </c>
      <c r="T162">
        <v>3</v>
      </c>
      <c r="U162" s="1" t="s">
        <v>794</v>
      </c>
      <c r="V162" s="2">
        <v>42793.039155092592</v>
      </c>
    </row>
    <row r="163" spans="1:24" hidden="1" x14ac:dyDescent="0.3">
      <c r="A163" t="s">
        <v>795</v>
      </c>
      <c r="B163" t="s">
        <v>796</v>
      </c>
      <c r="C163" t="s">
        <v>797</v>
      </c>
      <c r="D163" t="s">
        <v>798</v>
      </c>
      <c r="E163" t="s">
        <v>40</v>
      </c>
      <c r="F163">
        <v>19063</v>
      </c>
      <c r="G163">
        <v>39.913801999999997</v>
      </c>
      <c r="H163">
        <v>-75.379087499999997</v>
      </c>
      <c r="I163">
        <v>4</v>
      </c>
      <c r="J163">
        <v>8</v>
      </c>
      <c r="K163">
        <v>1</v>
      </c>
      <c r="L163" t="s">
        <v>799</v>
      </c>
      <c r="M163" t="s">
        <v>41</v>
      </c>
      <c r="N163" t="s">
        <v>29</v>
      </c>
      <c r="O163" t="s">
        <v>800</v>
      </c>
      <c r="P163" t="s">
        <v>801</v>
      </c>
      <c r="Q163">
        <v>3</v>
      </c>
      <c r="R163">
        <v>1</v>
      </c>
      <c r="S163">
        <v>0</v>
      </c>
      <c r="T163">
        <v>0</v>
      </c>
      <c r="U163" s="3" t="s">
        <v>802</v>
      </c>
      <c r="V163" s="2">
        <v>44529.047349537039</v>
      </c>
    </row>
    <row r="164" spans="1:24" hidden="1" x14ac:dyDescent="0.3">
      <c r="A164" t="s">
        <v>803</v>
      </c>
      <c r="B164" t="s">
        <v>804</v>
      </c>
      <c r="C164" t="s">
        <v>805</v>
      </c>
      <c r="D164" t="s">
        <v>133</v>
      </c>
      <c r="E164" t="s">
        <v>134</v>
      </c>
      <c r="F164">
        <v>85742</v>
      </c>
      <c r="G164">
        <v>32.3772727116</v>
      </c>
      <c r="H164">
        <v>-111.1004791693</v>
      </c>
      <c r="I164">
        <v>4.5</v>
      </c>
      <c r="J164">
        <v>14</v>
      </c>
      <c r="K164">
        <v>1</v>
      </c>
      <c r="L164" t="s">
        <v>806</v>
      </c>
      <c r="M164" t="s">
        <v>28</v>
      </c>
      <c r="N164" t="s">
        <v>29</v>
      </c>
      <c r="O164" t="s">
        <v>807</v>
      </c>
      <c r="P164" t="s">
        <v>808</v>
      </c>
      <c r="Q164">
        <v>4</v>
      </c>
      <c r="R164">
        <v>1</v>
      </c>
      <c r="S164">
        <v>1</v>
      </c>
      <c r="T164">
        <v>1</v>
      </c>
      <c r="U164" s="1" t="s">
        <v>809</v>
      </c>
      <c r="V164" s="2">
        <v>43593.90353009259</v>
      </c>
    </row>
    <row r="165" spans="1:24" hidden="1" x14ac:dyDescent="0.3">
      <c r="A165" t="s">
        <v>803</v>
      </c>
      <c r="B165" t="s">
        <v>804</v>
      </c>
      <c r="C165" t="s">
        <v>805</v>
      </c>
      <c r="D165" t="s">
        <v>133</v>
      </c>
      <c r="E165" t="s">
        <v>134</v>
      </c>
      <c r="F165">
        <v>85742</v>
      </c>
      <c r="G165">
        <v>32.3772727116</v>
      </c>
      <c r="H165">
        <v>-111.1004791693</v>
      </c>
      <c r="I165">
        <v>4.5</v>
      </c>
      <c r="J165">
        <v>14</v>
      </c>
      <c r="K165">
        <v>1</v>
      </c>
      <c r="L165" t="s">
        <v>806</v>
      </c>
      <c r="M165" t="s">
        <v>28</v>
      </c>
      <c r="N165" t="s">
        <v>29</v>
      </c>
      <c r="O165" t="s">
        <v>810</v>
      </c>
      <c r="P165" t="s">
        <v>811</v>
      </c>
      <c r="Q165">
        <v>1</v>
      </c>
      <c r="R165">
        <v>2</v>
      </c>
      <c r="S165">
        <v>0</v>
      </c>
      <c r="T165">
        <v>0</v>
      </c>
      <c r="U165" s="3" t="s">
        <v>812</v>
      </c>
      <c r="V165" s="2">
        <v>43665.883032407408</v>
      </c>
    </row>
    <row r="166" spans="1:24" x14ac:dyDescent="0.3">
      <c r="A166" t="s">
        <v>813</v>
      </c>
      <c r="B166" t="s">
        <v>814</v>
      </c>
      <c r="C166" t="s">
        <v>815</v>
      </c>
      <c r="D166" t="s">
        <v>816</v>
      </c>
      <c r="E166" t="s">
        <v>40</v>
      </c>
      <c r="F166">
        <v>19087</v>
      </c>
      <c r="G166">
        <v>40.066560931200002</v>
      </c>
      <c r="H166">
        <v>-75.460748076399994</v>
      </c>
      <c r="I166">
        <v>2.5</v>
      </c>
      <c r="J166">
        <v>71</v>
      </c>
      <c r="K166">
        <v>1</v>
      </c>
      <c r="L166" t="s">
        <v>339</v>
      </c>
      <c r="M166" t="s">
        <v>41</v>
      </c>
      <c r="N166" t="s">
        <v>29</v>
      </c>
      <c r="O166" t="s">
        <v>817</v>
      </c>
      <c r="P166" t="s">
        <v>818</v>
      </c>
      <c r="Q166">
        <v>3</v>
      </c>
      <c r="R166">
        <v>1</v>
      </c>
      <c r="S166">
        <v>0</v>
      </c>
      <c r="T166">
        <v>0</v>
      </c>
      <c r="U166" s="3" t="s">
        <v>819</v>
      </c>
      <c r="V166" s="2">
        <v>42290.034467592595</v>
      </c>
      <c r="W166" t="str">
        <f t="shared" ref="W166:W167" si="22">IF(OR(I166 &lt;= 2, Q166 &lt;= 2, ISNUMBER(SEARCH("racism", U166)), ISNUMBER(SEARCH("sexism", U166)), ISNUMBER(SEARCH("homophobic", U166)), ISNUMBER(SEARCH("rude", U166)),ISNUMBER(SEARCH("crappy", U166)),ISNUMBER(SEARCH("stink", U166)), ISNUMBER(SEARCH("ignored", U166)), ISNUMBER(SEARCH("disrespect", U166))), "Negative", "Positive")</f>
        <v>Positive</v>
      </c>
      <c r="X166" t="s">
        <v>1858</v>
      </c>
    </row>
    <row r="167" spans="1:24" x14ac:dyDescent="0.3">
      <c r="A167" t="s">
        <v>813</v>
      </c>
      <c r="B167" t="s">
        <v>814</v>
      </c>
      <c r="C167" t="s">
        <v>815</v>
      </c>
      <c r="D167" t="s">
        <v>816</v>
      </c>
      <c r="E167" t="s">
        <v>40</v>
      </c>
      <c r="F167">
        <v>19087</v>
      </c>
      <c r="G167">
        <v>40.066560931200002</v>
      </c>
      <c r="H167">
        <v>-75.460748076399994</v>
      </c>
      <c r="I167">
        <v>2.5</v>
      </c>
      <c r="J167">
        <v>71</v>
      </c>
      <c r="K167">
        <v>1</v>
      </c>
      <c r="L167" t="s">
        <v>339</v>
      </c>
      <c r="M167" t="s">
        <v>41</v>
      </c>
      <c r="N167" t="s">
        <v>29</v>
      </c>
      <c r="O167" t="s">
        <v>820</v>
      </c>
      <c r="P167" t="s">
        <v>821</v>
      </c>
      <c r="Q167">
        <v>1</v>
      </c>
      <c r="R167">
        <v>1</v>
      </c>
      <c r="S167">
        <v>0</v>
      </c>
      <c r="T167">
        <v>0</v>
      </c>
      <c r="U167" s="3" t="s">
        <v>822</v>
      </c>
      <c r="V167" s="2">
        <v>43585.028020833335</v>
      </c>
      <c r="W167" t="str">
        <f t="shared" si="22"/>
        <v>Negative</v>
      </c>
      <c r="X167" t="s">
        <v>1858</v>
      </c>
    </row>
    <row r="168" spans="1:24" hidden="1" x14ac:dyDescent="0.3">
      <c r="A168" t="s">
        <v>823</v>
      </c>
      <c r="B168" t="s">
        <v>824</v>
      </c>
      <c r="C168" t="s">
        <v>825</v>
      </c>
      <c r="D168" t="s">
        <v>133</v>
      </c>
      <c r="E168" t="s">
        <v>134</v>
      </c>
      <c r="F168">
        <v>85711</v>
      </c>
      <c r="G168">
        <v>32.216412662899998</v>
      </c>
      <c r="H168">
        <v>-110.8811561018</v>
      </c>
      <c r="I168">
        <v>4</v>
      </c>
      <c r="J168">
        <v>55</v>
      </c>
      <c r="K168">
        <v>1</v>
      </c>
      <c r="L168" t="s">
        <v>826</v>
      </c>
      <c r="M168" t="s">
        <v>41</v>
      </c>
      <c r="N168" t="s">
        <v>29</v>
      </c>
      <c r="O168" t="s">
        <v>827</v>
      </c>
      <c r="P168" t="s">
        <v>828</v>
      </c>
      <c r="Q168">
        <v>5</v>
      </c>
      <c r="R168">
        <v>1</v>
      </c>
      <c r="S168">
        <v>0</v>
      </c>
      <c r="T168">
        <v>0</v>
      </c>
      <c r="U168" s="1" t="s">
        <v>829</v>
      </c>
      <c r="V168" s="2">
        <v>41437.094826388886</v>
      </c>
    </row>
    <row r="169" spans="1:24" x14ac:dyDescent="0.3">
      <c r="A169" t="s">
        <v>830</v>
      </c>
      <c r="B169" t="s">
        <v>831</v>
      </c>
      <c r="C169" t="s">
        <v>832</v>
      </c>
      <c r="D169" t="s">
        <v>25</v>
      </c>
      <c r="E169" t="s">
        <v>26</v>
      </c>
      <c r="F169">
        <v>89502</v>
      </c>
      <c r="G169">
        <v>39.519911</v>
      </c>
      <c r="H169">
        <v>-119.786963</v>
      </c>
      <c r="I169">
        <v>1.5</v>
      </c>
      <c r="J169">
        <v>243</v>
      </c>
      <c r="K169">
        <v>1</v>
      </c>
      <c r="L169" t="s">
        <v>27</v>
      </c>
      <c r="M169" t="s">
        <v>833</v>
      </c>
      <c r="N169" t="s">
        <v>29</v>
      </c>
      <c r="O169" t="s">
        <v>834</v>
      </c>
      <c r="P169" t="s">
        <v>835</v>
      </c>
      <c r="Q169">
        <v>1</v>
      </c>
      <c r="R169">
        <v>1</v>
      </c>
      <c r="S169">
        <v>2</v>
      </c>
      <c r="T169">
        <v>0</v>
      </c>
      <c r="U169" s="3" t="s">
        <v>836</v>
      </c>
      <c r="V169" s="2">
        <v>41930.61</v>
      </c>
      <c r="W169" t="str">
        <f t="shared" ref="W169:W176" si="23">IF(OR(I169 &lt;= 2, Q169 &lt;= 2, ISNUMBER(SEARCH("racism", U169)), ISNUMBER(SEARCH("sexism", U169)), ISNUMBER(SEARCH("homophobic", U169)), ISNUMBER(SEARCH("rude", U169)),ISNUMBER(SEARCH("crappy", U169)),ISNUMBER(SEARCH("stink", U169)), ISNUMBER(SEARCH("ignored", U169)), ISNUMBER(SEARCH("disrespect", U169))), "Negative", "Positive")</f>
        <v>Negative</v>
      </c>
      <c r="X169" t="s">
        <v>1858</v>
      </c>
    </row>
    <row r="170" spans="1:24" x14ac:dyDescent="0.3">
      <c r="A170" t="s">
        <v>830</v>
      </c>
      <c r="B170" t="s">
        <v>831</v>
      </c>
      <c r="C170" t="s">
        <v>832</v>
      </c>
      <c r="D170" t="s">
        <v>25</v>
      </c>
      <c r="E170" t="s">
        <v>26</v>
      </c>
      <c r="F170">
        <v>89502</v>
      </c>
      <c r="G170">
        <v>39.519911</v>
      </c>
      <c r="H170">
        <v>-119.786963</v>
      </c>
      <c r="I170">
        <v>1.5</v>
      </c>
      <c r="J170">
        <v>243</v>
      </c>
      <c r="K170">
        <v>1</v>
      </c>
      <c r="L170" t="s">
        <v>27</v>
      </c>
      <c r="M170" t="s">
        <v>833</v>
      </c>
      <c r="N170" t="s">
        <v>29</v>
      </c>
      <c r="O170" t="s">
        <v>837</v>
      </c>
      <c r="P170" t="s">
        <v>838</v>
      </c>
      <c r="Q170">
        <v>1</v>
      </c>
      <c r="R170">
        <v>1</v>
      </c>
      <c r="S170">
        <v>1</v>
      </c>
      <c r="T170">
        <v>0</v>
      </c>
      <c r="U170" s="3" t="s">
        <v>839</v>
      </c>
      <c r="V170" s="2">
        <v>42875.723553240743</v>
      </c>
      <c r="W170" t="str">
        <f t="shared" si="23"/>
        <v>Negative</v>
      </c>
      <c r="X170" t="s">
        <v>1858</v>
      </c>
    </row>
    <row r="171" spans="1:24" x14ac:dyDescent="0.3">
      <c r="A171" t="s">
        <v>830</v>
      </c>
      <c r="B171" t="s">
        <v>831</v>
      </c>
      <c r="C171" t="s">
        <v>832</v>
      </c>
      <c r="D171" t="s">
        <v>25</v>
      </c>
      <c r="E171" t="s">
        <v>26</v>
      </c>
      <c r="F171">
        <v>89502</v>
      </c>
      <c r="G171">
        <v>39.519911</v>
      </c>
      <c r="H171">
        <v>-119.786963</v>
      </c>
      <c r="I171">
        <v>1.5</v>
      </c>
      <c r="J171">
        <v>243</v>
      </c>
      <c r="K171">
        <v>1</v>
      </c>
      <c r="L171" t="s">
        <v>27</v>
      </c>
      <c r="M171" t="s">
        <v>833</v>
      </c>
      <c r="N171" t="s">
        <v>29</v>
      </c>
      <c r="O171" t="s">
        <v>840</v>
      </c>
      <c r="P171" t="s">
        <v>841</v>
      </c>
      <c r="Q171">
        <v>1</v>
      </c>
      <c r="R171">
        <v>0</v>
      </c>
      <c r="S171">
        <v>0</v>
      </c>
      <c r="T171">
        <v>0</v>
      </c>
      <c r="U171" s="3" t="s">
        <v>842</v>
      </c>
      <c r="V171" s="2">
        <v>44401.136574074073</v>
      </c>
      <c r="W171" t="str">
        <f t="shared" si="23"/>
        <v>Negative</v>
      </c>
      <c r="X171" t="s">
        <v>1858</v>
      </c>
    </row>
    <row r="172" spans="1:24" x14ac:dyDescent="0.3">
      <c r="A172" t="s">
        <v>830</v>
      </c>
      <c r="B172" t="s">
        <v>831</v>
      </c>
      <c r="C172" t="s">
        <v>832</v>
      </c>
      <c r="D172" t="s">
        <v>25</v>
      </c>
      <c r="E172" t="s">
        <v>26</v>
      </c>
      <c r="F172">
        <v>89502</v>
      </c>
      <c r="G172">
        <v>39.519911</v>
      </c>
      <c r="H172">
        <v>-119.786963</v>
      </c>
      <c r="I172">
        <v>1.5</v>
      </c>
      <c r="J172">
        <v>243</v>
      </c>
      <c r="K172">
        <v>1</v>
      </c>
      <c r="L172" t="s">
        <v>27</v>
      </c>
      <c r="M172" t="s">
        <v>833</v>
      </c>
      <c r="N172" t="s">
        <v>29</v>
      </c>
      <c r="O172" t="s">
        <v>843</v>
      </c>
      <c r="P172" t="s">
        <v>844</v>
      </c>
      <c r="Q172">
        <v>1</v>
      </c>
      <c r="R172">
        <v>0</v>
      </c>
      <c r="S172">
        <v>0</v>
      </c>
      <c r="T172">
        <v>0</v>
      </c>
      <c r="U172" s="3" t="s">
        <v>845</v>
      </c>
      <c r="V172" s="2">
        <v>44278.190879629627</v>
      </c>
      <c r="W172" t="str">
        <f t="shared" si="23"/>
        <v>Negative</v>
      </c>
      <c r="X172" t="s">
        <v>1858</v>
      </c>
    </row>
    <row r="173" spans="1:24" x14ac:dyDescent="0.3">
      <c r="A173" t="s">
        <v>846</v>
      </c>
      <c r="B173" t="s">
        <v>847</v>
      </c>
      <c r="C173" t="s">
        <v>848</v>
      </c>
      <c r="D173" t="s">
        <v>133</v>
      </c>
      <c r="E173" t="s">
        <v>134</v>
      </c>
      <c r="F173">
        <v>85713</v>
      </c>
      <c r="G173">
        <v>32.188485999999997</v>
      </c>
      <c r="H173">
        <v>-110.96935999999999</v>
      </c>
      <c r="I173">
        <v>1.5</v>
      </c>
      <c r="J173">
        <v>7</v>
      </c>
      <c r="K173">
        <v>0</v>
      </c>
      <c r="L173" t="s">
        <v>499</v>
      </c>
      <c r="M173" t="s">
        <v>41</v>
      </c>
      <c r="N173" t="s">
        <v>29</v>
      </c>
      <c r="O173" t="s">
        <v>849</v>
      </c>
      <c r="P173" t="s">
        <v>850</v>
      </c>
      <c r="Q173">
        <v>1</v>
      </c>
      <c r="R173">
        <v>1</v>
      </c>
      <c r="S173">
        <v>0</v>
      </c>
      <c r="T173">
        <v>0</v>
      </c>
      <c r="U173" s="3" t="s">
        <v>851</v>
      </c>
      <c r="V173" s="2">
        <v>42359.074189814812</v>
      </c>
      <c r="W173" t="str">
        <f t="shared" si="23"/>
        <v>Negative</v>
      </c>
      <c r="X173" t="s">
        <v>1858</v>
      </c>
    </row>
    <row r="174" spans="1:24" x14ac:dyDescent="0.3">
      <c r="A174" t="s">
        <v>846</v>
      </c>
      <c r="B174" t="s">
        <v>847</v>
      </c>
      <c r="C174" t="s">
        <v>848</v>
      </c>
      <c r="D174" t="s">
        <v>133</v>
      </c>
      <c r="E174" t="s">
        <v>134</v>
      </c>
      <c r="F174">
        <v>85713</v>
      </c>
      <c r="G174">
        <v>32.188485999999997</v>
      </c>
      <c r="H174">
        <v>-110.96935999999999</v>
      </c>
      <c r="I174">
        <v>1.5</v>
      </c>
      <c r="J174">
        <v>7</v>
      </c>
      <c r="K174">
        <v>0</v>
      </c>
      <c r="L174" t="s">
        <v>499</v>
      </c>
      <c r="M174" t="s">
        <v>41</v>
      </c>
      <c r="N174" t="s">
        <v>29</v>
      </c>
      <c r="O174" t="s">
        <v>852</v>
      </c>
      <c r="P174" t="s">
        <v>853</v>
      </c>
      <c r="Q174">
        <v>2</v>
      </c>
      <c r="R174">
        <v>0</v>
      </c>
      <c r="S174">
        <v>0</v>
      </c>
      <c r="T174">
        <v>0</v>
      </c>
      <c r="U174" s="3" t="s">
        <v>854</v>
      </c>
      <c r="V174" s="2">
        <v>43138.669699074075</v>
      </c>
      <c r="W174" t="str">
        <f t="shared" si="23"/>
        <v>Negative</v>
      </c>
      <c r="X174" t="s">
        <v>1858</v>
      </c>
    </row>
    <row r="175" spans="1:24" x14ac:dyDescent="0.3">
      <c r="A175" t="s">
        <v>846</v>
      </c>
      <c r="B175" t="s">
        <v>847</v>
      </c>
      <c r="C175" t="s">
        <v>848</v>
      </c>
      <c r="D175" t="s">
        <v>133</v>
      </c>
      <c r="E175" t="s">
        <v>134</v>
      </c>
      <c r="F175">
        <v>85713</v>
      </c>
      <c r="G175">
        <v>32.188485999999997</v>
      </c>
      <c r="H175">
        <v>-110.96935999999999</v>
      </c>
      <c r="I175">
        <v>1.5</v>
      </c>
      <c r="J175">
        <v>7</v>
      </c>
      <c r="K175">
        <v>0</v>
      </c>
      <c r="L175" t="s">
        <v>499</v>
      </c>
      <c r="M175" t="s">
        <v>41</v>
      </c>
      <c r="N175" t="s">
        <v>29</v>
      </c>
      <c r="O175" t="s">
        <v>855</v>
      </c>
      <c r="P175" t="s">
        <v>856</v>
      </c>
      <c r="Q175">
        <v>2</v>
      </c>
      <c r="R175">
        <v>0</v>
      </c>
      <c r="S175">
        <v>0</v>
      </c>
      <c r="T175">
        <v>0</v>
      </c>
      <c r="U175" s="3" t="s">
        <v>857</v>
      </c>
      <c r="V175" s="2">
        <v>41486.755925925929</v>
      </c>
      <c r="W175" t="str">
        <f t="shared" si="23"/>
        <v>Negative</v>
      </c>
      <c r="X175" t="s">
        <v>1858</v>
      </c>
    </row>
    <row r="176" spans="1:24" x14ac:dyDescent="0.3">
      <c r="A176" t="s">
        <v>858</v>
      </c>
      <c r="B176" t="s">
        <v>859</v>
      </c>
      <c r="C176" t="s">
        <v>860</v>
      </c>
      <c r="D176" t="s">
        <v>347</v>
      </c>
      <c r="E176" t="s">
        <v>40</v>
      </c>
      <c r="F176">
        <v>19355</v>
      </c>
      <c r="G176">
        <v>40.074363895099999</v>
      </c>
      <c r="H176">
        <v>-75.537757915300006</v>
      </c>
      <c r="I176">
        <v>3</v>
      </c>
      <c r="J176">
        <v>12</v>
      </c>
      <c r="K176">
        <v>1</v>
      </c>
      <c r="L176" t="s">
        <v>861</v>
      </c>
      <c r="M176" t="s">
        <v>862</v>
      </c>
      <c r="N176" t="s">
        <v>29</v>
      </c>
      <c r="O176" t="s">
        <v>863</v>
      </c>
      <c r="P176" t="s">
        <v>864</v>
      </c>
      <c r="Q176">
        <v>1</v>
      </c>
      <c r="R176">
        <v>0</v>
      </c>
      <c r="S176">
        <v>0</v>
      </c>
      <c r="T176">
        <v>0</v>
      </c>
      <c r="U176" s="3" t="s">
        <v>865</v>
      </c>
      <c r="V176" s="2">
        <v>44526.057615740741</v>
      </c>
      <c r="W176" t="str">
        <f t="shared" si="23"/>
        <v>Negative</v>
      </c>
      <c r="X176" t="s">
        <v>1858</v>
      </c>
    </row>
    <row r="177" spans="1:24" ht="409.6" hidden="1" x14ac:dyDescent="0.3">
      <c r="A177" t="s">
        <v>866</v>
      </c>
      <c r="B177" t="s">
        <v>867</v>
      </c>
      <c r="C177" t="s">
        <v>868</v>
      </c>
      <c r="D177" t="s">
        <v>133</v>
      </c>
      <c r="E177" t="s">
        <v>134</v>
      </c>
      <c r="F177">
        <v>85712</v>
      </c>
      <c r="G177">
        <v>32.251177148399996</v>
      </c>
      <c r="H177">
        <v>-110.8825622</v>
      </c>
      <c r="I177">
        <v>2.5</v>
      </c>
      <c r="J177">
        <v>179</v>
      </c>
      <c r="K177">
        <v>1</v>
      </c>
      <c r="L177" t="s">
        <v>869</v>
      </c>
      <c r="M177" t="s">
        <v>870</v>
      </c>
      <c r="N177" t="s">
        <v>29</v>
      </c>
      <c r="O177" t="s">
        <v>871</v>
      </c>
      <c r="P177" t="s">
        <v>872</v>
      </c>
      <c r="Q177">
        <v>4</v>
      </c>
      <c r="R177">
        <v>2</v>
      </c>
      <c r="S177">
        <v>0</v>
      </c>
      <c r="T177">
        <v>0</v>
      </c>
      <c r="U177" s="1" t="s">
        <v>873</v>
      </c>
      <c r="V177" s="2">
        <v>39329.399560185186</v>
      </c>
    </row>
    <row r="178" spans="1:24" ht="409.6" hidden="1" x14ac:dyDescent="0.3">
      <c r="A178" t="s">
        <v>866</v>
      </c>
      <c r="B178" t="s">
        <v>867</v>
      </c>
      <c r="C178" t="s">
        <v>868</v>
      </c>
      <c r="D178" t="s">
        <v>133</v>
      </c>
      <c r="E178" t="s">
        <v>134</v>
      </c>
      <c r="F178">
        <v>85712</v>
      </c>
      <c r="G178">
        <v>32.251177148399996</v>
      </c>
      <c r="H178">
        <v>-110.8825622</v>
      </c>
      <c r="I178">
        <v>2.5</v>
      </c>
      <c r="J178">
        <v>179</v>
      </c>
      <c r="K178">
        <v>1</v>
      </c>
      <c r="L178" t="s">
        <v>869</v>
      </c>
      <c r="M178" t="s">
        <v>870</v>
      </c>
      <c r="N178" t="s">
        <v>29</v>
      </c>
      <c r="O178" t="s">
        <v>874</v>
      </c>
      <c r="P178" t="s">
        <v>875</v>
      </c>
      <c r="Q178">
        <v>5</v>
      </c>
      <c r="R178">
        <v>0</v>
      </c>
      <c r="S178">
        <v>0</v>
      </c>
      <c r="T178">
        <v>0</v>
      </c>
      <c r="U178" s="1" t="s">
        <v>876</v>
      </c>
      <c r="V178" s="2">
        <v>43757.29891203704</v>
      </c>
    </row>
    <row r="179" spans="1:24" x14ac:dyDescent="0.3">
      <c r="A179" t="s">
        <v>866</v>
      </c>
      <c r="B179" t="s">
        <v>867</v>
      </c>
      <c r="C179" t="s">
        <v>868</v>
      </c>
      <c r="D179" t="s">
        <v>133</v>
      </c>
      <c r="E179" t="s">
        <v>134</v>
      </c>
      <c r="F179">
        <v>85712</v>
      </c>
      <c r="G179">
        <v>32.251177148399996</v>
      </c>
      <c r="H179">
        <v>-110.8825622</v>
      </c>
      <c r="I179">
        <v>2.5</v>
      </c>
      <c r="J179">
        <v>179</v>
      </c>
      <c r="K179">
        <v>1</v>
      </c>
      <c r="L179" t="s">
        <v>869</v>
      </c>
      <c r="M179" t="s">
        <v>870</v>
      </c>
      <c r="N179" t="s">
        <v>29</v>
      </c>
      <c r="O179" t="s">
        <v>877</v>
      </c>
      <c r="P179" t="s">
        <v>878</v>
      </c>
      <c r="Q179">
        <v>3</v>
      </c>
      <c r="R179">
        <v>3</v>
      </c>
      <c r="S179">
        <v>0</v>
      </c>
      <c r="T179">
        <v>0</v>
      </c>
      <c r="U179" s="3" t="s">
        <v>879</v>
      </c>
      <c r="V179" s="2">
        <v>43707.791250000002</v>
      </c>
      <c r="W179" t="str">
        <f t="shared" ref="W179:W184" si="24">IF(OR(I179 &lt;= 2, Q179 &lt;= 2, ISNUMBER(SEARCH("racism", U179)), ISNUMBER(SEARCH("sexism", U179)), ISNUMBER(SEARCH("homophobic", U179)), ISNUMBER(SEARCH("rude", U179)),ISNUMBER(SEARCH("crappy", U179)),ISNUMBER(SEARCH("stink", U179)), ISNUMBER(SEARCH("ignored", U179)), ISNUMBER(SEARCH("disrespect", U179))), "Negative", "Positive")</f>
        <v>Positive</v>
      </c>
      <c r="X179" t="s">
        <v>1858</v>
      </c>
    </row>
    <row r="180" spans="1:24" x14ac:dyDescent="0.3">
      <c r="A180" t="s">
        <v>880</v>
      </c>
      <c r="B180" t="s">
        <v>881</v>
      </c>
      <c r="C180" t="s">
        <v>882</v>
      </c>
      <c r="D180" t="s">
        <v>133</v>
      </c>
      <c r="E180" t="s">
        <v>134</v>
      </c>
      <c r="F180">
        <v>85719</v>
      </c>
      <c r="G180">
        <v>32.2325263663</v>
      </c>
      <c r="H180">
        <v>-110.9583105147</v>
      </c>
      <c r="I180">
        <v>2.5</v>
      </c>
      <c r="J180">
        <v>142</v>
      </c>
      <c r="K180">
        <v>1</v>
      </c>
      <c r="L180" t="s">
        <v>883</v>
      </c>
      <c r="M180" t="s">
        <v>884</v>
      </c>
      <c r="N180" t="s">
        <v>29</v>
      </c>
      <c r="O180" t="s">
        <v>885</v>
      </c>
      <c r="P180" t="s">
        <v>886</v>
      </c>
      <c r="Q180">
        <v>2</v>
      </c>
      <c r="R180">
        <v>0</v>
      </c>
      <c r="S180">
        <v>0</v>
      </c>
      <c r="T180">
        <v>0</v>
      </c>
      <c r="U180" s="3" t="s">
        <v>887</v>
      </c>
      <c r="V180" s="2">
        <v>42818.057037037041</v>
      </c>
      <c r="W180" t="str">
        <f t="shared" si="24"/>
        <v>Negative</v>
      </c>
      <c r="X180" t="s">
        <v>1858</v>
      </c>
    </row>
    <row r="181" spans="1:24" x14ac:dyDescent="0.3">
      <c r="A181" t="s">
        <v>880</v>
      </c>
      <c r="B181" t="s">
        <v>881</v>
      </c>
      <c r="C181" t="s">
        <v>882</v>
      </c>
      <c r="D181" t="s">
        <v>133</v>
      </c>
      <c r="E181" t="s">
        <v>134</v>
      </c>
      <c r="F181">
        <v>85719</v>
      </c>
      <c r="G181">
        <v>32.2325263663</v>
      </c>
      <c r="H181">
        <v>-110.9583105147</v>
      </c>
      <c r="I181">
        <v>2.5</v>
      </c>
      <c r="J181">
        <v>142</v>
      </c>
      <c r="K181">
        <v>1</v>
      </c>
      <c r="L181" t="s">
        <v>883</v>
      </c>
      <c r="M181" t="s">
        <v>884</v>
      </c>
      <c r="N181" t="s">
        <v>29</v>
      </c>
      <c r="O181" t="s">
        <v>888</v>
      </c>
      <c r="P181" t="s">
        <v>889</v>
      </c>
      <c r="Q181">
        <v>1</v>
      </c>
      <c r="R181">
        <v>0</v>
      </c>
      <c r="S181">
        <v>0</v>
      </c>
      <c r="T181">
        <v>0</v>
      </c>
      <c r="U181" s="3" t="s">
        <v>890</v>
      </c>
      <c r="V181" s="2">
        <v>43504.27207175926</v>
      </c>
      <c r="W181" t="str">
        <f t="shared" si="24"/>
        <v>Negative</v>
      </c>
      <c r="X181" t="s">
        <v>1858</v>
      </c>
    </row>
    <row r="182" spans="1:24" x14ac:dyDescent="0.3">
      <c r="A182" t="s">
        <v>891</v>
      </c>
      <c r="B182" t="s">
        <v>892</v>
      </c>
      <c r="C182" t="s">
        <v>893</v>
      </c>
      <c r="D182" t="s">
        <v>286</v>
      </c>
      <c r="E182" t="s">
        <v>40</v>
      </c>
      <c r="F182">
        <v>19047</v>
      </c>
      <c r="G182">
        <v>40.183955300000001</v>
      </c>
      <c r="H182">
        <v>-74.869353399999994</v>
      </c>
      <c r="I182">
        <v>2.5</v>
      </c>
      <c r="J182">
        <v>106</v>
      </c>
      <c r="K182">
        <v>1</v>
      </c>
      <c r="L182" t="s">
        <v>894</v>
      </c>
      <c r="M182" t="s">
        <v>895</v>
      </c>
      <c r="N182" t="s">
        <v>29</v>
      </c>
      <c r="O182" t="s">
        <v>896</v>
      </c>
      <c r="P182" t="s">
        <v>897</v>
      </c>
      <c r="Q182">
        <v>1</v>
      </c>
      <c r="R182">
        <v>0</v>
      </c>
      <c r="S182">
        <v>0</v>
      </c>
      <c r="T182">
        <v>0</v>
      </c>
      <c r="U182" s="3" t="s">
        <v>898</v>
      </c>
      <c r="V182" s="2">
        <v>44431.738333333335</v>
      </c>
      <c r="W182" t="str">
        <f t="shared" si="24"/>
        <v>Negative</v>
      </c>
      <c r="X182" t="s">
        <v>1858</v>
      </c>
    </row>
    <row r="183" spans="1:24" x14ac:dyDescent="0.3">
      <c r="A183" t="s">
        <v>899</v>
      </c>
      <c r="B183" t="s">
        <v>900</v>
      </c>
      <c r="C183" t="s">
        <v>901</v>
      </c>
      <c r="D183" t="s">
        <v>133</v>
      </c>
      <c r="E183" t="s">
        <v>134</v>
      </c>
      <c r="F183">
        <v>85745</v>
      </c>
      <c r="G183">
        <v>32.2091463219</v>
      </c>
      <c r="H183">
        <v>-110.98056149999999</v>
      </c>
      <c r="I183">
        <v>1</v>
      </c>
      <c r="J183">
        <v>24</v>
      </c>
      <c r="K183">
        <v>0</v>
      </c>
      <c r="L183" t="s">
        <v>902</v>
      </c>
      <c r="M183" t="s">
        <v>187</v>
      </c>
      <c r="O183" t="s">
        <v>903</v>
      </c>
      <c r="P183" t="s">
        <v>904</v>
      </c>
      <c r="Q183">
        <v>1</v>
      </c>
      <c r="R183">
        <v>4</v>
      </c>
      <c r="S183">
        <v>5</v>
      </c>
      <c r="T183">
        <v>3</v>
      </c>
      <c r="U183" s="3" t="s">
        <v>905</v>
      </c>
      <c r="V183" s="2">
        <v>41724.930543981478</v>
      </c>
      <c r="W183" t="str">
        <f t="shared" si="24"/>
        <v>Negative</v>
      </c>
      <c r="X183" t="s">
        <v>1858</v>
      </c>
    </row>
    <row r="184" spans="1:24" x14ac:dyDescent="0.3">
      <c r="A184" t="s">
        <v>906</v>
      </c>
      <c r="B184" t="s">
        <v>907</v>
      </c>
      <c r="C184" t="s">
        <v>908</v>
      </c>
      <c r="D184" t="s">
        <v>74</v>
      </c>
      <c r="E184" t="s">
        <v>40</v>
      </c>
      <c r="F184">
        <v>19103</v>
      </c>
      <c r="G184">
        <v>39.957099100000001</v>
      </c>
      <c r="H184">
        <v>-75.167032899999995</v>
      </c>
      <c r="I184">
        <v>2.5</v>
      </c>
      <c r="J184">
        <v>21</v>
      </c>
      <c r="K184">
        <v>1</v>
      </c>
      <c r="M184" t="s">
        <v>28</v>
      </c>
      <c r="O184" t="s">
        <v>909</v>
      </c>
      <c r="P184" t="s">
        <v>910</v>
      </c>
      <c r="Q184">
        <v>2</v>
      </c>
      <c r="R184">
        <v>1</v>
      </c>
      <c r="S184">
        <v>0</v>
      </c>
      <c r="T184">
        <v>0</v>
      </c>
      <c r="U184" s="3" t="s">
        <v>911</v>
      </c>
      <c r="V184" s="2">
        <v>44361.356354166666</v>
      </c>
      <c r="W184" t="str">
        <f t="shared" si="24"/>
        <v>Negative</v>
      </c>
      <c r="X184" t="s">
        <v>1858</v>
      </c>
    </row>
    <row r="185" spans="1:24" ht="409.6" hidden="1" x14ac:dyDescent="0.3">
      <c r="A185" t="s">
        <v>906</v>
      </c>
      <c r="B185" t="s">
        <v>907</v>
      </c>
      <c r="C185" t="s">
        <v>908</v>
      </c>
      <c r="D185" t="s">
        <v>74</v>
      </c>
      <c r="E185" t="s">
        <v>40</v>
      </c>
      <c r="F185">
        <v>19103</v>
      </c>
      <c r="G185">
        <v>39.957099100000001</v>
      </c>
      <c r="H185">
        <v>-75.167032899999995</v>
      </c>
      <c r="I185">
        <v>2.5</v>
      </c>
      <c r="J185">
        <v>21</v>
      </c>
      <c r="K185">
        <v>1</v>
      </c>
      <c r="M185" t="s">
        <v>28</v>
      </c>
      <c r="O185" t="s">
        <v>912</v>
      </c>
      <c r="P185" t="s">
        <v>913</v>
      </c>
      <c r="Q185">
        <v>4</v>
      </c>
      <c r="R185">
        <v>0</v>
      </c>
      <c r="S185">
        <v>0</v>
      </c>
      <c r="T185">
        <v>0</v>
      </c>
      <c r="U185" s="1" t="s">
        <v>914</v>
      </c>
      <c r="V185" s="2">
        <v>44475.234444444446</v>
      </c>
    </row>
    <row r="186" spans="1:24" x14ac:dyDescent="0.3">
      <c r="A186" t="s">
        <v>915</v>
      </c>
      <c r="B186" t="s">
        <v>916</v>
      </c>
      <c r="C186" t="s">
        <v>917</v>
      </c>
      <c r="D186" t="s">
        <v>918</v>
      </c>
      <c r="E186" t="s">
        <v>40</v>
      </c>
      <c r="F186">
        <v>19067</v>
      </c>
      <c r="G186">
        <v>40.206691499999998</v>
      </c>
      <c r="H186">
        <v>-74.775201600000003</v>
      </c>
      <c r="I186">
        <v>2.5</v>
      </c>
      <c r="J186">
        <v>9</v>
      </c>
      <c r="K186">
        <v>0</v>
      </c>
      <c r="L186" t="s">
        <v>146</v>
      </c>
      <c r="M186" t="s">
        <v>919</v>
      </c>
      <c r="N186" t="s">
        <v>29</v>
      </c>
      <c r="O186" t="s">
        <v>920</v>
      </c>
      <c r="P186" t="s">
        <v>921</v>
      </c>
      <c r="Q186">
        <v>1</v>
      </c>
      <c r="R186">
        <v>1</v>
      </c>
      <c r="S186">
        <v>0</v>
      </c>
      <c r="T186">
        <v>0</v>
      </c>
      <c r="U186" s="3" t="s">
        <v>922</v>
      </c>
      <c r="V186" s="2">
        <v>42185.810914351852</v>
      </c>
      <c r="W186" t="str">
        <f>IF(OR(I186 &lt;= 2, Q186 &lt;= 2, ISNUMBER(SEARCH("racism", U186)), ISNUMBER(SEARCH("sexism", U186)), ISNUMBER(SEARCH("homophobic", U186)), ISNUMBER(SEARCH("rude", U186)),ISNUMBER(SEARCH("crappy", U186)),ISNUMBER(SEARCH("stink", U186)), ISNUMBER(SEARCH("ignored", U186)), ISNUMBER(SEARCH("disrespect", U186))), "Negative", "Positive")</f>
        <v>Negative</v>
      </c>
      <c r="X186" t="s">
        <v>1858</v>
      </c>
    </row>
    <row r="187" spans="1:24" hidden="1" x14ac:dyDescent="0.3">
      <c r="A187" t="s">
        <v>923</v>
      </c>
      <c r="B187" t="s">
        <v>924</v>
      </c>
      <c r="C187" t="s">
        <v>925</v>
      </c>
      <c r="D187" t="s">
        <v>926</v>
      </c>
      <c r="E187" t="s">
        <v>134</v>
      </c>
      <c r="F187">
        <v>85711</v>
      </c>
      <c r="G187">
        <v>32.219979000000002</v>
      </c>
      <c r="H187">
        <v>-110.87893200000001</v>
      </c>
      <c r="I187">
        <v>4</v>
      </c>
      <c r="J187">
        <v>65</v>
      </c>
      <c r="K187">
        <v>1</v>
      </c>
      <c r="L187" t="s">
        <v>339</v>
      </c>
      <c r="M187" t="s">
        <v>927</v>
      </c>
      <c r="N187" t="s">
        <v>928</v>
      </c>
      <c r="O187" t="s">
        <v>929</v>
      </c>
      <c r="P187" t="s">
        <v>930</v>
      </c>
      <c r="Q187">
        <v>5</v>
      </c>
      <c r="R187">
        <v>1</v>
      </c>
      <c r="S187">
        <v>0</v>
      </c>
      <c r="T187">
        <v>0</v>
      </c>
      <c r="U187" s="1" t="s">
        <v>931</v>
      </c>
      <c r="V187" s="2">
        <v>42291.241967592592</v>
      </c>
    </row>
    <row r="188" spans="1:24" hidden="1" x14ac:dyDescent="0.3">
      <c r="A188" t="s">
        <v>923</v>
      </c>
      <c r="B188" t="s">
        <v>924</v>
      </c>
      <c r="C188" t="s">
        <v>925</v>
      </c>
      <c r="D188" t="s">
        <v>926</v>
      </c>
      <c r="E188" t="s">
        <v>134</v>
      </c>
      <c r="F188">
        <v>85711</v>
      </c>
      <c r="G188">
        <v>32.219979000000002</v>
      </c>
      <c r="H188">
        <v>-110.87893200000001</v>
      </c>
      <c r="I188">
        <v>4</v>
      </c>
      <c r="J188">
        <v>65</v>
      </c>
      <c r="K188">
        <v>1</v>
      </c>
      <c r="L188" t="s">
        <v>339</v>
      </c>
      <c r="M188" t="s">
        <v>927</v>
      </c>
      <c r="N188" t="s">
        <v>928</v>
      </c>
      <c r="O188" t="s">
        <v>932</v>
      </c>
      <c r="P188" t="s">
        <v>933</v>
      </c>
      <c r="Q188">
        <v>5</v>
      </c>
      <c r="R188">
        <v>1</v>
      </c>
      <c r="S188">
        <v>2</v>
      </c>
      <c r="T188">
        <v>1</v>
      </c>
      <c r="U188" s="1" t="s">
        <v>934</v>
      </c>
      <c r="V188" s="2">
        <v>43416.994641203702</v>
      </c>
    </row>
    <row r="189" spans="1:24" x14ac:dyDescent="0.3">
      <c r="A189" t="s">
        <v>935</v>
      </c>
      <c r="B189" t="s">
        <v>936</v>
      </c>
      <c r="C189" t="s">
        <v>937</v>
      </c>
      <c r="D189" t="s">
        <v>133</v>
      </c>
      <c r="E189" t="s">
        <v>134</v>
      </c>
      <c r="F189">
        <v>85704</v>
      </c>
      <c r="G189">
        <v>32.342478999999997</v>
      </c>
      <c r="H189">
        <v>-110.96521799999999</v>
      </c>
      <c r="I189">
        <v>3</v>
      </c>
      <c r="J189">
        <v>228</v>
      </c>
      <c r="K189">
        <v>1</v>
      </c>
      <c r="L189" t="s">
        <v>938</v>
      </c>
      <c r="M189" t="s">
        <v>939</v>
      </c>
      <c r="O189" t="s">
        <v>940</v>
      </c>
      <c r="P189" t="s">
        <v>941</v>
      </c>
      <c r="Q189">
        <v>3</v>
      </c>
      <c r="R189">
        <v>0</v>
      </c>
      <c r="S189">
        <v>2</v>
      </c>
      <c r="T189">
        <v>0</v>
      </c>
      <c r="U189" s="3" t="s">
        <v>942</v>
      </c>
      <c r="V189" s="2">
        <v>41823.089178240742</v>
      </c>
      <c r="W189" t="str">
        <f t="shared" ref="W189:W190" si="25">IF(OR(I189 &lt;= 2, Q189 &lt;= 2, ISNUMBER(SEARCH("racism", U189)), ISNUMBER(SEARCH("sexism", U189)), ISNUMBER(SEARCH("homophobic", U189)), ISNUMBER(SEARCH("rude", U189)),ISNUMBER(SEARCH("crappy", U189)),ISNUMBER(SEARCH("stink", U189)), ISNUMBER(SEARCH("ignored", U189)), ISNUMBER(SEARCH("disrespect", U189))), "Negative", "Positive")</f>
        <v>Positive</v>
      </c>
      <c r="X189" t="s">
        <v>1858</v>
      </c>
    </row>
    <row r="190" spans="1:24" x14ac:dyDescent="0.3">
      <c r="A190" t="s">
        <v>935</v>
      </c>
      <c r="B190" t="s">
        <v>936</v>
      </c>
      <c r="C190" t="s">
        <v>937</v>
      </c>
      <c r="D190" t="s">
        <v>133</v>
      </c>
      <c r="E190" t="s">
        <v>134</v>
      </c>
      <c r="F190">
        <v>85704</v>
      </c>
      <c r="G190">
        <v>32.342478999999997</v>
      </c>
      <c r="H190">
        <v>-110.96521799999999</v>
      </c>
      <c r="I190">
        <v>3</v>
      </c>
      <c r="J190">
        <v>228</v>
      </c>
      <c r="K190">
        <v>1</v>
      </c>
      <c r="L190" t="s">
        <v>938</v>
      </c>
      <c r="M190" t="s">
        <v>939</v>
      </c>
      <c r="O190" t="s">
        <v>943</v>
      </c>
      <c r="P190" t="s">
        <v>944</v>
      </c>
      <c r="Q190">
        <v>3</v>
      </c>
      <c r="R190">
        <v>2</v>
      </c>
      <c r="S190">
        <v>0</v>
      </c>
      <c r="T190">
        <v>1</v>
      </c>
      <c r="U190" s="3" t="s">
        <v>945</v>
      </c>
      <c r="V190" s="2">
        <v>42055.252222222225</v>
      </c>
      <c r="W190" t="str">
        <f t="shared" si="25"/>
        <v>Positive</v>
      </c>
      <c r="X190" t="s">
        <v>1858</v>
      </c>
    </row>
    <row r="191" spans="1:24" ht="409.6" hidden="1" x14ac:dyDescent="0.3">
      <c r="A191" t="s">
        <v>935</v>
      </c>
      <c r="B191" t="s">
        <v>936</v>
      </c>
      <c r="C191" t="s">
        <v>937</v>
      </c>
      <c r="D191" t="s">
        <v>133</v>
      </c>
      <c r="E191" t="s">
        <v>134</v>
      </c>
      <c r="F191">
        <v>85704</v>
      </c>
      <c r="G191">
        <v>32.342478999999997</v>
      </c>
      <c r="H191">
        <v>-110.96521799999999</v>
      </c>
      <c r="I191">
        <v>3</v>
      </c>
      <c r="J191">
        <v>228</v>
      </c>
      <c r="K191">
        <v>1</v>
      </c>
      <c r="L191" t="s">
        <v>938</v>
      </c>
      <c r="M191" t="s">
        <v>939</v>
      </c>
      <c r="O191" t="s">
        <v>946</v>
      </c>
      <c r="P191" t="s">
        <v>947</v>
      </c>
      <c r="Q191">
        <v>5</v>
      </c>
      <c r="R191">
        <v>3</v>
      </c>
      <c r="S191">
        <v>1</v>
      </c>
      <c r="T191">
        <v>3</v>
      </c>
      <c r="U191" s="1" t="s">
        <v>948</v>
      </c>
      <c r="V191" s="2">
        <v>40604.734907407408</v>
      </c>
    </row>
    <row r="192" spans="1:24" x14ac:dyDescent="0.3">
      <c r="A192" t="s">
        <v>935</v>
      </c>
      <c r="B192" t="s">
        <v>936</v>
      </c>
      <c r="C192" t="s">
        <v>937</v>
      </c>
      <c r="D192" t="s">
        <v>133</v>
      </c>
      <c r="E192" t="s">
        <v>134</v>
      </c>
      <c r="F192">
        <v>85704</v>
      </c>
      <c r="G192">
        <v>32.342478999999997</v>
      </c>
      <c r="H192">
        <v>-110.96521799999999</v>
      </c>
      <c r="I192">
        <v>3</v>
      </c>
      <c r="J192">
        <v>228</v>
      </c>
      <c r="K192">
        <v>1</v>
      </c>
      <c r="L192" t="s">
        <v>938</v>
      </c>
      <c r="M192" t="s">
        <v>939</v>
      </c>
      <c r="O192" t="s">
        <v>949</v>
      </c>
      <c r="P192" t="s">
        <v>950</v>
      </c>
      <c r="Q192">
        <v>1</v>
      </c>
      <c r="R192">
        <v>4</v>
      </c>
      <c r="S192">
        <v>0</v>
      </c>
      <c r="T192">
        <v>0</v>
      </c>
      <c r="U192" s="3" t="s">
        <v>951</v>
      </c>
      <c r="V192" s="2">
        <v>42838.215497685182</v>
      </c>
      <c r="W192" t="str">
        <f t="shared" ref="W192:W194" si="26">IF(OR(I192 &lt;= 2, Q192 &lt;= 2, ISNUMBER(SEARCH("racism", U192)), ISNUMBER(SEARCH("sexism", U192)), ISNUMBER(SEARCH("homophobic", U192)), ISNUMBER(SEARCH("rude", U192)),ISNUMBER(SEARCH("crappy", U192)),ISNUMBER(SEARCH("stink", U192)), ISNUMBER(SEARCH("ignored", U192)), ISNUMBER(SEARCH("disrespect", U192))), "Negative", "Positive")</f>
        <v>Negative</v>
      </c>
      <c r="X192" t="s">
        <v>1858</v>
      </c>
    </row>
    <row r="193" spans="1:24" x14ac:dyDescent="0.3">
      <c r="A193" t="s">
        <v>935</v>
      </c>
      <c r="B193" t="s">
        <v>936</v>
      </c>
      <c r="C193" t="s">
        <v>937</v>
      </c>
      <c r="D193" t="s">
        <v>133</v>
      </c>
      <c r="E193" t="s">
        <v>134</v>
      </c>
      <c r="F193">
        <v>85704</v>
      </c>
      <c r="G193">
        <v>32.342478999999997</v>
      </c>
      <c r="H193">
        <v>-110.96521799999999</v>
      </c>
      <c r="I193">
        <v>3</v>
      </c>
      <c r="J193">
        <v>228</v>
      </c>
      <c r="K193">
        <v>1</v>
      </c>
      <c r="L193" t="s">
        <v>938</v>
      </c>
      <c r="M193" t="s">
        <v>939</v>
      </c>
      <c r="O193" t="s">
        <v>952</v>
      </c>
      <c r="P193" t="s">
        <v>953</v>
      </c>
      <c r="Q193">
        <v>1</v>
      </c>
      <c r="R193">
        <v>0</v>
      </c>
      <c r="S193">
        <v>0</v>
      </c>
      <c r="T193">
        <v>0</v>
      </c>
      <c r="U193" s="3" t="s">
        <v>954</v>
      </c>
      <c r="V193" s="2">
        <v>43829.830949074072</v>
      </c>
      <c r="W193" t="str">
        <f t="shared" si="26"/>
        <v>Negative</v>
      </c>
      <c r="X193" t="s">
        <v>1858</v>
      </c>
    </row>
    <row r="194" spans="1:24" x14ac:dyDescent="0.3">
      <c r="A194" t="s">
        <v>935</v>
      </c>
      <c r="B194" t="s">
        <v>936</v>
      </c>
      <c r="C194" t="s">
        <v>937</v>
      </c>
      <c r="D194" t="s">
        <v>133</v>
      </c>
      <c r="E194" t="s">
        <v>134</v>
      </c>
      <c r="F194">
        <v>85704</v>
      </c>
      <c r="G194">
        <v>32.342478999999997</v>
      </c>
      <c r="H194">
        <v>-110.96521799999999</v>
      </c>
      <c r="I194">
        <v>3</v>
      </c>
      <c r="J194">
        <v>228</v>
      </c>
      <c r="K194">
        <v>1</v>
      </c>
      <c r="L194" t="s">
        <v>938</v>
      </c>
      <c r="M194" t="s">
        <v>939</v>
      </c>
      <c r="O194" t="s">
        <v>955</v>
      </c>
      <c r="P194" t="s">
        <v>956</v>
      </c>
      <c r="Q194">
        <v>2</v>
      </c>
      <c r="R194">
        <v>4</v>
      </c>
      <c r="S194">
        <v>1</v>
      </c>
      <c r="T194">
        <v>1</v>
      </c>
      <c r="U194" s="3" t="s">
        <v>957</v>
      </c>
      <c r="V194" s="2">
        <v>43791.051747685182</v>
      </c>
      <c r="W194" t="str">
        <f t="shared" si="26"/>
        <v>Negative</v>
      </c>
      <c r="X194" t="s">
        <v>1858</v>
      </c>
    </row>
    <row r="195" spans="1:24" ht="409.6" hidden="1" x14ac:dyDescent="0.3">
      <c r="A195" t="s">
        <v>958</v>
      </c>
      <c r="B195" t="s">
        <v>959</v>
      </c>
      <c r="C195" t="s">
        <v>960</v>
      </c>
      <c r="D195" t="s">
        <v>39</v>
      </c>
      <c r="E195" t="s">
        <v>40</v>
      </c>
      <c r="F195">
        <v>19406</v>
      </c>
      <c r="G195">
        <v>40.089676500000003</v>
      </c>
      <c r="H195">
        <v>-75.409616499999998</v>
      </c>
      <c r="I195">
        <v>3</v>
      </c>
      <c r="J195">
        <v>64</v>
      </c>
      <c r="K195">
        <v>1</v>
      </c>
      <c r="L195" t="s">
        <v>961</v>
      </c>
      <c r="M195" t="s">
        <v>556</v>
      </c>
      <c r="N195" t="s">
        <v>29</v>
      </c>
      <c r="O195" t="s">
        <v>962</v>
      </c>
      <c r="P195" t="s">
        <v>963</v>
      </c>
      <c r="Q195">
        <v>5</v>
      </c>
      <c r="R195">
        <v>0</v>
      </c>
      <c r="S195">
        <v>0</v>
      </c>
      <c r="T195">
        <v>0</v>
      </c>
      <c r="U195" s="1" t="s">
        <v>964</v>
      </c>
      <c r="V195" s="2">
        <v>42500.779583333337</v>
      </c>
    </row>
    <row r="196" spans="1:24" hidden="1" x14ac:dyDescent="0.3">
      <c r="A196" t="s">
        <v>958</v>
      </c>
      <c r="B196" t="s">
        <v>959</v>
      </c>
      <c r="C196" t="s">
        <v>960</v>
      </c>
      <c r="D196" t="s">
        <v>39</v>
      </c>
      <c r="E196" t="s">
        <v>40</v>
      </c>
      <c r="F196">
        <v>19406</v>
      </c>
      <c r="G196">
        <v>40.089676500000003</v>
      </c>
      <c r="H196">
        <v>-75.409616499999998</v>
      </c>
      <c r="I196">
        <v>3</v>
      </c>
      <c r="J196">
        <v>64</v>
      </c>
      <c r="K196">
        <v>1</v>
      </c>
      <c r="L196" t="s">
        <v>961</v>
      </c>
      <c r="M196" t="s">
        <v>556</v>
      </c>
      <c r="N196" t="s">
        <v>29</v>
      </c>
      <c r="O196" t="s">
        <v>965</v>
      </c>
      <c r="P196" t="e">
        <f>-es5sEBfknna0pIg8CTmlw</f>
        <v>#NAME?</v>
      </c>
      <c r="Q196">
        <v>5</v>
      </c>
      <c r="R196">
        <v>0</v>
      </c>
      <c r="S196">
        <v>0</v>
      </c>
      <c r="T196">
        <v>0</v>
      </c>
      <c r="U196" t="s">
        <v>966</v>
      </c>
      <c r="V196" s="2">
        <v>42788.04115740741</v>
      </c>
    </row>
    <row r="197" spans="1:24" x14ac:dyDescent="0.3">
      <c r="A197" t="s">
        <v>967</v>
      </c>
      <c r="B197" t="s">
        <v>968</v>
      </c>
      <c r="C197" t="s">
        <v>969</v>
      </c>
      <c r="D197" t="s">
        <v>133</v>
      </c>
      <c r="E197" t="s">
        <v>134</v>
      </c>
      <c r="F197">
        <v>85710</v>
      </c>
      <c r="G197">
        <v>32.219551430099997</v>
      </c>
      <c r="H197">
        <v>-110.83036199999999</v>
      </c>
      <c r="I197">
        <v>3</v>
      </c>
      <c r="J197">
        <v>151</v>
      </c>
      <c r="K197">
        <v>1</v>
      </c>
      <c r="L197" t="s">
        <v>970</v>
      </c>
      <c r="M197" t="s">
        <v>215</v>
      </c>
      <c r="N197" t="s">
        <v>29</v>
      </c>
      <c r="O197" t="e">
        <f>-wH7oFMwHVYR_6GMBph6gw</f>
        <v>#NAME?</v>
      </c>
      <c r="P197" t="s">
        <v>971</v>
      </c>
      <c r="Q197">
        <v>3</v>
      </c>
      <c r="R197">
        <v>3</v>
      </c>
      <c r="S197">
        <v>2</v>
      </c>
      <c r="T197">
        <v>5</v>
      </c>
      <c r="U197" s="3" t="s">
        <v>972</v>
      </c>
      <c r="V197" s="2">
        <v>42400.622175925928</v>
      </c>
      <c r="W197" t="str">
        <f t="shared" ref="W197:W201" si="27">IF(OR(I197 &lt;= 2, Q197 &lt;= 2, ISNUMBER(SEARCH("racism", U197)), ISNUMBER(SEARCH("sexism", U197)), ISNUMBER(SEARCH("homophobic", U197)), ISNUMBER(SEARCH("rude", U197)),ISNUMBER(SEARCH("crappy", U197)),ISNUMBER(SEARCH("stink", U197)), ISNUMBER(SEARCH("ignored", U197)), ISNUMBER(SEARCH("disrespect", U197))), "Negative", "Positive")</f>
        <v>Positive</v>
      </c>
      <c r="X197" t="s">
        <v>1858</v>
      </c>
    </row>
    <row r="198" spans="1:24" x14ac:dyDescent="0.3">
      <c r="A198" t="s">
        <v>967</v>
      </c>
      <c r="B198" t="s">
        <v>968</v>
      </c>
      <c r="C198" t="s">
        <v>969</v>
      </c>
      <c r="D198" t="s">
        <v>133</v>
      </c>
      <c r="E198" t="s">
        <v>134</v>
      </c>
      <c r="F198">
        <v>85710</v>
      </c>
      <c r="G198">
        <v>32.219551430099997</v>
      </c>
      <c r="H198">
        <v>-110.83036199999999</v>
      </c>
      <c r="I198">
        <v>3</v>
      </c>
      <c r="J198">
        <v>151</v>
      </c>
      <c r="K198">
        <v>1</v>
      </c>
      <c r="L198" t="s">
        <v>970</v>
      </c>
      <c r="M198" t="s">
        <v>215</v>
      </c>
      <c r="N198" t="s">
        <v>29</v>
      </c>
      <c r="O198" t="s">
        <v>973</v>
      </c>
      <c r="P198" t="s">
        <v>974</v>
      </c>
      <c r="Q198">
        <v>2</v>
      </c>
      <c r="R198">
        <v>1</v>
      </c>
      <c r="S198">
        <v>1</v>
      </c>
      <c r="T198">
        <v>0</v>
      </c>
      <c r="U198" s="3" t="s">
        <v>975</v>
      </c>
      <c r="V198" s="2">
        <v>42926.638865740744</v>
      </c>
      <c r="W198" t="str">
        <f t="shared" si="27"/>
        <v>Negative</v>
      </c>
      <c r="X198" t="s">
        <v>1858</v>
      </c>
    </row>
    <row r="199" spans="1:24" x14ac:dyDescent="0.3">
      <c r="A199" t="s">
        <v>967</v>
      </c>
      <c r="B199" t="s">
        <v>968</v>
      </c>
      <c r="C199" t="s">
        <v>969</v>
      </c>
      <c r="D199" t="s">
        <v>133</v>
      </c>
      <c r="E199" t="s">
        <v>134</v>
      </c>
      <c r="F199">
        <v>85710</v>
      </c>
      <c r="G199">
        <v>32.219551430099997</v>
      </c>
      <c r="H199">
        <v>-110.83036199999999</v>
      </c>
      <c r="I199">
        <v>3</v>
      </c>
      <c r="J199">
        <v>151</v>
      </c>
      <c r="K199">
        <v>1</v>
      </c>
      <c r="L199" t="s">
        <v>970</v>
      </c>
      <c r="M199" t="s">
        <v>215</v>
      </c>
      <c r="N199" t="s">
        <v>29</v>
      </c>
      <c r="O199" t="s">
        <v>976</v>
      </c>
      <c r="P199" t="s">
        <v>977</v>
      </c>
      <c r="Q199">
        <v>3</v>
      </c>
      <c r="R199">
        <v>0</v>
      </c>
      <c r="S199">
        <v>0</v>
      </c>
      <c r="T199">
        <v>0</v>
      </c>
      <c r="U199" s="3" t="s">
        <v>978</v>
      </c>
      <c r="V199" s="2">
        <v>42072.800636574073</v>
      </c>
      <c r="W199" t="str">
        <f t="shared" si="27"/>
        <v>Positive</v>
      </c>
      <c r="X199" t="s">
        <v>1858</v>
      </c>
    </row>
    <row r="200" spans="1:24" x14ac:dyDescent="0.3">
      <c r="A200" t="s">
        <v>967</v>
      </c>
      <c r="B200" t="s">
        <v>968</v>
      </c>
      <c r="C200" t="s">
        <v>969</v>
      </c>
      <c r="D200" t="s">
        <v>133</v>
      </c>
      <c r="E200" t="s">
        <v>134</v>
      </c>
      <c r="F200">
        <v>85710</v>
      </c>
      <c r="G200">
        <v>32.219551430099997</v>
      </c>
      <c r="H200">
        <v>-110.83036199999999</v>
      </c>
      <c r="I200">
        <v>3</v>
      </c>
      <c r="J200">
        <v>151</v>
      </c>
      <c r="K200">
        <v>1</v>
      </c>
      <c r="L200" t="s">
        <v>970</v>
      </c>
      <c r="M200" t="s">
        <v>215</v>
      </c>
      <c r="N200" t="s">
        <v>29</v>
      </c>
      <c r="O200" t="s">
        <v>979</v>
      </c>
      <c r="P200" t="s">
        <v>980</v>
      </c>
      <c r="Q200">
        <v>2</v>
      </c>
      <c r="R200">
        <v>4</v>
      </c>
      <c r="S200">
        <v>1</v>
      </c>
      <c r="T200">
        <v>1</v>
      </c>
      <c r="U200" s="3" t="s">
        <v>981</v>
      </c>
      <c r="V200" s="2">
        <v>42043.645868055559</v>
      </c>
      <c r="W200" t="str">
        <f t="shared" si="27"/>
        <v>Negative</v>
      </c>
      <c r="X200" t="s">
        <v>1858</v>
      </c>
    </row>
    <row r="201" spans="1:24" x14ac:dyDescent="0.3">
      <c r="A201" t="s">
        <v>967</v>
      </c>
      <c r="B201" t="s">
        <v>968</v>
      </c>
      <c r="C201" t="s">
        <v>969</v>
      </c>
      <c r="D201" t="s">
        <v>133</v>
      </c>
      <c r="E201" t="s">
        <v>134</v>
      </c>
      <c r="F201">
        <v>85710</v>
      </c>
      <c r="G201">
        <v>32.219551430099997</v>
      </c>
      <c r="H201">
        <v>-110.83036199999999</v>
      </c>
      <c r="I201">
        <v>3</v>
      </c>
      <c r="J201">
        <v>151</v>
      </c>
      <c r="K201">
        <v>1</v>
      </c>
      <c r="L201" t="s">
        <v>970</v>
      </c>
      <c r="M201" t="s">
        <v>215</v>
      </c>
      <c r="N201" t="s">
        <v>29</v>
      </c>
      <c r="O201" t="s">
        <v>982</v>
      </c>
      <c r="P201" t="s">
        <v>983</v>
      </c>
      <c r="Q201">
        <v>3</v>
      </c>
      <c r="R201">
        <v>0</v>
      </c>
      <c r="S201">
        <v>1</v>
      </c>
      <c r="T201">
        <v>0</v>
      </c>
      <c r="U201" s="3" t="s">
        <v>984</v>
      </c>
      <c r="V201" s="2">
        <v>42909.26630787037</v>
      </c>
      <c r="W201" t="str">
        <f t="shared" si="27"/>
        <v>Negative</v>
      </c>
      <c r="X201" t="s">
        <v>1858</v>
      </c>
    </row>
    <row r="202" spans="1:24" ht="409.6" hidden="1" x14ac:dyDescent="0.3">
      <c r="A202" t="s">
        <v>967</v>
      </c>
      <c r="B202" t="s">
        <v>968</v>
      </c>
      <c r="C202" t="s">
        <v>969</v>
      </c>
      <c r="D202" t="s">
        <v>133</v>
      </c>
      <c r="E202" t="s">
        <v>134</v>
      </c>
      <c r="F202">
        <v>85710</v>
      </c>
      <c r="G202">
        <v>32.219551430099997</v>
      </c>
      <c r="H202">
        <v>-110.83036199999999</v>
      </c>
      <c r="I202">
        <v>3</v>
      </c>
      <c r="J202">
        <v>151</v>
      </c>
      <c r="K202">
        <v>1</v>
      </c>
      <c r="L202" t="s">
        <v>970</v>
      </c>
      <c r="M202" t="s">
        <v>215</v>
      </c>
      <c r="N202" t="s">
        <v>29</v>
      </c>
      <c r="O202" t="s">
        <v>985</v>
      </c>
      <c r="P202" t="s">
        <v>986</v>
      </c>
      <c r="Q202">
        <v>4</v>
      </c>
      <c r="R202">
        <v>0</v>
      </c>
      <c r="S202">
        <v>0</v>
      </c>
      <c r="T202">
        <v>0</v>
      </c>
      <c r="U202" s="1" t="s">
        <v>987</v>
      </c>
      <c r="V202" s="2">
        <v>42397.577800925923</v>
      </c>
    </row>
    <row r="203" spans="1:24" x14ac:dyDescent="0.3">
      <c r="A203" t="s">
        <v>967</v>
      </c>
      <c r="B203" t="s">
        <v>968</v>
      </c>
      <c r="C203" t="s">
        <v>969</v>
      </c>
      <c r="D203" t="s">
        <v>133</v>
      </c>
      <c r="E203" t="s">
        <v>134</v>
      </c>
      <c r="F203">
        <v>85710</v>
      </c>
      <c r="G203">
        <v>32.219551430099997</v>
      </c>
      <c r="H203">
        <v>-110.83036199999999</v>
      </c>
      <c r="I203">
        <v>3</v>
      </c>
      <c r="J203">
        <v>151</v>
      </c>
      <c r="K203">
        <v>1</v>
      </c>
      <c r="L203" t="s">
        <v>970</v>
      </c>
      <c r="M203" t="s">
        <v>215</v>
      </c>
      <c r="N203" t="s">
        <v>29</v>
      </c>
      <c r="O203" t="s">
        <v>988</v>
      </c>
      <c r="P203" t="s">
        <v>989</v>
      </c>
      <c r="Q203">
        <v>2</v>
      </c>
      <c r="R203">
        <v>0</v>
      </c>
      <c r="S203">
        <v>0</v>
      </c>
      <c r="T203">
        <v>0</v>
      </c>
      <c r="U203" s="3" t="s">
        <v>990</v>
      </c>
      <c r="V203" s="2">
        <v>43667.873182870368</v>
      </c>
      <c r="W203" t="str">
        <f t="shared" ref="W203:W206" si="28">IF(OR(I203 &lt;= 2, Q203 &lt;= 2, ISNUMBER(SEARCH("racism", U203)), ISNUMBER(SEARCH("sexism", U203)), ISNUMBER(SEARCH("homophobic", U203)), ISNUMBER(SEARCH("rude", U203)),ISNUMBER(SEARCH("crappy", U203)),ISNUMBER(SEARCH("stink", U203)), ISNUMBER(SEARCH("ignored", U203)), ISNUMBER(SEARCH("disrespect", U203))), "Negative", "Positive")</f>
        <v>Negative</v>
      </c>
      <c r="X203" t="s">
        <v>1858</v>
      </c>
    </row>
    <row r="204" spans="1:24" x14ac:dyDescent="0.3">
      <c r="A204" t="s">
        <v>991</v>
      </c>
      <c r="B204" t="s">
        <v>992</v>
      </c>
      <c r="C204" t="s">
        <v>993</v>
      </c>
      <c r="D204" t="s">
        <v>816</v>
      </c>
      <c r="E204" t="s">
        <v>40</v>
      </c>
      <c r="F204">
        <v>19087</v>
      </c>
      <c r="G204">
        <v>40.046199012700001</v>
      </c>
      <c r="H204">
        <v>-75.4115455715</v>
      </c>
      <c r="I204">
        <v>3</v>
      </c>
      <c r="J204">
        <v>16</v>
      </c>
      <c r="K204">
        <v>1</v>
      </c>
      <c r="L204" t="s">
        <v>994</v>
      </c>
      <c r="M204" t="s">
        <v>64</v>
      </c>
      <c r="N204" t="s">
        <v>29</v>
      </c>
      <c r="O204" t="s">
        <v>995</v>
      </c>
      <c r="P204" t="s">
        <v>996</v>
      </c>
      <c r="Q204">
        <v>3</v>
      </c>
      <c r="R204">
        <v>1</v>
      </c>
      <c r="S204">
        <v>1</v>
      </c>
      <c r="T204">
        <v>1</v>
      </c>
      <c r="U204" s="3" t="s">
        <v>997</v>
      </c>
      <c r="V204" s="2">
        <v>41333.025636574072</v>
      </c>
      <c r="W204" t="str">
        <f t="shared" si="28"/>
        <v>Positive</v>
      </c>
      <c r="X204" t="s">
        <v>1858</v>
      </c>
    </row>
    <row r="205" spans="1:24" x14ac:dyDescent="0.3">
      <c r="A205" t="s">
        <v>998</v>
      </c>
      <c r="B205" t="s">
        <v>999</v>
      </c>
      <c r="C205" t="s">
        <v>1000</v>
      </c>
      <c r="D205" t="s">
        <v>74</v>
      </c>
      <c r="E205" t="s">
        <v>40</v>
      </c>
      <c r="F205">
        <v>19153</v>
      </c>
      <c r="G205">
        <v>39.888399999999997</v>
      </c>
      <c r="H205">
        <v>-75.230897999999996</v>
      </c>
      <c r="I205">
        <v>2</v>
      </c>
      <c r="J205">
        <v>57</v>
      </c>
      <c r="K205">
        <v>1</v>
      </c>
      <c r="L205" t="s">
        <v>1001</v>
      </c>
      <c r="M205" t="s">
        <v>215</v>
      </c>
      <c r="O205" t="s">
        <v>1002</v>
      </c>
      <c r="P205" t="s">
        <v>1003</v>
      </c>
      <c r="Q205">
        <v>3</v>
      </c>
      <c r="R205">
        <v>1</v>
      </c>
      <c r="S205">
        <v>0</v>
      </c>
      <c r="T205">
        <v>0</v>
      </c>
      <c r="U205" s="3" t="s">
        <v>1004</v>
      </c>
      <c r="V205" s="2">
        <v>42948.187685185185</v>
      </c>
      <c r="W205" t="str">
        <f t="shared" si="28"/>
        <v>Negative</v>
      </c>
      <c r="X205" t="s">
        <v>1858</v>
      </c>
    </row>
    <row r="206" spans="1:24" x14ac:dyDescent="0.3">
      <c r="A206" t="s">
        <v>998</v>
      </c>
      <c r="B206" t="s">
        <v>999</v>
      </c>
      <c r="C206" t="s">
        <v>1000</v>
      </c>
      <c r="D206" t="s">
        <v>74</v>
      </c>
      <c r="E206" t="s">
        <v>40</v>
      </c>
      <c r="F206">
        <v>19153</v>
      </c>
      <c r="G206">
        <v>39.888399999999997</v>
      </c>
      <c r="H206">
        <v>-75.230897999999996</v>
      </c>
      <c r="I206">
        <v>2</v>
      </c>
      <c r="J206">
        <v>57</v>
      </c>
      <c r="K206">
        <v>1</v>
      </c>
      <c r="L206" t="s">
        <v>1001</v>
      </c>
      <c r="M206" t="s">
        <v>215</v>
      </c>
      <c r="O206" t="s">
        <v>1005</v>
      </c>
      <c r="P206" t="s">
        <v>1006</v>
      </c>
      <c r="Q206">
        <v>1</v>
      </c>
      <c r="R206">
        <v>1</v>
      </c>
      <c r="S206">
        <v>0</v>
      </c>
      <c r="T206">
        <v>0</v>
      </c>
      <c r="U206" s="3" t="s">
        <v>1007</v>
      </c>
      <c r="V206" s="2">
        <v>43590.514131944445</v>
      </c>
      <c r="W206" t="str">
        <f t="shared" si="28"/>
        <v>Negative</v>
      </c>
      <c r="X206" t="s">
        <v>1858</v>
      </c>
    </row>
    <row r="207" spans="1:24" ht="409.6" hidden="1" x14ac:dyDescent="0.3">
      <c r="A207" t="s">
        <v>1008</v>
      </c>
      <c r="B207" t="s">
        <v>1009</v>
      </c>
      <c r="C207" t="s">
        <v>1010</v>
      </c>
      <c r="D207" t="s">
        <v>25</v>
      </c>
      <c r="E207" t="s">
        <v>26</v>
      </c>
      <c r="F207">
        <v>89511</v>
      </c>
      <c r="G207">
        <v>39.465843097899999</v>
      </c>
      <c r="H207">
        <v>-119.7898685932</v>
      </c>
      <c r="I207">
        <v>3.5</v>
      </c>
      <c r="J207">
        <v>73</v>
      </c>
      <c r="K207">
        <v>1</v>
      </c>
      <c r="L207" t="s">
        <v>385</v>
      </c>
      <c r="M207" t="s">
        <v>164</v>
      </c>
      <c r="N207" t="s">
        <v>29</v>
      </c>
      <c r="O207" t="s">
        <v>1011</v>
      </c>
      <c r="P207" t="s">
        <v>1012</v>
      </c>
      <c r="Q207">
        <v>5</v>
      </c>
      <c r="R207">
        <v>1</v>
      </c>
      <c r="S207">
        <v>0</v>
      </c>
      <c r="T207">
        <v>1</v>
      </c>
      <c r="U207" s="1" t="s">
        <v>1013</v>
      </c>
      <c r="V207" s="2">
        <v>42418.86478009259</v>
      </c>
    </row>
    <row r="208" spans="1:24" ht="409.6" hidden="1" x14ac:dyDescent="0.3">
      <c r="A208" t="s">
        <v>1008</v>
      </c>
      <c r="B208" t="s">
        <v>1009</v>
      </c>
      <c r="C208" t="s">
        <v>1010</v>
      </c>
      <c r="D208" t="s">
        <v>25</v>
      </c>
      <c r="E208" t="s">
        <v>26</v>
      </c>
      <c r="F208">
        <v>89511</v>
      </c>
      <c r="G208">
        <v>39.465843097899999</v>
      </c>
      <c r="H208">
        <v>-119.7898685932</v>
      </c>
      <c r="I208">
        <v>3.5</v>
      </c>
      <c r="J208">
        <v>73</v>
      </c>
      <c r="K208">
        <v>1</v>
      </c>
      <c r="L208" t="s">
        <v>385</v>
      </c>
      <c r="M208" t="s">
        <v>164</v>
      </c>
      <c r="N208" t="s">
        <v>29</v>
      </c>
      <c r="O208" t="s">
        <v>1014</v>
      </c>
      <c r="P208" t="s">
        <v>1015</v>
      </c>
      <c r="Q208">
        <v>4</v>
      </c>
      <c r="R208">
        <v>6</v>
      </c>
      <c r="S208">
        <v>0</v>
      </c>
      <c r="T208">
        <v>1</v>
      </c>
      <c r="U208" s="1" t="s">
        <v>1016</v>
      </c>
      <c r="V208" s="2">
        <v>40084.216284722221</v>
      </c>
    </row>
    <row r="209" spans="1:24" x14ac:dyDescent="0.3">
      <c r="A209" t="s">
        <v>1008</v>
      </c>
      <c r="B209" t="s">
        <v>1009</v>
      </c>
      <c r="C209" t="s">
        <v>1010</v>
      </c>
      <c r="D209" t="s">
        <v>25</v>
      </c>
      <c r="E209" t="s">
        <v>26</v>
      </c>
      <c r="F209">
        <v>89511</v>
      </c>
      <c r="G209">
        <v>39.465843097899999</v>
      </c>
      <c r="H209">
        <v>-119.7898685932</v>
      </c>
      <c r="I209">
        <v>3.5</v>
      </c>
      <c r="J209">
        <v>73</v>
      </c>
      <c r="K209">
        <v>1</v>
      </c>
      <c r="L209" t="s">
        <v>385</v>
      </c>
      <c r="M209" t="s">
        <v>164</v>
      </c>
      <c r="N209" t="s">
        <v>29</v>
      </c>
      <c r="O209" t="s">
        <v>1017</v>
      </c>
      <c r="P209" t="s">
        <v>1018</v>
      </c>
      <c r="Q209">
        <v>1</v>
      </c>
      <c r="R209">
        <v>0</v>
      </c>
      <c r="S209">
        <v>0</v>
      </c>
      <c r="T209">
        <v>0</v>
      </c>
      <c r="U209" s="3" t="s">
        <v>1019</v>
      </c>
      <c r="V209" s="2">
        <v>40651.837557870371</v>
      </c>
      <c r="W209" t="str">
        <f t="shared" ref="W209:W214" si="29">IF(OR(I209 &lt;= 2, Q209 &lt;= 2, ISNUMBER(SEARCH("racism", U209)), ISNUMBER(SEARCH("sexism", U209)), ISNUMBER(SEARCH("homophobic", U209)), ISNUMBER(SEARCH("rude", U209)),ISNUMBER(SEARCH("crappy", U209)),ISNUMBER(SEARCH("stink", U209)), ISNUMBER(SEARCH("ignored", U209)), ISNUMBER(SEARCH("disrespect", U209))), "Negative", "Positive")</f>
        <v>Negative</v>
      </c>
      <c r="X209" t="s">
        <v>1858</v>
      </c>
    </row>
    <row r="210" spans="1:24" x14ac:dyDescent="0.3">
      <c r="A210" t="s">
        <v>1008</v>
      </c>
      <c r="B210" t="s">
        <v>1009</v>
      </c>
      <c r="C210" t="s">
        <v>1010</v>
      </c>
      <c r="D210" t="s">
        <v>25</v>
      </c>
      <c r="E210" t="s">
        <v>26</v>
      </c>
      <c r="F210">
        <v>89511</v>
      </c>
      <c r="G210">
        <v>39.465843097899999</v>
      </c>
      <c r="H210">
        <v>-119.7898685932</v>
      </c>
      <c r="I210">
        <v>3.5</v>
      </c>
      <c r="J210">
        <v>73</v>
      </c>
      <c r="K210">
        <v>1</v>
      </c>
      <c r="L210" t="s">
        <v>385</v>
      </c>
      <c r="M210" t="s">
        <v>164</v>
      </c>
      <c r="N210" t="s">
        <v>29</v>
      </c>
      <c r="O210" t="s">
        <v>1020</v>
      </c>
      <c r="P210" t="s">
        <v>1021</v>
      </c>
      <c r="Q210">
        <v>3</v>
      </c>
      <c r="R210">
        <v>2</v>
      </c>
      <c r="S210">
        <v>0</v>
      </c>
      <c r="T210">
        <v>0</v>
      </c>
      <c r="U210" s="3" t="s">
        <v>1022</v>
      </c>
      <c r="V210" s="2">
        <v>41159.866354166668</v>
      </c>
      <c r="W210" t="str">
        <f t="shared" si="29"/>
        <v>Negative</v>
      </c>
      <c r="X210" t="s">
        <v>1858</v>
      </c>
    </row>
    <row r="211" spans="1:24" x14ac:dyDescent="0.3">
      <c r="A211" t="s">
        <v>1008</v>
      </c>
      <c r="B211" t="s">
        <v>1009</v>
      </c>
      <c r="C211" t="s">
        <v>1010</v>
      </c>
      <c r="D211" t="s">
        <v>25</v>
      </c>
      <c r="E211" t="s">
        <v>26</v>
      </c>
      <c r="F211">
        <v>89511</v>
      </c>
      <c r="G211">
        <v>39.465843097899999</v>
      </c>
      <c r="H211">
        <v>-119.7898685932</v>
      </c>
      <c r="I211">
        <v>3.5</v>
      </c>
      <c r="J211">
        <v>73</v>
      </c>
      <c r="K211">
        <v>1</v>
      </c>
      <c r="L211" t="s">
        <v>385</v>
      </c>
      <c r="M211" t="s">
        <v>164</v>
      </c>
      <c r="N211" t="s">
        <v>29</v>
      </c>
      <c r="O211" t="s">
        <v>1023</v>
      </c>
      <c r="P211" t="s">
        <v>1024</v>
      </c>
      <c r="Q211">
        <v>2</v>
      </c>
      <c r="R211">
        <v>1</v>
      </c>
      <c r="S211">
        <v>0</v>
      </c>
      <c r="T211">
        <v>0</v>
      </c>
      <c r="U211" s="3" t="s">
        <v>1025</v>
      </c>
      <c r="V211" s="2">
        <v>42389.859166666669</v>
      </c>
      <c r="W211" t="str">
        <f t="shared" si="29"/>
        <v>Negative</v>
      </c>
      <c r="X211" t="s">
        <v>1858</v>
      </c>
    </row>
    <row r="212" spans="1:24" x14ac:dyDescent="0.3">
      <c r="A212" t="s">
        <v>1026</v>
      </c>
      <c r="B212" t="s">
        <v>1027</v>
      </c>
      <c r="C212" t="s">
        <v>1028</v>
      </c>
      <c r="D212" t="s">
        <v>133</v>
      </c>
      <c r="E212" t="s">
        <v>134</v>
      </c>
      <c r="F212">
        <v>85711</v>
      </c>
      <c r="G212">
        <v>32.215270589600003</v>
      </c>
      <c r="H212">
        <v>-110.90861719999999</v>
      </c>
      <c r="I212">
        <v>3</v>
      </c>
      <c r="J212">
        <v>137</v>
      </c>
      <c r="K212">
        <v>1</v>
      </c>
      <c r="L212" t="s">
        <v>1029</v>
      </c>
      <c r="M212" t="s">
        <v>1030</v>
      </c>
      <c r="N212" t="s">
        <v>29</v>
      </c>
      <c r="O212" t="s">
        <v>1031</v>
      </c>
      <c r="P212" t="s">
        <v>1032</v>
      </c>
      <c r="Q212">
        <v>2</v>
      </c>
      <c r="R212">
        <v>0</v>
      </c>
      <c r="S212">
        <v>0</v>
      </c>
      <c r="T212">
        <v>0</v>
      </c>
      <c r="U212" s="3" t="s">
        <v>1033</v>
      </c>
      <c r="V212" s="2">
        <v>41856.870763888888</v>
      </c>
      <c r="W212" t="str">
        <f t="shared" si="29"/>
        <v>Negative</v>
      </c>
      <c r="X212" t="s">
        <v>1858</v>
      </c>
    </row>
    <row r="213" spans="1:24" x14ac:dyDescent="0.3">
      <c r="A213" t="s">
        <v>1026</v>
      </c>
      <c r="B213" t="s">
        <v>1027</v>
      </c>
      <c r="C213" t="s">
        <v>1028</v>
      </c>
      <c r="D213" t="s">
        <v>133</v>
      </c>
      <c r="E213" t="s">
        <v>134</v>
      </c>
      <c r="F213">
        <v>85711</v>
      </c>
      <c r="G213">
        <v>32.215270589600003</v>
      </c>
      <c r="H213">
        <v>-110.90861719999999</v>
      </c>
      <c r="I213">
        <v>3</v>
      </c>
      <c r="J213">
        <v>137</v>
      </c>
      <c r="K213">
        <v>1</v>
      </c>
      <c r="L213" t="s">
        <v>1029</v>
      </c>
      <c r="M213" t="s">
        <v>1030</v>
      </c>
      <c r="N213" t="s">
        <v>29</v>
      </c>
      <c r="O213" t="s">
        <v>1034</v>
      </c>
      <c r="P213" t="s">
        <v>1035</v>
      </c>
      <c r="Q213">
        <v>3</v>
      </c>
      <c r="R213">
        <v>2</v>
      </c>
      <c r="S213">
        <v>0</v>
      </c>
      <c r="T213">
        <v>0</v>
      </c>
      <c r="U213" s="3" t="s">
        <v>1036</v>
      </c>
      <c r="V213" s="2">
        <v>40722.2733912037</v>
      </c>
      <c r="W213" t="str">
        <f t="shared" si="29"/>
        <v>Positive</v>
      </c>
      <c r="X213" t="s">
        <v>1858</v>
      </c>
    </row>
    <row r="214" spans="1:24" x14ac:dyDescent="0.3">
      <c r="A214" t="s">
        <v>1026</v>
      </c>
      <c r="B214" t="s">
        <v>1027</v>
      </c>
      <c r="C214" t="s">
        <v>1028</v>
      </c>
      <c r="D214" t="s">
        <v>133</v>
      </c>
      <c r="E214" t="s">
        <v>134</v>
      </c>
      <c r="F214">
        <v>85711</v>
      </c>
      <c r="G214">
        <v>32.215270589600003</v>
      </c>
      <c r="H214">
        <v>-110.90861719999999</v>
      </c>
      <c r="I214">
        <v>3</v>
      </c>
      <c r="J214">
        <v>137</v>
      </c>
      <c r="K214">
        <v>1</v>
      </c>
      <c r="L214" t="s">
        <v>1029</v>
      </c>
      <c r="M214" t="s">
        <v>1030</v>
      </c>
      <c r="N214" t="s">
        <v>29</v>
      </c>
      <c r="O214" t="s">
        <v>1037</v>
      </c>
      <c r="P214" t="s">
        <v>1038</v>
      </c>
      <c r="Q214">
        <v>1</v>
      </c>
      <c r="R214">
        <v>0</v>
      </c>
      <c r="S214">
        <v>0</v>
      </c>
      <c r="T214">
        <v>0</v>
      </c>
      <c r="U214" s="3" t="s">
        <v>1039</v>
      </c>
      <c r="V214" s="2">
        <v>44364.712685185186</v>
      </c>
      <c r="W214" t="str">
        <f t="shared" si="29"/>
        <v>Negative</v>
      </c>
      <c r="X214" t="s">
        <v>1858</v>
      </c>
    </row>
    <row r="215" spans="1:24" ht="409.6" hidden="1" x14ac:dyDescent="0.3">
      <c r="A215" t="s">
        <v>1040</v>
      </c>
      <c r="B215" t="s">
        <v>1041</v>
      </c>
      <c r="C215" t="s">
        <v>1042</v>
      </c>
      <c r="D215" t="s">
        <v>74</v>
      </c>
      <c r="E215" t="s">
        <v>40</v>
      </c>
      <c r="F215">
        <v>19107</v>
      </c>
      <c r="G215">
        <v>39.952534</v>
      </c>
      <c r="H215">
        <v>-75.160578000000001</v>
      </c>
      <c r="I215">
        <v>3</v>
      </c>
      <c r="J215">
        <v>595</v>
      </c>
      <c r="K215">
        <v>1</v>
      </c>
      <c r="L215" t="s">
        <v>1043</v>
      </c>
      <c r="M215" t="s">
        <v>1044</v>
      </c>
      <c r="N215" t="s">
        <v>29</v>
      </c>
      <c r="O215" t="s">
        <v>1045</v>
      </c>
      <c r="P215" t="s">
        <v>1046</v>
      </c>
      <c r="Q215">
        <v>4</v>
      </c>
      <c r="R215">
        <v>2</v>
      </c>
      <c r="S215">
        <v>0</v>
      </c>
      <c r="T215">
        <v>0</v>
      </c>
      <c r="U215" s="1" t="s">
        <v>1047</v>
      </c>
      <c r="V215" s="2">
        <v>43205.50371527778</v>
      </c>
    </row>
    <row r="216" spans="1:24" x14ac:dyDescent="0.3">
      <c r="A216" t="s">
        <v>1040</v>
      </c>
      <c r="B216" t="s">
        <v>1041</v>
      </c>
      <c r="C216" t="s">
        <v>1042</v>
      </c>
      <c r="D216" t="s">
        <v>74</v>
      </c>
      <c r="E216" t="s">
        <v>40</v>
      </c>
      <c r="F216">
        <v>19107</v>
      </c>
      <c r="G216">
        <v>39.952534</v>
      </c>
      <c r="H216">
        <v>-75.160578000000001</v>
      </c>
      <c r="I216">
        <v>3</v>
      </c>
      <c r="J216">
        <v>595</v>
      </c>
      <c r="K216">
        <v>1</v>
      </c>
      <c r="L216" t="s">
        <v>1043</v>
      </c>
      <c r="M216" t="s">
        <v>1044</v>
      </c>
      <c r="N216" t="s">
        <v>29</v>
      </c>
      <c r="O216" t="s">
        <v>1048</v>
      </c>
      <c r="P216" t="s">
        <v>1049</v>
      </c>
      <c r="Q216">
        <v>3</v>
      </c>
      <c r="R216">
        <v>2</v>
      </c>
      <c r="S216">
        <v>0</v>
      </c>
      <c r="T216">
        <v>0</v>
      </c>
      <c r="U216" s="3" t="s">
        <v>1050</v>
      </c>
      <c r="V216" s="2">
        <v>40877.219108796293</v>
      </c>
      <c r="W216" t="str">
        <f t="shared" ref="W216:W220" si="30">IF(OR(I216 &lt;= 2, Q216 &lt;= 2, ISNUMBER(SEARCH("racism", U216)), ISNUMBER(SEARCH("sexism", U216)), ISNUMBER(SEARCH("homophobic", U216)), ISNUMBER(SEARCH("rude", U216)),ISNUMBER(SEARCH("crappy", U216)),ISNUMBER(SEARCH("stink", U216)), ISNUMBER(SEARCH("ignored", U216)), ISNUMBER(SEARCH("disrespect", U216))), "Negative", "Positive")</f>
        <v>Positive</v>
      </c>
      <c r="X216" t="s">
        <v>1858</v>
      </c>
    </row>
    <row r="217" spans="1:24" x14ac:dyDescent="0.3">
      <c r="A217" t="s">
        <v>1040</v>
      </c>
      <c r="B217" t="s">
        <v>1041</v>
      </c>
      <c r="C217" t="s">
        <v>1042</v>
      </c>
      <c r="D217" t="s">
        <v>74</v>
      </c>
      <c r="E217" t="s">
        <v>40</v>
      </c>
      <c r="F217">
        <v>19107</v>
      </c>
      <c r="G217">
        <v>39.952534</v>
      </c>
      <c r="H217">
        <v>-75.160578000000001</v>
      </c>
      <c r="I217">
        <v>3</v>
      </c>
      <c r="J217">
        <v>595</v>
      </c>
      <c r="K217">
        <v>1</v>
      </c>
      <c r="L217" t="s">
        <v>1043</v>
      </c>
      <c r="M217" t="s">
        <v>1044</v>
      </c>
      <c r="N217" t="s">
        <v>29</v>
      </c>
      <c r="O217" t="s">
        <v>1051</v>
      </c>
      <c r="P217" t="s">
        <v>1052</v>
      </c>
      <c r="Q217">
        <v>3</v>
      </c>
      <c r="R217">
        <v>0</v>
      </c>
      <c r="S217">
        <v>0</v>
      </c>
      <c r="T217">
        <v>0</v>
      </c>
      <c r="U217" s="3" t="s">
        <v>1053</v>
      </c>
      <c r="V217" s="2">
        <v>43143.127199074072</v>
      </c>
      <c r="W217" t="str">
        <f t="shared" si="30"/>
        <v>Positive</v>
      </c>
      <c r="X217" t="s">
        <v>1858</v>
      </c>
    </row>
    <row r="218" spans="1:24" x14ac:dyDescent="0.3">
      <c r="A218" t="s">
        <v>1040</v>
      </c>
      <c r="B218" t="s">
        <v>1041</v>
      </c>
      <c r="C218" t="s">
        <v>1042</v>
      </c>
      <c r="D218" t="s">
        <v>74</v>
      </c>
      <c r="E218" t="s">
        <v>40</v>
      </c>
      <c r="F218">
        <v>19107</v>
      </c>
      <c r="G218">
        <v>39.952534</v>
      </c>
      <c r="H218">
        <v>-75.160578000000001</v>
      </c>
      <c r="I218">
        <v>3</v>
      </c>
      <c r="J218">
        <v>595</v>
      </c>
      <c r="K218">
        <v>1</v>
      </c>
      <c r="L218" t="s">
        <v>1043</v>
      </c>
      <c r="M218" t="s">
        <v>1044</v>
      </c>
      <c r="N218" t="s">
        <v>29</v>
      </c>
      <c r="O218" t="s">
        <v>1054</v>
      </c>
      <c r="P218" t="s">
        <v>1055</v>
      </c>
      <c r="Q218">
        <v>1</v>
      </c>
      <c r="R218">
        <v>1</v>
      </c>
      <c r="S218">
        <v>0</v>
      </c>
      <c r="T218">
        <v>0</v>
      </c>
      <c r="U218" s="3" t="s">
        <v>1056</v>
      </c>
      <c r="V218" s="2">
        <v>42964.90179398148</v>
      </c>
      <c r="W218" t="str">
        <f t="shared" si="30"/>
        <v>Negative</v>
      </c>
      <c r="X218" t="s">
        <v>1858</v>
      </c>
    </row>
    <row r="219" spans="1:24" x14ac:dyDescent="0.3">
      <c r="A219" t="s">
        <v>1040</v>
      </c>
      <c r="B219" t="s">
        <v>1041</v>
      </c>
      <c r="C219" t="s">
        <v>1042</v>
      </c>
      <c r="D219" t="s">
        <v>74</v>
      </c>
      <c r="E219" t="s">
        <v>40</v>
      </c>
      <c r="F219">
        <v>19107</v>
      </c>
      <c r="G219">
        <v>39.952534</v>
      </c>
      <c r="H219">
        <v>-75.160578000000001</v>
      </c>
      <c r="I219">
        <v>3</v>
      </c>
      <c r="J219">
        <v>595</v>
      </c>
      <c r="K219">
        <v>1</v>
      </c>
      <c r="L219" t="s">
        <v>1043</v>
      </c>
      <c r="M219" t="s">
        <v>1044</v>
      </c>
      <c r="N219" t="s">
        <v>29</v>
      </c>
      <c r="O219" t="s">
        <v>1057</v>
      </c>
      <c r="P219" t="s">
        <v>1058</v>
      </c>
      <c r="Q219">
        <v>3</v>
      </c>
      <c r="R219">
        <v>3</v>
      </c>
      <c r="S219">
        <v>1</v>
      </c>
      <c r="T219">
        <v>0</v>
      </c>
      <c r="U219" s="3" t="s">
        <v>1059</v>
      </c>
      <c r="V219" s="2">
        <v>41976.2184837963</v>
      </c>
      <c r="W219" t="str">
        <f t="shared" si="30"/>
        <v>Negative</v>
      </c>
      <c r="X219" t="s">
        <v>1858</v>
      </c>
    </row>
    <row r="220" spans="1:24" x14ac:dyDescent="0.3">
      <c r="A220" t="s">
        <v>1040</v>
      </c>
      <c r="B220" t="s">
        <v>1041</v>
      </c>
      <c r="C220" t="s">
        <v>1042</v>
      </c>
      <c r="D220" t="s">
        <v>74</v>
      </c>
      <c r="E220" t="s">
        <v>40</v>
      </c>
      <c r="F220">
        <v>19107</v>
      </c>
      <c r="G220">
        <v>39.952534</v>
      </c>
      <c r="H220">
        <v>-75.160578000000001</v>
      </c>
      <c r="I220">
        <v>3</v>
      </c>
      <c r="J220">
        <v>595</v>
      </c>
      <c r="K220">
        <v>1</v>
      </c>
      <c r="L220" t="s">
        <v>1043</v>
      </c>
      <c r="M220" t="s">
        <v>1044</v>
      </c>
      <c r="N220" t="s">
        <v>29</v>
      </c>
      <c r="O220" t="s">
        <v>1060</v>
      </c>
      <c r="P220" t="s">
        <v>1061</v>
      </c>
      <c r="Q220">
        <v>3</v>
      </c>
      <c r="R220">
        <v>0</v>
      </c>
      <c r="S220">
        <v>0</v>
      </c>
      <c r="T220">
        <v>0</v>
      </c>
      <c r="U220" s="3" t="s">
        <v>1062</v>
      </c>
      <c r="V220" s="2">
        <v>43051.020798611113</v>
      </c>
      <c r="W220" t="str">
        <f t="shared" si="30"/>
        <v>Positive</v>
      </c>
      <c r="X220" t="s">
        <v>1858</v>
      </c>
    </row>
    <row r="221" spans="1:24" ht="409.6" hidden="1" x14ac:dyDescent="0.3">
      <c r="A221" t="s">
        <v>1040</v>
      </c>
      <c r="B221" t="s">
        <v>1041</v>
      </c>
      <c r="C221" t="s">
        <v>1042</v>
      </c>
      <c r="D221" t="s">
        <v>74</v>
      </c>
      <c r="E221" t="s">
        <v>40</v>
      </c>
      <c r="F221">
        <v>19107</v>
      </c>
      <c r="G221">
        <v>39.952534</v>
      </c>
      <c r="H221">
        <v>-75.160578000000001</v>
      </c>
      <c r="I221">
        <v>3</v>
      </c>
      <c r="J221">
        <v>595</v>
      </c>
      <c r="K221">
        <v>1</v>
      </c>
      <c r="L221" t="s">
        <v>1043</v>
      </c>
      <c r="M221" t="s">
        <v>1044</v>
      </c>
      <c r="N221" t="s">
        <v>29</v>
      </c>
      <c r="O221" t="s">
        <v>1063</v>
      </c>
      <c r="P221" t="s">
        <v>1064</v>
      </c>
      <c r="Q221">
        <v>4</v>
      </c>
      <c r="R221">
        <v>0</v>
      </c>
      <c r="S221">
        <v>0</v>
      </c>
      <c r="T221">
        <v>1</v>
      </c>
      <c r="U221" s="1" t="s">
        <v>1065</v>
      </c>
      <c r="V221" s="2">
        <v>41018.649629629632</v>
      </c>
    </row>
    <row r="222" spans="1:24" hidden="1" x14ac:dyDescent="0.3">
      <c r="A222" t="s">
        <v>1040</v>
      </c>
      <c r="B222" t="s">
        <v>1041</v>
      </c>
      <c r="C222" t="s">
        <v>1042</v>
      </c>
      <c r="D222" t="s">
        <v>74</v>
      </c>
      <c r="E222" t="s">
        <v>40</v>
      </c>
      <c r="F222">
        <v>19107</v>
      </c>
      <c r="G222">
        <v>39.952534</v>
      </c>
      <c r="H222">
        <v>-75.160578000000001</v>
      </c>
      <c r="I222">
        <v>3</v>
      </c>
      <c r="J222">
        <v>595</v>
      </c>
      <c r="K222">
        <v>1</v>
      </c>
      <c r="L222" t="s">
        <v>1043</v>
      </c>
      <c r="M222" t="s">
        <v>1044</v>
      </c>
      <c r="N222" t="s">
        <v>29</v>
      </c>
      <c r="O222" t="s">
        <v>1066</v>
      </c>
      <c r="P222" t="s">
        <v>1067</v>
      </c>
      <c r="Q222">
        <v>5</v>
      </c>
      <c r="R222">
        <v>0</v>
      </c>
      <c r="S222">
        <v>0</v>
      </c>
      <c r="T222">
        <v>0</v>
      </c>
      <c r="U222" t="s">
        <v>1068</v>
      </c>
      <c r="V222" s="2">
        <v>42981.771273148152</v>
      </c>
    </row>
    <row r="223" spans="1:24" x14ac:dyDescent="0.3">
      <c r="A223" t="s">
        <v>1040</v>
      </c>
      <c r="B223" t="s">
        <v>1041</v>
      </c>
      <c r="C223" t="s">
        <v>1042</v>
      </c>
      <c r="D223" t="s">
        <v>74</v>
      </c>
      <c r="E223" t="s">
        <v>40</v>
      </c>
      <c r="F223">
        <v>19107</v>
      </c>
      <c r="G223">
        <v>39.952534</v>
      </c>
      <c r="H223">
        <v>-75.160578000000001</v>
      </c>
      <c r="I223">
        <v>3</v>
      </c>
      <c r="J223">
        <v>595</v>
      </c>
      <c r="K223">
        <v>1</v>
      </c>
      <c r="L223" t="s">
        <v>1043</v>
      </c>
      <c r="M223" t="s">
        <v>1044</v>
      </c>
      <c r="N223" t="s">
        <v>29</v>
      </c>
      <c r="O223" t="s">
        <v>1069</v>
      </c>
      <c r="P223" t="s">
        <v>1070</v>
      </c>
      <c r="Q223">
        <v>3</v>
      </c>
      <c r="R223">
        <v>2</v>
      </c>
      <c r="S223">
        <v>0</v>
      </c>
      <c r="T223">
        <v>1</v>
      </c>
      <c r="U223" s="3" t="s">
        <v>1071</v>
      </c>
      <c r="V223" s="2">
        <v>39529.539641203701</v>
      </c>
      <c r="W223" t="str">
        <f>IF(OR(I223 &lt;= 2, Q223 &lt;= 2, ISNUMBER(SEARCH("racism", U223)), ISNUMBER(SEARCH("sexism", U223)), ISNUMBER(SEARCH("homophobic", U223)), ISNUMBER(SEARCH("rude", U223)),ISNUMBER(SEARCH("crappy", U223)),ISNUMBER(SEARCH("stink", U223)), ISNUMBER(SEARCH("ignored", U223)), ISNUMBER(SEARCH("disrespect", U223))), "Negative", "Positive")</f>
        <v>Positive</v>
      </c>
      <c r="X223" t="s">
        <v>1858</v>
      </c>
    </row>
    <row r="224" spans="1:24" ht="409.6" hidden="1" x14ac:dyDescent="0.3">
      <c r="A224" t="s">
        <v>1040</v>
      </c>
      <c r="B224" t="s">
        <v>1041</v>
      </c>
      <c r="C224" t="s">
        <v>1042</v>
      </c>
      <c r="D224" t="s">
        <v>74</v>
      </c>
      <c r="E224" t="s">
        <v>40</v>
      </c>
      <c r="F224">
        <v>19107</v>
      </c>
      <c r="G224">
        <v>39.952534</v>
      </c>
      <c r="H224">
        <v>-75.160578000000001</v>
      </c>
      <c r="I224">
        <v>3</v>
      </c>
      <c r="J224">
        <v>595</v>
      </c>
      <c r="K224">
        <v>1</v>
      </c>
      <c r="L224" t="s">
        <v>1043</v>
      </c>
      <c r="M224" t="s">
        <v>1044</v>
      </c>
      <c r="N224" t="s">
        <v>29</v>
      </c>
      <c r="O224" t="s">
        <v>1072</v>
      </c>
      <c r="P224" t="s">
        <v>1073</v>
      </c>
      <c r="Q224">
        <v>4</v>
      </c>
      <c r="R224">
        <v>0</v>
      </c>
      <c r="S224">
        <v>0</v>
      </c>
      <c r="T224">
        <v>0</v>
      </c>
      <c r="U224" s="1" t="s">
        <v>1074</v>
      </c>
      <c r="V224" s="2">
        <v>42541.654108796298</v>
      </c>
    </row>
    <row r="225" spans="1:24" ht="409.6" hidden="1" x14ac:dyDescent="0.3">
      <c r="A225" t="s">
        <v>1040</v>
      </c>
      <c r="B225" t="s">
        <v>1041</v>
      </c>
      <c r="C225" t="s">
        <v>1042</v>
      </c>
      <c r="D225" t="s">
        <v>74</v>
      </c>
      <c r="E225" t="s">
        <v>40</v>
      </c>
      <c r="F225">
        <v>19107</v>
      </c>
      <c r="G225">
        <v>39.952534</v>
      </c>
      <c r="H225">
        <v>-75.160578000000001</v>
      </c>
      <c r="I225">
        <v>3</v>
      </c>
      <c r="J225">
        <v>595</v>
      </c>
      <c r="K225">
        <v>1</v>
      </c>
      <c r="L225" t="s">
        <v>1043</v>
      </c>
      <c r="M225" t="s">
        <v>1044</v>
      </c>
      <c r="N225" t="s">
        <v>29</v>
      </c>
      <c r="O225" t="s">
        <v>1075</v>
      </c>
      <c r="P225" t="s">
        <v>1076</v>
      </c>
      <c r="Q225">
        <v>4</v>
      </c>
      <c r="R225">
        <v>1</v>
      </c>
      <c r="S225">
        <v>0</v>
      </c>
      <c r="T225">
        <v>0</v>
      </c>
      <c r="U225" s="1" t="s">
        <v>1077</v>
      </c>
      <c r="V225" s="2">
        <v>41463.846261574072</v>
      </c>
    </row>
    <row r="226" spans="1:24" x14ac:dyDescent="0.3">
      <c r="A226" t="s">
        <v>1040</v>
      </c>
      <c r="B226" t="s">
        <v>1041</v>
      </c>
      <c r="C226" t="s">
        <v>1042</v>
      </c>
      <c r="D226" t="s">
        <v>74</v>
      </c>
      <c r="E226" t="s">
        <v>40</v>
      </c>
      <c r="F226">
        <v>19107</v>
      </c>
      <c r="G226">
        <v>39.952534</v>
      </c>
      <c r="H226">
        <v>-75.160578000000001</v>
      </c>
      <c r="I226">
        <v>3</v>
      </c>
      <c r="J226">
        <v>595</v>
      </c>
      <c r="K226">
        <v>1</v>
      </c>
      <c r="L226" t="s">
        <v>1043</v>
      </c>
      <c r="M226" t="s">
        <v>1044</v>
      </c>
      <c r="N226" t="s">
        <v>29</v>
      </c>
      <c r="O226" t="s">
        <v>1078</v>
      </c>
      <c r="P226" t="s">
        <v>1079</v>
      </c>
      <c r="Q226">
        <v>1</v>
      </c>
      <c r="R226">
        <v>0</v>
      </c>
      <c r="S226">
        <v>0</v>
      </c>
      <c r="T226">
        <v>0</v>
      </c>
      <c r="U226" s="3" t="s">
        <v>1080</v>
      </c>
      <c r="V226" s="2">
        <v>43573.734224537038</v>
      </c>
      <c r="W226" t="str">
        <f>IF(OR(I226 &lt;= 2, Q226 &lt;= 2, ISNUMBER(SEARCH("racism", U226)), ISNUMBER(SEARCH("sexism", U226)), ISNUMBER(SEARCH("homophobic", U226)), ISNUMBER(SEARCH("rude", U226)),ISNUMBER(SEARCH("crappy", U226)),ISNUMBER(SEARCH("stink", U226)), ISNUMBER(SEARCH("ignored", U226)), ISNUMBER(SEARCH("disrespect", U226))), "Negative", "Positive")</f>
        <v>Negative</v>
      </c>
      <c r="X226" t="s">
        <v>1858</v>
      </c>
    </row>
    <row r="227" spans="1:24" ht="409.6" hidden="1" x14ac:dyDescent="0.3">
      <c r="A227" t="s">
        <v>1040</v>
      </c>
      <c r="B227" t="s">
        <v>1041</v>
      </c>
      <c r="C227" t="s">
        <v>1042</v>
      </c>
      <c r="D227" t="s">
        <v>74</v>
      </c>
      <c r="E227" t="s">
        <v>40</v>
      </c>
      <c r="F227">
        <v>19107</v>
      </c>
      <c r="G227">
        <v>39.952534</v>
      </c>
      <c r="H227">
        <v>-75.160578000000001</v>
      </c>
      <c r="I227">
        <v>3</v>
      </c>
      <c r="J227">
        <v>595</v>
      </c>
      <c r="K227">
        <v>1</v>
      </c>
      <c r="L227" t="s">
        <v>1043</v>
      </c>
      <c r="M227" t="s">
        <v>1044</v>
      </c>
      <c r="N227" t="s">
        <v>29</v>
      </c>
      <c r="O227" t="s">
        <v>1081</v>
      </c>
      <c r="P227" t="s">
        <v>1082</v>
      </c>
      <c r="Q227">
        <v>5</v>
      </c>
      <c r="R227">
        <v>0</v>
      </c>
      <c r="S227">
        <v>0</v>
      </c>
      <c r="T227">
        <v>0</v>
      </c>
      <c r="U227" s="1" t="s">
        <v>1083</v>
      </c>
      <c r="V227" s="2">
        <v>41703.043437499997</v>
      </c>
    </row>
    <row r="228" spans="1:24" hidden="1" x14ac:dyDescent="0.3">
      <c r="A228" t="s">
        <v>1040</v>
      </c>
      <c r="B228" t="s">
        <v>1041</v>
      </c>
      <c r="C228" t="s">
        <v>1042</v>
      </c>
      <c r="D228" t="s">
        <v>74</v>
      </c>
      <c r="E228" t="s">
        <v>40</v>
      </c>
      <c r="F228">
        <v>19107</v>
      </c>
      <c r="G228">
        <v>39.952534</v>
      </c>
      <c r="H228">
        <v>-75.160578000000001</v>
      </c>
      <c r="I228">
        <v>3</v>
      </c>
      <c r="J228">
        <v>595</v>
      </c>
      <c r="K228">
        <v>1</v>
      </c>
      <c r="L228" t="s">
        <v>1043</v>
      </c>
      <c r="M228" t="s">
        <v>1044</v>
      </c>
      <c r="N228" t="s">
        <v>29</v>
      </c>
      <c r="O228" t="s">
        <v>1084</v>
      </c>
      <c r="P228" t="s">
        <v>1085</v>
      </c>
      <c r="Q228">
        <v>5</v>
      </c>
      <c r="R228">
        <v>0</v>
      </c>
      <c r="S228">
        <v>0</v>
      </c>
      <c r="T228">
        <v>0</v>
      </c>
      <c r="U228" t="s">
        <v>1086</v>
      </c>
      <c r="V228" s="2">
        <v>43159.938078703701</v>
      </c>
    </row>
    <row r="229" spans="1:24" ht="409.6" hidden="1" x14ac:dyDescent="0.3">
      <c r="A229" t="s">
        <v>1087</v>
      </c>
      <c r="B229" t="s">
        <v>1088</v>
      </c>
      <c r="C229" t="s">
        <v>1089</v>
      </c>
      <c r="D229" t="s">
        <v>347</v>
      </c>
      <c r="E229" t="s">
        <v>40</v>
      </c>
      <c r="F229">
        <v>19355</v>
      </c>
      <c r="G229">
        <v>40.055637921200002</v>
      </c>
      <c r="H229">
        <v>-75.526913811200004</v>
      </c>
      <c r="I229">
        <v>3</v>
      </c>
      <c r="J229">
        <v>87</v>
      </c>
      <c r="K229">
        <v>1</v>
      </c>
      <c r="L229" t="s">
        <v>1090</v>
      </c>
      <c r="M229" t="s">
        <v>1091</v>
      </c>
      <c r="N229" t="s">
        <v>29</v>
      </c>
      <c r="O229" t="s">
        <v>1092</v>
      </c>
      <c r="P229" t="s">
        <v>1093</v>
      </c>
      <c r="Q229">
        <v>4</v>
      </c>
      <c r="R229">
        <v>0</v>
      </c>
      <c r="S229">
        <v>0</v>
      </c>
      <c r="T229">
        <v>0</v>
      </c>
      <c r="U229" s="1" t="s">
        <v>1094</v>
      </c>
      <c r="V229" s="2">
        <v>43614.768587962964</v>
      </c>
    </row>
    <row r="230" spans="1:24" x14ac:dyDescent="0.3">
      <c r="A230" t="s">
        <v>1095</v>
      </c>
      <c r="B230" t="s">
        <v>1096</v>
      </c>
      <c r="C230" t="s">
        <v>1097</v>
      </c>
      <c r="D230" t="s">
        <v>1098</v>
      </c>
      <c r="E230" t="s">
        <v>40</v>
      </c>
      <c r="F230">
        <v>19464</v>
      </c>
      <c r="G230">
        <v>40.255329000000003</v>
      </c>
      <c r="H230">
        <v>-75.659367000000003</v>
      </c>
      <c r="I230">
        <v>2.5</v>
      </c>
      <c r="J230">
        <v>25</v>
      </c>
      <c r="K230">
        <v>0</v>
      </c>
      <c r="L230" t="s">
        <v>146</v>
      </c>
      <c r="M230" t="s">
        <v>180</v>
      </c>
      <c r="N230" t="s">
        <v>29</v>
      </c>
      <c r="O230" t="s">
        <v>1099</v>
      </c>
      <c r="P230" t="s">
        <v>1100</v>
      </c>
      <c r="Q230">
        <v>1</v>
      </c>
      <c r="R230">
        <v>2</v>
      </c>
      <c r="S230">
        <v>0</v>
      </c>
      <c r="T230">
        <v>0</v>
      </c>
      <c r="U230" s="3" t="s">
        <v>1101</v>
      </c>
      <c r="V230" s="2">
        <v>43303.205312500002</v>
      </c>
      <c r="W230" t="str">
        <f t="shared" ref="W230:W234" si="31">IF(OR(I230 &lt;= 2, Q230 &lt;= 2, ISNUMBER(SEARCH("racism", U230)), ISNUMBER(SEARCH("sexism", U230)), ISNUMBER(SEARCH("homophobic", U230)), ISNUMBER(SEARCH("rude", U230)),ISNUMBER(SEARCH("crappy", U230)),ISNUMBER(SEARCH("stink", U230)), ISNUMBER(SEARCH("ignored", U230)), ISNUMBER(SEARCH("disrespect", U230))), "Negative", "Positive")</f>
        <v>Negative</v>
      </c>
      <c r="X230" t="s">
        <v>1858</v>
      </c>
    </row>
    <row r="231" spans="1:24" x14ac:dyDescent="0.3">
      <c r="A231" t="s">
        <v>1102</v>
      </c>
      <c r="B231" t="s">
        <v>1103</v>
      </c>
      <c r="C231" t="s">
        <v>1104</v>
      </c>
      <c r="D231" t="s">
        <v>74</v>
      </c>
      <c r="E231" t="s">
        <v>40</v>
      </c>
      <c r="F231">
        <v>19106</v>
      </c>
      <c r="G231">
        <v>39.952040400000001</v>
      </c>
      <c r="H231">
        <v>-75.147514999999999</v>
      </c>
      <c r="I231">
        <v>2.5</v>
      </c>
      <c r="J231">
        <v>211</v>
      </c>
      <c r="K231">
        <v>1</v>
      </c>
      <c r="L231" t="s">
        <v>339</v>
      </c>
      <c r="M231" t="s">
        <v>1105</v>
      </c>
      <c r="N231" t="s">
        <v>29</v>
      </c>
      <c r="O231" t="s">
        <v>1106</v>
      </c>
      <c r="P231" t="s">
        <v>1107</v>
      </c>
      <c r="Q231">
        <v>3</v>
      </c>
      <c r="R231">
        <v>0</v>
      </c>
      <c r="S231">
        <v>0</v>
      </c>
      <c r="T231">
        <v>0</v>
      </c>
      <c r="U231" s="3" t="s">
        <v>1108</v>
      </c>
      <c r="V231" s="2">
        <v>42123.476377314815</v>
      </c>
      <c r="W231" t="str">
        <f t="shared" si="31"/>
        <v>Positive</v>
      </c>
      <c r="X231" t="s">
        <v>1858</v>
      </c>
    </row>
    <row r="232" spans="1:24" x14ac:dyDescent="0.3">
      <c r="A232" t="s">
        <v>1102</v>
      </c>
      <c r="B232" t="s">
        <v>1103</v>
      </c>
      <c r="C232" t="s">
        <v>1104</v>
      </c>
      <c r="D232" t="s">
        <v>74</v>
      </c>
      <c r="E232" t="s">
        <v>40</v>
      </c>
      <c r="F232">
        <v>19106</v>
      </c>
      <c r="G232">
        <v>39.952040400000001</v>
      </c>
      <c r="H232">
        <v>-75.147514999999999</v>
      </c>
      <c r="I232">
        <v>2.5</v>
      </c>
      <c r="J232">
        <v>211</v>
      </c>
      <c r="K232">
        <v>1</v>
      </c>
      <c r="L232" t="s">
        <v>339</v>
      </c>
      <c r="M232" t="s">
        <v>1105</v>
      </c>
      <c r="N232" t="s">
        <v>29</v>
      </c>
      <c r="O232" t="s">
        <v>1109</v>
      </c>
      <c r="P232" t="s">
        <v>1110</v>
      </c>
      <c r="Q232">
        <v>3</v>
      </c>
      <c r="R232">
        <v>0</v>
      </c>
      <c r="S232">
        <v>0</v>
      </c>
      <c r="T232">
        <v>0</v>
      </c>
      <c r="U232" s="3" t="s">
        <v>1111</v>
      </c>
      <c r="V232" s="2">
        <v>41731.617812500001</v>
      </c>
      <c r="W232" t="str">
        <f t="shared" si="31"/>
        <v>Positive</v>
      </c>
      <c r="X232" t="s">
        <v>1858</v>
      </c>
    </row>
    <row r="233" spans="1:24" x14ac:dyDescent="0.3">
      <c r="A233" t="s">
        <v>1102</v>
      </c>
      <c r="B233" t="s">
        <v>1103</v>
      </c>
      <c r="C233" t="s">
        <v>1104</v>
      </c>
      <c r="D233" t="s">
        <v>74</v>
      </c>
      <c r="E233" t="s">
        <v>40</v>
      </c>
      <c r="F233">
        <v>19106</v>
      </c>
      <c r="G233">
        <v>39.952040400000001</v>
      </c>
      <c r="H233">
        <v>-75.147514999999999</v>
      </c>
      <c r="I233">
        <v>2.5</v>
      </c>
      <c r="J233">
        <v>211</v>
      </c>
      <c r="K233">
        <v>1</v>
      </c>
      <c r="L233" t="s">
        <v>339</v>
      </c>
      <c r="M233" t="s">
        <v>1105</v>
      </c>
      <c r="N233" t="s">
        <v>29</v>
      </c>
      <c r="O233" t="s">
        <v>1112</v>
      </c>
      <c r="P233" t="s">
        <v>1113</v>
      </c>
      <c r="Q233">
        <v>3</v>
      </c>
      <c r="R233">
        <v>0</v>
      </c>
      <c r="S233">
        <v>0</v>
      </c>
      <c r="T233">
        <v>0</v>
      </c>
      <c r="U233" s="3" t="s">
        <v>1114</v>
      </c>
      <c r="V233" s="2">
        <v>41849.687280092592</v>
      </c>
      <c r="W233" t="str">
        <f t="shared" si="31"/>
        <v>Positive</v>
      </c>
      <c r="X233" t="s">
        <v>1858</v>
      </c>
    </row>
    <row r="234" spans="1:24" x14ac:dyDescent="0.3">
      <c r="A234" t="s">
        <v>1102</v>
      </c>
      <c r="B234" t="s">
        <v>1103</v>
      </c>
      <c r="C234" t="s">
        <v>1104</v>
      </c>
      <c r="D234" t="s">
        <v>74</v>
      </c>
      <c r="E234" t="s">
        <v>40</v>
      </c>
      <c r="F234">
        <v>19106</v>
      </c>
      <c r="G234">
        <v>39.952040400000001</v>
      </c>
      <c r="H234">
        <v>-75.147514999999999</v>
      </c>
      <c r="I234">
        <v>2.5</v>
      </c>
      <c r="J234">
        <v>211</v>
      </c>
      <c r="K234">
        <v>1</v>
      </c>
      <c r="L234" t="s">
        <v>339</v>
      </c>
      <c r="M234" t="s">
        <v>1105</v>
      </c>
      <c r="N234" t="s">
        <v>29</v>
      </c>
      <c r="O234" t="s">
        <v>1115</v>
      </c>
      <c r="P234" t="s">
        <v>1116</v>
      </c>
      <c r="Q234">
        <v>1</v>
      </c>
      <c r="R234">
        <v>0</v>
      </c>
      <c r="S234">
        <v>0</v>
      </c>
      <c r="T234">
        <v>0</v>
      </c>
      <c r="U234" s="3" t="s">
        <v>1117</v>
      </c>
      <c r="V234" s="2">
        <v>42957.084918981483</v>
      </c>
      <c r="W234" t="str">
        <f t="shared" si="31"/>
        <v>Negative</v>
      </c>
      <c r="X234" t="s">
        <v>1858</v>
      </c>
    </row>
    <row r="235" spans="1:24" hidden="1" x14ac:dyDescent="0.3">
      <c r="A235" t="s">
        <v>1102</v>
      </c>
      <c r="B235" t="s">
        <v>1103</v>
      </c>
      <c r="C235" t="s">
        <v>1104</v>
      </c>
      <c r="D235" t="s">
        <v>74</v>
      </c>
      <c r="E235" t="s">
        <v>40</v>
      </c>
      <c r="F235">
        <v>19106</v>
      </c>
      <c r="G235">
        <v>39.952040400000001</v>
      </c>
      <c r="H235">
        <v>-75.147514999999999</v>
      </c>
      <c r="I235">
        <v>2.5</v>
      </c>
      <c r="J235">
        <v>211</v>
      </c>
      <c r="K235">
        <v>1</v>
      </c>
      <c r="L235" t="s">
        <v>339</v>
      </c>
      <c r="M235" t="s">
        <v>1105</v>
      </c>
      <c r="N235" t="s">
        <v>29</v>
      </c>
      <c r="O235" t="s">
        <v>1118</v>
      </c>
      <c r="P235" t="s">
        <v>1119</v>
      </c>
      <c r="Q235">
        <v>4</v>
      </c>
      <c r="R235">
        <v>0</v>
      </c>
      <c r="S235">
        <v>0</v>
      </c>
      <c r="T235">
        <v>0</v>
      </c>
      <c r="U235" t="s">
        <v>1120</v>
      </c>
      <c r="V235" s="2">
        <v>41639.957870370374</v>
      </c>
    </row>
    <row r="236" spans="1:24" x14ac:dyDescent="0.3">
      <c r="A236" t="s">
        <v>1102</v>
      </c>
      <c r="B236" t="s">
        <v>1103</v>
      </c>
      <c r="C236" t="s">
        <v>1104</v>
      </c>
      <c r="D236" t="s">
        <v>74</v>
      </c>
      <c r="E236" t="s">
        <v>40</v>
      </c>
      <c r="F236">
        <v>19106</v>
      </c>
      <c r="G236">
        <v>39.952040400000001</v>
      </c>
      <c r="H236">
        <v>-75.147514999999999</v>
      </c>
      <c r="I236">
        <v>2.5</v>
      </c>
      <c r="J236">
        <v>211</v>
      </c>
      <c r="K236">
        <v>1</v>
      </c>
      <c r="L236" t="s">
        <v>339</v>
      </c>
      <c r="M236" t="s">
        <v>1105</v>
      </c>
      <c r="N236" t="s">
        <v>29</v>
      </c>
      <c r="O236" t="s">
        <v>1121</v>
      </c>
      <c r="P236" t="s">
        <v>1122</v>
      </c>
      <c r="Q236">
        <v>2</v>
      </c>
      <c r="R236">
        <v>2</v>
      </c>
      <c r="S236">
        <v>0</v>
      </c>
      <c r="T236">
        <v>0</v>
      </c>
      <c r="U236" s="3" t="s">
        <v>1123</v>
      </c>
      <c r="V236" s="2">
        <v>43003.01635416667</v>
      </c>
      <c r="W236" t="str">
        <f t="shared" ref="W236:W241" si="32">IF(OR(I236 &lt;= 2, Q236 &lt;= 2, ISNUMBER(SEARCH("racism", U236)), ISNUMBER(SEARCH("sexism", U236)), ISNUMBER(SEARCH("homophobic", U236)), ISNUMBER(SEARCH("rude", U236)),ISNUMBER(SEARCH("crappy", U236)),ISNUMBER(SEARCH("stink", U236)), ISNUMBER(SEARCH("ignored", U236)), ISNUMBER(SEARCH("disrespect", U236))), "Negative", "Positive")</f>
        <v>Negative</v>
      </c>
      <c r="X236" t="s">
        <v>1858</v>
      </c>
    </row>
    <row r="237" spans="1:24" x14ac:dyDescent="0.3">
      <c r="A237" t="s">
        <v>1102</v>
      </c>
      <c r="B237" t="s">
        <v>1103</v>
      </c>
      <c r="C237" t="s">
        <v>1104</v>
      </c>
      <c r="D237" t="s">
        <v>74</v>
      </c>
      <c r="E237" t="s">
        <v>40</v>
      </c>
      <c r="F237">
        <v>19106</v>
      </c>
      <c r="G237">
        <v>39.952040400000001</v>
      </c>
      <c r="H237">
        <v>-75.147514999999999</v>
      </c>
      <c r="I237">
        <v>2.5</v>
      </c>
      <c r="J237">
        <v>211</v>
      </c>
      <c r="K237">
        <v>1</v>
      </c>
      <c r="L237" t="s">
        <v>339</v>
      </c>
      <c r="M237" t="s">
        <v>1105</v>
      </c>
      <c r="N237" t="s">
        <v>29</v>
      </c>
      <c r="O237" t="s">
        <v>1124</v>
      </c>
      <c r="P237" t="s">
        <v>1125</v>
      </c>
      <c r="Q237">
        <v>3</v>
      </c>
      <c r="R237">
        <v>6</v>
      </c>
      <c r="S237">
        <v>1</v>
      </c>
      <c r="T237">
        <v>0</v>
      </c>
      <c r="U237" s="3" t="s">
        <v>1126</v>
      </c>
      <c r="V237" s="2">
        <v>42564.404849537037</v>
      </c>
      <c r="W237" t="str">
        <f t="shared" si="32"/>
        <v>Positive</v>
      </c>
      <c r="X237" t="s">
        <v>1858</v>
      </c>
    </row>
    <row r="238" spans="1:24" x14ac:dyDescent="0.3">
      <c r="A238" t="s">
        <v>1102</v>
      </c>
      <c r="B238" t="s">
        <v>1103</v>
      </c>
      <c r="C238" t="s">
        <v>1104</v>
      </c>
      <c r="D238" t="s">
        <v>74</v>
      </c>
      <c r="E238" t="s">
        <v>40</v>
      </c>
      <c r="F238">
        <v>19106</v>
      </c>
      <c r="G238">
        <v>39.952040400000001</v>
      </c>
      <c r="H238">
        <v>-75.147514999999999</v>
      </c>
      <c r="I238">
        <v>2.5</v>
      </c>
      <c r="J238">
        <v>211</v>
      </c>
      <c r="K238">
        <v>1</v>
      </c>
      <c r="L238" t="s">
        <v>339</v>
      </c>
      <c r="M238" t="s">
        <v>1105</v>
      </c>
      <c r="N238" t="s">
        <v>29</v>
      </c>
      <c r="O238" t="s">
        <v>1127</v>
      </c>
      <c r="P238" t="s">
        <v>1128</v>
      </c>
      <c r="Q238">
        <v>1</v>
      </c>
      <c r="R238">
        <v>1</v>
      </c>
      <c r="S238">
        <v>0</v>
      </c>
      <c r="T238">
        <v>0</v>
      </c>
      <c r="U238" s="3" t="s">
        <v>1129</v>
      </c>
      <c r="V238" s="2">
        <v>43287.583472222221</v>
      </c>
      <c r="W238" t="str">
        <f t="shared" si="32"/>
        <v>Negative</v>
      </c>
      <c r="X238" t="s">
        <v>1858</v>
      </c>
    </row>
    <row r="239" spans="1:24" x14ac:dyDescent="0.3">
      <c r="A239" t="s">
        <v>1102</v>
      </c>
      <c r="B239" t="s">
        <v>1103</v>
      </c>
      <c r="C239" t="s">
        <v>1104</v>
      </c>
      <c r="D239" t="s">
        <v>74</v>
      </c>
      <c r="E239" t="s">
        <v>40</v>
      </c>
      <c r="F239">
        <v>19106</v>
      </c>
      <c r="G239">
        <v>39.952040400000001</v>
      </c>
      <c r="H239">
        <v>-75.147514999999999</v>
      </c>
      <c r="I239">
        <v>2.5</v>
      </c>
      <c r="J239">
        <v>211</v>
      </c>
      <c r="K239">
        <v>1</v>
      </c>
      <c r="L239" t="s">
        <v>339</v>
      </c>
      <c r="M239" t="s">
        <v>1105</v>
      </c>
      <c r="N239" t="s">
        <v>29</v>
      </c>
      <c r="O239" t="s">
        <v>1130</v>
      </c>
      <c r="P239" t="s">
        <v>1131</v>
      </c>
      <c r="Q239">
        <v>3</v>
      </c>
      <c r="R239">
        <v>1</v>
      </c>
      <c r="S239">
        <v>0</v>
      </c>
      <c r="T239">
        <v>0</v>
      </c>
      <c r="U239" s="3" t="s">
        <v>1132</v>
      </c>
      <c r="V239" s="2">
        <v>42669.221863425926</v>
      </c>
      <c r="W239" t="str">
        <f t="shared" si="32"/>
        <v>Positive</v>
      </c>
      <c r="X239" t="s">
        <v>1858</v>
      </c>
    </row>
    <row r="240" spans="1:24" x14ac:dyDescent="0.3">
      <c r="A240" t="s">
        <v>1133</v>
      </c>
      <c r="B240" t="s">
        <v>1134</v>
      </c>
      <c r="C240" t="s">
        <v>1135</v>
      </c>
      <c r="D240" t="s">
        <v>74</v>
      </c>
      <c r="E240" t="s">
        <v>40</v>
      </c>
      <c r="F240">
        <v>19131</v>
      </c>
      <c r="G240">
        <v>40.004345999999998</v>
      </c>
      <c r="H240">
        <v>-75.218540000000004</v>
      </c>
      <c r="I240">
        <v>2.5</v>
      </c>
      <c r="J240">
        <v>126</v>
      </c>
      <c r="K240">
        <v>1</v>
      </c>
      <c r="L240" t="s">
        <v>1136</v>
      </c>
      <c r="M240" t="s">
        <v>1137</v>
      </c>
      <c r="N240" t="s">
        <v>29</v>
      </c>
      <c r="O240" t="s">
        <v>1138</v>
      </c>
      <c r="P240" t="s">
        <v>1139</v>
      </c>
      <c r="Q240">
        <v>1</v>
      </c>
      <c r="R240">
        <v>2</v>
      </c>
      <c r="S240">
        <v>1</v>
      </c>
      <c r="T240">
        <v>0</v>
      </c>
      <c r="U240" s="3" t="s">
        <v>1140</v>
      </c>
      <c r="V240" s="2">
        <v>42523.604467592595</v>
      </c>
      <c r="W240" t="str">
        <f t="shared" si="32"/>
        <v>Negative</v>
      </c>
      <c r="X240" t="s">
        <v>1858</v>
      </c>
    </row>
    <row r="241" spans="1:24" x14ac:dyDescent="0.3">
      <c r="A241" t="s">
        <v>1133</v>
      </c>
      <c r="B241" t="s">
        <v>1134</v>
      </c>
      <c r="C241" t="s">
        <v>1135</v>
      </c>
      <c r="D241" t="s">
        <v>74</v>
      </c>
      <c r="E241" t="s">
        <v>40</v>
      </c>
      <c r="F241">
        <v>19131</v>
      </c>
      <c r="G241">
        <v>40.004345999999998</v>
      </c>
      <c r="H241">
        <v>-75.218540000000004</v>
      </c>
      <c r="I241">
        <v>2.5</v>
      </c>
      <c r="J241">
        <v>126</v>
      </c>
      <c r="K241">
        <v>1</v>
      </c>
      <c r="L241" t="s">
        <v>1136</v>
      </c>
      <c r="M241" t="s">
        <v>1137</v>
      </c>
      <c r="N241" t="s">
        <v>29</v>
      </c>
      <c r="O241" t="s">
        <v>1141</v>
      </c>
      <c r="P241" t="s">
        <v>1142</v>
      </c>
      <c r="Q241">
        <v>1</v>
      </c>
      <c r="R241">
        <v>1</v>
      </c>
      <c r="S241">
        <v>1</v>
      </c>
      <c r="T241">
        <v>1</v>
      </c>
      <c r="U241" s="3" t="s">
        <v>1143</v>
      </c>
      <c r="V241" s="2">
        <v>41822.854513888888</v>
      </c>
      <c r="W241" t="str">
        <f t="shared" si="32"/>
        <v>Negative</v>
      </c>
      <c r="X241" t="s">
        <v>1858</v>
      </c>
    </row>
    <row r="242" spans="1:24" ht="409.6" hidden="1" x14ac:dyDescent="0.3">
      <c r="A242" t="s">
        <v>1133</v>
      </c>
      <c r="B242" t="s">
        <v>1134</v>
      </c>
      <c r="C242" t="s">
        <v>1135</v>
      </c>
      <c r="D242" t="s">
        <v>74</v>
      </c>
      <c r="E242" t="s">
        <v>40</v>
      </c>
      <c r="F242">
        <v>19131</v>
      </c>
      <c r="G242">
        <v>40.004345999999998</v>
      </c>
      <c r="H242">
        <v>-75.218540000000004</v>
      </c>
      <c r="I242">
        <v>2.5</v>
      </c>
      <c r="J242">
        <v>126</v>
      </c>
      <c r="K242">
        <v>1</v>
      </c>
      <c r="L242" t="s">
        <v>1136</v>
      </c>
      <c r="M242" t="s">
        <v>1137</v>
      </c>
      <c r="N242" t="s">
        <v>29</v>
      </c>
      <c r="O242" t="s">
        <v>1144</v>
      </c>
      <c r="P242" t="s">
        <v>1145</v>
      </c>
      <c r="Q242">
        <v>4</v>
      </c>
      <c r="R242">
        <v>0</v>
      </c>
      <c r="S242">
        <v>0</v>
      </c>
      <c r="T242">
        <v>0</v>
      </c>
      <c r="U242" s="1" t="s">
        <v>1146</v>
      </c>
      <c r="V242" s="2">
        <v>42559.045173611114</v>
      </c>
    </row>
    <row r="243" spans="1:24" x14ac:dyDescent="0.3">
      <c r="A243" t="s">
        <v>1133</v>
      </c>
      <c r="B243" t="s">
        <v>1134</v>
      </c>
      <c r="C243" t="s">
        <v>1135</v>
      </c>
      <c r="D243" t="s">
        <v>74</v>
      </c>
      <c r="E243" t="s">
        <v>40</v>
      </c>
      <c r="F243">
        <v>19131</v>
      </c>
      <c r="G243">
        <v>40.004345999999998</v>
      </c>
      <c r="H243">
        <v>-75.218540000000004</v>
      </c>
      <c r="I243">
        <v>2.5</v>
      </c>
      <c r="J243">
        <v>126</v>
      </c>
      <c r="K243">
        <v>1</v>
      </c>
      <c r="L243" t="s">
        <v>1136</v>
      </c>
      <c r="M243" t="s">
        <v>1137</v>
      </c>
      <c r="N243" t="s">
        <v>29</v>
      </c>
      <c r="O243" t="s">
        <v>1147</v>
      </c>
      <c r="P243" t="s">
        <v>1148</v>
      </c>
      <c r="Q243">
        <v>3</v>
      </c>
      <c r="R243">
        <v>0</v>
      </c>
      <c r="S243">
        <v>0</v>
      </c>
      <c r="T243">
        <v>0</v>
      </c>
      <c r="U243" s="3" t="s">
        <v>1149</v>
      </c>
      <c r="V243" s="2">
        <v>41609.138738425929</v>
      </c>
      <c r="W243" t="str">
        <f>IF(OR(I243 &lt;= 2, Q243 &lt;= 2, ISNUMBER(SEARCH("racism", U243)), ISNUMBER(SEARCH("sexism", U243)), ISNUMBER(SEARCH("homophobic", U243)), ISNUMBER(SEARCH("rude", U243)),ISNUMBER(SEARCH("crappy", U243)),ISNUMBER(SEARCH("stink", U243)), ISNUMBER(SEARCH("ignored", U243)), ISNUMBER(SEARCH("disrespect", U243))), "Negative", "Positive")</f>
        <v>Negative</v>
      </c>
      <c r="X243" t="s">
        <v>1858</v>
      </c>
    </row>
    <row r="244" spans="1:24" ht="409.6" hidden="1" x14ac:dyDescent="0.3">
      <c r="A244" t="s">
        <v>1133</v>
      </c>
      <c r="B244" t="s">
        <v>1134</v>
      </c>
      <c r="C244" t="s">
        <v>1135</v>
      </c>
      <c r="D244" t="s">
        <v>74</v>
      </c>
      <c r="E244" t="s">
        <v>40</v>
      </c>
      <c r="F244">
        <v>19131</v>
      </c>
      <c r="G244">
        <v>40.004345999999998</v>
      </c>
      <c r="H244">
        <v>-75.218540000000004</v>
      </c>
      <c r="I244">
        <v>2.5</v>
      </c>
      <c r="J244">
        <v>126</v>
      </c>
      <c r="K244">
        <v>1</v>
      </c>
      <c r="L244" t="s">
        <v>1136</v>
      </c>
      <c r="M244" t="s">
        <v>1137</v>
      </c>
      <c r="N244" t="s">
        <v>29</v>
      </c>
      <c r="O244" t="s">
        <v>1150</v>
      </c>
      <c r="P244" t="s">
        <v>1151</v>
      </c>
      <c r="Q244">
        <v>5</v>
      </c>
      <c r="R244">
        <v>0</v>
      </c>
      <c r="S244">
        <v>1</v>
      </c>
      <c r="T244">
        <v>0</v>
      </c>
      <c r="U244" s="1" t="s">
        <v>1152</v>
      </c>
      <c r="V244" s="2">
        <v>40936.861261574071</v>
      </c>
    </row>
    <row r="245" spans="1:24" x14ac:dyDescent="0.3">
      <c r="A245" t="s">
        <v>1133</v>
      </c>
      <c r="B245" t="s">
        <v>1134</v>
      </c>
      <c r="C245" t="s">
        <v>1135</v>
      </c>
      <c r="D245" t="s">
        <v>74</v>
      </c>
      <c r="E245" t="s">
        <v>40</v>
      </c>
      <c r="F245">
        <v>19131</v>
      </c>
      <c r="G245">
        <v>40.004345999999998</v>
      </c>
      <c r="H245">
        <v>-75.218540000000004</v>
      </c>
      <c r="I245">
        <v>2.5</v>
      </c>
      <c r="J245">
        <v>126</v>
      </c>
      <c r="K245">
        <v>1</v>
      </c>
      <c r="L245" t="s">
        <v>1136</v>
      </c>
      <c r="M245" t="s">
        <v>1137</v>
      </c>
      <c r="N245" t="s">
        <v>29</v>
      </c>
      <c r="O245" t="s">
        <v>1153</v>
      </c>
      <c r="P245" t="s">
        <v>1154</v>
      </c>
      <c r="Q245">
        <v>1</v>
      </c>
      <c r="R245">
        <v>0</v>
      </c>
      <c r="S245">
        <v>0</v>
      </c>
      <c r="T245">
        <v>0</v>
      </c>
      <c r="U245" s="3" t="s">
        <v>1155</v>
      </c>
      <c r="V245" s="2">
        <v>42642.196689814817</v>
      </c>
      <c r="W245" t="str">
        <f t="shared" ref="W245:W246" si="33">IF(OR(I245 &lt;= 2, Q245 &lt;= 2, ISNUMBER(SEARCH("racism", U245)), ISNUMBER(SEARCH("sexism", U245)), ISNUMBER(SEARCH("homophobic", U245)), ISNUMBER(SEARCH("rude", U245)),ISNUMBER(SEARCH("crappy", U245)),ISNUMBER(SEARCH("stink", U245)), ISNUMBER(SEARCH("ignored", U245)), ISNUMBER(SEARCH("disrespect", U245))), "Negative", "Positive")</f>
        <v>Negative</v>
      </c>
      <c r="X245" t="s">
        <v>1858</v>
      </c>
    </row>
    <row r="246" spans="1:24" x14ac:dyDescent="0.3">
      <c r="A246" t="s">
        <v>1156</v>
      </c>
      <c r="B246" t="s">
        <v>1157</v>
      </c>
      <c r="C246" t="s">
        <v>1158</v>
      </c>
      <c r="D246" t="s">
        <v>74</v>
      </c>
      <c r="E246" t="s">
        <v>40</v>
      </c>
      <c r="F246">
        <v>19153</v>
      </c>
      <c r="G246">
        <v>39.8840025672</v>
      </c>
      <c r="H246">
        <v>-75.248196127400007</v>
      </c>
      <c r="I246">
        <v>1.5</v>
      </c>
      <c r="J246">
        <v>65</v>
      </c>
      <c r="K246">
        <v>1</v>
      </c>
      <c r="L246" t="s">
        <v>1159</v>
      </c>
      <c r="M246" t="s">
        <v>215</v>
      </c>
      <c r="N246" t="s">
        <v>29</v>
      </c>
      <c r="O246" t="s">
        <v>1160</v>
      </c>
      <c r="P246" t="s">
        <v>1161</v>
      </c>
      <c r="Q246">
        <v>1</v>
      </c>
      <c r="R246">
        <v>0</v>
      </c>
      <c r="S246">
        <v>0</v>
      </c>
      <c r="T246">
        <v>0</v>
      </c>
      <c r="U246" s="3" t="s">
        <v>1162</v>
      </c>
      <c r="V246" s="2">
        <v>43236.161574074074</v>
      </c>
      <c r="W246" t="str">
        <f t="shared" si="33"/>
        <v>Negative</v>
      </c>
      <c r="X246" t="s">
        <v>1858</v>
      </c>
    </row>
    <row r="247" spans="1:24" hidden="1" x14ac:dyDescent="0.3">
      <c r="A247" t="s">
        <v>1163</v>
      </c>
      <c r="B247" t="s">
        <v>1164</v>
      </c>
      <c r="C247" t="s">
        <v>498</v>
      </c>
      <c r="D247" t="s">
        <v>325</v>
      </c>
      <c r="E247" t="s">
        <v>26</v>
      </c>
      <c r="F247">
        <v>89431</v>
      </c>
      <c r="G247">
        <v>39.533337000000003</v>
      </c>
      <c r="H247">
        <v>-119.7425587</v>
      </c>
      <c r="I247">
        <v>4</v>
      </c>
      <c r="J247">
        <v>33</v>
      </c>
      <c r="K247">
        <v>1</v>
      </c>
      <c r="M247" t="s">
        <v>215</v>
      </c>
      <c r="N247" t="s">
        <v>29</v>
      </c>
      <c r="O247" t="s">
        <v>1165</v>
      </c>
      <c r="P247" t="s">
        <v>1166</v>
      </c>
      <c r="Q247">
        <v>1</v>
      </c>
      <c r="R247">
        <v>0</v>
      </c>
      <c r="S247">
        <v>0</v>
      </c>
      <c r="T247">
        <v>0</v>
      </c>
      <c r="U247" s="3" t="s">
        <v>1167</v>
      </c>
      <c r="V247" s="2">
        <v>44417.242789351854</v>
      </c>
    </row>
    <row r="248" spans="1:24" hidden="1" x14ac:dyDescent="0.3">
      <c r="A248" t="s">
        <v>1168</v>
      </c>
      <c r="B248" t="s">
        <v>1169</v>
      </c>
      <c r="C248" t="s">
        <v>1170</v>
      </c>
      <c r="D248" t="s">
        <v>1171</v>
      </c>
      <c r="E248" t="s">
        <v>40</v>
      </c>
      <c r="F248">
        <v>19044</v>
      </c>
      <c r="G248">
        <v>40.176649200299998</v>
      </c>
      <c r="H248">
        <v>-75.128803931600004</v>
      </c>
      <c r="I248">
        <v>2</v>
      </c>
      <c r="J248">
        <v>65</v>
      </c>
      <c r="K248">
        <v>1</v>
      </c>
      <c r="L248" t="s">
        <v>1172</v>
      </c>
      <c r="M248" t="s">
        <v>28</v>
      </c>
      <c r="O248" t="s">
        <v>1173</v>
      </c>
      <c r="P248" t="s">
        <v>1174</v>
      </c>
      <c r="Q248">
        <v>4</v>
      </c>
      <c r="R248">
        <v>1</v>
      </c>
      <c r="S248">
        <v>0</v>
      </c>
      <c r="T248">
        <v>1</v>
      </c>
      <c r="U248" t="s">
        <v>1175</v>
      </c>
      <c r="V248" s="2">
        <v>42307.927418981482</v>
      </c>
    </row>
    <row r="249" spans="1:24" x14ac:dyDescent="0.3">
      <c r="A249" t="s">
        <v>1168</v>
      </c>
      <c r="B249" t="s">
        <v>1169</v>
      </c>
      <c r="C249" t="s">
        <v>1170</v>
      </c>
      <c r="D249" t="s">
        <v>1171</v>
      </c>
      <c r="E249" t="s">
        <v>40</v>
      </c>
      <c r="F249">
        <v>19044</v>
      </c>
      <c r="G249">
        <v>40.176649200299998</v>
      </c>
      <c r="H249">
        <v>-75.128803931600004</v>
      </c>
      <c r="I249">
        <v>2</v>
      </c>
      <c r="J249">
        <v>65</v>
      </c>
      <c r="K249">
        <v>1</v>
      </c>
      <c r="L249" t="s">
        <v>1172</v>
      </c>
      <c r="M249" t="s">
        <v>28</v>
      </c>
      <c r="O249" t="s">
        <v>1176</v>
      </c>
      <c r="P249" t="s">
        <v>1177</v>
      </c>
      <c r="Q249">
        <v>1</v>
      </c>
      <c r="R249">
        <v>2</v>
      </c>
      <c r="S249">
        <v>2</v>
      </c>
      <c r="T249">
        <v>0</v>
      </c>
      <c r="U249" s="3" t="s">
        <v>1178</v>
      </c>
      <c r="V249" s="2">
        <v>44145.148368055554</v>
      </c>
      <c r="W249" t="str">
        <f t="shared" ref="W249:W251" si="34">IF(OR(I249 &lt;= 2, Q249 &lt;= 2, ISNUMBER(SEARCH("racism", U249)), ISNUMBER(SEARCH("sexism", U249)), ISNUMBER(SEARCH("homophobic", U249)), ISNUMBER(SEARCH("rude", U249)),ISNUMBER(SEARCH("crappy", U249)),ISNUMBER(SEARCH("stink", U249)), ISNUMBER(SEARCH("ignored", U249)), ISNUMBER(SEARCH("disrespect", U249))), "Negative", "Positive")</f>
        <v>Negative</v>
      </c>
      <c r="X249" t="s">
        <v>1858</v>
      </c>
    </row>
    <row r="250" spans="1:24" x14ac:dyDescent="0.3">
      <c r="A250" t="s">
        <v>1179</v>
      </c>
      <c r="B250" t="s">
        <v>1180</v>
      </c>
      <c r="C250" t="s">
        <v>1181</v>
      </c>
      <c r="D250" t="s">
        <v>25</v>
      </c>
      <c r="E250" t="s">
        <v>26</v>
      </c>
      <c r="F250">
        <v>89502</v>
      </c>
      <c r="G250">
        <v>39.472799299999998</v>
      </c>
      <c r="H250">
        <v>-119.78848120000001</v>
      </c>
      <c r="I250">
        <v>2</v>
      </c>
      <c r="J250">
        <v>32</v>
      </c>
      <c r="K250">
        <v>0</v>
      </c>
      <c r="L250" t="s">
        <v>214</v>
      </c>
      <c r="M250" t="s">
        <v>215</v>
      </c>
      <c r="O250" t="s">
        <v>1182</v>
      </c>
      <c r="P250" t="s">
        <v>34</v>
      </c>
      <c r="Q250">
        <v>3</v>
      </c>
      <c r="R250">
        <v>6</v>
      </c>
      <c r="S250">
        <v>4</v>
      </c>
      <c r="T250">
        <v>2</v>
      </c>
      <c r="U250" s="3" t="s">
        <v>1183</v>
      </c>
      <c r="V250" s="2">
        <v>41709.702245370368</v>
      </c>
      <c r="W250" t="str">
        <f t="shared" si="34"/>
        <v>Negative</v>
      </c>
      <c r="X250" t="s">
        <v>1858</v>
      </c>
    </row>
    <row r="251" spans="1:24" x14ac:dyDescent="0.3">
      <c r="A251" t="s">
        <v>1184</v>
      </c>
      <c r="B251" t="s">
        <v>1185</v>
      </c>
      <c r="C251" t="s">
        <v>1186</v>
      </c>
      <c r="D251" t="s">
        <v>133</v>
      </c>
      <c r="E251" t="s">
        <v>134</v>
      </c>
      <c r="F251">
        <v>85745</v>
      </c>
      <c r="G251">
        <v>32.215882789799998</v>
      </c>
      <c r="H251">
        <v>-111.05016410349999</v>
      </c>
      <c r="I251">
        <v>3.5</v>
      </c>
      <c r="J251">
        <v>437</v>
      </c>
      <c r="K251">
        <v>1</v>
      </c>
      <c r="L251" t="s">
        <v>1187</v>
      </c>
      <c r="M251" t="s">
        <v>1188</v>
      </c>
      <c r="N251" t="s">
        <v>29</v>
      </c>
      <c r="O251" t="s">
        <v>1189</v>
      </c>
      <c r="P251" t="s">
        <v>1190</v>
      </c>
      <c r="Q251">
        <v>3</v>
      </c>
      <c r="R251">
        <v>1</v>
      </c>
      <c r="S251">
        <v>0</v>
      </c>
      <c r="T251">
        <v>0</v>
      </c>
      <c r="U251" s="3" t="s">
        <v>1191</v>
      </c>
      <c r="V251" s="2">
        <v>42569.004479166666</v>
      </c>
      <c r="W251" t="str">
        <f t="shared" si="34"/>
        <v>Positive</v>
      </c>
      <c r="X251" t="s">
        <v>1858</v>
      </c>
    </row>
    <row r="252" spans="1:24" ht="409.6" hidden="1" x14ac:dyDescent="0.3">
      <c r="A252" t="s">
        <v>1184</v>
      </c>
      <c r="B252" t="s">
        <v>1185</v>
      </c>
      <c r="C252" t="s">
        <v>1186</v>
      </c>
      <c r="D252" t="s">
        <v>133</v>
      </c>
      <c r="E252" t="s">
        <v>134</v>
      </c>
      <c r="F252">
        <v>85745</v>
      </c>
      <c r="G252">
        <v>32.215882789799998</v>
      </c>
      <c r="H252">
        <v>-111.05016410349999</v>
      </c>
      <c r="I252">
        <v>3.5</v>
      </c>
      <c r="J252">
        <v>437</v>
      </c>
      <c r="K252">
        <v>1</v>
      </c>
      <c r="L252" t="s">
        <v>1187</v>
      </c>
      <c r="M252" t="s">
        <v>1188</v>
      </c>
      <c r="N252" t="s">
        <v>29</v>
      </c>
      <c r="O252" t="s">
        <v>1192</v>
      </c>
      <c r="P252" t="s">
        <v>1193</v>
      </c>
      <c r="Q252">
        <v>5</v>
      </c>
      <c r="R252">
        <v>2</v>
      </c>
      <c r="S252">
        <v>1</v>
      </c>
      <c r="T252">
        <v>0</v>
      </c>
      <c r="U252" s="1" t="s">
        <v>1194</v>
      </c>
      <c r="V252" s="2">
        <v>40596.133923611109</v>
      </c>
    </row>
    <row r="253" spans="1:24" ht="409.6" hidden="1" x14ac:dyDescent="0.3">
      <c r="A253" t="s">
        <v>1184</v>
      </c>
      <c r="B253" t="s">
        <v>1185</v>
      </c>
      <c r="C253" t="s">
        <v>1186</v>
      </c>
      <c r="D253" t="s">
        <v>133</v>
      </c>
      <c r="E253" t="s">
        <v>134</v>
      </c>
      <c r="F253">
        <v>85745</v>
      </c>
      <c r="G253">
        <v>32.215882789799998</v>
      </c>
      <c r="H253">
        <v>-111.05016410349999</v>
      </c>
      <c r="I253">
        <v>3.5</v>
      </c>
      <c r="J253">
        <v>437</v>
      </c>
      <c r="K253">
        <v>1</v>
      </c>
      <c r="L253" t="s">
        <v>1187</v>
      </c>
      <c r="M253" t="s">
        <v>1188</v>
      </c>
      <c r="N253" t="s">
        <v>29</v>
      </c>
      <c r="O253" t="s">
        <v>1195</v>
      </c>
      <c r="P253" t="s">
        <v>1190</v>
      </c>
      <c r="Q253">
        <v>4</v>
      </c>
      <c r="R253">
        <v>2</v>
      </c>
      <c r="S253">
        <v>0</v>
      </c>
      <c r="T253">
        <v>0</v>
      </c>
      <c r="U253" s="1" t="s">
        <v>1196</v>
      </c>
      <c r="V253" s="2">
        <v>42570.190347222226</v>
      </c>
    </row>
    <row r="254" spans="1:24" hidden="1" x14ac:dyDescent="0.3">
      <c r="A254" t="s">
        <v>1184</v>
      </c>
      <c r="B254" t="s">
        <v>1185</v>
      </c>
      <c r="C254" t="s">
        <v>1186</v>
      </c>
      <c r="D254" t="s">
        <v>133</v>
      </c>
      <c r="E254" t="s">
        <v>134</v>
      </c>
      <c r="F254">
        <v>85745</v>
      </c>
      <c r="G254">
        <v>32.215882789799998</v>
      </c>
      <c r="H254">
        <v>-111.05016410349999</v>
      </c>
      <c r="I254">
        <v>3.5</v>
      </c>
      <c r="J254">
        <v>437</v>
      </c>
      <c r="K254">
        <v>1</v>
      </c>
      <c r="L254" t="s">
        <v>1187</v>
      </c>
      <c r="M254" t="s">
        <v>1188</v>
      </c>
      <c r="N254" t="s">
        <v>29</v>
      </c>
      <c r="O254" t="s">
        <v>1197</v>
      </c>
      <c r="P254" t="s">
        <v>1198</v>
      </c>
      <c r="Q254">
        <v>5</v>
      </c>
      <c r="R254">
        <v>0</v>
      </c>
      <c r="S254">
        <v>0</v>
      </c>
      <c r="T254">
        <v>0</v>
      </c>
      <c r="U254" t="s">
        <v>1199</v>
      </c>
      <c r="V254" s="2">
        <v>41867.37641203704</v>
      </c>
    </row>
    <row r="255" spans="1:24" x14ac:dyDescent="0.3">
      <c r="A255" t="s">
        <v>1184</v>
      </c>
      <c r="B255" t="s">
        <v>1185</v>
      </c>
      <c r="C255" t="s">
        <v>1186</v>
      </c>
      <c r="D255" t="s">
        <v>133</v>
      </c>
      <c r="E255" t="s">
        <v>134</v>
      </c>
      <c r="F255">
        <v>85745</v>
      </c>
      <c r="G255">
        <v>32.215882789799998</v>
      </c>
      <c r="H255">
        <v>-111.05016410349999</v>
      </c>
      <c r="I255">
        <v>3.5</v>
      </c>
      <c r="J255">
        <v>437</v>
      </c>
      <c r="K255">
        <v>1</v>
      </c>
      <c r="L255" t="s">
        <v>1187</v>
      </c>
      <c r="M255" t="s">
        <v>1188</v>
      </c>
      <c r="N255" t="s">
        <v>29</v>
      </c>
      <c r="O255" t="s">
        <v>1200</v>
      </c>
      <c r="P255" t="s">
        <v>1201</v>
      </c>
      <c r="Q255">
        <v>1</v>
      </c>
      <c r="R255">
        <v>0</v>
      </c>
      <c r="S255">
        <v>0</v>
      </c>
      <c r="T255">
        <v>0</v>
      </c>
      <c r="U255" s="3" t="s">
        <v>1202</v>
      </c>
      <c r="V255" s="2">
        <v>43275.941365740742</v>
      </c>
      <c r="W255" t="str">
        <f t="shared" ref="W255:W258" si="35">IF(OR(I255 &lt;= 2, Q255 &lt;= 2, ISNUMBER(SEARCH("racism", U255)), ISNUMBER(SEARCH("sexism", U255)), ISNUMBER(SEARCH("homophobic", U255)), ISNUMBER(SEARCH("rude", U255)),ISNUMBER(SEARCH("crappy", U255)),ISNUMBER(SEARCH("stink", U255)), ISNUMBER(SEARCH("ignored", U255)), ISNUMBER(SEARCH("disrespect", U255))), "Negative", "Positive")</f>
        <v>Negative</v>
      </c>
      <c r="X255" t="s">
        <v>1858</v>
      </c>
    </row>
    <row r="256" spans="1:24" x14ac:dyDescent="0.3">
      <c r="A256" t="s">
        <v>1184</v>
      </c>
      <c r="B256" t="s">
        <v>1185</v>
      </c>
      <c r="C256" t="s">
        <v>1186</v>
      </c>
      <c r="D256" t="s">
        <v>133</v>
      </c>
      <c r="E256" t="s">
        <v>134</v>
      </c>
      <c r="F256">
        <v>85745</v>
      </c>
      <c r="G256">
        <v>32.215882789799998</v>
      </c>
      <c r="H256">
        <v>-111.05016410349999</v>
      </c>
      <c r="I256">
        <v>3.5</v>
      </c>
      <c r="J256">
        <v>437</v>
      </c>
      <c r="K256">
        <v>1</v>
      </c>
      <c r="L256" t="s">
        <v>1187</v>
      </c>
      <c r="M256" t="s">
        <v>1188</v>
      </c>
      <c r="N256" t="s">
        <v>29</v>
      </c>
      <c r="O256" t="s">
        <v>1203</v>
      </c>
      <c r="P256" t="s">
        <v>1204</v>
      </c>
      <c r="Q256">
        <v>2</v>
      </c>
      <c r="R256">
        <v>0</v>
      </c>
      <c r="S256">
        <v>0</v>
      </c>
      <c r="T256">
        <v>0</v>
      </c>
      <c r="U256" s="3" t="s">
        <v>1205</v>
      </c>
      <c r="V256" s="2">
        <v>40427.853043981479</v>
      </c>
      <c r="W256" t="str">
        <f t="shared" si="35"/>
        <v>Negative</v>
      </c>
      <c r="X256" t="s">
        <v>1858</v>
      </c>
    </row>
    <row r="257" spans="1:24" x14ac:dyDescent="0.3">
      <c r="A257" t="s">
        <v>1184</v>
      </c>
      <c r="B257" t="s">
        <v>1185</v>
      </c>
      <c r="C257" t="s">
        <v>1186</v>
      </c>
      <c r="D257" t="s">
        <v>133</v>
      </c>
      <c r="E257" t="s">
        <v>134</v>
      </c>
      <c r="F257">
        <v>85745</v>
      </c>
      <c r="G257">
        <v>32.215882789799998</v>
      </c>
      <c r="H257">
        <v>-111.05016410349999</v>
      </c>
      <c r="I257">
        <v>3.5</v>
      </c>
      <c r="J257">
        <v>437</v>
      </c>
      <c r="K257">
        <v>1</v>
      </c>
      <c r="L257" t="s">
        <v>1187</v>
      </c>
      <c r="M257" t="s">
        <v>1188</v>
      </c>
      <c r="N257" t="s">
        <v>29</v>
      </c>
      <c r="O257" t="s">
        <v>1206</v>
      </c>
      <c r="P257" t="s">
        <v>1207</v>
      </c>
      <c r="Q257">
        <v>2</v>
      </c>
      <c r="R257">
        <v>5</v>
      </c>
      <c r="S257">
        <v>1</v>
      </c>
      <c r="T257">
        <v>3</v>
      </c>
      <c r="U257" s="3" t="s">
        <v>1208</v>
      </c>
      <c r="V257" s="2">
        <v>39123.970150462963</v>
      </c>
      <c r="W257" t="str">
        <f t="shared" si="35"/>
        <v>Negative</v>
      </c>
      <c r="X257" t="s">
        <v>1858</v>
      </c>
    </row>
    <row r="258" spans="1:24" x14ac:dyDescent="0.3">
      <c r="A258" t="s">
        <v>1184</v>
      </c>
      <c r="B258" t="s">
        <v>1185</v>
      </c>
      <c r="C258" t="s">
        <v>1186</v>
      </c>
      <c r="D258" t="s">
        <v>133</v>
      </c>
      <c r="E258" t="s">
        <v>134</v>
      </c>
      <c r="F258">
        <v>85745</v>
      </c>
      <c r="G258">
        <v>32.215882789799998</v>
      </c>
      <c r="H258">
        <v>-111.05016410349999</v>
      </c>
      <c r="I258">
        <v>3.5</v>
      </c>
      <c r="J258">
        <v>437</v>
      </c>
      <c r="K258">
        <v>1</v>
      </c>
      <c r="L258" t="s">
        <v>1187</v>
      </c>
      <c r="M258" t="s">
        <v>1188</v>
      </c>
      <c r="N258" t="s">
        <v>29</v>
      </c>
      <c r="O258" t="s">
        <v>1209</v>
      </c>
      <c r="P258" t="s">
        <v>1210</v>
      </c>
      <c r="Q258">
        <v>2</v>
      </c>
      <c r="R258">
        <v>0</v>
      </c>
      <c r="S258">
        <v>2</v>
      </c>
      <c r="T258">
        <v>0</v>
      </c>
      <c r="U258" s="3" t="s">
        <v>1211</v>
      </c>
      <c r="V258" s="2">
        <v>41813.865810185183</v>
      </c>
      <c r="W258" t="str">
        <f t="shared" si="35"/>
        <v>Negative</v>
      </c>
      <c r="X258" t="s">
        <v>1858</v>
      </c>
    </row>
    <row r="259" spans="1:24" ht="409.6" hidden="1" x14ac:dyDescent="0.3">
      <c r="A259" t="s">
        <v>1184</v>
      </c>
      <c r="B259" t="s">
        <v>1185</v>
      </c>
      <c r="C259" t="s">
        <v>1186</v>
      </c>
      <c r="D259" t="s">
        <v>133</v>
      </c>
      <c r="E259" t="s">
        <v>134</v>
      </c>
      <c r="F259">
        <v>85745</v>
      </c>
      <c r="G259">
        <v>32.215882789799998</v>
      </c>
      <c r="H259">
        <v>-111.05016410349999</v>
      </c>
      <c r="I259">
        <v>3.5</v>
      </c>
      <c r="J259">
        <v>437</v>
      </c>
      <c r="K259">
        <v>1</v>
      </c>
      <c r="L259" t="s">
        <v>1187</v>
      </c>
      <c r="M259" t="s">
        <v>1188</v>
      </c>
      <c r="N259" t="s">
        <v>29</v>
      </c>
      <c r="O259" t="s">
        <v>1212</v>
      </c>
      <c r="P259" t="s">
        <v>986</v>
      </c>
      <c r="Q259">
        <v>4</v>
      </c>
      <c r="R259">
        <v>0</v>
      </c>
      <c r="S259">
        <v>0</v>
      </c>
      <c r="T259">
        <v>0</v>
      </c>
      <c r="U259" s="1" t="s">
        <v>1213</v>
      </c>
      <c r="V259" s="2">
        <v>41210.567129629628</v>
      </c>
    </row>
    <row r="260" spans="1:24" x14ac:dyDescent="0.3">
      <c r="A260" t="s">
        <v>1184</v>
      </c>
      <c r="B260" t="s">
        <v>1185</v>
      </c>
      <c r="C260" t="s">
        <v>1186</v>
      </c>
      <c r="D260" t="s">
        <v>133</v>
      </c>
      <c r="E260" t="s">
        <v>134</v>
      </c>
      <c r="F260">
        <v>85745</v>
      </c>
      <c r="G260">
        <v>32.215882789799998</v>
      </c>
      <c r="H260">
        <v>-111.05016410349999</v>
      </c>
      <c r="I260">
        <v>3.5</v>
      </c>
      <c r="J260">
        <v>437</v>
      </c>
      <c r="K260">
        <v>1</v>
      </c>
      <c r="L260" t="s">
        <v>1187</v>
      </c>
      <c r="M260" t="s">
        <v>1188</v>
      </c>
      <c r="N260" t="s">
        <v>29</v>
      </c>
      <c r="O260" t="s">
        <v>1214</v>
      </c>
      <c r="P260" t="s">
        <v>1215</v>
      </c>
      <c r="Q260">
        <v>1</v>
      </c>
      <c r="R260">
        <v>0</v>
      </c>
      <c r="S260">
        <v>0</v>
      </c>
      <c r="T260">
        <v>0</v>
      </c>
      <c r="U260" s="3" t="s">
        <v>1216</v>
      </c>
      <c r="V260" s="2">
        <v>42121.83085648148</v>
      </c>
      <c r="W260" t="str">
        <f>IF(OR(I260 &lt;= 2, Q260 &lt;= 2, ISNUMBER(SEARCH("racism", U260)), ISNUMBER(SEARCH("sexism", U260)), ISNUMBER(SEARCH("homophobic", U260)), ISNUMBER(SEARCH("rude", U260)),ISNUMBER(SEARCH("crappy", U260)),ISNUMBER(SEARCH("stink", U260)), ISNUMBER(SEARCH("ignored", U260)), ISNUMBER(SEARCH("disrespect", U260))), "Negative", "Positive")</f>
        <v>Negative</v>
      </c>
      <c r="X260" t="s">
        <v>1858</v>
      </c>
    </row>
    <row r="261" spans="1:24" hidden="1" x14ac:dyDescent="0.3">
      <c r="A261" t="s">
        <v>1184</v>
      </c>
      <c r="B261" t="s">
        <v>1185</v>
      </c>
      <c r="C261" t="s">
        <v>1186</v>
      </c>
      <c r="D261" t="s">
        <v>133</v>
      </c>
      <c r="E261" t="s">
        <v>134</v>
      </c>
      <c r="F261">
        <v>85745</v>
      </c>
      <c r="G261">
        <v>32.215882789799998</v>
      </c>
      <c r="H261">
        <v>-111.05016410349999</v>
      </c>
      <c r="I261">
        <v>3.5</v>
      </c>
      <c r="J261">
        <v>437</v>
      </c>
      <c r="K261">
        <v>1</v>
      </c>
      <c r="L261" t="s">
        <v>1187</v>
      </c>
      <c r="M261" t="s">
        <v>1188</v>
      </c>
      <c r="N261" t="s">
        <v>29</v>
      </c>
      <c r="O261" t="s">
        <v>1217</v>
      </c>
      <c r="P261" t="s">
        <v>1218</v>
      </c>
      <c r="Q261">
        <v>5</v>
      </c>
      <c r="R261">
        <v>0</v>
      </c>
      <c r="S261">
        <v>0</v>
      </c>
      <c r="T261">
        <v>0</v>
      </c>
      <c r="U261" t="s">
        <v>1219</v>
      </c>
      <c r="V261" s="2">
        <v>43476.358171296299</v>
      </c>
    </row>
    <row r="262" spans="1:24" x14ac:dyDescent="0.3">
      <c r="A262" t="s">
        <v>1184</v>
      </c>
      <c r="B262" t="s">
        <v>1185</v>
      </c>
      <c r="C262" t="s">
        <v>1186</v>
      </c>
      <c r="D262" t="s">
        <v>133</v>
      </c>
      <c r="E262" t="s">
        <v>134</v>
      </c>
      <c r="F262">
        <v>85745</v>
      </c>
      <c r="G262">
        <v>32.215882789799998</v>
      </c>
      <c r="H262">
        <v>-111.05016410349999</v>
      </c>
      <c r="I262">
        <v>3.5</v>
      </c>
      <c r="J262">
        <v>437</v>
      </c>
      <c r="K262">
        <v>1</v>
      </c>
      <c r="L262" t="s">
        <v>1187</v>
      </c>
      <c r="M262" t="s">
        <v>1188</v>
      </c>
      <c r="N262" t="s">
        <v>29</v>
      </c>
      <c r="O262" t="s">
        <v>1220</v>
      </c>
      <c r="P262" t="s">
        <v>1221</v>
      </c>
      <c r="Q262">
        <v>1</v>
      </c>
      <c r="R262">
        <v>1</v>
      </c>
      <c r="S262">
        <v>1</v>
      </c>
      <c r="T262">
        <v>0</v>
      </c>
      <c r="U262" s="3" t="s">
        <v>1222</v>
      </c>
      <c r="V262" s="2">
        <v>43397.236250000002</v>
      </c>
      <c r="W262" t="str">
        <f t="shared" ref="W262:W263" si="36">IF(OR(I262 &lt;= 2, Q262 &lt;= 2, ISNUMBER(SEARCH("racism", U262)), ISNUMBER(SEARCH("sexism", U262)), ISNUMBER(SEARCH("homophobic", U262)), ISNUMBER(SEARCH("rude", U262)),ISNUMBER(SEARCH("crappy", U262)),ISNUMBER(SEARCH("stink", U262)), ISNUMBER(SEARCH("ignored", U262)), ISNUMBER(SEARCH("disrespect", U262))), "Negative", "Positive")</f>
        <v>Negative</v>
      </c>
      <c r="X262" t="s">
        <v>1858</v>
      </c>
    </row>
    <row r="263" spans="1:24" x14ac:dyDescent="0.3">
      <c r="A263" t="s">
        <v>1184</v>
      </c>
      <c r="B263" t="s">
        <v>1185</v>
      </c>
      <c r="C263" t="s">
        <v>1186</v>
      </c>
      <c r="D263" t="s">
        <v>133</v>
      </c>
      <c r="E263" t="s">
        <v>134</v>
      </c>
      <c r="F263">
        <v>85745</v>
      </c>
      <c r="G263">
        <v>32.215882789799998</v>
      </c>
      <c r="H263">
        <v>-111.05016410349999</v>
      </c>
      <c r="I263">
        <v>3.5</v>
      </c>
      <c r="J263">
        <v>437</v>
      </c>
      <c r="K263">
        <v>1</v>
      </c>
      <c r="L263" t="s">
        <v>1187</v>
      </c>
      <c r="M263" t="s">
        <v>1188</v>
      </c>
      <c r="N263" t="s">
        <v>29</v>
      </c>
      <c r="O263" t="s">
        <v>1223</v>
      </c>
      <c r="P263" t="s">
        <v>1224</v>
      </c>
      <c r="Q263">
        <v>2</v>
      </c>
      <c r="R263">
        <v>2</v>
      </c>
      <c r="S263">
        <v>0</v>
      </c>
      <c r="T263">
        <v>0</v>
      </c>
      <c r="U263" s="3" t="s">
        <v>1225</v>
      </c>
      <c r="V263" s="2">
        <v>43649.58766203704</v>
      </c>
      <c r="W263" t="str">
        <f t="shared" si="36"/>
        <v>Negative</v>
      </c>
      <c r="X263" t="s">
        <v>1858</v>
      </c>
    </row>
    <row r="264" spans="1:24" ht="409.6" hidden="1" x14ac:dyDescent="0.3">
      <c r="A264" t="s">
        <v>1184</v>
      </c>
      <c r="B264" t="s">
        <v>1185</v>
      </c>
      <c r="C264" t="s">
        <v>1186</v>
      </c>
      <c r="D264" t="s">
        <v>133</v>
      </c>
      <c r="E264" t="s">
        <v>134</v>
      </c>
      <c r="F264">
        <v>85745</v>
      </c>
      <c r="G264">
        <v>32.215882789799998</v>
      </c>
      <c r="H264">
        <v>-111.05016410349999</v>
      </c>
      <c r="I264">
        <v>3.5</v>
      </c>
      <c r="J264">
        <v>437</v>
      </c>
      <c r="K264">
        <v>1</v>
      </c>
      <c r="L264" t="s">
        <v>1187</v>
      </c>
      <c r="M264" t="s">
        <v>1188</v>
      </c>
      <c r="N264" t="s">
        <v>29</v>
      </c>
      <c r="O264" t="s">
        <v>1226</v>
      </c>
      <c r="P264" t="s">
        <v>1227</v>
      </c>
      <c r="Q264">
        <v>5</v>
      </c>
      <c r="R264">
        <v>0</v>
      </c>
      <c r="S264">
        <v>0</v>
      </c>
      <c r="T264">
        <v>1</v>
      </c>
      <c r="U264" s="1" t="s">
        <v>1228</v>
      </c>
      <c r="V264" s="2">
        <v>43408.148842592593</v>
      </c>
    </row>
    <row r="265" spans="1:24" ht="409.6" hidden="1" x14ac:dyDescent="0.3">
      <c r="A265" t="s">
        <v>1184</v>
      </c>
      <c r="B265" t="s">
        <v>1185</v>
      </c>
      <c r="C265" t="s">
        <v>1186</v>
      </c>
      <c r="D265" t="s">
        <v>133</v>
      </c>
      <c r="E265" t="s">
        <v>134</v>
      </c>
      <c r="F265">
        <v>85745</v>
      </c>
      <c r="G265">
        <v>32.215882789799998</v>
      </c>
      <c r="H265">
        <v>-111.05016410349999</v>
      </c>
      <c r="I265">
        <v>3.5</v>
      </c>
      <c r="J265">
        <v>437</v>
      </c>
      <c r="K265">
        <v>1</v>
      </c>
      <c r="L265" t="s">
        <v>1187</v>
      </c>
      <c r="M265" t="s">
        <v>1188</v>
      </c>
      <c r="N265" t="s">
        <v>29</v>
      </c>
      <c r="O265" t="s">
        <v>1229</v>
      </c>
      <c r="P265" t="s">
        <v>1230</v>
      </c>
      <c r="Q265">
        <v>4</v>
      </c>
      <c r="R265">
        <v>3</v>
      </c>
      <c r="S265">
        <v>2</v>
      </c>
      <c r="T265">
        <v>4</v>
      </c>
      <c r="U265" s="1" t="s">
        <v>1231</v>
      </c>
      <c r="V265" s="2">
        <v>42117.291307870371</v>
      </c>
    </row>
    <row r="266" spans="1:24" x14ac:dyDescent="0.3">
      <c r="A266" t="s">
        <v>1184</v>
      </c>
      <c r="B266" t="s">
        <v>1185</v>
      </c>
      <c r="C266" t="s">
        <v>1186</v>
      </c>
      <c r="D266" t="s">
        <v>133</v>
      </c>
      <c r="E266" t="s">
        <v>134</v>
      </c>
      <c r="F266">
        <v>85745</v>
      </c>
      <c r="G266">
        <v>32.215882789799998</v>
      </c>
      <c r="H266">
        <v>-111.05016410349999</v>
      </c>
      <c r="I266">
        <v>3.5</v>
      </c>
      <c r="J266">
        <v>437</v>
      </c>
      <c r="K266">
        <v>1</v>
      </c>
      <c r="L266" t="s">
        <v>1187</v>
      </c>
      <c r="M266" t="s">
        <v>1188</v>
      </c>
      <c r="N266" t="s">
        <v>29</v>
      </c>
      <c r="O266" t="s">
        <v>1232</v>
      </c>
      <c r="P266" t="s">
        <v>1233</v>
      </c>
      <c r="Q266">
        <v>1</v>
      </c>
      <c r="R266">
        <v>10</v>
      </c>
      <c r="S266">
        <v>2</v>
      </c>
      <c r="T266">
        <v>0</v>
      </c>
      <c r="U266" s="3" t="s">
        <v>1234</v>
      </c>
      <c r="V266" s="2">
        <v>43295.907673611109</v>
      </c>
      <c r="W266" t="str">
        <f t="shared" ref="W266:W268" si="37">IF(OR(I266 &lt;= 2, Q266 &lt;= 2, ISNUMBER(SEARCH("racism", U266)), ISNUMBER(SEARCH("sexism", U266)), ISNUMBER(SEARCH("homophobic", U266)), ISNUMBER(SEARCH("rude", U266)),ISNUMBER(SEARCH("crappy", U266)),ISNUMBER(SEARCH("stink", U266)), ISNUMBER(SEARCH("ignored", U266)), ISNUMBER(SEARCH("disrespect", U266))), "Negative", "Positive")</f>
        <v>Negative</v>
      </c>
      <c r="X266" t="s">
        <v>1858</v>
      </c>
    </row>
    <row r="267" spans="1:24" x14ac:dyDescent="0.3">
      <c r="A267" t="s">
        <v>1235</v>
      </c>
      <c r="B267" t="s">
        <v>1236</v>
      </c>
      <c r="C267" t="s">
        <v>1237</v>
      </c>
      <c r="D267" t="s">
        <v>1238</v>
      </c>
      <c r="E267" t="s">
        <v>40</v>
      </c>
      <c r="F267">
        <v>18940</v>
      </c>
      <c r="G267">
        <v>40.224893144600003</v>
      </c>
      <c r="H267">
        <v>-74.913180470499995</v>
      </c>
      <c r="I267">
        <v>3</v>
      </c>
      <c r="J267">
        <v>34</v>
      </c>
      <c r="K267">
        <v>1</v>
      </c>
      <c r="L267" t="s">
        <v>339</v>
      </c>
      <c r="M267" t="s">
        <v>215</v>
      </c>
      <c r="N267" t="s">
        <v>29</v>
      </c>
      <c r="O267" t="s">
        <v>1239</v>
      </c>
      <c r="P267" t="s">
        <v>1240</v>
      </c>
      <c r="Q267">
        <v>3</v>
      </c>
      <c r="R267">
        <v>0</v>
      </c>
      <c r="S267">
        <v>0</v>
      </c>
      <c r="T267">
        <v>0</v>
      </c>
      <c r="U267" s="3" t="s">
        <v>1241</v>
      </c>
      <c r="V267" s="2">
        <v>44294.83766203704</v>
      </c>
      <c r="W267" t="str">
        <f t="shared" si="37"/>
        <v>Positive</v>
      </c>
      <c r="X267" t="s">
        <v>1858</v>
      </c>
    </row>
    <row r="268" spans="1:24" x14ac:dyDescent="0.3">
      <c r="A268" t="s">
        <v>1235</v>
      </c>
      <c r="B268" t="s">
        <v>1236</v>
      </c>
      <c r="C268" t="s">
        <v>1237</v>
      </c>
      <c r="D268" t="s">
        <v>1238</v>
      </c>
      <c r="E268" t="s">
        <v>40</v>
      </c>
      <c r="F268">
        <v>18940</v>
      </c>
      <c r="G268">
        <v>40.224893144600003</v>
      </c>
      <c r="H268">
        <v>-74.913180470499995</v>
      </c>
      <c r="I268">
        <v>3</v>
      </c>
      <c r="J268">
        <v>34</v>
      </c>
      <c r="K268">
        <v>1</v>
      </c>
      <c r="L268" t="s">
        <v>339</v>
      </c>
      <c r="M268" t="s">
        <v>215</v>
      </c>
      <c r="N268" t="s">
        <v>29</v>
      </c>
      <c r="O268" t="s">
        <v>1242</v>
      </c>
      <c r="P268" t="s">
        <v>1243</v>
      </c>
      <c r="Q268">
        <v>1</v>
      </c>
      <c r="R268">
        <v>3</v>
      </c>
      <c r="S268">
        <v>1</v>
      </c>
      <c r="T268">
        <v>5</v>
      </c>
      <c r="U268" s="3" t="s">
        <v>1244</v>
      </c>
      <c r="V268" s="2">
        <v>44328.704305555555</v>
      </c>
      <c r="W268" t="str">
        <f t="shared" si="37"/>
        <v>Negative</v>
      </c>
      <c r="X268" t="s">
        <v>1858</v>
      </c>
    </row>
    <row r="269" spans="1:24" ht="409.6" hidden="1" x14ac:dyDescent="0.3">
      <c r="A269" t="s">
        <v>1245</v>
      </c>
      <c r="B269" t="s">
        <v>1246</v>
      </c>
      <c r="C269" t="s">
        <v>1247</v>
      </c>
      <c r="D269" t="s">
        <v>74</v>
      </c>
      <c r="E269" t="s">
        <v>40</v>
      </c>
      <c r="F269">
        <v>19107</v>
      </c>
      <c r="G269">
        <v>39.956036599999997</v>
      </c>
      <c r="H269">
        <v>-75.159178400000002</v>
      </c>
      <c r="I269">
        <v>3</v>
      </c>
      <c r="J269">
        <v>126</v>
      </c>
      <c r="K269">
        <v>1</v>
      </c>
      <c r="L269" t="s">
        <v>1248</v>
      </c>
      <c r="M269" t="s">
        <v>1249</v>
      </c>
      <c r="N269" t="s">
        <v>29</v>
      </c>
      <c r="O269" t="s">
        <v>1250</v>
      </c>
      <c r="P269" t="s">
        <v>1251</v>
      </c>
      <c r="Q269">
        <v>4</v>
      </c>
      <c r="R269">
        <v>0</v>
      </c>
      <c r="S269">
        <v>0</v>
      </c>
      <c r="T269">
        <v>0</v>
      </c>
      <c r="U269" s="1" t="s">
        <v>1252</v>
      </c>
      <c r="V269" s="2">
        <v>40757.604259259257</v>
      </c>
    </row>
    <row r="270" spans="1:24" x14ac:dyDescent="0.3">
      <c r="A270" t="s">
        <v>1253</v>
      </c>
      <c r="B270" t="s">
        <v>1254</v>
      </c>
      <c r="C270" t="s">
        <v>1255</v>
      </c>
      <c r="D270" t="s">
        <v>74</v>
      </c>
      <c r="E270" t="s">
        <v>40</v>
      </c>
      <c r="F270">
        <v>19153</v>
      </c>
      <c r="G270">
        <v>39.891530768099997</v>
      </c>
      <c r="H270">
        <v>-75.232674915399997</v>
      </c>
      <c r="I270">
        <v>2.5</v>
      </c>
      <c r="J270">
        <v>138</v>
      </c>
      <c r="K270">
        <v>1</v>
      </c>
      <c r="L270" t="s">
        <v>1256</v>
      </c>
      <c r="M270" t="s">
        <v>1257</v>
      </c>
      <c r="N270" t="s">
        <v>29</v>
      </c>
      <c r="O270" t="s">
        <v>1258</v>
      </c>
      <c r="P270" t="s">
        <v>1259</v>
      </c>
      <c r="Q270">
        <v>2</v>
      </c>
      <c r="R270">
        <v>2</v>
      </c>
      <c r="S270">
        <v>1</v>
      </c>
      <c r="T270">
        <v>1</v>
      </c>
      <c r="U270" s="3" t="s">
        <v>1260</v>
      </c>
      <c r="V270" s="2">
        <v>39694.559027777781</v>
      </c>
      <c r="W270" t="str">
        <f t="shared" ref="W270:W274" si="38">IF(OR(I270 &lt;= 2, Q270 &lt;= 2, ISNUMBER(SEARCH("racism", U270)), ISNUMBER(SEARCH("sexism", U270)), ISNUMBER(SEARCH("homophobic", U270)), ISNUMBER(SEARCH("rude", U270)),ISNUMBER(SEARCH("crappy", U270)),ISNUMBER(SEARCH("stink", U270)), ISNUMBER(SEARCH("ignored", U270)), ISNUMBER(SEARCH("disrespect", U270))), "Negative", "Positive")</f>
        <v>Negative</v>
      </c>
      <c r="X270" t="s">
        <v>1858</v>
      </c>
    </row>
    <row r="271" spans="1:24" x14ac:dyDescent="0.3">
      <c r="A271" t="s">
        <v>1253</v>
      </c>
      <c r="B271" t="s">
        <v>1254</v>
      </c>
      <c r="C271" t="s">
        <v>1255</v>
      </c>
      <c r="D271" t="s">
        <v>74</v>
      </c>
      <c r="E271" t="s">
        <v>40</v>
      </c>
      <c r="F271">
        <v>19153</v>
      </c>
      <c r="G271">
        <v>39.891530768099997</v>
      </c>
      <c r="H271">
        <v>-75.232674915399997</v>
      </c>
      <c r="I271">
        <v>2.5</v>
      </c>
      <c r="J271">
        <v>138</v>
      </c>
      <c r="K271">
        <v>1</v>
      </c>
      <c r="L271" t="s">
        <v>1256</v>
      </c>
      <c r="M271" t="s">
        <v>1257</v>
      </c>
      <c r="N271" t="s">
        <v>29</v>
      </c>
      <c r="O271" t="s">
        <v>1261</v>
      </c>
      <c r="P271" t="s">
        <v>1262</v>
      </c>
      <c r="Q271">
        <v>1</v>
      </c>
      <c r="R271">
        <v>0</v>
      </c>
      <c r="S271">
        <v>0</v>
      </c>
      <c r="T271">
        <v>0</v>
      </c>
      <c r="U271" s="3" t="s">
        <v>1263</v>
      </c>
      <c r="V271" s="2">
        <v>42133.587534722225</v>
      </c>
      <c r="W271" t="str">
        <f t="shared" si="38"/>
        <v>Negative</v>
      </c>
      <c r="X271" t="s">
        <v>1858</v>
      </c>
    </row>
    <row r="272" spans="1:24" x14ac:dyDescent="0.3">
      <c r="A272" t="s">
        <v>1253</v>
      </c>
      <c r="B272" t="s">
        <v>1254</v>
      </c>
      <c r="C272" t="s">
        <v>1255</v>
      </c>
      <c r="D272" t="s">
        <v>74</v>
      </c>
      <c r="E272" t="s">
        <v>40</v>
      </c>
      <c r="F272">
        <v>19153</v>
      </c>
      <c r="G272">
        <v>39.891530768099997</v>
      </c>
      <c r="H272">
        <v>-75.232674915399997</v>
      </c>
      <c r="I272">
        <v>2.5</v>
      </c>
      <c r="J272">
        <v>138</v>
      </c>
      <c r="K272">
        <v>1</v>
      </c>
      <c r="L272" t="s">
        <v>1256</v>
      </c>
      <c r="M272" t="s">
        <v>1257</v>
      </c>
      <c r="N272" t="s">
        <v>29</v>
      </c>
      <c r="O272" t="s">
        <v>1264</v>
      </c>
      <c r="P272" t="s">
        <v>1265</v>
      </c>
      <c r="Q272">
        <v>1</v>
      </c>
      <c r="R272">
        <v>0</v>
      </c>
      <c r="S272">
        <v>0</v>
      </c>
      <c r="T272">
        <v>0</v>
      </c>
      <c r="U272" s="3" t="s">
        <v>1266</v>
      </c>
      <c r="V272" s="2">
        <v>41844.182673611111</v>
      </c>
      <c r="W272" t="str">
        <f t="shared" si="38"/>
        <v>Negative</v>
      </c>
      <c r="X272" t="s">
        <v>1858</v>
      </c>
    </row>
    <row r="273" spans="1:24" x14ac:dyDescent="0.3">
      <c r="A273" t="s">
        <v>1253</v>
      </c>
      <c r="B273" t="s">
        <v>1254</v>
      </c>
      <c r="C273" t="s">
        <v>1255</v>
      </c>
      <c r="D273" t="s">
        <v>74</v>
      </c>
      <c r="E273" t="s">
        <v>40</v>
      </c>
      <c r="F273">
        <v>19153</v>
      </c>
      <c r="G273">
        <v>39.891530768099997</v>
      </c>
      <c r="H273">
        <v>-75.232674915399997</v>
      </c>
      <c r="I273">
        <v>2.5</v>
      </c>
      <c r="J273">
        <v>138</v>
      </c>
      <c r="K273">
        <v>1</v>
      </c>
      <c r="L273" t="s">
        <v>1256</v>
      </c>
      <c r="M273" t="s">
        <v>1257</v>
      </c>
      <c r="N273" t="s">
        <v>29</v>
      </c>
      <c r="O273" t="e">
        <f>-RSUMExohzICX0sijYQZrw</f>
        <v>#NAME?</v>
      </c>
      <c r="P273" t="s">
        <v>1267</v>
      </c>
      <c r="Q273">
        <v>2</v>
      </c>
      <c r="R273">
        <v>0</v>
      </c>
      <c r="S273">
        <v>1</v>
      </c>
      <c r="T273">
        <v>0</v>
      </c>
      <c r="U273" s="3" t="s">
        <v>1268</v>
      </c>
      <c r="V273" s="2">
        <v>43498.53361111111</v>
      </c>
      <c r="W273" t="str">
        <f t="shared" si="38"/>
        <v>Negative</v>
      </c>
      <c r="X273" t="s">
        <v>1858</v>
      </c>
    </row>
    <row r="274" spans="1:24" x14ac:dyDescent="0.3">
      <c r="A274" t="s">
        <v>1269</v>
      </c>
      <c r="B274" t="s">
        <v>1270</v>
      </c>
      <c r="C274" t="s">
        <v>1271</v>
      </c>
      <c r="D274" t="s">
        <v>25</v>
      </c>
      <c r="E274" t="s">
        <v>26</v>
      </c>
      <c r="F274">
        <v>89502</v>
      </c>
      <c r="G274">
        <v>39.507438399999998</v>
      </c>
      <c r="H274">
        <v>-119.7783938</v>
      </c>
      <c r="I274">
        <v>3</v>
      </c>
      <c r="J274">
        <v>155</v>
      </c>
      <c r="K274">
        <v>1</v>
      </c>
      <c r="L274" t="s">
        <v>1272</v>
      </c>
      <c r="M274" t="s">
        <v>187</v>
      </c>
      <c r="N274" t="s">
        <v>29</v>
      </c>
      <c r="O274" t="s">
        <v>1273</v>
      </c>
      <c r="P274" t="s">
        <v>1274</v>
      </c>
      <c r="Q274">
        <v>2</v>
      </c>
      <c r="R274">
        <v>0</v>
      </c>
      <c r="S274">
        <v>0</v>
      </c>
      <c r="T274">
        <v>1</v>
      </c>
      <c r="U274" s="3" t="s">
        <v>1275</v>
      </c>
      <c r="V274" s="2">
        <v>42632.658865740741</v>
      </c>
      <c r="W274" t="str">
        <f t="shared" si="38"/>
        <v>Negative</v>
      </c>
      <c r="X274" t="s">
        <v>1858</v>
      </c>
    </row>
    <row r="275" spans="1:24" hidden="1" x14ac:dyDescent="0.3">
      <c r="A275" t="s">
        <v>1269</v>
      </c>
      <c r="B275" t="s">
        <v>1270</v>
      </c>
      <c r="C275" t="s">
        <v>1271</v>
      </c>
      <c r="D275" t="s">
        <v>25</v>
      </c>
      <c r="E275" t="s">
        <v>26</v>
      </c>
      <c r="F275">
        <v>89502</v>
      </c>
      <c r="G275">
        <v>39.507438399999998</v>
      </c>
      <c r="H275">
        <v>-119.7783938</v>
      </c>
      <c r="I275">
        <v>3</v>
      </c>
      <c r="J275">
        <v>155</v>
      </c>
      <c r="K275">
        <v>1</v>
      </c>
      <c r="L275" t="s">
        <v>1272</v>
      </c>
      <c r="M275" t="s">
        <v>187</v>
      </c>
      <c r="N275" t="s">
        <v>29</v>
      </c>
      <c r="O275" t="s">
        <v>1276</v>
      </c>
      <c r="P275" t="s">
        <v>1277</v>
      </c>
      <c r="Q275">
        <v>5</v>
      </c>
      <c r="R275">
        <v>2</v>
      </c>
      <c r="S275">
        <v>0</v>
      </c>
      <c r="T275">
        <v>1</v>
      </c>
      <c r="U275" t="s">
        <v>1278</v>
      </c>
      <c r="V275" s="2">
        <v>41882.782905092594</v>
      </c>
    </row>
    <row r="276" spans="1:24" x14ac:dyDescent="0.3">
      <c r="A276" t="s">
        <v>1269</v>
      </c>
      <c r="B276" t="s">
        <v>1270</v>
      </c>
      <c r="C276" t="s">
        <v>1271</v>
      </c>
      <c r="D276" t="s">
        <v>25</v>
      </c>
      <c r="E276" t="s">
        <v>26</v>
      </c>
      <c r="F276">
        <v>89502</v>
      </c>
      <c r="G276">
        <v>39.507438399999998</v>
      </c>
      <c r="H276">
        <v>-119.7783938</v>
      </c>
      <c r="I276">
        <v>3</v>
      </c>
      <c r="J276">
        <v>155</v>
      </c>
      <c r="K276">
        <v>1</v>
      </c>
      <c r="L276" t="s">
        <v>1272</v>
      </c>
      <c r="M276" t="s">
        <v>187</v>
      </c>
      <c r="N276" t="s">
        <v>29</v>
      </c>
      <c r="O276" t="s">
        <v>1279</v>
      </c>
      <c r="P276" t="s">
        <v>1280</v>
      </c>
      <c r="Q276">
        <v>2</v>
      </c>
      <c r="R276">
        <v>0</v>
      </c>
      <c r="S276">
        <v>0</v>
      </c>
      <c r="T276">
        <v>0</v>
      </c>
      <c r="U276" s="3" t="s">
        <v>1281</v>
      </c>
      <c r="V276" s="2">
        <v>42816.023368055554</v>
      </c>
      <c r="W276" t="str">
        <f t="shared" ref="W276:W277" si="39">IF(OR(I276 &lt;= 2, Q276 &lt;= 2, ISNUMBER(SEARCH("racism", U276)), ISNUMBER(SEARCH("sexism", U276)), ISNUMBER(SEARCH("homophobic", U276)), ISNUMBER(SEARCH("rude", U276)),ISNUMBER(SEARCH("crappy", U276)),ISNUMBER(SEARCH("stink", U276)), ISNUMBER(SEARCH("ignored", U276)), ISNUMBER(SEARCH("disrespect", U276))), "Negative", "Positive")</f>
        <v>Negative</v>
      </c>
      <c r="X276" t="s">
        <v>1858</v>
      </c>
    </row>
    <row r="277" spans="1:24" x14ac:dyDescent="0.3">
      <c r="A277" t="s">
        <v>1282</v>
      </c>
      <c r="B277" t="s">
        <v>1283</v>
      </c>
      <c r="C277" t="s">
        <v>1284</v>
      </c>
      <c r="D277" t="s">
        <v>171</v>
      </c>
      <c r="E277" t="s">
        <v>40</v>
      </c>
      <c r="F277">
        <v>19020</v>
      </c>
      <c r="G277">
        <v>40.115611999999999</v>
      </c>
      <c r="H277">
        <v>-74.962767999999997</v>
      </c>
      <c r="I277">
        <v>3.5</v>
      </c>
      <c r="J277">
        <v>28</v>
      </c>
      <c r="K277">
        <v>1</v>
      </c>
      <c r="L277" t="s">
        <v>293</v>
      </c>
      <c r="M277" t="s">
        <v>215</v>
      </c>
      <c r="N277" t="s">
        <v>29</v>
      </c>
      <c r="O277" t="s">
        <v>1285</v>
      </c>
      <c r="P277" t="s">
        <v>1286</v>
      </c>
      <c r="Q277">
        <v>1</v>
      </c>
      <c r="R277">
        <v>3</v>
      </c>
      <c r="S277">
        <v>2</v>
      </c>
      <c r="T277">
        <v>0</v>
      </c>
      <c r="U277" s="3" t="s">
        <v>1287</v>
      </c>
      <c r="V277" s="2">
        <v>43041.89471064815</v>
      </c>
      <c r="W277" t="str">
        <f t="shared" si="39"/>
        <v>Negative</v>
      </c>
      <c r="X277" t="s">
        <v>1858</v>
      </c>
    </row>
    <row r="278" spans="1:24" hidden="1" x14ac:dyDescent="0.3">
      <c r="A278" t="s">
        <v>1288</v>
      </c>
      <c r="B278" t="s">
        <v>1289</v>
      </c>
      <c r="C278" t="s">
        <v>1290</v>
      </c>
      <c r="D278" t="s">
        <v>133</v>
      </c>
      <c r="E278" t="s">
        <v>134</v>
      </c>
      <c r="F278">
        <v>85756</v>
      </c>
      <c r="G278">
        <v>32.129680999999998</v>
      </c>
      <c r="H278">
        <v>-110.93202352519999</v>
      </c>
      <c r="I278">
        <v>4</v>
      </c>
      <c r="J278">
        <v>43</v>
      </c>
      <c r="K278">
        <v>1</v>
      </c>
      <c r="L278" t="s">
        <v>1291</v>
      </c>
      <c r="M278" t="s">
        <v>1292</v>
      </c>
      <c r="N278" t="s">
        <v>29</v>
      </c>
      <c r="O278" t="s">
        <v>1293</v>
      </c>
      <c r="P278" t="s">
        <v>1294</v>
      </c>
      <c r="Q278">
        <v>4</v>
      </c>
      <c r="R278">
        <v>0</v>
      </c>
      <c r="S278">
        <v>0</v>
      </c>
      <c r="T278">
        <v>0</v>
      </c>
      <c r="U278" t="s">
        <v>1295</v>
      </c>
      <c r="V278" s="2">
        <v>43429.945717592593</v>
      </c>
    </row>
    <row r="279" spans="1:24" x14ac:dyDescent="0.3">
      <c r="A279" t="s">
        <v>1296</v>
      </c>
      <c r="B279" t="s">
        <v>1297</v>
      </c>
      <c r="C279" t="s">
        <v>1298</v>
      </c>
      <c r="D279" t="s">
        <v>74</v>
      </c>
      <c r="E279" t="s">
        <v>40</v>
      </c>
      <c r="F279">
        <v>19107</v>
      </c>
      <c r="G279">
        <v>39.953682697799998</v>
      </c>
      <c r="H279">
        <v>-75.159804225000002</v>
      </c>
      <c r="I279">
        <v>3.5</v>
      </c>
      <c r="J279">
        <v>144</v>
      </c>
      <c r="K279">
        <v>1</v>
      </c>
      <c r="L279" t="s">
        <v>385</v>
      </c>
      <c r="M279" t="s">
        <v>180</v>
      </c>
      <c r="N279" t="s">
        <v>29</v>
      </c>
      <c r="O279" t="s">
        <v>1299</v>
      </c>
      <c r="P279" t="s">
        <v>1300</v>
      </c>
      <c r="Q279">
        <v>2</v>
      </c>
      <c r="R279">
        <v>0</v>
      </c>
      <c r="S279">
        <v>0</v>
      </c>
      <c r="T279">
        <v>0</v>
      </c>
      <c r="U279" s="3" t="s">
        <v>1301</v>
      </c>
      <c r="V279" s="2">
        <v>41780.620324074072</v>
      </c>
      <c r="W279" t="str">
        <f t="shared" ref="W279:W282" si="40">IF(OR(I279 &lt;= 2, Q279 &lt;= 2, ISNUMBER(SEARCH("racism", U279)), ISNUMBER(SEARCH("sexism", U279)), ISNUMBER(SEARCH("homophobic", U279)), ISNUMBER(SEARCH("rude", U279)),ISNUMBER(SEARCH("crappy", U279)),ISNUMBER(SEARCH("stink", U279)), ISNUMBER(SEARCH("ignored", U279)), ISNUMBER(SEARCH("disrespect", U279))), "Negative", "Positive")</f>
        <v>Negative</v>
      </c>
      <c r="X279" t="s">
        <v>1858</v>
      </c>
    </row>
    <row r="280" spans="1:24" x14ac:dyDescent="0.3">
      <c r="A280" t="s">
        <v>1302</v>
      </c>
      <c r="B280" t="s">
        <v>1303</v>
      </c>
      <c r="C280" t="s">
        <v>1304</v>
      </c>
      <c r="D280" t="s">
        <v>133</v>
      </c>
      <c r="E280" t="s">
        <v>134</v>
      </c>
      <c r="F280">
        <v>85701</v>
      </c>
      <c r="G280">
        <v>32.221562900000002</v>
      </c>
      <c r="H280">
        <v>-110.96738209999999</v>
      </c>
      <c r="I280">
        <v>3</v>
      </c>
      <c r="J280">
        <v>90</v>
      </c>
      <c r="K280">
        <v>1</v>
      </c>
      <c r="L280" t="s">
        <v>1305</v>
      </c>
      <c r="M280" t="s">
        <v>1306</v>
      </c>
      <c r="N280" t="s">
        <v>29</v>
      </c>
      <c r="O280" t="s">
        <v>1307</v>
      </c>
      <c r="P280" t="s">
        <v>1308</v>
      </c>
      <c r="Q280">
        <v>1</v>
      </c>
      <c r="R280">
        <v>0</v>
      </c>
      <c r="S280">
        <v>0</v>
      </c>
      <c r="T280">
        <v>0</v>
      </c>
      <c r="U280" s="3" t="s">
        <v>1309</v>
      </c>
      <c r="V280" s="2">
        <v>44304.960694444446</v>
      </c>
      <c r="W280" t="str">
        <f t="shared" si="40"/>
        <v>Negative</v>
      </c>
      <c r="X280" t="s">
        <v>1858</v>
      </c>
    </row>
    <row r="281" spans="1:24" x14ac:dyDescent="0.3">
      <c r="A281" t="s">
        <v>1302</v>
      </c>
      <c r="B281" t="s">
        <v>1303</v>
      </c>
      <c r="C281" t="s">
        <v>1304</v>
      </c>
      <c r="D281" t="s">
        <v>133</v>
      </c>
      <c r="E281" t="s">
        <v>134</v>
      </c>
      <c r="F281">
        <v>85701</v>
      </c>
      <c r="G281">
        <v>32.221562900000002</v>
      </c>
      <c r="H281">
        <v>-110.96738209999999</v>
      </c>
      <c r="I281">
        <v>3</v>
      </c>
      <c r="J281">
        <v>90</v>
      </c>
      <c r="K281">
        <v>1</v>
      </c>
      <c r="L281" t="s">
        <v>1305</v>
      </c>
      <c r="M281" t="s">
        <v>1306</v>
      </c>
      <c r="N281" t="s">
        <v>29</v>
      </c>
      <c r="O281" t="e">
        <f>-ZGMySc1ZSLgyFnL1URyLw</f>
        <v>#NAME?</v>
      </c>
      <c r="P281" t="s">
        <v>1310</v>
      </c>
      <c r="Q281">
        <v>3</v>
      </c>
      <c r="R281">
        <v>0</v>
      </c>
      <c r="S281">
        <v>1</v>
      </c>
      <c r="T281">
        <v>0</v>
      </c>
      <c r="U281" s="3" t="s">
        <v>1311</v>
      </c>
      <c r="V281" s="2">
        <v>43597.016400462962</v>
      </c>
      <c r="W281" t="str">
        <f t="shared" si="40"/>
        <v>Positive</v>
      </c>
      <c r="X281" t="s">
        <v>1858</v>
      </c>
    </row>
    <row r="282" spans="1:24" x14ac:dyDescent="0.3">
      <c r="A282" t="s">
        <v>1312</v>
      </c>
      <c r="B282" t="s">
        <v>1313</v>
      </c>
      <c r="C282" t="s">
        <v>1314</v>
      </c>
      <c r="D282" t="s">
        <v>62</v>
      </c>
      <c r="E282" t="s">
        <v>40</v>
      </c>
      <c r="F282">
        <v>19462</v>
      </c>
      <c r="G282">
        <v>40.113475000000001</v>
      </c>
      <c r="H282">
        <v>-75.287734499999999</v>
      </c>
      <c r="I282">
        <v>3.5</v>
      </c>
      <c r="J282">
        <v>44</v>
      </c>
      <c r="K282">
        <v>1</v>
      </c>
      <c r="L282" t="s">
        <v>1315</v>
      </c>
      <c r="M282" t="s">
        <v>108</v>
      </c>
      <c r="N282" t="s">
        <v>29</v>
      </c>
      <c r="O282" t="s">
        <v>1316</v>
      </c>
      <c r="P282" t="s">
        <v>1317</v>
      </c>
      <c r="Q282">
        <v>3</v>
      </c>
      <c r="R282">
        <v>1</v>
      </c>
      <c r="S282">
        <v>0</v>
      </c>
      <c r="T282">
        <v>0</v>
      </c>
      <c r="U282" s="3" t="s">
        <v>1318</v>
      </c>
      <c r="V282" s="2">
        <v>42184.63003472222</v>
      </c>
      <c r="W282" t="str">
        <f t="shared" si="40"/>
        <v>Positive</v>
      </c>
      <c r="X282" t="s">
        <v>1858</v>
      </c>
    </row>
    <row r="283" spans="1:24" ht="409.6" hidden="1" x14ac:dyDescent="0.3">
      <c r="A283" t="s">
        <v>1319</v>
      </c>
      <c r="B283" t="s">
        <v>1320</v>
      </c>
      <c r="C283" t="s">
        <v>1321</v>
      </c>
      <c r="D283" t="s">
        <v>133</v>
      </c>
      <c r="E283" t="s">
        <v>134</v>
      </c>
      <c r="F283">
        <v>85710</v>
      </c>
      <c r="G283">
        <v>32.236986600000002</v>
      </c>
      <c r="H283">
        <v>-110.853191</v>
      </c>
      <c r="I283">
        <v>2.5</v>
      </c>
      <c r="J283">
        <v>107</v>
      </c>
      <c r="K283">
        <v>0</v>
      </c>
      <c r="L283" t="s">
        <v>1322</v>
      </c>
      <c r="M283" t="s">
        <v>1323</v>
      </c>
      <c r="N283" t="s">
        <v>29</v>
      </c>
      <c r="O283" t="s">
        <v>1324</v>
      </c>
      <c r="P283" t="s">
        <v>1325</v>
      </c>
      <c r="Q283">
        <v>4</v>
      </c>
      <c r="R283">
        <v>1</v>
      </c>
      <c r="S283">
        <v>2</v>
      </c>
      <c r="T283">
        <v>0</v>
      </c>
      <c r="U283" s="1" t="s">
        <v>1326</v>
      </c>
      <c r="V283" s="2">
        <v>41976.618356481478</v>
      </c>
    </row>
    <row r="284" spans="1:24" ht="409.6" hidden="1" x14ac:dyDescent="0.3">
      <c r="A284" t="s">
        <v>1327</v>
      </c>
      <c r="B284" t="s">
        <v>1328</v>
      </c>
      <c r="C284" t="s">
        <v>1329</v>
      </c>
      <c r="D284" t="s">
        <v>39</v>
      </c>
      <c r="E284" t="s">
        <v>40</v>
      </c>
      <c r="F284">
        <v>19406</v>
      </c>
      <c r="G284">
        <v>40.091473899999997</v>
      </c>
      <c r="H284">
        <v>-75.369432900000007</v>
      </c>
      <c r="I284">
        <v>3</v>
      </c>
      <c r="J284">
        <v>124</v>
      </c>
      <c r="K284">
        <v>1</v>
      </c>
      <c r="L284" t="s">
        <v>1330</v>
      </c>
      <c r="M284" t="s">
        <v>187</v>
      </c>
      <c r="N284" t="s">
        <v>29</v>
      </c>
      <c r="O284" t="s">
        <v>1331</v>
      </c>
      <c r="P284" t="s">
        <v>1332</v>
      </c>
      <c r="Q284">
        <v>5</v>
      </c>
      <c r="R284">
        <v>3</v>
      </c>
      <c r="S284">
        <v>1</v>
      </c>
      <c r="T284">
        <v>3</v>
      </c>
      <c r="U284" s="1" t="s">
        <v>1333</v>
      </c>
      <c r="V284" s="2">
        <v>39986.732870370368</v>
      </c>
    </row>
    <row r="285" spans="1:24" ht="409.6" hidden="1" x14ac:dyDescent="0.3">
      <c r="A285" t="s">
        <v>1334</v>
      </c>
      <c r="B285" t="s">
        <v>1283</v>
      </c>
      <c r="C285" t="s">
        <v>1335</v>
      </c>
      <c r="D285" t="s">
        <v>74</v>
      </c>
      <c r="E285" t="s">
        <v>40</v>
      </c>
      <c r="F285">
        <v>19131</v>
      </c>
      <c r="G285">
        <v>40.007172534200002</v>
      </c>
      <c r="H285">
        <v>-75.2110841091</v>
      </c>
      <c r="I285">
        <v>3.5</v>
      </c>
      <c r="J285">
        <v>54</v>
      </c>
      <c r="K285">
        <v>1</v>
      </c>
      <c r="L285" t="s">
        <v>1159</v>
      </c>
      <c r="M285" t="s">
        <v>187</v>
      </c>
      <c r="O285" t="s">
        <v>1336</v>
      </c>
      <c r="P285" t="s">
        <v>1337</v>
      </c>
      <c r="Q285">
        <v>4</v>
      </c>
      <c r="R285">
        <v>1</v>
      </c>
      <c r="S285">
        <v>0</v>
      </c>
      <c r="T285">
        <v>1</v>
      </c>
      <c r="U285" s="1" t="s">
        <v>1338</v>
      </c>
      <c r="V285" s="2">
        <v>43218.607071759259</v>
      </c>
    </row>
    <row r="286" spans="1:24" x14ac:dyDescent="0.3">
      <c r="A286" t="s">
        <v>1339</v>
      </c>
      <c r="B286" t="s">
        <v>1340</v>
      </c>
      <c r="C286" t="s">
        <v>1341</v>
      </c>
      <c r="D286" t="s">
        <v>74</v>
      </c>
      <c r="E286" t="s">
        <v>40</v>
      </c>
      <c r="F286">
        <v>19148</v>
      </c>
      <c r="G286">
        <v>39.909369699999999</v>
      </c>
      <c r="H286">
        <v>-75.164636599999994</v>
      </c>
      <c r="I286">
        <v>2.5</v>
      </c>
      <c r="J286">
        <v>85</v>
      </c>
      <c r="K286">
        <v>0</v>
      </c>
      <c r="L286" t="s">
        <v>499</v>
      </c>
      <c r="M286" t="s">
        <v>1342</v>
      </c>
      <c r="N286" t="s">
        <v>29</v>
      </c>
      <c r="O286" t="s">
        <v>1343</v>
      </c>
      <c r="P286" t="s">
        <v>1344</v>
      </c>
      <c r="Q286">
        <v>1</v>
      </c>
      <c r="R286">
        <v>4</v>
      </c>
      <c r="S286">
        <v>2</v>
      </c>
      <c r="T286">
        <v>0</v>
      </c>
      <c r="U286" s="3" t="s">
        <v>1345</v>
      </c>
      <c r="V286" s="2">
        <v>39282.978564814817</v>
      </c>
      <c r="W286" t="str">
        <f t="shared" ref="W286:W287" si="41">IF(OR(I286 &lt;= 2, Q286 &lt;= 2, ISNUMBER(SEARCH("racism", U286)), ISNUMBER(SEARCH("sexism", U286)), ISNUMBER(SEARCH("homophobic", U286)), ISNUMBER(SEARCH("rude", U286)),ISNUMBER(SEARCH("crappy", U286)),ISNUMBER(SEARCH("stink", U286)), ISNUMBER(SEARCH("ignored", U286)), ISNUMBER(SEARCH("disrespect", U286))), "Negative", "Positive")</f>
        <v>Negative</v>
      </c>
      <c r="X286" t="s">
        <v>1858</v>
      </c>
    </row>
    <row r="287" spans="1:24" x14ac:dyDescent="0.3">
      <c r="A287" t="s">
        <v>1346</v>
      </c>
      <c r="B287" t="s">
        <v>1347</v>
      </c>
      <c r="C287" t="s">
        <v>1348</v>
      </c>
      <c r="D287" t="s">
        <v>133</v>
      </c>
      <c r="E287" t="s">
        <v>134</v>
      </c>
      <c r="F287">
        <v>85712</v>
      </c>
      <c r="G287">
        <v>32.249974700000003</v>
      </c>
      <c r="H287">
        <v>-110.8846758</v>
      </c>
      <c r="I287">
        <v>1.5</v>
      </c>
      <c r="J287">
        <v>41</v>
      </c>
      <c r="K287">
        <v>1</v>
      </c>
      <c r="L287" t="s">
        <v>1349</v>
      </c>
      <c r="M287" t="s">
        <v>1350</v>
      </c>
      <c r="N287" t="s">
        <v>29</v>
      </c>
      <c r="O287" t="s">
        <v>1351</v>
      </c>
      <c r="P287" t="s">
        <v>1352</v>
      </c>
      <c r="Q287">
        <v>1</v>
      </c>
      <c r="R287">
        <v>4</v>
      </c>
      <c r="S287">
        <v>1</v>
      </c>
      <c r="T287">
        <v>1</v>
      </c>
      <c r="U287" s="3" t="s">
        <v>1353</v>
      </c>
      <c r="V287" s="2">
        <v>43728.947210648148</v>
      </c>
      <c r="W287" t="str">
        <f t="shared" si="41"/>
        <v>Negative</v>
      </c>
      <c r="X287" t="s">
        <v>1858</v>
      </c>
    </row>
    <row r="288" spans="1:24" ht="409.6" hidden="1" x14ac:dyDescent="0.3">
      <c r="A288" t="s">
        <v>1354</v>
      </c>
      <c r="B288" t="s">
        <v>1355</v>
      </c>
      <c r="C288" t="s">
        <v>1356</v>
      </c>
      <c r="D288" t="s">
        <v>25</v>
      </c>
      <c r="E288" t="s">
        <v>26</v>
      </c>
      <c r="F288">
        <v>89502</v>
      </c>
      <c r="G288">
        <v>39.506310999999997</v>
      </c>
      <c r="H288">
        <v>-119.8043</v>
      </c>
      <c r="I288">
        <v>3</v>
      </c>
      <c r="J288">
        <v>31</v>
      </c>
      <c r="K288">
        <v>0</v>
      </c>
      <c r="L288" t="s">
        <v>339</v>
      </c>
      <c r="M288" t="s">
        <v>41</v>
      </c>
      <c r="N288" t="s">
        <v>29</v>
      </c>
      <c r="O288" t="s">
        <v>1357</v>
      </c>
      <c r="P288" t="s">
        <v>34</v>
      </c>
      <c r="Q288">
        <v>4</v>
      </c>
      <c r="R288">
        <v>2</v>
      </c>
      <c r="S288">
        <v>1</v>
      </c>
      <c r="T288">
        <v>1</v>
      </c>
      <c r="U288" s="1" t="s">
        <v>1358</v>
      </c>
      <c r="V288" s="2">
        <v>41440.960405092592</v>
      </c>
    </row>
    <row r="289" spans="1:24" x14ac:dyDescent="0.3">
      <c r="A289" t="s">
        <v>1359</v>
      </c>
      <c r="B289" t="s">
        <v>1360</v>
      </c>
      <c r="C289" t="s">
        <v>1361</v>
      </c>
      <c r="D289" t="s">
        <v>1362</v>
      </c>
      <c r="E289" t="s">
        <v>40</v>
      </c>
      <c r="F289">
        <v>18976</v>
      </c>
      <c r="G289">
        <v>40.216521999999998</v>
      </c>
      <c r="H289">
        <v>-75.137846300000007</v>
      </c>
      <c r="I289">
        <v>3</v>
      </c>
      <c r="J289">
        <v>6</v>
      </c>
      <c r="K289">
        <v>1</v>
      </c>
      <c r="L289" t="s">
        <v>806</v>
      </c>
      <c r="M289" t="s">
        <v>164</v>
      </c>
      <c r="N289" t="s">
        <v>29</v>
      </c>
      <c r="O289" t="s">
        <v>1363</v>
      </c>
      <c r="P289" t="s">
        <v>1364</v>
      </c>
      <c r="Q289">
        <v>2</v>
      </c>
      <c r="R289">
        <v>2</v>
      </c>
      <c r="S289">
        <v>0</v>
      </c>
      <c r="T289">
        <v>0</v>
      </c>
      <c r="U289" s="3" t="s">
        <v>1365</v>
      </c>
      <c r="V289" s="2">
        <v>44311.927407407406</v>
      </c>
      <c r="W289" t="str">
        <f t="shared" ref="W289:W292" si="42">IF(OR(I289 &lt;= 2, Q289 &lt;= 2, ISNUMBER(SEARCH("racism", U289)), ISNUMBER(SEARCH("sexism", U289)), ISNUMBER(SEARCH("homophobic", U289)), ISNUMBER(SEARCH("rude", U289)),ISNUMBER(SEARCH("crappy", U289)),ISNUMBER(SEARCH("stink", U289)), ISNUMBER(SEARCH("ignored", U289)), ISNUMBER(SEARCH("disrespect", U289))), "Negative", "Positive")</f>
        <v>Negative</v>
      </c>
      <c r="X289" t="s">
        <v>1858</v>
      </c>
    </row>
    <row r="290" spans="1:24" x14ac:dyDescent="0.3">
      <c r="A290" t="s">
        <v>1366</v>
      </c>
      <c r="B290" t="s">
        <v>1367</v>
      </c>
      <c r="C290" t="s">
        <v>1368</v>
      </c>
      <c r="D290" t="s">
        <v>133</v>
      </c>
      <c r="E290" t="s">
        <v>134</v>
      </c>
      <c r="F290">
        <v>85711</v>
      </c>
      <c r="G290">
        <v>32.199075899999997</v>
      </c>
      <c r="H290">
        <v>-110.87573879999999</v>
      </c>
      <c r="I290">
        <v>1</v>
      </c>
      <c r="J290">
        <v>14</v>
      </c>
      <c r="K290">
        <v>1</v>
      </c>
      <c r="L290" t="s">
        <v>146</v>
      </c>
      <c r="M290" t="s">
        <v>180</v>
      </c>
      <c r="O290" t="s">
        <v>1369</v>
      </c>
      <c r="P290" t="s">
        <v>1370</v>
      </c>
      <c r="Q290">
        <v>1</v>
      </c>
      <c r="R290">
        <v>2</v>
      </c>
      <c r="S290">
        <v>0</v>
      </c>
      <c r="T290">
        <v>0</v>
      </c>
      <c r="U290" s="3" t="s">
        <v>1371</v>
      </c>
      <c r="V290" s="2">
        <v>39596.792349537034</v>
      </c>
      <c r="W290" t="str">
        <f t="shared" si="42"/>
        <v>Negative</v>
      </c>
      <c r="X290" t="s">
        <v>1858</v>
      </c>
    </row>
    <row r="291" spans="1:24" x14ac:dyDescent="0.3">
      <c r="A291" t="s">
        <v>1366</v>
      </c>
      <c r="B291" t="s">
        <v>1367</v>
      </c>
      <c r="C291" t="s">
        <v>1368</v>
      </c>
      <c r="D291" t="s">
        <v>133</v>
      </c>
      <c r="E291" t="s">
        <v>134</v>
      </c>
      <c r="F291">
        <v>85711</v>
      </c>
      <c r="G291">
        <v>32.199075899999997</v>
      </c>
      <c r="H291">
        <v>-110.87573879999999</v>
      </c>
      <c r="I291">
        <v>1</v>
      </c>
      <c r="J291">
        <v>14</v>
      </c>
      <c r="K291">
        <v>1</v>
      </c>
      <c r="L291" t="s">
        <v>146</v>
      </c>
      <c r="M291" t="s">
        <v>180</v>
      </c>
      <c r="O291" t="s">
        <v>1372</v>
      </c>
      <c r="P291" t="s">
        <v>1373</v>
      </c>
      <c r="Q291">
        <v>1</v>
      </c>
      <c r="R291">
        <v>1</v>
      </c>
      <c r="S291">
        <v>0</v>
      </c>
      <c r="T291">
        <v>0</v>
      </c>
      <c r="U291" s="3" t="s">
        <v>1374</v>
      </c>
      <c r="V291" s="2">
        <v>43865.162199074075</v>
      </c>
      <c r="W291" t="str">
        <f t="shared" si="42"/>
        <v>Negative</v>
      </c>
      <c r="X291" t="s">
        <v>1858</v>
      </c>
    </row>
    <row r="292" spans="1:24" x14ac:dyDescent="0.3">
      <c r="A292" t="s">
        <v>1375</v>
      </c>
      <c r="B292" t="s">
        <v>1376</v>
      </c>
      <c r="C292" t="s">
        <v>1377</v>
      </c>
      <c r="D292" t="s">
        <v>74</v>
      </c>
      <c r="E292" t="s">
        <v>40</v>
      </c>
      <c r="F292">
        <v>19153</v>
      </c>
      <c r="G292">
        <v>39.886825258499996</v>
      </c>
      <c r="H292">
        <v>-75.247646570200004</v>
      </c>
      <c r="I292">
        <v>3</v>
      </c>
      <c r="J292">
        <v>58</v>
      </c>
      <c r="K292">
        <v>1</v>
      </c>
      <c r="L292" t="s">
        <v>1378</v>
      </c>
      <c r="M292" t="s">
        <v>215</v>
      </c>
      <c r="N292" t="s">
        <v>29</v>
      </c>
      <c r="O292" t="s">
        <v>1379</v>
      </c>
      <c r="P292" t="s">
        <v>1380</v>
      </c>
      <c r="Q292">
        <v>1</v>
      </c>
      <c r="R292">
        <v>1</v>
      </c>
      <c r="S292">
        <v>2</v>
      </c>
      <c r="T292">
        <v>0</v>
      </c>
      <c r="U292" s="3" t="s">
        <v>1381</v>
      </c>
      <c r="V292" s="2">
        <v>42425.291909722226</v>
      </c>
      <c r="W292" t="str">
        <f t="shared" si="42"/>
        <v>Negative</v>
      </c>
      <c r="X292" t="s">
        <v>1858</v>
      </c>
    </row>
    <row r="293" spans="1:24" ht="409.6" hidden="1" x14ac:dyDescent="0.3">
      <c r="A293" t="s">
        <v>1375</v>
      </c>
      <c r="B293" t="s">
        <v>1376</v>
      </c>
      <c r="C293" t="s">
        <v>1377</v>
      </c>
      <c r="D293" t="s">
        <v>74</v>
      </c>
      <c r="E293" t="s">
        <v>40</v>
      </c>
      <c r="F293">
        <v>19153</v>
      </c>
      <c r="G293">
        <v>39.886825258499996</v>
      </c>
      <c r="H293">
        <v>-75.247646570200004</v>
      </c>
      <c r="I293">
        <v>3</v>
      </c>
      <c r="J293">
        <v>58</v>
      </c>
      <c r="K293">
        <v>1</v>
      </c>
      <c r="L293" t="s">
        <v>1378</v>
      </c>
      <c r="M293" t="s">
        <v>215</v>
      </c>
      <c r="N293" t="s">
        <v>29</v>
      </c>
      <c r="O293" t="s">
        <v>1382</v>
      </c>
      <c r="P293" t="s">
        <v>1383</v>
      </c>
      <c r="Q293">
        <v>5</v>
      </c>
      <c r="R293">
        <v>10</v>
      </c>
      <c r="S293">
        <v>5</v>
      </c>
      <c r="T293">
        <v>5</v>
      </c>
      <c r="U293" s="1" t="s">
        <v>1384</v>
      </c>
      <c r="V293" s="2">
        <v>41446.017604166664</v>
      </c>
    </row>
    <row r="294" spans="1:24" hidden="1" x14ac:dyDescent="0.3">
      <c r="A294" t="s">
        <v>1375</v>
      </c>
      <c r="B294" t="s">
        <v>1376</v>
      </c>
      <c r="C294" t="s">
        <v>1377</v>
      </c>
      <c r="D294" t="s">
        <v>74</v>
      </c>
      <c r="E294" t="s">
        <v>40</v>
      </c>
      <c r="F294">
        <v>19153</v>
      </c>
      <c r="G294">
        <v>39.886825258499996</v>
      </c>
      <c r="H294">
        <v>-75.247646570200004</v>
      </c>
      <c r="I294">
        <v>3</v>
      </c>
      <c r="J294">
        <v>58</v>
      </c>
      <c r="K294">
        <v>1</v>
      </c>
      <c r="L294" t="s">
        <v>1378</v>
      </c>
      <c r="M294" t="s">
        <v>215</v>
      </c>
      <c r="N294" t="s">
        <v>29</v>
      </c>
      <c r="O294" t="e">
        <f>-slkHqMl0WHuQKs1zDGLYQ</f>
        <v>#NAME?</v>
      </c>
      <c r="P294" t="s">
        <v>1385</v>
      </c>
      <c r="Q294">
        <v>5</v>
      </c>
      <c r="R294">
        <v>0</v>
      </c>
      <c r="S294">
        <v>0</v>
      </c>
      <c r="T294">
        <v>0</v>
      </c>
      <c r="U294" t="s">
        <v>1386</v>
      </c>
      <c r="V294" s="2">
        <v>41885.016226851854</v>
      </c>
    </row>
    <row r="295" spans="1:24" x14ac:dyDescent="0.3">
      <c r="A295" t="s">
        <v>1387</v>
      </c>
      <c r="B295" t="s">
        <v>1388</v>
      </c>
      <c r="C295" t="s">
        <v>1389</v>
      </c>
      <c r="D295" t="s">
        <v>354</v>
      </c>
      <c r="E295" t="s">
        <v>40</v>
      </c>
      <c r="F295">
        <v>19013</v>
      </c>
      <c r="G295">
        <v>39.858197099999998</v>
      </c>
      <c r="H295">
        <v>-75.3609632</v>
      </c>
      <c r="I295">
        <v>1.5</v>
      </c>
      <c r="J295">
        <v>34</v>
      </c>
      <c r="K295">
        <v>1</v>
      </c>
      <c r="L295" t="s">
        <v>1349</v>
      </c>
      <c r="M295" t="s">
        <v>180</v>
      </c>
      <c r="O295" t="s">
        <v>1390</v>
      </c>
      <c r="P295" t="s">
        <v>1391</v>
      </c>
      <c r="Q295">
        <v>2</v>
      </c>
      <c r="R295">
        <v>1</v>
      </c>
      <c r="S295">
        <v>3</v>
      </c>
      <c r="T295">
        <v>0</v>
      </c>
      <c r="U295" s="3" t="s">
        <v>1392</v>
      </c>
      <c r="V295" s="2">
        <v>42740.556689814817</v>
      </c>
      <c r="W295" t="str">
        <f>IF(OR(I295 &lt;= 2, Q295 &lt;= 2, ISNUMBER(SEARCH("racism", U295)), ISNUMBER(SEARCH("sexism", U295)), ISNUMBER(SEARCH("homophobic", U295)), ISNUMBER(SEARCH("rude", U295)),ISNUMBER(SEARCH("crappy", U295)),ISNUMBER(SEARCH("stink", U295)), ISNUMBER(SEARCH("ignored", U295)), ISNUMBER(SEARCH("disrespect", U295))), "Negative", "Positive")</f>
        <v>Negative</v>
      </c>
      <c r="X295" t="s">
        <v>1858</v>
      </c>
    </row>
    <row r="296" spans="1:24" hidden="1" x14ac:dyDescent="0.3">
      <c r="A296" t="s">
        <v>1393</v>
      </c>
      <c r="B296" t="s">
        <v>1394</v>
      </c>
      <c r="C296" t="s">
        <v>1395</v>
      </c>
      <c r="D296" t="s">
        <v>25</v>
      </c>
      <c r="E296" t="s">
        <v>26</v>
      </c>
      <c r="F296">
        <v>89502</v>
      </c>
      <c r="G296">
        <v>39.476312399999998</v>
      </c>
      <c r="H296">
        <v>-119.7753225</v>
      </c>
      <c r="I296">
        <v>4</v>
      </c>
      <c r="J296">
        <v>32</v>
      </c>
      <c r="K296">
        <v>0</v>
      </c>
      <c r="L296" t="s">
        <v>1396</v>
      </c>
      <c r="M296" t="s">
        <v>1397</v>
      </c>
      <c r="N296" t="s">
        <v>1398</v>
      </c>
      <c r="O296" t="s">
        <v>1399</v>
      </c>
      <c r="P296" t="s">
        <v>1400</v>
      </c>
      <c r="Q296">
        <v>5</v>
      </c>
      <c r="R296">
        <v>0</v>
      </c>
      <c r="S296">
        <v>0</v>
      </c>
      <c r="T296">
        <v>0</v>
      </c>
      <c r="U296" t="s">
        <v>1401</v>
      </c>
      <c r="V296" s="2">
        <v>40887.072847222225</v>
      </c>
    </row>
    <row r="297" spans="1:24" hidden="1" x14ac:dyDescent="0.3">
      <c r="A297" t="s">
        <v>1393</v>
      </c>
      <c r="B297" t="s">
        <v>1394</v>
      </c>
      <c r="C297" t="s">
        <v>1395</v>
      </c>
      <c r="D297" t="s">
        <v>25</v>
      </c>
      <c r="E297" t="s">
        <v>26</v>
      </c>
      <c r="F297">
        <v>89502</v>
      </c>
      <c r="G297">
        <v>39.476312399999998</v>
      </c>
      <c r="H297">
        <v>-119.7753225</v>
      </c>
      <c r="I297">
        <v>4</v>
      </c>
      <c r="J297">
        <v>32</v>
      </c>
      <c r="K297">
        <v>0</v>
      </c>
      <c r="L297" t="s">
        <v>1396</v>
      </c>
      <c r="M297" t="s">
        <v>1397</v>
      </c>
      <c r="N297" t="s">
        <v>1398</v>
      </c>
      <c r="O297" t="s">
        <v>1402</v>
      </c>
      <c r="P297" t="s">
        <v>1403</v>
      </c>
      <c r="Q297">
        <v>4</v>
      </c>
      <c r="R297">
        <v>0</v>
      </c>
      <c r="S297">
        <v>0</v>
      </c>
      <c r="T297">
        <v>0</v>
      </c>
      <c r="U297" s="1" t="s">
        <v>1404</v>
      </c>
      <c r="V297" s="2">
        <v>41021.794606481482</v>
      </c>
    </row>
    <row r="298" spans="1:24" x14ac:dyDescent="0.3">
      <c r="A298" t="s">
        <v>1405</v>
      </c>
      <c r="B298" t="s">
        <v>169</v>
      </c>
      <c r="C298" t="s">
        <v>1406</v>
      </c>
      <c r="D298" t="s">
        <v>25</v>
      </c>
      <c r="E298" t="s">
        <v>26</v>
      </c>
      <c r="F298">
        <v>89502</v>
      </c>
      <c r="G298">
        <v>39.5194568</v>
      </c>
      <c r="H298">
        <v>-119.7865472</v>
      </c>
      <c r="I298">
        <v>1.5</v>
      </c>
      <c r="J298">
        <v>133</v>
      </c>
      <c r="K298">
        <v>0</v>
      </c>
      <c r="L298" t="s">
        <v>214</v>
      </c>
      <c r="M298" t="s">
        <v>187</v>
      </c>
      <c r="N298" t="s">
        <v>29</v>
      </c>
      <c r="O298" t="s">
        <v>1407</v>
      </c>
      <c r="P298" t="s">
        <v>1408</v>
      </c>
      <c r="Q298">
        <v>1</v>
      </c>
      <c r="R298">
        <v>0</v>
      </c>
      <c r="S298">
        <v>1</v>
      </c>
      <c r="T298">
        <v>0</v>
      </c>
      <c r="U298" s="3" t="s">
        <v>1409</v>
      </c>
      <c r="V298" s="2">
        <v>43005.438634259262</v>
      </c>
      <c r="W298" t="str">
        <f t="shared" ref="W298:W302" si="43">IF(OR(I298 &lt;= 2, Q298 &lt;= 2, ISNUMBER(SEARCH("racism", U298)), ISNUMBER(SEARCH("sexism", U298)), ISNUMBER(SEARCH("homophobic", U298)), ISNUMBER(SEARCH("rude", U298)),ISNUMBER(SEARCH("crappy", U298)),ISNUMBER(SEARCH("stink", U298)), ISNUMBER(SEARCH("ignored", U298)), ISNUMBER(SEARCH("disrespect", U298))), "Negative", "Positive")</f>
        <v>Negative</v>
      </c>
      <c r="X298" t="s">
        <v>1858</v>
      </c>
    </row>
    <row r="299" spans="1:24" x14ac:dyDescent="0.3">
      <c r="A299" t="s">
        <v>1405</v>
      </c>
      <c r="B299" t="s">
        <v>169</v>
      </c>
      <c r="C299" t="s">
        <v>1406</v>
      </c>
      <c r="D299" t="s">
        <v>25</v>
      </c>
      <c r="E299" t="s">
        <v>26</v>
      </c>
      <c r="F299">
        <v>89502</v>
      </c>
      <c r="G299">
        <v>39.5194568</v>
      </c>
      <c r="H299">
        <v>-119.7865472</v>
      </c>
      <c r="I299">
        <v>1.5</v>
      </c>
      <c r="J299">
        <v>133</v>
      </c>
      <c r="K299">
        <v>0</v>
      </c>
      <c r="L299" t="s">
        <v>214</v>
      </c>
      <c r="M299" t="s">
        <v>187</v>
      </c>
      <c r="N299" t="s">
        <v>29</v>
      </c>
      <c r="O299" t="s">
        <v>1410</v>
      </c>
      <c r="P299" t="s">
        <v>1411</v>
      </c>
      <c r="Q299">
        <v>1</v>
      </c>
      <c r="R299">
        <v>3</v>
      </c>
      <c r="S299">
        <v>0</v>
      </c>
      <c r="T299">
        <v>0</v>
      </c>
      <c r="U299" s="3" t="s">
        <v>1412</v>
      </c>
      <c r="V299" s="2">
        <v>44128.320370370369</v>
      </c>
      <c r="W299" t="str">
        <f t="shared" si="43"/>
        <v>Negative</v>
      </c>
      <c r="X299" t="s">
        <v>1858</v>
      </c>
    </row>
    <row r="300" spans="1:24" x14ac:dyDescent="0.3">
      <c r="A300" t="s">
        <v>1413</v>
      </c>
      <c r="B300" t="s">
        <v>1414</v>
      </c>
      <c r="C300" t="s">
        <v>1415</v>
      </c>
      <c r="D300" t="s">
        <v>213</v>
      </c>
      <c r="E300" t="s">
        <v>40</v>
      </c>
      <c r="F300">
        <v>19029</v>
      </c>
      <c r="G300">
        <v>39.868905603899996</v>
      </c>
      <c r="H300">
        <v>-75.303851635499996</v>
      </c>
      <c r="I300">
        <v>1</v>
      </c>
      <c r="J300">
        <v>5</v>
      </c>
      <c r="K300">
        <v>1</v>
      </c>
      <c r="M300" t="s">
        <v>215</v>
      </c>
      <c r="O300" t="s">
        <v>1416</v>
      </c>
      <c r="P300" t="s">
        <v>1417</v>
      </c>
      <c r="Q300">
        <v>1</v>
      </c>
      <c r="R300">
        <v>0</v>
      </c>
      <c r="S300">
        <v>0</v>
      </c>
      <c r="T300">
        <v>0</v>
      </c>
      <c r="U300" s="3" t="s">
        <v>1418</v>
      </c>
      <c r="V300" s="2">
        <v>44460.822870370372</v>
      </c>
      <c r="W300" t="str">
        <f t="shared" si="43"/>
        <v>Negative</v>
      </c>
      <c r="X300" t="s">
        <v>1858</v>
      </c>
    </row>
    <row r="301" spans="1:24" x14ac:dyDescent="0.3">
      <c r="A301" t="s">
        <v>1413</v>
      </c>
      <c r="B301" t="s">
        <v>1414</v>
      </c>
      <c r="C301" t="s">
        <v>1415</v>
      </c>
      <c r="D301" t="s">
        <v>213</v>
      </c>
      <c r="E301" t="s">
        <v>40</v>
      </c>
      <c r="F301">
        <v>19029</v>
      </c>
      <c r="G301">
        <v>39.868905603899996</v>
      </c>
      <c r="H301">
        <v>-75.303851635499996</v>
      </c>
      <c r="I301">
        <v>1</v>
      </c>
      <c r="J301">
        <v>5</v>
      </c>
      <c r="K301">
        <v>1</v>
      </c>
      <c r="M301" t="s">
        <v>215</v>
      </c>
      <c r="O301" t="s">
        <v>1419</v>
      </c>
      <c r="P301" t="s">
        <v>1420</v>
      </c>
      <c r="Q301">
        <v>1</v>
      </c>
      <c r="R301">
        <v>0</v>
      </c>
      <c r="S301">
        <v>0</v>
      </c>
      <c r="T301">
        <v>0</v>
      </c>
      <c r="U301" s="3" t="s">
        <v>1421</v>
      </c>
      <c r="V301" s="2">
        <v>44563.158587962964</v>
      </c>
      <c r="W301" t="str">
        <f t="shared" si="43"/>
        <v>Negative</v>
      </c>
      <c r="X301" t="s">
        <v>1858</v>
      </c>
    </row>
    <row r="302" spans="1:24" x14ac:dyDescent="0.3">
      <c r="A302" t="s">
        <v>1422</v>
      </c>
      <c r="B302" t="s">
        <v>1423</v>
      </c>
      <c r="C302" t="s">
        <v>1424</v>
      </c>
      <c r="D302" t="s">
        <v>618</v>
      </c>
      <c r="E302" t="s">
        <v>40</v>
      </c>
      <c r="F302">
        <v>19034</v>
      </c>
      <c r="G302">
        <v>40.1346676</v>
      </c>
      <c r="H302">
        <v>-75.208622300000002</v>
      </c>
      <c r="I302">
        <v>2</v>
      </c>
      <c r="J302">
        <v>15</v>
      </c>
      <c r="K302">
        <v>0</v>
      </c>
      <c r="L302" t="s">
        <v>1425</v>
      </c>
      <c r="M302" t="s">
        <v>1426</v>
      </c>
      <c r="O302" t="s">
        <v>1427</v>
      </c>
      <c r="P302" t="s">
        <v>1428</v>
      </c>
      <c r="Q302">
        <v>1</v>
      </c>
      <c r="R302">
        <v>3</v>
      </c>
      <c r="S302">
        <v>0</v>
      </c>
      <c r="T302">
        <v>0</v>
      </c>
      <c r="U302" s="3" t="s">
        <v>1429</v>
      </c>
      <c r="V302" s="2">
        <v>41689.523368055554</v>
      </c>
      <c r="W302" t="str">
        <f t="shared" si="43"/>
        <v>Negative</v>
      </c>
      <c r="X302" t="s">
        <v>1858</v>
      </c>
    </row>
    <row r="303" spans="1:24" hidden="1" x14ac:dyDescent="0.3">
      <c r="A303" t="s">
        <v>1430</v>
      </c>
      <c r="B303" t="s">
        <v>1431</v>
      </c>
      <c r="C303" t="s">
        <v>1432</v>
      </c>
      <c r="D303" t="s">
        <v>39</v>
      </c>
      <c r="E303" t="s">
        <v>40</v>
      </c>
      <c r="F303">
        <v>19406</v>
      </c>
      <c r="G303">
        <v>40.092518975200001</v>
      </c>
      <c r="H303">
        <v>-75.392873101099994</v>
      </c>
      <c r="I303">
        <v>4</v>
      </c>
      <c r="J303">
        <v>71</v>
      </c>
      <c r="K303">
        <v>1</v>
      </c>
      <c r="L303" t="s">
        <v>306</v>
      </c>
      <c r="M303" t="s">
        <v>64</v>
      </c>
      <c r="N303" t="s">
        <v>29</v>
      </c>
      <c r="O303" t="s">
        <v>1433</v>
      </c>
      <c r="P303" t="s">
        <v>1434</v>
      </c>
      <c r="Q303">
        <v>4</v>
      </c>
      <c r="R303">
        <v>0</v>
      </c>
      <c r="S303">
        <v>0</v>
      </c>
      <c r="T303">
        <v>0</v>
      </c>
      <c r="U303" s="1" t="s">
        <v>1435</v>
      </c>
      <c r="V303" s="2">
        <v>42813.011574074073</v>
      </c>
    </row>
    <row r="304" spans="1:24" hidden="1" x14ac:dyDescent="0.3">
      <c r="A304" t="s">
        <v>1436</v>
      </c>
      <c r="B304" t="s">
        <v>1437</v>
      </c>
      <c r="C304" t="s">
        <v>1438</v>
      </c>
      <c r="D304" t="s">
        <v>171</v>
      </c>
      <c r="E304" t="s">
        <v>40</v>
      </c>
      <c r="F304">
        <v>19020</v>
      </c>
      <c r="G304">
        <v>40.070727900000001</v>
      </c>
      <c r="H304">
        <v>-74.964144899999994</v>
      </c>
      <c r="I304">
        <v>4</v>
      </c>
      <c r="J304">
        <v>67</v>
      </c>
      <c r="K304">
        <v>1</v>
      </c>
      <c r="L304" t="s">
        <v>1439</v>
      </c>
      <c r="M304" t="s">
        <v>180</v>
      </c>
      <c r="N304" t="s">
        <v>29</v>
      </c>
      <c r="O304" t="s">
        <v>1440</v>
      </c>
      <c r="P304" t="s">
        <v>1441</v>
      </c>
      <c r="Q304">
        <v>2</v>
      </c>
      <c r="R304">
        <v>0</v>
      </c>
      <c r="S304">
        <v>0</v>
      </c>
      <c r="T304">
        <v>0</v>
      </c>
      <c r="U304" s="3" t="s">
        <v>1442</v>
      </c>
      <c r="V304" s="2">
        <v>43646.140347222223</v>
      </c>
    </row>
    <row r="305" spans="1:24" x14ac:dyDescent="0.3">
      <c r="A305" t="s">
        <v>1443</v>
      </c>
      <c r="B305" t="s">
        <v>1444</v>
      </c>
      <c r="C305" t="s">
        <v>299</v>
      </c>
      <c r="D305" t="s">
        <v>74</v>
      </c>
      <c r="E305" t="s">
        <v>40</v>
      </c>
      <c r="F305">
        <v>19153</v>
      </c>
      <c r="G305">
        <v>39.888961500000001</v>
      </c>
      <c r="H305">
        <v>-75.232557200000002</v>
      </c>
      <c r="I305">
        <v>2.5</v>
      </c>
      <c r="J305">
        <v>146</v>
      </c>
      <c r="K305">
        <v>1</v>
      </c>
      <c r="L305" t="s">
        <v>1445</v>
      </c>
      <c r="M305" t="s">
        <v>28</v>
      </c>
      <c r="N305" t="s">
        <v>29</v>
      </c>
      <c r="O305" t="s">
        <v>1446</v>
      </c>
      <c r="P305" t="s">
        <v>1447</v>
      </c>
      <c r="Q305">
        <v>1</v>
      </c>
      <c r="R305">
        <v>0</v>
      </c>
      <c r="S305">
        <v>0</v>
      </c>
      <c r="T305">
        <v>0</v>
      </c>
      <c r="U305" s="3" t="s">
        <v>1448</v>
      </c>
      <c r="V305" s="2">
        <v>44241.727314814816</v>
      </c>
      <c r="W305" t="str">
        <f t="shared" ref="W305:W307" si="44">IF(OR(I305 &lt;= 2, Q305 &lt;= 2, ISNUMBER(SEARCH("racism", U305)), ISNUMBER(SEARCH("sexism", U305)), ISNUMBER(SEARCH("homophobic", U305)), ISNUMBER(SEARCH("rude", U305)),ISNUMBER(SEARCH("crappy", U305)),ISNUMBER(SEARCH("stink", U305)), ISNUMBER(SEARCH("ignored", U305)), ISNUMBER(SEARCH("disrespect", U305))), "Negative", "Positive")</f>
        <v>Negative</v>
      </c>
      <c r="X305" t="s">
        <v>1858</v>
      </c>
    </row>
    <row r="306" spans="1:24" x14ac:dyDescent="0.3">
      <c r="A306" t="s">
        <v>1443</v>
      </c>
      <c r="B306" t="s">
        <v>1444</v>
      </c>
      <c r="C306" t="s">
        <v>299</v>
      </c>
      <c r="D306" t="s">
        <v>74</v>
      </c>
      <c r="E306" t="s">
        <v>40</v>
      </c>
      <c r="F306">
        <v>19153</v>
      </c>
      <c r="G306">
        <v>39.888961500000001</v>
      </c>
      <c r="H306">
        <v>-75.232557200000002</v>
      </c>
      <c r="I306">
        <v>2.5</v>
      </c>
      <c r="J306">
        <v>146</v>
      </c>
      <c r="K306">
        <v>1</v>
      </c>
      <c r="L306" t="s">
        <v>1445</v>
      </c>
      <c r="M306" t="s">
        <v>28</v>
      </c>
      <c r="N306" t="s">
        <v>29</v>
      </c>
      <c r="O306" t="s">
        <v>1449</v>
      </c>
      <c r="P306" t="s">
        <v>1450</v>
      </c>
      <c r="Q306">
        <v>3</v>
      </c>
      <c r="R306">
        <v>4</v>
      </c>
      <c r="S306">
        <v>1</v>
      </c>
      <c r="T306">
        <v>2</v>
      </c>
      <c r="U306" s="3" t="s">
        <v>1451</v>
      </c>
      <c r="V306" s="2">
        <v>42935.154317129629</v>
      </c>
      <c r="W306" t="str">
        <f t="shared" si="44"/>
        <v>Positive</v>
      </c>
      <c r="X306" t="s">
        <v>1858</v>
      </c>
    </row>
    <row r="307" spans="1:24" x14ac:dyDescent="0.3">
      <c r="A307" t="s">
        <v>1452</v>
      </c>
      <c r="B307" t="s">
        <v>1453</v>
      </c>
      <c r="C307" t="s">
        <v>1454</v>
      </c>
      <c r="D307" t="s">
        <v>25</v>
      </c>
      <c r="E307" t="s">
        <v>26</v>
      </c>
      <c r="F307">
        <v>89512</v>
      </c>
      <c r="G307">
        <v>39.536008899999999</v>
      </c>
      <c r="H307">
        <v>-119.80596009999999</v>
      </c>
      <c r="I307">
        <v>2</v>
      </c>
      <c r="J307">
        <v>47</v>
      </c>
      <c r="K307">
        <v>0</v>
      </c>
      <c r="L307" t="s">
        <v>499</v>
      </c>
      <c r="M307" t="s">
        <v>41</v>
      </c>
      <c r="O307" t="s">
        <v>1455</v>
      </c>
      <c r="P307" t="s">
        <v>1456</v>
      </c>
      <c r="Q307">
        <v>1</v>
      </c>
      <c r="R307">
        <v>4</v>
      </c>
      <c r="S307">
        <v>0</v>
      </c>
      <c r="T307">
        <v>0</v>
      </c>
      <c r="U307" s="3" t="s">
        <v>1457</v>
      </c>
      <c r="V307" s="2">
        <v>42023.226631944446</v>
      </c>
      <c r="W307" t="str">
        <f t="shared" si="44"/>
        <v>Negative</v>
      </c>
      <c r="X307" t="s">
        <v>1858</v>
      </c>
    </row>
    <row r="308" spans="1:24" ht="409.6" hidden="1" x14ac:dyDescent="0.3">
      <c r="A308" t="s">
        <v>1452</v>
      </c>
      <c r="B308" t="s">
        <v>1453</v>
      </c>
      <c r="C308" t="s">
        <v>1454</v>
      </c>
      <c r="D308" t="s">
        <v>25</v>
      </c>
      <c r="E308" t="s">
        <v>26</v>
      </c>
      <c r="F308">
        <v>89512</v>
      </c>
      <c r="G308">
        <v>39.536008899999999</v>
      </c>
      <c r="H308">
        <v>-119.80596009999999</v>
      </c>
      <c r="I308">
        <v>2</v>
      </c>
      <c r="J308">
        <v>47</v>
      </c>
      <c r="K308">
        <v>0</v>
      </c>
      <c r="L308" t="s">
        <v>499</v>
      </c>
      <c r="M308" t="s">
        <v>41</v>
      </c>
      <c r="O308" t="s">
        <v>1458</v>
      </c>
      <c r="P308" t="s">
        <v>1459</v>
      </c>
      <c r="Q308">
        <v>4</v>
      </c>
      <c r="R308">
        <v>0</v>
      </c>
      <c r="S308">
        <v>0</v>
      </c>
      <c r="T308">
        <v>0</v>
      </c>
      <c r="U308" s="1" t="s">
        <v>1460</v>
      </c>
      <c r="V308" s="2">
        <v>39503.270266203705</v>
      </c>
    </row>
    <row r="309" spans="1:24" x14ac:dyDescent="0.3">
      <c r="A309" t="s">
        <v>1452</v>
      </c>
      <c r="B309" t="s">
        <v>1453</v>
      </c>
      <c r="C309" t="s">
        <v>1454</v>
      </c>
      <c r="D309" t="s">
        <v>25</v>
      </c>
      <c r="E309" t="s">
        <v>26</v>
      </c>
      <c r="F309">
        <v>89512</v>
      </c>
      <c r="G309">
        <v>39.536008899999999</v>
      </c>
      <c r="H309">
        <v>-119.80596009999999</v>
      </c>
      <c r="I309">
        <v>2</v>
      </c>
      <c r="J309">
        <v>47</v>
      </c>
      <c r="K309">
        <v>0</v>
      </c>
      <c r="L309" t="s">
        <v>499</v>
      </c>
      <c r="M309" t="s">
        <v>41</v>
      </c>
      <c r="O309" t="s">
        <v>1461</v>
      </c>
      <c r="P309" t="s">
        <v>1462</v>
      </c>
      <c r="Q309">
        <v>1</v>
      </c>
      <c r="R309">
        <v>1</v>
      </c>
      <c r="S309">
        <v>1</v>
      </c>
      <c r="T309">
        <v>0</v>
      </c>
      <c r="U309" s="3" t="s">
        <v>1463</v>
      </c>
      <c r="V309" s="2">
        <v>39660.161909722221</v>
      </c>
      <c r="W309" t="str">
        <f t="shared" ref="W309:W313" si="45">IF(OR(I309 &lt;= 2, Q309 &lt;= 2, ISNUMBER(SEARCH("racism", U309)), ISNUMBER(SEARCH("sexism", U309)), ISNUMBER(SEARCH("homophobic", U309)), ISNUMBER(SEARCH("rude", U309)),ISNUMBER(SEARCH("crappy", U309)),ISNUMBER(SEARCH("stink", U309)), ISNUMBER(SEARCH("ignored", U309)), ISNUMBER(SEARCH("disrespect", U309))), "Negative", "Positive")</f>
        <v>Negative</v>
      </c>
      <c r="X309" t="s">
        <v>1858</v>
      </c>
    </row>
    <row r="310" spans="1:24" x14ac:dyDescent="0.3">
      <c r="A310" t="s">
        <v>1464</v>
      </c>
      <c r="B310" t="s">
        <v>1465</v>
      </c>
      <c r="C310" t="s">
        <v>1466</v>
      </c>
      <c r="D310" t="s">
        <v>1467</v>
      </c>
      <c r="E310" t="s">
        <v>40</v>
      </c>
      <c r="F310">
        <v>19342</v>
      </c>
      <c r="G310">
        <v>39.88053</v>
      </c>
      <c r="H310">
        <v>-75.544749899999999</v>
      </c>
      <c r="I310">
        <v>3</v>
      </c>
      <c r="J310">
        <v>30</v>
      </c>
      <c r="K310">
        <v>0</v>
      </c>
      <c r="L310" t="s">
        <v>293</v>
      </c>
      <c r="M310" t="s">
        <v>187</v>
      </c>
      <c r="N310" t="s">
        <v>29</v>
      </c>
      <c r="O310" t="s">
        <v>1468</v>
      </c>
      <c r="P310" t="s">
        <v>1469</v>
      </c>
      <c r="Q310">
        <v>3</v>
      </c>
      <c r="R310">
        <v>0</v>
      </c>
      <c r="S310">
        <v>0</v>
      </c>
      <c r="T310">
        <v>0</v>
      </c>
      <c r="U310" s="3" t="s">
        <v>1470</v>
      </c>
      <c r="V310" s="2">
        <v>43804.207569444443</v>
      </c>
      <c r="W310" t="str">
        <f t="shared" si="45"/>
        <v>Positive</v>
      </c>
      <c r="X310" t="s">
        <v>1858</v>
      </c>
    </row>
    <row r="311" spans="1:24" x14ac:dyDescent="0.3">
      <c r="A311" t="s">
        <v>1471</v>
      </c>
      <c r="B311" t="s">
        <v>1472</v>
      </c>
      <c r="C311" t="s">
        <v>1473</v>
      </c>
      <c r="D311" t="s">
        <v>133</v>
      </c>
      <c r="E311" t="s">
        <v>134</v>
      </c>
      <c r="F311">
        <v>85704</v>
      </c>
      <c r="G311">
        <v>32.319389000000001</v>
      </c>
      <c r="H311">
        <v>-110.975701</v>
      </c>
      <c r="I311">
        <v>3</v>
      </c>
      <c r="J311">
        <v>101</v>
      </c>
      <c r="K311">
        <v>1</v>
      </c>
      <c r="L311" t="s">
        <v>1256</v>
      </c>
      <c r="M311" t="s">
        <v>41</v>
      </c>
      <c r="N311" t="s">
        <v>29</v>
      </c>
      <c r="O311" t="s">
        <v>1474</v>
      </c>
      <c r="P311" t="s">
        <v>1475</v>
      </c>
      <c r="Q311">
        <v>2</v>
      </c>
      <c r="R311">
        <v>0</v>
      </c>
      <c r="S311">
        <v>0</v>
      </c>
      <c r="T311">
        <v>0</v>
      </c>
      <c r="U311" s="3" t="s">
        <v>1476</v>
      </c>
      <c r="V311" s="2">
        <v>43662.895358796297</v>
      </c>
      <c r="W311" t="str">
        <f t="shared" si="45"/>
        <v>Negative</v>
      </c>
      <c r="X311" t="s">
        <v>1858</v>
      </c>
    </row>
    <row r="312" spans="1:24" x14ac:dyDescent="0.3">
      <c r="A312" t="s">
        <v>1471</v>
      </c>
      <c r="B312" t="s">
        <v>1472</v>
      </c>
      <c r="C312" t="s">
        <v>1473</v>
      </c>
      <c r="D312" t="s">
        <v>133</v>
      </c>
      <c r="E312" t="s">
        <v>134</v>
      </c>
      <c r="F312">
        <v>85704</v>
      </c>
      <c r="G312">
        <v>32.319389000000001</v>
      </c>
      <c r="H312">
        <v>-110.975701</v>
      </c>
      <c r="I312">
        <v>3</v>
      </c>
      <c r="J312">
        <v>101</v>
      </c>
      <c r="K312">
        <v>1</v>
      </c>
      <c r="L312" t="s">
        <v>1256</v>
      </c>
      <c r="M312" t="s">
        <v>41</v>
      </c>
      <c r="N312" t="s">
        <v>29</v>
      </c>
      <c r="O312" t="s">
        <v>1477</v>
      </c>
      <c r="P312" t="s">
        <v>1478</v>
      </c>
      <c r="Q312">
        <v>1</v>
      </c>
      <c r="R312">
        <v>9</v>
      </c>
      <c r="S312">
        <v>0</v>
      </c>
      <c r="T312">
        <v>0</v>
      </c>
      <c r="U312" s="3" t="s">
        <v>1479</v>
      </c>
      <c r="V312" s="2">
        <v>41581.734699074077</v>
      </c>
      <c r="W312" t="str">
        <f t="shared" si="45"/>
        <v>Negative</v>
      </c>
      <c r="X312" t="s">
        <v>1858</v>
      </c>
    </row>
    <row r="313" spans="1:24" x14ac:dyDescent="0.3">
      <c r="A313" t="s">
        <v>1471</v>
      </c>
      <c r="B313" t="s">
        <v>1472</v>
      </c>
      <c r="C313" t="s">
        <v>1473</v>
      </c>
      <c r="D313" t="s">
        <v>133</v>
      </c>
      <c r="E313" t="s">
        <v>134</v>
      </c>
      <c r="F313">
        <v>85704</v>
      </c>
      <c r="G313">
        <v>32.319389000000001</v>
      </c>
      <c r="H313">
        <v>-110.975701</v>
      </c>
      <c r="I313">
        <v>3</v>
      </c>
      <c r="J313">
        <v>101</v>
      </c>
      <c r="K313">
        <v>1</v>
      </c>
      <c r="L313" t="s">
        <v>1256</v>
      </c>
      <c r="M313" t="s">
        <v>41</v>
      </c>
      <c r="N313" t="s">
        <v>29</v>
      </c>
      <c r="O313" t="s">
        <v>1480</v>
      </c>
      <c r="P313" t="s">
        <v>1481</v>
      </c>
      <c r="Q313">
        <v>1</v>
      </c>
      <c r="R313">
        <v>1</v>
      </c>
      <c r="S313">
        <v>0</v>
      </c>
      <c r="T313">
        <v>0</v>
      </c>
      <c r="U313" s="3" t="s">
        <v>1482</v>
      </c>
      <c r="V313" s="2">
        <v>44176.22315972222</v>
      </c>
      <c r="W313" t="str">
        <f t="shared" si="45"/>
        <v>Negative</v>
      </c>
      <c r="X313" t="s">
        <v>1858</v>
      </c>
    </row>
    <row r="314" spans="1:24" ht="409.6" hidden="1" x14ac:dyDescent="0.3">
      <c r="A314" t="s">
        <v>1483</v>
      </c>
      <c r="B314" t="s">
        <v>1484</v>
      </c>
      <c r="C314" t="s">
        <v>1485</v>
      </c>
      <c r="D314" t="s">
        <v>133</v>
      </c>
      <c r="E314" t="s">
        <v>134</v>
      </c>
      <c r="F314">
        <v>85705</v>
      </c>
      <c r="G314">
        <v>32.2865173</v>
      </c>
      <c r="H314">
        <v>-110.9628227</v>
      </c>
      <c r="I314">
        <v>3</v>
      </c>
      <c r="J314">
        <v>38</v>
      </c>
      <c r="K314">
        <v>1</v>
      </c>
      <c r="L314" t="s">
        <v>1486</v>
      </c>
      <c r="M314" t="s">
        <v>1342</v>
      </c>
      <c r="N314" t="s">
        <v>29</v>
      </c>
      <c r="O314" t="s">
        <v>1487</v>
      </c>
      <c r="P314" t="s">
        <v>1488</v>
      </c>
      <c r="Q314">
        <v>4</v>
      </c>
      <c r="R314">
        <v>0</v>
      </c>
      <c r="S314">
        <v>0</v>
      </c>
      <c r="T314">
        <v>0</v>
      </c>
      <c r="U314" s="1" t="s">
        <v>1489</v>
      </c>
      <c r="V314" s="2">
        <v>40691.317881944444</v>
      </c>
    </row>
    <row r="315" spans="1:24" x14ac:dyDescent="0.3">
      <c r="A315" t="s">
        <v>1490</v>
      </c>
      <c r="B315" t="s">
        <v>1491</v>
      </c>
      <c r="C315" t="s">
        <v>1492</v>
      </c>
      <c r="D315" t="s">
        <v>179</v>
      </c>
      <c r="E315" t="s">
        <v>40</v>
      </c>
      <c r="F315">
        <v>19090</v>
      </c>
      <c r="G315">
        <v>40.165948999999998</v>
      </c>
      <c r="H315">
        <v>-75.126158000000004</v>
      </c>
      <c r="I315">
        <v>2.5</v>
      </c>
      <c r="J315">
        <v>36</v>
      </c>
      <c r="K315">
        <v>1</v>
      </c>
      <c r="L315" t="s">
        <v>1493</v>
      </c>
      <c r="M315" t="s">
        <v>147</v>
      </c>
      <c r="N315" t="s">
        <v>29</v>
      </c>
      <c r="O315" t="s">
        <v>1494</v>
      </c>
      <c r="P315" t="s">
        <v>1495</v>
      </c>
      <c r="Q315">
        <v>1</v>
      </c>
      <c r="R315">
        <v>0</v>
      </c>
      <c r="S315">
        <v>0</v>
      </c>
      <c r="T315">
        <v>0</v>
      </c>
      <c r="U315" s="3" t="s">
        <v>1496</v>
      </c>
      <c r="V315" s="2">
        <v>44471.280266203707</v>
      </c>
      <c r="W315" t="str">
        <f t="shared" ref="W315:W320" si="46">IF(OR(I315 &lt;= 2, Q315 &lt;= 2, ISNUMBER(SEARCH("racism", U315)), ISNUMBER(SEARCH("sexism", U315)), ISNUMBER(SEARCH("homophobic", U315)), ISNUMBER(SEARCH("rude", U315)),ISNUMBER(SEARCH("crappy", U315)),ISNUMBER(SEARCH("stink", U315)), ISNUMBER(SEARCH("ignored", U315)), ISNUMBER(SEARCH("disrespect", U315))), "Negative", "Positive")</f>
        <v>Negative</v>
      </c>
      <c r="X315" t="s">
        <v>1858</v>
      </c>
    </row>
    <row r="316" spans="1:24" x14ac:dyDescent="0.3">
      <c r="A316" t="s">
        <v>1497</v>
      </c>
      <c r="B316" t="s">
        <v>1498</v>
      </c>
      <c r="C316" t="s">
        <v>1499</v>
      </c>
      <c r="D316" t="s">
        <v>74</v>
      </c>
      <c r="E316" t="s">
        <v>40</v>
      </c>
      <c r="F316">
        <v>19153</v>
      </c>
      <c r="G316">
        <v>39.888960500000003</v>
      </c>
      <c r="H316">
        <v>-75.245754399999996</v>
      </c>
      <c r="I316">
        <v>2</v>
      </c>
      <c r="J316">
        <v>133</v>
      </c>
      <c r="K316">
        <v>1</v>
      </c>
      <c r="L316" t="s">
        <v>163</v>
      </c>
      <c r="M316" t="s">
        <v>187</v>
      </c>
      <c r="O316" t="s">
        <v>1500</v>
      </c>
      <c r="P316" t="s">
        <v>1501</v>
      </c>
      <c r="Q316">
        <v>1</v>
      </c>
      <c r="R316">
        <v>0</v>
      </c>
      <c r="S316">
        <v>0</v>
      </c>
      <c r="T316">
        <v>0</v>
      </c>
      <c r="U316" s="3" t="s">
        <v>1502</v>
      </c>
      <c r="V316" s="2">
        <v>42331.896655092591</v>
      </c>
      <c r="W316" t="str">
        <f t="shared" si="46"/>
        <v>Negative</v>
      </c>
      <c r="X316" t="s">
        <v>1858</v>
      </c>
    </row>
    <row r="317" spans="1:24" x14ac:dyDescent="0.3">
      <c r="A317" t="s">
        <v>1497</v>
      </c>
      <c r="B317" t="s">
        <v>1498</v>
      </c>
      <c r="C317" t="s">
        <v>1499</v>
      </c>
      <c r="D317" t="s">
        <v>74</v>
      </c>
      <c r="E317" t="s">
        <v>40</v>
      </c>
      <c r="F317">
        <v>19153</v>
      </c>
      <c r="G317">
        <v>39.888960500000003</v>
      </c>
      <c r="H317">
        <v>-75.245754399999996</v>
      </c>
      <c r="I317">
        <v>2</v>
      </c>
      <c r="J317">
        <v>133</v>
      </c>
      <c r="K317">
        <v>1</v>
      </c>
      <c r="L317" t="s">
        <v>163</v>
      </c>
      <c r="M317" t="s">
        <v>187</v>
      </c>
      <c r="O317" t="s">
        <v>1503</v>
      </c>
      <c r="P317" t="s">
        <v>1504</v>
      </c>
      <c r="Q317">
        <v>2</v>
      </c>
      <c r="R317">
        <v>0</v>
      </c>
      <c r="S317">
        <v>0</v>
      </c>
      <c r="T317">
        <v>1</v>
      </c>
      <c r="U317" s="3" t="s">
        <v>1505</v>
      </c>
      <c r="V317" s="2">
        <v>41524.271064814813</v>
      </c>
      <c r="W317" t="str">
        <f t="shared" si="46"/>
        <v>Negative</v>
      </c>
      <c r="X317" t="s">
        <v>1858</v>
      </c>
    </row>
    <row r="318" spans="1:24" x14ac:dyDescent="0.3">
      <c r="A318" t="s">
        <v>1497</v>
      </c>
      <c r="B318" t="s">
        <v>1498</v>
      </c>
      <c r="C318" t="s">
        <v>1499</v>
      </c>
      <c r="D318" t="s">
        <v>74</v>
      </c>
      <c r="E318" t="s">
        <v>40</v>
      </c>
      <c r="F318">
        <v>19153</v>
      </c>
      <c r="G318">
        <v>39.888960500000003</v>
      </c>
      <c r="H318">
        <v>-75.245754399999996</v>
      </c>
      <c r="I318">
        <v>2</v>
      </c>
      <c r="J318">
        <v>133</v>
      </c>
      <c r="K318">
        <v>1</v>
      </c>
      <c r="L318" t="s">
        <v>163</v>
      </c>
      <c r="M318" t="s">
        <v>187</v>
      </c>
      <c r="O318" t="s">
        <v>1506</v>
      </c>
      <c r="P318" t="s">
        <v>1507</v>
      </c>
      <c r="Q318">
        <v>2</v>
      </c>
      <c r="R318">
        <v>1</v>
      </c>
      <c r="S318">
        <v>0</v>
      </c>
      <c r="T318">
        <v>0</v>
      </c>
      <c r="U318" s="3" t="s">
        <v>1508</v>
      </c>
      <c r="V318" s="2">
        <v>42913.470266203702</v>
      </c>
      <c r="W318" t="str">
        <f t="shared" si="46"/>
        <v>Negative</v>
      </c>
      <c r="X318" t="s">
        <v>1858</v>
      </c>
    </row>
    <row r="319" spans="1:24" x14ac:dyDescent="0.3">
      <c r="A319" t="s">
        <v>1497</v>
      </c>
      <c r="B319" t="s">
        <v>1498</v>
      </c>
      <c r="C319" t="s">
        <v>1499</v>
      </c>
      <c r="D319" t="s">
        <v>74</v>
      </c>
      <c r="E319" t="s">
        <v>40</v>
      </c>
      <c r="F319">
        <v>19153</v>
      </c>
      <c r="G319">
        <v>39.888960500000003</v>
      </c>
      <c r="H319">
        <v>-75.245754399999996</v>
      </c>
      <c r="I319">
        <v>2</v>
      </c>
      <c r="J319">
        <v>133</v>
      </c>
      <c r="K319">
        <v>1</v>
      </c>
      <c r="L319" t="s">
        <v>163</v>
      </c>
      <c r="M319" t="s">
        <v>187</v>
      </c>
      <c r="O319" t="s">
        <v>1509</v>
      </c>
      <c r="P319" t="s">
        <v>1510</v>
      </c>
      <c r="Q319">
        <v>1</v>
      </c>
      <c r="R319">
        <v>6</v>
      </c>
      <c r="S319">
        <v>4</v>
      </c>
      <c r="T319">
        <v>0</v>
      </c>
      <c r="U319" s="3" t="s">
        <v>1511</v>
      </c>
      <c r="V319" s="2">
        <v>42431.274386574078</v>
      </c>
      <c r="W319" t="str">
        <f t="shared" si="46"/>
        <v>Negative</v>
      </c>
      <c r="X319" t="s">
        <v>1858</v>
      </c>
    </row>
    <row r="320" spans="1:24" x14ac:dyDescent="0.3">
      <c r="A320" t="s">
        <v>1512</v>
      </c>
      <c r="B320" t="s">
        <v>1513</v>
      </c>
      <c r="C320" t="s">
        <v>1514</v>
      </c>
      <c r="D320" t="s">
        <v>25</v>
      </c>
      <c r="E320" t="s">
        <v>26</v>
      </c>
      <c r="F320">
        <v>89502</v>
      </c>
      <c r="G320">
        <v>39.513955690800003</v>
      </c>
      <c r="H320">
        <v>-119.78287065329999</v>
      </c>
      <c r="I320">
        <v>3.5</v>
      </c>
      <c r="J320">
        <v>72</v>
      </c>
      <c r="K320">
        <v>1</v>
      </c>
      <c r="L320" t="s">
        <v>499</v>
      </c>
      <c r="M320" t="s">
        <v>1515</v>
      </c>
      <c r="N320" t="s">
        <v>29</v>
      </c>
      <c r="O320" t="s">
        <v>1516</v>
      </c>
      <c r="P320" t="s">
        <v>1517</v>
      </c>
      <c r="Q320">
        <v>1</v>
      </c>
      <c r="R320">
        <v>6</v>
      </c>
      <c r="S320">
        <v>0</v>
      </c>
      <c r="T320">
        <v>1</v>
      </c>
      <c r="U320" s="3" t="s">
        <v>1518</v>
      </c>
      <c r="V320" s="2">
        <v>40662.242361111108</v>
      </c>
      <c r="W320" t="str">
        <f t="shared" si="46"/>
        <v>Negative</v>
      </c>
      <c r="X320" t="s">
        <v>1858</v>
      </c>
    </row>
    <row r="321" spans="1:24" ht="409.6" hidden="1" x14ac:dyDescent="0.3">
      <c r="A321" t="s">
        <v>1512</v>
      </c>
      <c r="B321" t="s">
        <v>1513</v>
      </c>
      <c r="C321" t="s">
        <v>1514</v>
      </c>
      <c r="D321" t="s">
        <v>25</v>
      </c>
      <c r="E321" t="s">
        <v>26</v>
      </c>
      <c r="F321">
        <v>89502</v>
      </c>
      <c r="G321">
        <v>39.513955690800003</v>
      </c>
      <c r="H321">
        <v>-119.78287065329999</v>
      </c>
      <c r="I321">
        <v>3.5</v>
      </c>
      <c r="J321">
        <v>72</v>
      </c>
      <c r="K321">
        <v>1</v>
      </c>
      <c r="L321" t="s">
        <v>499</v>
      </c>
      <c r="M321" t="s">
        <v>1515</v>
      </c>
      <c r="N321" t="s">
        <v>29</v>
      </c>
      <c r="O321" t="s">
        <v>1519</v>
      </c>
      <c r="P321" t="s">
        <v>1520</v>
      </c>
      <c r="Q321">
        <v>5</v>
      </c>
      <c r="R321">
        <v>2</v>
      </c>
      <c r="S321">
        <v>1</v>
      </c>
      <c r="T321">
        <v>1</v>
      </c>
      <c r="U321" s="1" t="s">
        <v>1521</v>
      </c>
      <c r="V321" s="2">
        <v>43360.756747685184</v>
      </c>
    </row>
    <row r="322" spans="1:24" ht="409.6" hidden="1" x14ac:dyDescent="0.3">
      <c r="A322" t="s">
        <v>1522</v>
      </c>
      <c r="B322" t="s">
        <v>1523</v>
      </c>
      <c r="C322" t="s">
        <v>1524</v>
      </c>
      <c r="D322" t="s">
        <v>25</v>
      </c>
      <c r="E322" t="s">
        <v>26</v>
      </c>
      <c r="F322">
        <v>89502</v>
      </c>
      <c r="G322">
        <v>39.504846000000001</v>
      </c>
      <c r="H322">
        <v>-119.783981</v>
      </c>
      <c r="I322">
        <v>3</v>
      </c>
      <c r="J322">
        <v>67</v>
      </c>
      <c r="K322">
        <v>1</v>
      </c>
      <c r="L322" t="s">
        <v>655</v>
      </c>
      <c r="M322" t="s">
        <v>187</v>
      </c>
      <c r="N322" t="s">
        <v>29</v>
      </c>
      <c r="O322" t="s">
        <v>1525</v>
      </c>
      <c r="P322" t="s">
        <v>1526</v>
      </c>
      <c r="Q322">
        <v>4</v>
      </c>
      <c r="R322">
        <v>2</v>
      </c>
      <c r="S322">
        <v>1</v>
      </c>
      <c r="T322">
        <v>1</v>
      </c>
      <c r="U322" s="1" t="s">
        <v>1527</v>
      </c>
      <c r="V322" s="2">
        <v>42350.162754629629</v>
      </c>
    </row>
    <row r="323" spans="1:24" x14ac:dyDescent="0.3">
      <c r="A323" t="s">
        <v>1522</v>
      </c>
      <c r="B323" t="s">
        <v>1523</v>
      </c>
      <c r="C323" t="s">
        <v>1524</v>
      </c>
      <c r="D323" t="s">
        <v>25</v>
      </c>
      <c r="E323" t="s">
        <v>26</v>
      </c>
      <c r="F323">
        <v>89502</v>
      </c>
      <c r="G323">
        <v>39.504846000000001</v>
      </c>
      <c r="H323">
        <v>-119.783981</v>
      </c>
      <c r="I323">
        <v>3</v>
      </c>
      <c r="J323">
        <v>67</v>
      </c>
      <c r="K323">
        <v>1</v>
      </c>
      <c r="L323" t="s">
        <v>655</v>
      </c>
      <c r="M323" t="s">
        <v>187</v>
      </c>
      <c r="N323" t="s">
        <v>29</v>
      </c>
      <c r="O323" t="s">
        <v>1528</v>
      </c>
      <c r="P323" t="s">
        <v>1529</v>
      </c>
      <c r="Q323">
        <v>1</v>
      </c>
      <c r="R323">
        <v>2</v>
      </c>
      <c r="S323">
        <v>0</v>
      </c>
      <c r="T323">
        <v>0</v>
      </c>
      <c r="U323" s="3" t="s">
        <v>1530</v>
      </c>
      <c r="V323" s="2">
        <v>42744.574305555558</v>
      </c>
      <c r="W323" t="str">
        <f t="shared" ref="W323:W325" si="47">IF(OR(I323 &lt;= 2, Q323 &lt;= 2, ISNUMBER(SEARCH("racism", U323)), ISNUMBER(SEARCH("sexism", U323)), ISNUMBER(SEARCH("homophobic", U323)), ISNUMBER(SEARCH("rude", U323)),ISNUMBER(SEARCH("crappy", U323)),ISNUMBER(SEARCH("stink", U323)), ISNUMBER(SEARCH("ignored", U323)), ISNUMBER(SEARCH("disrespect", U323))), "Negative", "Positive")</f>
        <v>Negative</v>
      </c>
      <c r="X323" t="s">
        <v>1858</v>
      </c>
    </row>
    <row r="324" spans="1:24" x14ac:dyDescent="0.3">
      <c r="A324" t="s">
        <v>1531</v>
      </c>
      <c r="B324" t="s">
        <v>1532</v>
      </c>
      <c r="C324" t="s">
        <v>1533</v>
      </c>
      <c r="D324" t="s">
        <v>133</v>
      </c>
      <c r="E324" t="s">
        <v>134</v>
      </c>
      <c r="F324">
        <v>85756</v>
      </c>
      <c r="G324">
        <v>32.123907953699998</v>
      </c>
      <c r="H324">
        <v>-110.9357022839</v>
      </c>
      <c r="I324">
        <v>3</v>
      </c>
      <c r="J324">
        <v>100</v>
      </c>
      <c r="K324">
        <v>1</v>
      </c>
      <c r="L324" t="s">
        <v>1534</v>
      </c>
      <c r="M324" t="s">
        <v>870</v>
      </c>
      <c r="N324" t="s">
        <v>29</v>
      </c>
      <c r="O324" t="s">
        <v>1535</v>
      </c>
      <c r="P324" t="s">
        <v>1536</v>
      </c>
      <c r="Q324">
        <v>2</v>
      </c>
      <c r="R324">
        <v>2</v>
      </c>
      <c r="S324">
        <v>2</v>
      </c>
      <c r="T324">
        <v>0</v>
      </c>
      <c r="U324" s="3" t="s">
        <v>1537</v>
      </c>
      <c r="V324" s="2">
        <v>42057.142071759263</v>
      </c>
      <c r="W324" t="str">
        <f t="shared" si="47"/>
        <v>Negative</v>
      </c>
      <c r="X324" t="s">
        <v>1858</v>
      </c>
    </row>
    <row r="325" spans="1:24" x14ac:dyDescent="0.3">
      <c r="A325" t="s">
        <v>1531</v>
      </c>
      <c r="B325" t="s">
        <v>1532</v>
      </c>
      <c r="C325" t="s">
        <v>1533</v>
      </c>
      <c r="D325" t="s">
        <v>133</v>
      </c>
      <c r="E325" t="s">
        <v>134</v>
      </c>
      <c r="F325">
        <v>85756</v>
      </c>
      <c r="G325">
        <v>32.123907953699998</v>
      </c>
      <c r="H325">
        <v>-110.9357022839</v>
      </c>
      <c r="I325">
        <v>3</v>
      </c>
      <c r="J325">
        <v>100</v>
      </c>
      <c r="K325">
        <v>1</v>
      </c>
      <c r="L325" t="s">
        <v>1534</v>
      </c>
      <c r="M325" t="s">
        <v>870</v>
      </c>
      <c r="N325" t="s">
        <v>29</v>
      </c>
      <c r="O325" t="s">
        <v>1538</v>
      </c>
      <c r="P325" t="s">
        <v>1539</v>
      </c>
      <c r="Q325">
        <v>3</v>
      </c>
      <c r="R325">
        <v>1</v>
      </c>
      <c r="S325">
        <v>0</v>
      </c>
      <c r="T325">
        <v>0</v>
      </c>
      <c r="U325" s="3" t="s">
        <v>1540</v>
      </c>
      <c r="V325" s="2">
        <v>43380.575474537036</v>
      </c>
      <c r="W325" t="str">
        <f t="shared" si="47"/>
        <v>Positive</v>
      </c>
      <c r="X325" t="s">
        <v>1858</v>
      </c>
    </row>
    <row r="326" spans="1:24" ht="409.6" hidden="1" x14ac:dyDescent="0.3">
      <c r="A326" t="s">
        <v>1541</v>
      </c>
      <c r="B326" t="s">
        <v>1542</v>
      </c>
      <c r="C326" t="s">
        <v>1543</v>
      </c>
      <c r="D326" t="s">
        <v>25</v>
      </c>
      <c r="E326" t="s">
        <v>26</v>
      </c>
      <c r="F326">
        <v>89503</v>
      </c>
      <c r="G326">
        <v>39.531708999999999</v>
      </c>
      <c r="H326">
        <v>-119.815485</v>
      </c>
      <c r="I326">
        <v>2.5</v>
      </c>
      <c r="J326">
        <v>76</v>
      </c>
      <c r="K326">
        <v>0</v>
      </c>
      <c r="L326" t="s">
        <v>1544</v>
      </c>
      <c r="M326" t="s">
        <v>1545</v>
      </c>
      <c r="N326" t="s">
        <v>1546</v>
      </c>
      <c r="O326" t="s">
        <v>1547</v>
      </c>
      <c r="P326" t="s">
        <v>1548</v>
      </c>
      <c r="Q326">
        <v>4</v>
      </c>
      <c r="R326">
        <v>0</v>
      </c>
      <c r="S326">
        <v>1</v>
      </c>
      <c r="T326">
        <v>0</v>
      </c>
      <c r="U326" s="1" t="s">
        <v>1549</v>
      </c>
      <c r="V326" s="2">
        <v>40475.260474537034</v>
      </c>
    </row>
    <row r="327" spans="1:24" ht="409.6" hidden="1" x14ac:dyDescent="0.3">
      <c r="A327" t="s">
        <v>1550</v>
      </c>
      <c r="B327" t="s">
        <v>1551</v>
      </c>
      <c r="C327" t="s">
        <v>1552</v>
      </c>
      <c r="D327" t="s">
        <v>74</v>
      </c>
      <c r="E327" t="s">
        <v>40</v>
      </c>
      <c r="F327">
        <v>19106</v>
      </c>
      <c r="G327">
        <v>39.952805400000003</v>
      </c>
      <c r="H327">
        <v>-75.140445999999997</v>
      </c>
      <c r="I327">
        <v>3.5</v>
      </c>
      <c r="J327">
        <v>88</v>
      </c>
      <c r="K327">
        <v>1</v>
      </c>
      <c r="L327" t="s">
        <v>1553</v>
      </c>
      <c r="M327" t="s">
        <v>1554</v>
      </c>
      <c r="N327" t="s">
        <v>29</v>
      </c>
      <c r="O327" t="s">
        <v>1555</v>
      </c>
      <c r="P327" t="s">
        <v>1556</v>
      </c>
      <c r="Q327">
        <v>5</v>
      </c>
      <c r="R327">
        <v>2</v>
      </c>
      <c r="S327">
        <v>0</v>
      </c>
      <c r="T327">
        <v>0</v>
      </c>
      <c r="U327" s="1" t="s">
        <v>1557</v>
      </c>
      <c r="V327" s="2">
        <v>42864.069675925923</v>
      </c>
    </row>
    <row r="328" spans="1:24" x14ac:dyDescent="0.3">
      <c r="A328" t="s">
        <v>1550</v>
      </c>
      <c r="B328" t="s">
        <v>1551</v>
      </c>
      <c r="C328" t="s">
        <v>1552</v>
      </c>
      <c r="D328" t="s">
        <v>74</v>
      </c>
      <c r="E328" t="s">
        <v>40</v>
      </c>
      <c r="F328">
        <v>19106</v>
      </c>
      <c r="G328">
        <v>39.952805400000003</v>
      </c>
      <c r="H328">
        <v>-75.140445999999997</v>
      </c>
      <c r="I328">
        <v>3.5</v>
      </c>
      <c r="J328">
        <v>88</v>
      </c>
      <c r="K328">
        <v>1</v>
      </c>
      <c r="L328" t="s">
        <v>1553</v>
      </c>
      <c r="M328" t="s">
        <v>1554</v>
      </c>
      <c r="N328" t="s">
        <v>29</v>
      </c>
      <c r="O328" t="s">
        <v>1558</v>
      </c>
      <c r="P328" t="s">
        <v>1559</v>
      </c>
      <c r="Q328">
        <v>1</v>
      </c>
      <c r="R328">
        <v>2</v>
      </c>
      <c r="S328">
        <v>0</v>
      </c>
      <c r="T328">
        <v>0</v>
      </c>
      <c r="U328" s="3" t="s">
        <v>1560</v>
      </c>
      <c r="V328" s="2">
        <v>43584.402824074074</v>
      </c>
      <c r="W328" t="str">
        <f t="shared" ref="W328:W329" si="48">IF(OR(I328 &lt;= 2, Q328 &lt;= 2, ISNUMBER(SEARCH("racism", U328)), ISNUMBER(SEARCH("sexism", U328)), ISNUMBER(SEARCH("homophobic", U328)), ISNUMBER(SEARCH("rude", U328)),ISNUMBER(SEARCH("crappy", U328)),ISNUMBER(SEARCH("stink", U328)), ISNUMBER(SEARCH("ignored", U328)), ISNUMBER(SEARCH("disrespect", U328))), "Negative", "Positive")</f>
        <v>Negative</v>
      </c>
      <c r="X328" t="s">
        <v>1858</v>
      </c>
    </row>
    <row r="329" spans="1:24" x14ac:dyDescent="0.3">
      <c r="A329" t="s">
        <v>1550</v>
      </c>
      <c r="B329" t="s">
        <v>1551</v>
      </c>
      <c r="C329" t="s">
        <v>1552</v>
      </c>
      <c r="D329" t="s">
        <v>74</v>
      </c>
      <c r="E329" t="s">
        <v>40</v>
      </c>
      <c r="F329">
        <v>19106</v>
      </c>
      <c r="G329">
        <v>39.952805400000003</v>
      </c>
      <c r="H329">
        <v>-75.140445999999997</v>
      </c>
      <c r="I329">
        <v>3.5</v>
      </c>
      <c r="J329">
        <v>88</v>
      </c>
      <c r="K329">
        <v>1</v>
      </c>
      <c r="L329" t="s">
        <v>1553</v>
      </c>
      <c r="M329" t="s">
        <v>1554</v>
      </c>
      <c r="N329" t="s">
        <v>29</v>
      </c>
      <c r="O329" t="s">
        <v>1561</v>
      </c>
      <c r="P329" t="s">
        <v>1562</v>
      </c>
      <c r="Q329">
        <v>1</v>
      </c>
      <c r="R329">
        <v>0</v>
      </c>
      <c r="S329">
        <v>0</v>
      </c>
      <c r="T329">
        <v>0</v>
      </c>
      <c r="U329" s="3" t="s">
        <v>1563</v>
      </c>
      <c r="V329" s="2">
        <v>43659.100219907406</v>
      </c>
      <c r="W329" t="str">
        <f t="shared" si="48"/>
        <v>Negative</v>
      </c>
      <c r="X329" t="s">
        <v>1858</v>
      </c>
    </row>
    <row r="330" spans="1:24" ht="409.6" hidden="1" x14ac:dyDescent="0.3">
      <c r="A330" t="s">
        <v>1550</v>
      </c>
      <c r="B330" t="s">
        <v>1551</v>
      </c>
      <c r="C330" t="s">
        <v>1552</v>
      </c>
      <c r="D330" t="s">
        <v>74</v>
      </c>
      <c r="E330" t="s">
        <v>40</v>
      </c>
      <c r="F330">
        <v>19106</v>
      </c>
      <c r="G330">
        <v>39.952805400000003</v>
      </c>
      <c r="H330">
        <v>-75.140445999999997</v>
      </c>
      <c r="I330">
        <v>3.5</v>
      </c>
      <c r="J330">
        <v>88</v>
      </c>
      <c r="K330">
        <v>1</v>
      </c>
      <c r="L330" t="s">
        <v>1553</v>
      </c>
      <c r="M330" t="s">
        <v>1554</v>
      </c>
      <c r="N330" t="s">
        <v>29</v>
      </c>
      <c r="O330" t="s">
        <v>1564</v>
      </c>
      <c r="P330" t="s">
        <v>1565</v>
      </c>
      <c r="Q330">
        <v>4</v>
      </c>
      <c r="R330">
        <v>10</v>
      </c>
      <c r="S330">
        <v>6</v>
      </c>
      <c r="T330">
        <v>6</v>
      </c>
      <c r="U330" s="1" t="s">
        <v>1566</v>
      </c>
      <c r="V330" s="2">
        <v>43644.620127314818</v>
      </c>
    </row>
    <row r="331" spans="1:24" x14ac:dyDescent="0.3">
      <c r="A331" t="s">
        <v>1567</v>
      </c>
      <c r="B331" t="s">
        <v>1568</v>
      </c>
      <c r="C331" t="s">
        <v>1569</v>
      </c>
      <c r="D331" t="s">
        <v>133</v>
      </c>
      <c r="E331" t="s">
        <v>134</v>
      </c>
      <c r="F331">
        <v>85756</v>
      </c>
      <c r="G331">
        <v>32.125894299999999</v>
      </c>
      <c r="H331">
        <v>-110.933116</v>
      </c>
      <c r="I331">
        <v>2.5</v>
      </c>
      <c r="J331">
        <v>40</v>
      </c>
      <c r="K331">
        <v>1</v>
      </c>
      <c r="L331" t="s">
        <v>1001</v>
      </c>
      <c r="M331" t="s">
        <v>180</v>
      </c>
      <c r="O331" t="s">
        <v>1570</v>
      </c>
      <c r="P331" t="s">
        <v>1571</v>
      </c>
      <c r="Q331">
        <v>1</v>
      </c>
      <c r="R331">
        <v>0</v>
      </c>
      <c r="S331">
        <v>0</v>
      </c>
      <c r="T331">
        <v>0</v>
      </c>
      <c r="U331" s="3" t="s">
        <v>1572</v>
      </c>
      <c r="V331" s="2">
        <v>44198.7809837963</v>
      </c>
      <c r="W331" t="str">
        <f>IF(OR(I331 &lt;= 2, Q331 &lt;= 2, ISNUMBER(SEARCH("racism", U331)), ISNUMBER(SEARCH("sexism", U331)), ISNUMBER(SEARCH("homophobic", U331)), ISNUMBER(SEARCH("rude", U331)),ISNUMBER(SEARCH("crappy", U331)),ISNUMBER(SEARCH("stink", U331)), ISNUMBER(SEARCH("ignored", U331)), ISNUMBER(SEARCH("disrespect", U331))), "Negative", "Positive")</f>
        <v>Negative</v>
      </c>
      <c r="X331" t="s">
        <v>1858</v>
      </c>
    </row>
    <row r="332" spans="1:24" ht="409.6" hidden="1" x14ac:dyDescent="0.3">
      <c r="A332" t="s">
        <v>1573</v>
      </c>
      <c r="B332" t="s">
        <v>1574</v>
      </c>
      <c r="C332" t="s">
        <v>1575</v>
      </c>
      <c r="D332" t="s">
        <v>1576</v>
      </c>
      <c r="E332" t="s">
        <v>40</v>
      </c>
      <c r="F332">
        <v>19406</v>
      </c>
      <c r="G332">
        <v>40.096557580300001</v>
      </c>
      <c r="H332">
        <v>-75.415531488200003</v>
      </c>
      <c r="I332">
        <v>2.5</v>
      </c>
      <c r="J332">
        <v>90</v>
      </c>
      <c r="K332">
        <v>1</v>
      </c>
      <c r="L332" t="s">
        <v>146</v>
      </c>
      <c r="M332" t="s">
        <v>164</v>
      </c>
      <c r="N332" t="s">
        <v>29</v>
      </c>
      <c r="O332" t="s">
        <v>1577</v>
      </c>
      <c r="P332" t="s">
        <v>1578</v>
      </c>
      <c r="Q332">
        <v>4</v>
      </c>
      <c r="R332">
        <v>5</v>
      </c>
      <c r="S332">
        <v>4</v>
      </c>
      <c r="T332">
        <v>2</v>
      </c>
      <c r="U332" s="1" t="s">
        <v>1579</v>
      </c>
      <c r="V332" s="2">
        <v>40037.865358796298</v>
      </c>
    </row>
    <row r="333" spans="1:24" x14ac:dyDescent="0.3">
      <c r="A333" t="s">
        <v>1573</v>
      </c>
      <c r="B333" t="s">
        <v>1574</v>
      </c>
      <c r="C333" t="s">
        <v>1575</v>
      </c>
      <c r="D333" t="s">
        <v>1576</v>
      </c>
      <c r="E333" t="s">
        <v>40</v>
      </c>
      <c r="F333">
        <v>19406</v>
      </c>
      <c r="G333">
        <v>40.096557580300001</v>
      </c>
      <c r="H333">
        <v>-75.415531488200003</v>
      </c>
      <c r="I333">
        <v>2.5</v>
      </c>
      <c r="J333">
        <v>90</v>
      </c>
      <c r="K333">
        <v>1</v>
      </c>
      <c r="L333" t="s">
        <v>146</v>
      </c>
      <c r="M333" t="s">
        <v>164</v>
      </c>
      <c r="N333" t="s">
        <v>29</v>
      </c>
      <c r="O333" t="s">
        <v>1580</v>
      </c>
      <c r="P333" t="s">
        <v>1581</v>
      </c>
      <c r="Q333">
        <v>2</v>
      </c>
      <c r="R333">
        <v>2</v>
      </c>
      <c r="S333">
        <v>2</v>
      </c>
      <c r="T333">
        <v>1</v>
      </c>
      <c r="U333" s="3" t="s">
        <v>1582</v>
      </c>
      <c r="V333" s="2">
        <v>42879.683067129627</v>
      </c>
      <c r="W333" t="str">
        <f t="shared" ref="W333:W335" si="49">IF(OR(I333 &lt;= 2, Q333 &lt;= 2, ISNUMBER(SEARCH("racism", U333)), ISNUMBER(SEARCH("sexism", U333)), ISNUMBER(SEARCH("homophobic", U333)), ISNUMBER(SEARCH("rude", U333)),ISNUMBER(SEARCH("crappy", U333)),ISNUMBER(SEARCH("stink", U333)), ISNUMBER(SEARCH("ignored", U333)), ISNUMBER(SEARCH("disrespect", U333))), "Negative", "Positive")</f>
        <v>Negative</v>
      </c>
      <c r="X333" t="s">
        <v>1858</v>
      </c>
    </row>
    <row r="334" spans="1:24" x14ac:dyDescent="0.3">
      <c r="A334" t="s">
        <v>1573</v>
      </c>
      <c r="B334" t="s">
        <v>1574</v>
      </c>
      <c r="C334" t="s">
        <v>1575</v>
      </c>
      <c r="D334" t="s">
        <v>1576</v>
      </c>
      <c r="E334" t="s">
        <v>40</v>
      </c>
      <c r="F334">
        <v>19406</v>
      </c>
      <c r="G334">
        <v>40.096557580300001</v>
      </c>
      <c r="H334">
        <v>-75.415531488200003</v>
      </c>
      <c r="I334">
        <v>2.5</v>
      </c>
      <c r="J334">
        <v>90</v>
      </c>
      <c r="K334">
        <v>1</v>
      </c>
      <c r="L334" t="s">
        <v>146</v>
      </c>
      <c r="M334" t="s">
        <v>164</v>
      </c>
      <c r="N334" t="s">
        <v>29</v>
      </c>
      <c r="O334" t="s">
        <v>1583</v>
      </c>
      <c r="P334" t="s">
        <v>1584</v>
      </c>
      <c r="Q334">
        <v>1</v>
      </c>
      <c r="R334">
        <v>0</v>
      </c>
      <c r="S334">
        <v>0</v>
      </c>
      <c r="T334">
        <v>0</v>
      </c>
      <c r="U334" s="3" t="s">
        <v>1585</v>
      </c>
      <c r="V334" s="2">
        <v>43568.35728009259</v>
      </c>
      <c r="W334" t="str">
        <f t="shared" si="49"/>
        <v>Negative</v>
      </c>
      <c r="X334" t="s">
        <v>1858</v>
      </c>
    </row>
    <row r="335" spans="1:24" x14ac:dyDescent="0.3">
      <c r="A335" t="s">
        <v>1586</v>
      </c>
      <c r="B335" t="s">
        <v>1587</v>
      </c>
      <c r="C335" t="s">
        <v>1588</v>
      </c>
      <c r="D335" t="s">
        <v>74</v>
      </c>
      <c r="E335" t="s">
        <v>40</v>
      </c>
      <c r="F335">
        <v>19107</v>
      </c>
      <c r="G335">
        <v>39.953572299999998</v>
      </c>
      <c r="H335">
        <v>-75.158085299999996</v>
      </c>
      <c r="I335">
        <v>3</v>
      </c>
      <c r="J335">
        <v>237</v>
      </c>
      <c r="K335">
        <v>1</v>
      </c>
      <c r="L335" t="s">
        <v>1589</v>
      </c>
      <c r="M335" t="s">
        <v>1590</v>
      </c>
      <c r="N335" t="s">
        <v>29</v>
      </c>
      <c r="O335" t="s">
        <v>1591</v>
      </c>
      <c r="P335" t="s">
        <v>1592</v>
      </c>
      <c r="Q335">
        <v>3</v>
      </c>
      <c r="R335">
        <v>2</v>
      </c>
      <c r="S335">
        <v>0</v>
      </c>
      <c r="T335">
        <v>1</v>
      </c>
      <c r="U335" s="3" t="s">
        <v>1593</v>
      </c>
      <c r="V335" s="2">
        <v>40533.753148148149</v>
      </c>
      <c r="W335" t="str">
        <f t="shared" si="49"/>
        <v>Positive</v>
      </c>
      <c r="X335" t="s">
        <v>1858</v>
      </c>
    </row>
    <row r="336" spans="1:24" ht="409.6" hidden="1" x14ac:dyDescent="0.3">
      <c r="A336" t="s">
        <v>1586</v>
      </c>
      <c r="B336" t="s">
        <v>1587</v>
      </c>
      <c r="C336" t="s">
        <v>1588</v>
      </c>
      <c r="D336" t="s">
        <v>74</v>
      </c>
      <c r="E336" t="s">
        <v>40</v>
      </c>
      <c r="F336">
        <v>19107</v>
      </c>
      <c r="G336">
        <v>39.953572299999998</v>
      </c>
      <c r="H336">
        <v>-75.158085299999996</v>
      </c>
      <c r="I336">
        <v>3</v>
      </c>
      <c r="J336">
        <v>237</v>
      </c>
      <c r="K336">
        <v>1</v>
      </c>
      <c r="L336" t="s">
        <v>1589</v>
      </c>
      <c r="M336" t="s">
        <v>1590</v>
      </c>
      <c r="N336" t="s">
        <v>29</v>
      </c>
      <c r="O336" t="s">
        <v>1594</v>
      </c>
      <c r="P336" t="s">
        <v>1595</v>
      </c>
      <c r="Q336">
        <v>4</v>
      </c>
      <c r="R336">
        <v>0</v>
      </c>
      <c r="S336">
        <v>0</v>
      </c>
      <c r="T336">
        <v>1</v>
      </c>
      <c r="U336" s="1" t="s">
        <v>1596</v>
      </c>
      <c r="V336" s="2">
        <v>42293.89880787037</v>
      </c>
    </row>
    <row r="337" spans="1:24" x14ac:dyDescent="0.3">
      <c r="A337" t="s">
        <v>1586</v>
      </c>
      <c r="B337" t="s">
        <v>1587</v>
      </c>
      <c r="C337" t="s">
        <v>1588</v>
      </c>
      <c r="D337" t="s">
        <v>74</v>
      </c>
      <c r="E337" t="s">
        <v>40</v>
      </c>
      <c r="F337">
        <v>19107</v>
      </c>
      <c r="G337">
        <v>39.953572299999998</v>
      </c>
      <c r="H337">
        <v>-75.158085299999996</v>
      </c>
      <c r="I337">
        <v>3</v>
      </c>
      <c r="J337">
        <v>237</v>
      </c>
      <c r="K337">
        <v>1</v>
      </c>
      <c r="L337" t="s">
        <v>1589</v>
      </c>
      <c r="M337" t="s">
        <v>1590</v>
      </c>
      <c r="N337" t="s">
        <v>29</v>
      </c>
      <c r="O337" t="s">
        <v>1597</v>
      </c>
      <c r="P337" t="s">
        <v>1598</v>
      </c>
      <c r="Q337">
        <v>3</v>
      </c>
      <c r="R337">
        <v>0</v>
      </c>
      <c r="S337">
        <v>0</v>
      </c>
      <c r="T337">
        <v>0</v>
      </c>
      <c r="U337" s="3" t="s">
        <v>1599</v>
      </c>
      <c r="V337" s="2">
        <v>41175.533703703702</v>
      </c>
      <c r="W337" t="str">
        <f t="shared" ref="W337:W338" si="50">IF(OR(I337 &lt;= 2, Q337 &lt;= 2, ISNUMBER(SEARCH("racism", U337)), ISNUMBER(SEARCH("sexism", U337)), ISNUMBER(SEARCH("homophobic", U337)), ISNUMBER(SEARCH("rude", U337)),ISNUMBER(SEARCH("crappy", U337)),ISNUMBER(SEARCH("stink", U337)), ISNUMBER(SEARCH("ignored", U337)), ISNUMBER(SEARCH("disrespect", U337))), "Negative", "Positive")</f>
        <v>Positive</v>
      </c>
      <c r="X337" t="s">
        <v>1858</v>
      </c>
    </row>
    <row r="338" spans="1:24" x14ac:dyDescent="0.3">
      <c r="A338" t="s">
        <v>1586</v>
      </c>
      <c r="B338" t="s">
        <v>1587</v>
      </c>
      <c r="C338" t="s">
        <v>1588</v>
      </c>
      <c r="D338" t="s">
        <v>74</v>
      </c>
      <c r="E338" t="s">
        <v>40</v>
      </c>
      <c r="F338">
        <v>19107</v>
      </c>
      <c r="G338">
        <v>39.953572299999998</v>
      </c>
      <c r="H338">
        <v>-75.158085299999996</v>
      </c>
      <c r="I338">
        <v>3</v>
      </c>
      <c r="J338">
        <v>237</v>
      </c>
      <c r="K338">
        <v>1</v>
      </c>
      <c r="L338" t="s">
        <v>1589</v>
      </c>
      <c r="M338" t="s">
        <v>1590</v>
      </c>
      <c r="N338" t="s">
        <v>29</v>
      </c>
      <c r="O338" t="s">
        <v>1600</v>
      </c>
      <c r="P338" t="s">
        <v>113</v>
      </c>
      <c r="Q338">
        <v>3</v>
      </c>
      <c r="R338">
        <v>1</v>
      </c>
      <c r="S338">
        <v>1</v>
      </c>
      <c r="T338">
        <v>0</v>
      </c>
      <c r="U338" s="3" t="s">
        <v>1601</v>
      </c>
      <c r="V338" s="2">
        <v>41185.714282407411</v>
      </c>
      <c r="W338" t="str">
        <f t="shared" si="50"/>
        <v>Positive</v>
      </c>
      <c r="X338" t="s">
        <v>1858</v>
      </c>
    </row>
    <row r="339" spans="1:24" ht="409.6" hidden="1" x14ac:dyDescent="0.3">
      <c r="A339" t="s">
        <v>1586</v>
      </c>
      <c r="B339" t="s">
        <v>1587</v>
      </c>
      <c r="C339" t="s">
        <v>1588</v>
      </c>
      <c r="D339" t="s">
        <v>74</v>
      </c>
      <c r="E339" t="s">
        <v>40</v>
      </c>
      <c r="F339">
        <v>19107</v>
      </c>
      <c r="G339">
        <v>39.953572299999998</v>
      </c>
      <c r="H339">
        <v>-75.158085299999996</v>
      </c>
      <c r="I339">
        <v>3</v>
      </c>
      <c r="J339">
        <v>237</v>
      </c>
      <c r="K339">
        <v>1</v>
      </c>
      <c r="L339" t="s">
        <v>1589</v>
      </c>
      <c r="M339" t="s">
        <v>1590</v>
      </c>
      <c r="N339" t="s">
        <v>29</v>
      </c>
      <c r="O339" t="s">
        <v>1602</v>
      </c>
      <c r="P339" t="s">
        <v>1603</v>
      </c>
      <c r="Q339">
        <v>5</v>
      </c>
      <c r="R339">
        <v>0</v>
      </c>
      <c r="S339">
        <v>0</v>
      </c>
      <c r="T339">
        <v>0</v>
      </c>
      <c r="U339" s="1" t="s">
        <v>1604</v>
      </c>
      <c r="V339" s="2">
        <v>43898.875115740739</v>
      </c>
    </row>
    <row r="340" spans="1:24" x14ac:dyDescent="0.3">
      <c r="A340" t="s">
        <v>1586</v>
      </c>
      <c r="B340" t="s">
        <v>1587</v>
      </c>
      <c r="C340" t="s">
        <v>1588</v>
      </c>
      <c r="D340" t="s">
        <v>74</v>
      </c>
      <c r="E340" t="s">
        <v>40</v>
      </c>
      <c r="F340">
        <v>19107</v>
      </c>
      <c r="G340">
        <v>39.953572299999998</v>
      </c>
      <c r="H340">
        <v>-75.158085299999996</v>
      </c>
      <c r="I340">
        <v>3</v>
      </c>
      <c r="J340">
        <v>237</v>
      </c>
      <c r="K340">
        <v>1</v>
      </c>
      <c r="L340" t="s">
        <v>1589</v>
      </c>
      <c r="M340" t="s">
        <v>1590</v>
      </c>
      <c r="N340" t="s">
        <v>29</v>
      </c>
      <c r="O340" t="s">
        <v>1605</v>
      </c>
      <c r="P340" t="s">
        <v>1606</v>
      </c>
      <c r="Q340">
        <v>3</v>
      </c>
      <c r="R340">
        <v>0</v>
      </c>
      <c r="S340">
        <v>0</v>
      </c>
      <c r="T340">
        <v>1</v>
      </c>
      <c r="U340" s="3" t="s">
        <v>1607</v>
      </c>
      <c r="V340" s="2">
        <v>43619.441944444443</v>
      </c>
      <c r="W340" t="str">
        <f>IF(OR(I340 &lt;= 2, Q340 &lt;= 2, ISNUMBER(SEARCH("racism", U340)), ISNUMBER(SEARCH("sexism", U340)), ISNUMBER(SEARCH("homophobic", U340)), ISNUMBER(SEARCH("rude", U340)),ISNUMBER(SEARCH("crappy", U340)),ISNUMBER(SEARCH("stink", U340)), ISNUMBER(SEARCH("ignored", U340)), ISNUMBER(SEARCH("disrespect", U340))), "Negative", "Positive")</f>
        <v>Negative</v>
      </c>
      <c r="X340" t="s">
        <v>1858</v>
      </c>
    </row>
    <row r="341" spans="1:24" hidden="1" x14ac:dyDescent="0.3">
      <c r="A341" t="s">
        <v>1608</v>
      </c>
      <c r="B341" t="s">
        <v>1609</v>
      </c>
      <c r="C341" t="s">
        <v>1610</v>
      </c>
      <c r="D341" t="s">
        <v>361</v>
      </c>
      <c r="E341" t="s">
        <v>40</v>
      </c>
      <c r="F341">
        <v>19355</v>
      </c>
      <c r="G341">
        <v>40.044511999999997</v>
      </c>
      <c r="H341">
        <v>-75.522780999999995</v>
      </c>
      <c r="I341">
        <v>3</v>
      </c>
      <c r="J341">
        <v>24</v>
      </c>
      <c r="K341">
        <v>1</v>
      </c>
      <c r="L341" t="s">
        <v>1553</v>
      </c>
      <c r="M341" t="s">
        <v>64</v>
      </c>
      <c r="N341" t="s">
        <v>29</v>
      </c>
      <c r="O341" t="s">
        <v>1611</v>
      </c>
      <c r="P341" t="s">
        <v>1612</v>
      </c>
      <c r="Q341">
        <v>5</v>
      </c>
      <c r="R341">
        <v>0</v>
      </c>
      <c r="S341">
        <v>0</v>
      </c>
      <c r="T341">
        <v>0</v>
      </c>
      <c r="U341" t="s">
        <v>1613</v>
      </c>
      <c r="V341" s="2">
        <v>43232.099236111113</v>
      </c>
    </row>
    <row r="342" spans="1:24" x14ac:dyDescent="0.3">
      <c r="A342" t="s">
        <v>1614</v>
      </c>
      <c r="B342" t="s">
        <v>1615</v>
      </c>
      <c r="C342" t="s">
        <v>1616</v>
      </c>
      <c r="D342" t="s">
        <v>133</v>
      </c>
      <c r="E342" t="s">
        <v>134</v>
      </c>
      <c r="F342">
        <v>85704</v>
      </c>
      <c r="G342">
        <v>32.315404078100002</v>
      </c>
      <c r="H342">
        <v>-110.97528191879999</v>
      </c>
      <c r="I342">
        <v>3.5</v>
      </c>
      <c r="J342">
        <v>19</v>
      </c>
      <c r="K342">
        <v>1</v>
      </c>
      <c r="L342" t="s">
        <v>1617</v>
      </c>
      <c r="M342" t="s">
        <v>1618</v>
      </c>
      <c r="N342" t="s">
        <v>29</v>
      </c>
      <c r="O342" t="s">
        <v>1619</v>
      </c>
      <c r="P342" t="s">
        <v>1620</v>
      </c>
      <c r="Q342">
        <v>2</v>
      </c>
      <c r="R342">
        <v>0</v>
      </c>
      <c r="S342">
        <v>0</v>
      </c>
      <c r="T342">
        <v>0</v>
      </c>
      <c r="U342" s="3" t="s">
        <v>1621</v>
      </c>
      <c r="V342" s="2">
        <v>40919.03329861111</v>
      </c>
      <c r="W342" t="str">
        <f t="shared" ref="W342:W344" si="51">IF(OR(I342 &lt;= 2, Q342 &lt;= 2, ISNUMBER(SEARCH("racism", U342)), ISNUMBER(SEARCH("sexism", U342)), ISNUMBER(SEARCH("homophobic", U342)), ISNUMBER(SEARCH("rude", U342)),ISNUMBER(SEARCH("crappy", U342)),ISNUMBER(SEARCH("stink", U342)), ISNUMBER(SEARCH("ignored", U342)), ISNUMBER(SEARCH("disrespect", U342))), "Negative", "Positive")</f>
        <v>Negative</v>
      </c>
      <c r="X342" t="s">
        <v>1858</v>
      </c>
    </row>
    <row r="343" spans="1:24" x14ac:dyDescent="0.3">
      <c r="A343" t="s">
        <v>1622</v>
      </c>
      <c r="B343" t="s">
        <v>1623</v>
      </c>
      <c r="C343" t="s">
        <v>1624</v>
      </c>
      <c r="D343" t="s">
        <v>74</v>
      </c>
      <c r="E343" t="s">
        <v>40</v>
      </c>
      <c r="F343">
        <v>19103</v>
      </c>
      <c r="G343">
        <v>39.956422400000001</v>
      </c>
      <c r="H343">
        <v>-75.168898900000002</v>
      </c>
      <c r="I343">
        <v>2.5</v>
      </c>
      <c r="J343">
        <v>293</v>
      </c>
      <c r="K343">
        <v>0</v>
      </c>
      <c r="L343" t="s">
        <v>1001</v>
      </c>
      <c r="M343" t="s">
        <v>215</v>
      </c>
      <c r="N343" t="s">
        <v>29</v>
      </c>
      <c r="O343" t="s">
        <v>1625</v>
      </c>
      <c r="P343" t="s">
        <v>1626</v>
      </c>
      <c r="Q343">
        <v>3</v>
      </c>
      <c r="R343">
        <v>0</v>
      </c>
      <c r="S343">
        <v>0</v>
      </c>
      <c r="T343">
        <v>0</v>
      </c>
      <c r="U343" s="3" t="s">
        <v>1627</v>
      </c>
      <c r="V343" s="2">
        <v>41277.861574074072</v>
      </c>
      <c r="W343" t="str">
        <f t="shared" si="51"/>
        <v>Positive</v>
      </c>
      <c r="X343" t="s">
        <v>1858</v>
      </c>
    </row>
    <row r="344" spans="1:24" x14ac:dyDescent="0.3">
      <c r="A344" t="s">
        <v>1622</v>
      </c>
      <c r="B344" t="s">
        <v>1623</v>
      </c>
      <c r="C344" t="s">
        <v>1624</v>
      </c>
      <c r="D344" t="s">
        <v>74</v>
      </c>
      <c r="E344" t="s">
        <v>40</v>
      </c>
      <c r="F344">
        <v>19103</v>
      </c>
      <c r="G344">
        <v>39.956422400000001</v>
      </c>
      <c r="H344">
        <v>-75.168898900000002</v>
      </c>
      <c r="I344">
        <v>2.5</v>
      </c>
      <c r="J344">
        <v>293</v>
      </c>
      <c r="K344">
        <v>0</v>
      </c>
      <c r="L344" t="s">
        <v>1001</v>
      </c>
      <c r="M344" t="s">
        <v>215</v>
      </c>
      <c r="N344" t="s">
        <v>29</v>
      </c>
      <c r="O344" t="s">
        <v>1628</v>
      </c>
      <c r="P344" t="s">
        <v>1629</v>
      </c>
      <c r="Q344">
        <v>1</v>
      </c>
      <c r="R344">
        <v>0</v>
      </c>
      <c r="S344">
        <v>0</v>
      </c>
      <c r="T344">
        <v>0</v>
      </c>
      <c r="U344" s="3" t="s">
        <v>1630</v>
      </c>
      <c r="V344" s="2">
        <v>42438.843368055554</v>
      </c>
      <c r="W344" t="str">
        <f t="shared" si="51"/>
        <v>Negative</v>
      </c>
      <c r="X344" t="s">
        <v>1858</v>
      </c>
    </row>
    <row r="345" spans="1:24" hidden="1" x14ac:dyDescent="0.3">
      <c r="A345" t="s">
        <v>1622</v>
      </c>
      <c r="B345" t="s">
        <v>1623</v>
      </c>
      <c r="C345" t="s">
        <v>1624</v>
      </c>
      <c r="D345" t="s">
        <v>74</v>
      </c>
      <c r="E345" t="s">
        <v>40</v>
      </c>
      <c r="F345">
        <v>19103</v>
      </c>
      <c r="G345">
        <v>39.956422400000001</v>
      </c>
      <c r="H345">
        <v>-75.168898900000002</v>
      </c>
      <c r="I345">
        <v>2.5</v>
      </c>
      <c r="J345">
        <v>293</v>
      </c>
      <c r="K345">
        <v>0</v>
      </c>
      <c r="L345" t="s">
        <v>1001</v>
      </c>
      <c r="M345" t="s">
        <v>215</v>
      </c>
      <c r="N345" t="s">
        <v>29</v>
      </c>
      <c r="O345" t="s">
        <v>1631</v>
      </c>
      <c r="P345" t="s">
        <v>1632</v>
      </c>
      <c r="Q345">
        <v>4</v>
      </c>
      <c r="R345">
        <v>0</v>
      </c>
      <c r="S345">
        <v>0</v>
      </c>
      <c r="T345">
        <v>0</v>
      </c>
      <c r="U345" t="s">
        <v>1633</v>
      </c>
      <c r="V345" s="2">
        <v>42735.89607638889</v>
      </c>
    </row>
    <row r="346" spans="1:24" x14ac:dyDescent="0.3">
      <c r="A346" t="s">
        <v>1622</v>
      </c>
      <c r="B346" t="s">
        <v>1623</v>
      </c>
      <c r="C346" t="s">
        <v>1624</v>
      </c>
      <c r="D346" t="s">
        <v>74</v>
      </c>
      <c r="E346" t="s">
        <v>40</v>
      </c>
      <c r="F346">
        <v>19103</v>
      </c>
      <c r="G346">
        <v>39.956422400000001</v>
      </c>
      <c r="H346">
        <v>-75.168898900000002</v>
      </c>
      <c r="I346">
        <v>2.5</v>
      </c>
      <c r="J346">
        <v>293</v>
      </c>
      <c r="K346">
        <v>0</v>
      </c>
      <c r="L346" t="s">
        <v>1001</v>
      </c>
      <c r="M346" t="s">
        <v>215</v>
      </c>
      <c r="N346" t="s">
        <v>29</v>
      </c>
      <c r="O346" t="s">
        <v>1634</v>
      </c>
      <c r="P346" t="s">
        <v>1635</v>
      </c>
      <c r="Q346">
        <v>1</v>
      </c>
      <c r="R346">
        <v>1</v>
      </c>
      <c r="S346">
        <v>0</v>
      </c>
      <c r="T346">
        <v>0</v>
      </c>
      <c r="U346" s="3" t="s">
        <v>1636</v>
      </c>
      <c r="V346" s="2">
        <v>42721.82880787037</v>
      </c>
      <c r="W346" t="str">
        <f>IF(OR(I346 &lt;= 2, Q346 &lt;= 2, ISNUMBER(SEARCH("racism", U346)), ISNUMBER(SEARCH("sexism", U346)), ISNUMBER(SEARCH("homophobic", U346)), ISNUMBER(SEARCH("rude", U346)),ISNUMBER(SEARCH("crappy", U346)),ISNUMBER(SEARCH("stink", U346)), ISNUMBER(SEARCH("ignored", U346)), ISNUMBER(SEARCH("disrespect", U346))), "Negative", "Positive")</f>
        <v>Negative</v>
      </c>
      <c r="X346" t="s">
        <v>1858</v>
      </c>
    </row>
    <row r="347" spans="1:24" hidden="1" x14ac:dyDescent="0.3">
      <c r="A347" t="s">
        <v>1622</v>
      </c>
      <c r="B347" t="s">
        <v>1623</v>
      </c>
      <c r="C347" t="s">
        <v>1624</v>
      </c>
      <c r="D347" t="s">
        <v>74</v>
      </c>
      <c r="E347" t="s">
        <v>40</v>
      </c>
      <c r="F347">
        <v>19103</v>
      </c>
      <c r="G347">
        <v>39.956422400000001</v>
      </c>
      <c r="H347">
        <v>-75.168898900000002</v>
      </c>
      <c r="I347">
        <v>2.5</v>
      </c>
      <c r="J347">
        <v>293</v>
      </c>
      <c r="K347">
        <v>0</v>
      </c>
      <c r="L347" t="s">
        <v>1001</v>
      </c>
      <c r="M347" t="s">
        <v>215</v>
      </c>
      <c r="N347" t="s">
        <v>29</v>
      </c>
      <c r="O347" t="s">
        <v>1637</v>
      </c>
      <c r="P347" t="s">
        <v>1638</v>
      </c>
      <c r="Q347">
        <v>5</v>
      </c>
      <c r="R347">
        <v>1</v>
      </c>
      <c r="S347">
        <v>0</v>
      </c>
      <c r="T347">
        <v>0</v>
      </c>
      <c r="U347" t="s">
        <v>1639</v>
      </c>
      <c r="V347" s="2">
        <v>41721.096342592595</v>
      </c>
    </row>
    <row r="348" spans="1:24" x14ac:dyDescent="0.3">
      <c r="A348" t="s">
        <v>1622</v>
      </c>
      <c r="B348" t="s">
        <v>1623</v>
      </c>
      <c r="C348" t="s">
        <v>1624</v>
      </c>
      <c r="D348" t="s">
        <v>74</v>
      </c>
      <c r="E348" t="s">
        <v>40</v>
      </c>
      <c r="F348">
        <v>19103</v>
      </c>
      <c r="G348">
        <v>39.956422400000001</v>
      </c>
      <c r="H348">
        <v>-75.168898900000002</v>
      </c>
      <c r="I348">
        <v>2.5</v>
      </c>
      <c r="J348">
        <v>293</v>
      </c>
      <c r="K348">
        <v>0</v>
      </c>
      <c r="L348" t="s">
        <v>1001</v>
      </c>
      <c r="M348" t="s">
        <v>215</v>
      </c>
      <c r="N348" t="s">
        <v>29</v>
      </c>
      <c r="O348" t="s">
        <v>1640</v>
      </c>
      <c r="P348" t="s">
        <v>1641</v>
      </c>
      <c r="Q348">
        <v>1</v>
      </c>
      <c r="R348">
        <v>14</v>
      </c>
      <c r="S348">
        <v>0</v>
      </c>
      <c r="T348">
        <v>0</v>
      </c>
      <c r="U348" s="3" t="s">
        <v>1642</v>
      </c>
      <c r="V348" s="2">
        <v>43298.795787037037</v>
      </c>
      <c r="W348" t="str">
        <f t="shared" ref="W348:W361" si="52">IF(OR(I348 &lt;= 2, Q348 &lt;= 2, ISNUMBER(SEARCH("racism", U348)), ISNUMBER(SEARCH("sexism", U348)), ISNUMBER(SEARCH("homophobic", U348)), ISNUMBER(SEARCH("rude", U348)),ISNUMBER(SEARCH("crappy", U348)),ISNUMBER(SEARCH("stink", U348)), ISNUMBER(SEARCH("ignored", U348)), ISNUMBER(SEARCH("disrespect", U348))), "Negative", "Positive")</f>
        <v>Negative</v>
      </c>
      <c r="X348" t="s">
        <v>1858</v>
      </c>
    </row>
    <row r="349" spans="1:24" x14ac:dyDescent="0.3">
      <c r="A349" t="s">
        <v>1622</v>
      </c>
      <c r="B349" t="s">
        <v>1623</v>
      </c>
      <c r="C349" t="s">
        <v>1624</v>
      </c>
      <c r="D349" t="s">
        <v>74</v>
      </c>
      <c r="E349" t="s">
        <v>40</v>
      </c>
      <c r="F349">
        <v>19103</v>
      </c>
      <c r="G349">
        <v>39.956422400000001</v>
      </c>
      <c r="H349">
        <v>-75.168898900000002</v>
      </c>
      <c r="I349">
        <v>2.5</v>
      </c>
      <c r="J349">
        <v>293</v>
      </c>
      <c r="K349">
        <v>0</v>
      </c>
      <c r="L349" t="s">
        <v>1001</v>
      </c>
      <c r="M349" t="s">
        <v>215</v>
      </c>
      <c r="N349" t="s">
        <v>29</v>
      </c>
      <c r="O349" t="s">
        <v>1643</v>
      </c>
      <c r="P349" t="s">
        <v>1644</v>
      </c>
      <c r="Q349">
        <v>1</v>
      </c>
      <c r="R349">
        <v>0</v>
      </c>
      <c r="S349">
        <v>0</v>
      </c>
      <c r="T349">
        <v>0</v>
      </c>
      <c r="U349" s="3" t="s">
        <v>1645</v>
      </c>
      <c r="V349" s="2">
        <v>43861.879224537035</v>
      </c>
      <c r="W349" t="str">
        <f t="shared" si="52"/>
        <v>Negative</v>
      </c>
      <c r="X349" t="s">
        <v>1858</v>
      </c>
    </row>
    <row r="350" spans="1:24" x14ac:dyDescent="0.3">
      <c r="A350" t="s">
        <v>1622</v>
      </c>
      <c r="B350" t="s">
        <v>1623</v>
      </c>
      <c r="C350" t="s">
        <v>1624</v>
      </c>
      <c r="D350" t="s">
        <v>74</v>
      </c>
      <c r="E350" t="s">
        <v>40</v>
      </c>
      <c r="F350">
        <v>19103</v>
      </c>
      <c r="G350">
        <v>39.956422400000001</v>
      </c>
      <c r="H350">
        <v>-75.168898900000002</v>
      </c>
      <c r="I350">
        <v>2.5</v>
      </c>
      <c r="J350">
        <v>293</v>
      </c>
      <c r="K350">
        <v>0</v>
      </c>
      <c r="L350" t="s">
        <v>1001</v>
      </c>
      <c r="M350" t="s">
        <v>215</v>
      </c>
      <c r="N350" t="s">
        <v>29</v>
      </c>
      <c r="O350" t="s">
        <v>1646</v>
      </c>
      <c r="P350" t="s">
        <v>1647</v>
      </c>
      <c r="Q350">
        <v>1</v>
      </c>
      <c r="R350">
        <v>0</v>
      </c>
      <c r="S350">
        <v>0</v>
      </c>
      <c r="T350">
        <v>0</v>
      </c>
      <c r="U350" s="3" t="s">
        <v>1648</v>
      </c>
      <c r="V350" s="2">
        <v>43892.795127314814</v>
      </c>
      <c r="W350" t="str">
        <f t="shared" si="52"/>
        <v>Negative</v>
      </c>
      <c r="X350" t="s">
        <v>1858</v>
      </c>
    </row>
    <row r="351" spans="1:24" x14ac:dyDescent="0.3">
      <c r="A351" t="s">
        <v>1649</v>
      </c>
      <c r="B351" t="s">
        <v>1650</v>
      </c>
      <c r="C351" t="s">
        <v>1651</v>
      </c>
      <c r="D351" t="s">
        <v>74</v>
      </c>
      <c r="E351" t="s">
        <v>40</v>
      </c>
      <c r="F351">
        <v>19153</v>
      </c>
      <c r="G351">
        <v>39.890563284000002</v>
      </c>
      <c r="H351">
        <v>-75.231534086600007</v>
      </c>
      <c r="I351">
        <v>2.5</v>
      </c>
      <c r="J351">
        <v>151</v>
      </c>
      <c r="K351">
        <v>1</v>
      </c>
      <c r="L351" t="s">
        <v>1652</v>
      </c>
      <c r="M351" t="s">
        <v>1653</v>
      </c>
      <c r="N351" t="s">
        <v>29</v>
      </c>
      <c r="O351" t="s">
        <v>1654</v>
      </c>
      <c r="P351" t="s">
        <v>1655</v>
      </c>
      <c r="Q351">
        <v>3</v>
      </c>
      <c r="R351">
        <v>0</v>
      </c>
      <c r="S351">
        <v>0</v>
      </c>
      <c r="T351">
        <v>0</v>
      </c>
      <c r="U351" s="3" t="s">
        <v>1656</v>
      </c>
      <c r="V351" s="2">
        <v>41307.247893518521</v>
      </c>
      <c r="W351" t="str">
        <f t="shared" si="52"/>
        <v>Positive</v>
      </c>
      <c r="X351" t="s">
        <v>1858</v>
      </c>
    </row>
    <row r="352" spans="1:24" x14ac:dyDescent="0.3">
      <c r="A352" t="s">
        <v>1649</v>
      </c>
      <c r="B352" t="s">
        <v>1650</v>
      </c>
      <c r="C352" t="s">
        <v>1651</v>
      </c>
      <c r="D352" t="s">
        <v>74</v>
      </c>
      <c r="E352" t="s">
        <v>40</v>
      </c>
      <c r="F352">
        <v>19153</v>
      </c>
      <c r="G352">
        <v>39.890563284000002</v>
      </c>
      <c r="H352">
        <v>-75.231534086600007</v>
      </c>
      <c r="I352">
        <v>2.5</v>
      </c>
      <c r="J352">
        <v>151</v>
      </c>
      <c r="K352">
        <v>1</v>
      </c>
      <c r="L352" t="s">
        <v>1652</v>
      </c>
      <c r="M352" t="s">
        <v>1653</v>
      </c>
      <c r="N352" t="s">
        <v>29</v>
      </c>
      <c r="O352" t="s">
        <v>1657</v>
      </c>
      <c r="P352" t="s">
        <v>1658</v>
      </c>
      <c r="Q352">
        <v>2</v>
      </c>
      <c r="R352">
        <v>1</v>
      </c>
      <c r="S352">
        <v>0</v>
      </c>
      <c r="T352">
        <v>0</v>
      </c>
      <c r="U352" s="3" t="s">
        <v>1659</v>
      </c>
      <c r="V352" s="2">
        <v>40280.972361111111</v>
      </c>
      <c r="W352" t="str">
        <f t="shared" si="52"/>
        <v>Negative</v>
      </c>
      <c r="X352" t="s">
        <v>1858</v>
      </c>
    </row>
    <row r="353" spans="1:24" x14ac:dyDescent="0.3">
      <c r="A353" t="s">
        <v>1649</v>
      </c>
      <c r="B353" t="s">
        <v>1650</v>
      </c>
      <c r="C353" t="s">
        <v>1651</v>
      </c>
      <c r="D353" t="s">
        <v>74</v>
      </c>
      <c r="E353" t="s">
        <v>40</v>
      </c>
      <c r="F353">
        <v>19153</v>
      </c>
      <c r="G353">
        <v>39.890563284000002</v>
      </c>
      <c r="H353">
        <v>-75.231534086600007</v>
      </c>
      <c r="I353">
        <v>2.5</v>
      </c>
      <c r="J353">
        <v>151</v>
      </c>
      <c r="K353">
        <v>1</v>
      </c>
      <c r="L353" t="s">
        <v>1652</v>
      </c>
      <c r="M353" t="s">
        <v>1653</v>
      </c>
      <c r="N353" t="s">
        <v>29</v>
      </c>
      <c r="O353" t="s">
        <v>1660</v>
      </c>
      <c r="P353" t="s">
        <v>288</v>
      </c>
      <c r="Q353">
        <v>2</v>
      </c>
      <c r="R353">
        <v>1</v>
      </c>
      <c r="S353">
        <v>0</v>
      </c>
      <c r="T353">
        <v>1</v>
      </c>
      <c r="U353" s="3" t="s">
        <v>1661</v>
      </c>
      <c r="V353" s="2">
        <v>39651.222418981481</v>
      </c>
      <c r="W353" t="str">
        <f t="shared" si="52"/>
        <v>Negative</v>
      </c>
      <c r="X353" t="s">
        <v>1858</v>
      </c>
    </row>
    <row r="354" spans="1:24" x14ac:dyDescent="0.3">
      <c r="A354" t="s">
        <v>1649</v>
      </c>
      <c r="B354" t="s">
        <v>1650</v>
      </c>
      <c r="C354" t="s">
        <v>1651</v>
      </c>
      <c r="D354" t="s">
        <v>74</v>
      </c>
      <c r="E354" t="s">
        <v>40</v>
      </c>
      <c r="F354">
        <v>19153</v>
      </c>
      <c r="G354">
        <v>39.890563284000002</v>
      </c>
      <c r="H354">
        <v>-75.231534086600007</v>
      </c>
      <c r="I354">
        <v>2.5</v>
      </c>
      <c r="J354">
        <v>151</v>
      </c>
      <c r="K354">
        <v>1</v>
      </c>
      <c r="L354" t="s">
        <v>1652</v>
      </c>
      <c r="M354" t="s">
        <v>1653</v>
      </c>
      <c r="N354" t="s">
        <v>29</v>
      </c>
      <c r="O354" t="s">
        <v>1662</v>
      </c>
      <c r="P354" t="s">
        <v>1663</v>
      </c>
      <c r="Q354">
        <v>1</v>
      </c>
      <c r="R354">
        <v>2</v>
      </c>
      <c r="S354">
        <v>0</v>
      </c>
      <c r="T354">
        <v>0</v>
      </c>
      <c r="U354" s="3" t="s">
        <v>1664</v>
      </c>
      <c r="V354" s="2">
        <v>43280.845185185186</v>
      </c>
      <c r="W354" t="str">
        <f t="shared" si="52"/>
        <v>Negative</v>
      </c>
      <c r="X354" t="s">
        <v>1858</v>
      </c>
    </row>
    <row r="355" spans="1:24" x14ac:dyDescent="0.3">
      <c r="A355" t="s">
        <v>1649</v>
      </c>
      <c r="B355" t="s">
        <v>1650</v>
      </c>
      <c r="C355" t="s">
        <v>1651</v>
      </c>
      <c r="D355" t="s">
        <v>74</v>
      </c>
      <c r="E355" t="s">
        <v>40</v>
      </c>
      <c r="F355">
        <v>19153</v>
      </c>
      <c r="G355">
        <v>39.890563284000002</v>
      </c>
      <c r="H355">
        <v>-75.231534086600007</v>
      </c>
      <c r="I355">
        <v>2.5</v>
      </c>
      <c r="J355">
        <v>151</v>
      </c>
      <c r="K355">
        <v>1</v>
      </c>
      <c r="L355" t="s">
        <v>1652</v>
      </c>
      <c r="M355" t="s">
        <v>1653</v>
      </c>
      <c r="N355" t="s">
        <v>29</v>
      </c>
      <c r="O355" t="s">
        <v>1665</v>
      </c>
      <c r="P355" t="s">
        <v>1666</v>
      </c>
      <c r="Q355">
        <v>2</v>
      </c>
      <c r="R355">
        <v>3</v>
      </c>
      <c r="S355">
        <v>2</v>
      </c>
      <c r="T355">
        <v>1</v>
      </c>
      <c r="U355" s="3" t="s">
        <v>1667</v>
      </c>
      <c r="V355" s="2">
        <v>44507.125914351855</v>
      </c>
      <c r="W355" t="str">
        <f t="shared" si="52"/>
        <v>Negative</v>
      </c>
      <c r="X355" t="s">
        <v>1858</v>
      </c>
    </row>
    <row r="356" spans="1:24" x14ac:dyDescent="0.3">
      <c r="A356" t="s">
        <v>1668</v>
      </c>
      <c r="B356" t="s">
        <v>1669</v>
      </c>
      <c r="C356" t="s">
        <v>1670</v>
      </c>
      <c r="D356" t="s">
        <v>918</v>
      </c>
      <c r="E356" t="s">
        <v>40</v>
      </c>
      <c r="F356">
        <v>19067</v>
      </c>
      <c r="G356">
        <v>40.205958000000003</v>
      </c>
      <c r="H356">
        <v>-74.776532000000003</v>
      </c>
      <c r="I356">
        <v>2</v>
      </c>
      <c r="J356">
        <v>10</v>
      </c>
      <c r="K356">
        <v>1</v>
      </c>
      <c r="L356" t="s">
        <v>1671</v>
      </c>
      <c r="M356" t="s">
        <v>180</v>
      </c>
      <c r="N356" t="s">
        <v>29</v>
      </c>
      <c r="O356" t="s">
        <v>1672</v>
      </c>
      <c r="P356" t="s">
        <v>1673</v>
      </c>
      <c r="Q356">
        <v>1</v>
      </c>
      <c r="R356">
        <v>1</v>
      </c>
      <c r="S356">
        <v>0</v>
      </c>
      <c r="T356">
        <v>0</v>
      </c>
      <c r="U356" s="3" t="s">
        <v>1674</v>
      </c>
      <c r="V356" s="2">
        <v>43583.462256944447</v>
      </c>
      <c r="W356" t="str">
        <f t="shared" si="52"/>
        <v>Negative</v>
      </c>
      <c r="X356" t="s">
        <v>1858</v>
      </c>
    </row>
    <row r="357" spans="1:24" x14ac:dyDescent="0.3">
      <c r="A357" t="s">
        <v>1675</v>
      </c>
      <c r="B357" t="s">
        <v>1676</v>
      </c>
      <c r="C357" t="s">
        <v>1677</v>
      </c>
      <c r="D357" t="s">
        <v>62</v>
      </c>
      <c r="E357" t="s">
        <v>40</v>
      </c>
      <c r="F357">
        <v>19462</v>
      </c>
      <c r="G357">
        <v>40.109387882100002</v>
      </c>
      <c r="H357">
        <v>-75.292483724700006</v>
      </c>
      <c r="I357">
        <v>3.5</v>
      </c>
      <c r="J357">
        <v>16</v>
      </c>
      <c r="K357">
        <v>1</v>
      </c>
      <c r="L357" t="s">
        <v>1678</v>
      </c>
      <c r="M357" t="s">
        <v>187</v>
      </c>
      <c r="N357" t="s">
        <v>29</v>
      </c>
      <c r="O357" t="s">
        <v>1679</v>
      </c>
      <c r="P357" t="s">
        <v>1680</v>
      </c>
      <c r="Q357">
        <v>3</v>
      </c>
      <c r="R357">
        <v>0</v>
      </c>
      <c r="S357">
        <v>0</v>
      </c>
      <c r="T357">
        <v>0</v>
      </c>
      <c r="U357" s="3" t="s">
        <v>1681</v>
      </c>
      <c r="V357" s="2">
        <v>43261.596099537041</v>
      </c>
      <c r="W357" t="str">
        <f t="shared" si="52"/>
        <v>Positive</v>
      </c>
      <c r="X357" t="s">
        <v>1858</v>
      </c>
    </row>
    <row r="358" spans="1:24" x14ac:dyDescent="0.3">
      <c r="A358" t="s">
        <v>1682</v>
      </c>
      <c r="B358" t="s">
        <v>1683</v>
      </c>
      <c r="C358" t="s">
        <v>1684</v>
      </c>
      <c r="D358" t="s">
        <v>74</v>
      </c>
      <c r="E358" t="s">
        <v>40</v>
      </c>
      <c r="F358">
        <v>19107</v>
      </c>
      <c r="G358">
        <v>39.956111999999997</v>
      </c>
      <c r="H358">
        <v>-75.160215600000001</v>
      </c>
      <c r="I358">
        <v>2</v>
      </c>
      <c r="J358">
        <v>51</v>
      </c>
      <c r="K358">
        <v>1</v>
      </c>
      <c r="L358" t="s">
        <v>146</v>
      </c>
      <c r="M358" t="s">
        <v>41</v>
      </c>
      <c r="O358" t="s">
        <v>1685</v>
      </c>
      <c r="P358" t="s">
        <v>1686</v>
      </c>
      <c r="Q358">
        <v>1</v>
      </c>
      <c r="R358">
        <v>0</v>
      </c>
      <c r="S358">
        <v>0</v>
      </c>
      <c r="T358">
        <v>0</v>
      </c>
      <c r="U358" s="3" t="s">
        <v>1687</v>
      </c>
      <c r="V358" s="2">
        <v>44409.346712962964</v>
      </c>
      <c r="W358" t="str">
        <f t="shared" si="52"/>
        <v>Negative</v>
      </c>
      <c r="X358" t="s">
        <v>1858</v>
      </c>
    </row>
    <row r="359" spans="1:24" x14ac:dyDescent="0.3">
      <c r="A359" t="s">
        <v>1688</v>
      </c>
      <c r="B359" t="s">
        <v>1689</v>
      </c>
      <c r="C359" t="s">
        <v>1135</v>
      </c>
      <c r="D359" t="s">
        <v>74</v>
      </c>
      <c r="E359" t="s">
        <v>40</v>
      </c>
      <c r="F359">
        <v>19131</v>
      </c>
      <c r="G359">
        <v>40.004006041799997</v>
      </c>
      <c r="H359">
        <v>-75.217685797000001</v>
      </c>
      <c r="I359">
        <v>3</v>
      </c>
      <c r="J359">
        <v>51</v>
      </c>
      <c r="K359">
        <v>1</v>
      </c>
      <c r="L359" t="s">
        <v>27</v>
      </c>
      <c r="M359" t="s">
        <v>28</v>
      </c>
      <c r="N359" t="s">
        <v>29</v>
      </c>
      <c r="O359" t="s">
        <v>1690</v>
      </c>
      <c r="P359" t="s">
        <v>1691</v>
      </c>
      <c r="Q359">
        <v>3</v>
      </c>
      <c r="R359">
        <v>3</v>
      </c>
      <c r="S359">
        <v>1</v>
      </c>
      <c r="T359">
        <v>1</v>
      </c>
      <c r="U359" s="3" t="s">
        <v>1692</v>
      </c>
      <c r="V359" s="2">
        <v>43634.124826388892</v>
      </c>
      <c r="W359" t="str">
        <f t="shared" si="52"/>
        <v>Negative</v>
      </c>
      <c r="X359" t="s">
        <v>1858</v>
      </c>
    </row>
    <row r="360" spans="1:24" x14ac:dyDescent="0.3">
      <c r="A360" t="s">
        <v>1693</v>
      </c>
      <c r="B360" t="s">
        <v>1694</v>
      </c>
      <c r="C360" t="s">
        <v>653</v>
      </c>
      <c r="D360" t="s">
        <v>654</v>
      </c>
      <c r="E360" t="s">
        <v>40</v>
      </c>
      <c r="F360">
        <v>19029</v>
      </c>
      <c r="G360">
        <v>39.872566999999997</v>
      </c>
      <c r="H360">
        <v>-75.279486000000006</v>
      </c>
      <c r="I360">
        <v>1</v>
      </c>
      <c r="J360">
        <v>52</v>
      </c>
      <c r="K360">
        <v>1</v>
      </c>
      <c r="L360" t="s">
        <v>214</v>
      </c>
      <c r="M360" t="s">
        <v>41</v>
      </c>
      <c r="N360" t="s">
        <v>29</v>
      </c>
      <c r="O360" t="s">
        <v>1695</v>
      </c>
      <c r="P360" t="s">
        <v>1696</v>
      </c>
      <c r="Q360">
        <v>1</v>
      </c>
      <c r="R360">
        <v>1</v>
      </c>
      <c r="S360">
        <v>0</v>
      </c>
      <c r="T360">
        <v>0</v>
      </c>
      <c r="U360" s="3" t="s">
        <v>1697</v>
      </c>
      <c r="V360" s="2">
        <v>42109.733182870368</v>
      </c>
      <c r="W360" t="str">
        <f t="shared" si="52"/>
        <v>Negative</v>
      </c>
      <c r="X360" t="s">
        <v>1858</v>
      </c>
    </row>
    <row r="361" spans="1:24" x14ac:dyDescent="0.3">
      <c r="A361" t="s">
        <v>1693</v>
      </c>
      <c r="B361" t="s">
        <v>1694</v>
      </c>
      <c r="C361" t="s">
        <v>653</v>
      </c>
      <c r="D361" t="s">
        <v>654</v>
      </c>
      <c r="E361" t="s">
        <v>40</v>
      </c>
      <c r="F361">
        <v>19029</v>
      </c>
      <c r="G361">
        <v>39.872566999999997</v>
      </c>
      <c r="H361">
        <v>-75.279486000000006</v>
      </c>
      <c r="I361">
        <v>1</v>
      </c>
      <c r="J361">
        <v>52</v>
      </c>
      <c r="K361">
        <v>1</v>
      </c>
      <c r="L361" t="s">
        <v>214</v>
      </c>
      <c r="M361" t="s">
        <v>41</v>
      </c>
      <c r="N361" t="s">
        <v>29</v>
      </c>
      <c r="O361" t="s">
        <v>1698</v>
      </c>
      <c r="P361" t="s">
        <v>1699</v>
      </c>
      <c r="Q361">
        <v>1</v>
      </c>
      <c r="R361">
        <v>0</v>
      </c>
      <c r="S361">
        <v>0</v>
      </c>
      <c r="T361">
        <v>0</v>
      </c>
      <c r="U361" s="3" t="s">
        <v>1700</v>
      </c>
      <c r="V361" s="2">
        <v>43740.004386574074</v>
      </c>
      <c r="W361" t="str">
        <f t="shared" si="52"/>
        <v>Negative</v>
      </c>
      <c r="X361" t="s">
        <v>1858</v>
      </c>
    </row>
    <row r="362" spans="1:24" hidden="1" x14ac:dyDescent="0.3">
      <c r="A362" t="s">
        <v>1701</v>
      </c>
      <c r="B362" t="s">
        <v>1702</v>
      </c>
      <c r="C362" t="s">
        <v>1703</v>
      </c>
      <c r="D362" t="s">
        <v>1704</v>
      </c>
      <c r="E362" t="s">
        <v>40</v>
      </c>
      <c r="F362">
        <v>19401</v>
      </c>
      <c r="G362">
        <v>40.138234500000003</v>
      </c>
      <c r="H362">
        <v>-75.304455799999999</v>
      </c>
      <c r="I362">
        <v>3.5</v>
      </c>
      <c r="J362">
        <v>39</v>
      </c>
      <c r="K362">
        <v>1</v>
      </c>
      <c r="L362" t="s">
        <v>499</v>
      </c>
      <c r="M362" t="s">
        <v>1705</v>
      </c>
      <c r="N362" t="s">
        <v>29</v>
      </c>
      <c r="O362" t="s">
        <v>1706</v>
      </c>
      <c r="P362" t="s">
        <v>1707</v>
      </c>
      <c r="Q362">
        <v>5</v>
      </c>
      <c r="R362">
        <v>0</v>
      </c>
      <c r="S362">
        <v>0</v>
      </c>
      <c r="T362">
        <v>0</v>
      </c>
      <c r="U362" t="s">
        <v>1708</v>
      </c>
      <c r="V362" s="2">
        <v>43205.857812499999</v>
      </c>
    </row>
    <row r="363" spans="1:24" hidden="1" x14ac:dyDescent="0.3">
      <c r="A363" t="s">
        <v>1701</v>
      </c>
      <c r="B363" t="s">
        <v>1702</v>
      </c>
      <c r="C363" t="s">
        <v>1703</v>
      </c>
      <c r="D363" t="s">
        <v>1704</v>
      </c>
      <c r="E363" t="s">
        <v>40</v>
      </c>
      <c r="F363">
        <v>19401</v>
      </c>
      <c r="G363">
        <v>40.138234500000003</v>
      </c>
      <c r="H363">
        <v>-75.304455799999999</v>
      </c>
      <c r="I363">
        <v>3.5</v>
      </c>
      <c r="J363">
        <v>39</v>
      </c>
      <c r="K363">
        <v>1</v>
      </c>
      <c r="L363" t="s">
        <v>499</v>
      </c>
      <c r="M363" t="s">
        <v>1705</v>
      </c>
      <c r="N363" t="s">
        <v>29</v>
      </c>
      <c r="O363" t="s">
        <v>1709</v>
      </c>
      <c r="P363" t="s">
        <v>1707</v>
      </c>
      <c r="Q363">
        <v>5</v>
      </c>
      <c r="R363">
        <v>1</v>
      </c>
      <c r="S363">
        <v>0</v>
      </c>
      <c r="T363">
        <v>0</v>
      </c>
      <c r="U363" t="s">
        <v>1708</v>
      </c>
      <c r="V363" s="2">
        <v>42667.172708333332</v>
      </c>
    </row>
    <row r="364" spans="1:24" hidden="1" x14ac:dyDescent="0.3">
      <c r="A364" t="s">
        <v>1701</v>
      </c>
      <c r="B364" t="s">
        <v>1702</v>
      </c>
      <c r="C364" t="s">
        <v>1703</v>
      </c>
      <c r="D364" t="s">
        <v>1704</v>
      </c>
      <c r="E364" t="s">
        <v>40</v>
      </c>
      <c r="F364">
        <v>19401</v>
      </c>
      <c r="G364">
        <v>40.138234500000003</v>
      </c>
      <c r="H364">
        <v>-75.304455799999999</v>
      </c>
      <c r="I364">
        <v>3.5</v>
      </c>
      <c r="J364">
        <v>39</v>
      </c>
      <c r="K364">
        <v>1</v>
      </c>
      <c r="L364" t="s">
        <v>499</v>
      </c>
      <c r="M364" t="s">
        <v>1705</v>
      </c>
      <c r="N364" t="s">
        <v>29</v>
      </c>
      <c r="O364" t="s">
        <v>1710</v>
      </c>
      <c r="P364" t="s">
        <v>1711</v>
      </c>
      <c r="Q364">
        <v>4</v>
      </c>
      <c r="R364">
        <v>0</v>
      </c>
      <c r="S364">
        <v>0</v>
      </c>
      <c r="T364">
        <v>0</v>
      </c>
      <c r="U364" t="s">
        <v>1712</v>
      </c>
      <c r="V364" s="2">
        <v>44479.596689814818</v>
      </c>
    </row>
    <row r="365" spans="1:24" x14ac:dyDescent="0.3">
      <c r="A365" t="s">
        <v>1713</v>
      </c>
      <c r="B365" t="s">
        <v>1714</v>
      </c>
      <c r="C365" t="s">
        <v>1715</v>
      </c>
      <c r="D365" t="s">
        <v>133</v>
      </c>
      <c r="E365" t="s">
        <v>134</v>
      </c>
      <c r="F365">
        <v>85756</v>
      </c>
      <c r="G365">
        <v>32.132902100000003</v>
      </c>
      <c r="H365">
        <v>-110.93399170000001</v>
      </c>
      <c r="I365">
        <v>2.5</v>
      </c>
      <c r="J365">
        <v>41</v>
      </c>
      <c r="K365">
        <v>1</v>
      </c>
      <c r="L365" t="s">
        <v>385</v>
      </c>
      <c r="M365" t="s">
        <v>791</v>
      </c>
      <c r="N365" t="s">
        <v>29</v>
      </c>
      <c r="O365" t="s">
        <v>1716</v>
      </c>
      <c r="P365" t="s">
        <v>1717</v>
      </c>
      <c r="Q365">
        <v>3</v>
      </c>
      <c r="R365">
        <v>4</v>
      </c>
      <c r="S365">
        <v>2</v>
      </c>
      <c r="T365">
        <v>4</v>
      </c>
      <c r="U365" s="3" t="s">
        <v>1718</v>
      </c>
      <c r="V365" s="2">
        <v>41379.890833333331</v>
      </c>
      <c r="W365" t="str">
        <f t="shared" ref="W365:W366" si="53">IF(OR(I365 &lt;= 2, Q365 &lt;= 2, ISNUMBER(SEARCH("racism", U365)), ISNUMBER(SEARCH("sexism", U365)), ISNUMBER(SEARCH("homophobic", U365)), ISNUMBER(SEARCH("rude", U365)),ISNUMBER(SEARCH("crappy", U365)),ISNUMBER(SEARCH("stink", U365)), ISNUMBER(SEARCH("ignored", U365)), ISNUMBER(SEARCH("disrespect", U365))), "Negative", "Positive")</f>
        <v>Positive</v>
      </c>
      <c r="X365" t="s">
        <v>1858</v>
      </c>
    </row>
    <row r="366" spans="1:24" x14ac:dyDescent="0.3">
      <c r="A366" t="s">
        <v>1713</v>
      </c>
      <c r="B366" t="s">
        <v>1714</v>
      </c>
      <c r="C366" t="s">
        <v>1715</v>
      </c>
      <c r="D366" t="s">
        <v>133</v>
      </c>
      <c r="E366" t="s">
        <v>134</v>
      </c>
      <c r="F366">
        <v>85756</v>
      </c>
      <c r="G366">
        <v>32.132902100000003</v>
      </c>
      <c r="H366">
        <v>-110.93399170000001</v>
      </c>
      <c r="I366">
        <v>2.5</v>
      </c>
      <c r="J366">
        <v>41</v>
      </c>
      <c r="K366">
        <v>1</v>
      </c>
      <c r="L366" t="s">
        <v>385</v>
      </c>
      <c r="M366" t="s">
        <v>791</v>
      </c>
      <c r="N366" t="s">
        <v>29</v>
      </c>
      <c r="O366" t="s">
        <v>1719</v>
      </c>
      <c r="P366" t="s">
        <v>1720</v>
      </c>
      <c r="Q366">
        <v>1</v>
      </c>
      <c r="R366">
        <v>0</v>
      </c>
      <c r="S366">
        <v>0</v>
      </c>
      <c r="T366">
        <v>0</v>
      </c>
      <c r="U366" s="3" t="s">
        <v>1721</v>
      </c>
      <c r="V366" s="2">
        <v>43167.671782407408</v>
      </c>
      <c r="W366" t="str">
        <f t="shared" si="53"/>
        <v>Negative</v>
      </c>
      <c r="X366" t="s">
        <v>1858</v>
      </c>
    </row>
    <row r="367" spans="1:24" hidden="1" x14ac:dyDescent="0.3">
      <c r="A367" t="s">
        <v>1722</v>
      </c>
      <c r="B367" t="s">
        <v>1723</v>
      </c>
      <c r="C367" t="s">
        <v>1724</v>
      </c>
      <c r="D367" t="s">
        <v>1725</v>
      </c>
      <c r="E367" t="s">
        <v>40</v>
      </c>
      <c r="F367">
        <v>19335</v>
      </c>
      <c r="G367">
        <v>40.018791</v>
      </c>
      <c r="H367">
        <v>-75.681518999999994</v>
      </c>
      <c r="I367">
        <v>4.5</v>
      </c>
      <c r="J367">
        <v>13</v>
      </c>
      <c r="K367">
        <v>1</v>
      </c>
      <c r="L367" t="s">
        <v>1726</v>
      </c>
      <c r="M367" t="s">
        <v>180</v>
      </c>
      <c r="N367" t="s">
        <v>29</v>
      </c>
      <c r="O367" t="s">
        <v>1727</v>
      </c>
      <c r="P367" t="s">
        <v>1728</v>
      </c>
      <c r="Q367">
        <v>3</v>
      </c>
      <c r="R367">
        <v>0</v>
      </c>
      <c r="S367">
        <v>0</v>
      </c>
      <c r="T367">
        <v>0</v>
      </c>
      <c r="U367" s="3" t="s">
        <v>1729</v>
      </c>
      <c r="V367" s="2">
        <v>43321.977893518517</v>
      </c>
    </row>
    <row r="368" spans="1:24" x14ac:dyDescent="0.3">
      <c r="A368" t="s">
        <v>1730</v>
      </c>
      <c r="B368" t="s">
        <v>1731</v>
      </c>
      <c r="C368" t="s">
        <v>1732</v>
      </c>
      <c r="D368" t="s">
        <v>74</v>
      </c>
      <c r="E368" t="s">
        <v>40</v>
      </c>
      <c r="F368">
        <v>19153</v>
      </c>
      <c r="G368">
        <v>39.884977066200001</v>
      </c>
      <c r="H368">
        <v>-75.251369476299999</v>
      </c>
      <c r="I368">
        <v>3.5</v>
      </c>
      <c r="J368">
        <v>49</v>
      </c>
      <c r="K368">
        <v>1</v>
      </c>
      <c r="L368" t="s">
        <v>1733</v>
      </c>
      <c r="M368" t="s">
        <v>64</v>
      </c>
      <c r="N368" t="s">
        <v>29</v>
      </c>
      <c r="O368" t="s">
        <v>1734</v>
      </c>
      <c r="P368" t="s">
        <v>1735</v>
      </c>
      <c r="Q368">
        <v>1</v>
      </c>
      <c r="R368">
        <v>3</v>
      </c>
      <c r="S368">
        <v>1</v>
      </c>
      <c r="T368">
        <v>1</v>
      </c>
      <c r="U368" s="3" t="s">
        <v>1736</v>
      </c>
      <c r="V368" s="2">
        <v>43703.796782407408</v>
      </c>
      <c r="W368" t="str">
        <f t="shared" ref="W368:W372" si="54">IF(OR(I368 &lt;= 2, Q368 &lt;= 2, ISNUMBER(SEARCH("racism", U368)), ISNUMBER(SEARCH("sexism", U368)), ISNUMBER(SEARCH("homophobic", U368)), ISNUMBER(SEARCH("rude", U368)),ISNUMBER(SEARCH("crappy", U368)),ISNUMBER(SEARCH("stink", U368)), ISNUMBER(SEARCH("ignored", U368)), ISNUMBER(SEARCH("disrespect", U368))), "Negative", "Positive")</f>
        <v>Negative</v>
      </c>
      <c r="X368" t="s">
        <v>1858</v>
      </c>
    </row>
    <row r="369" spans="1:24" x14ac:dyDescent="0.3">
      <c r="A369" t="s">
        <v>1737</v>
      </c>
      <c r="B369" t="s">
        <v>1738</v>
      </c>
      <c r="C369" t="s">
        <v>1739</v>
      </c>
      <c r="D369" t="s">
        <v>74</v>
      </c>
      <c r="E369" t="s">
        <v>40</v>
      </c>
      <c r="F369">
        <v>19106</v>
      </c>
      <c r="G369">
        <v>39.951769300000002</v>
      </c>
      <c r="H369">
        <v>-75.140572199999994</v>
      </c>
      <c r="I369">
        <v>3</v>
      </c>
      <c r="J369">
        <v>44</v>
      </c>
      <c r="K369">
        <v>0</v>
      </c>
      <c r="L369" t="s">
        <v>214</v>
      </c>
      <c r="M369" t="s">
        <v>41</v>
      </c>
      <c r="O369" t="s">
        <v>1740</v>
      </c>
      <c r="P369" t="s">
        <v>1741</v>
      </c>
      <c r="Q369">
        <v>1</v>
      </c>
      <c r="R369">
        <v>0</v>
      </c>
      <c r="S369">
        <v>0</v>
      </c>
      <c r="T369">
        <v>1</v>
      </c>
      <c r="U369" s="3" t="s">
        <v>1742</v>
      </c>
      <c r="V369" s="2">
        <v>41176.751770833333</v>
      </c>
      <c r="W369" t="str">
        <f t="shared" si="54"/>
        <v>Negative</v>
      </c>
      <c r="X369" t="s">
        <v>1858</v>
      </c>
    </row>
    <row r="370" spans="1:24" x14ac:dyDescent="0.3">
      <c r="A370" t="s">
        <v>1743</v>
      </c>
      <c r="B370" t="s">
        <v>1744</v>
      </c>
      <c r="C370" t="s">
        <v>1745</v>
      </c>
      <c r="D370" t="s">
        <v>1171</v>
      </c>
      <c r="E370" t="s">
        <v>40</v>
      </c>
      <c r="F370">
        <v>19044</v>
      </c>
      <c r="G370">
        <v>40.172369099999997</v>
      </c>
      <c r="H370">
        <v>-75.140172300000003</v>
      </c>
      <c r="I370">
        <v>2</v>
      </c>
      <c r="J370">
        <v>22</v>
      </c>
      <c r="K370">
        <v>1</v>
      </c>
      <c r="L370" t="s">
        <v>1001</v>
      </c>
      <c r="M370" t="s">
        <v>28</v>
      </c>
      <c r="N370" t="s">
        <v>29</v>
      </c>
      <c r="O370" t="s">
        <v>1746</v>
      </c>
      <c r="P370" t="s">
        <v>1747</v>
      </c>
      <c r="Q370">
        <v>1</v>
      </c>
      <c r="R370">
        <v>0</v>
      </c>
      <c r="S370">
        <v>2</v>
      </c>
      <c r="T370">
        <v>0</v>
      </c>
      <c r="U370" s="3" t="s">
        <v>1748</v>
      </c>
      <c r="V370" s="2">
        <v>43711.029305555552</v>
      </c>
      <c r="W370" t="str">
        <f t="shared" si="54"/>
        <v>Negative</v>
      </c>
      <c r="X370" t="s">
        <v>1858</v>
      </c>
    </row>
    <row r="371" spans="1:24" x14ac:dyDescent="0.3">
      <c r="A371" t="s">
        <v>1749</v>
      </c>
      <c r="B371" t="s">
        <v>1750</v>
      </c>
      <c r="C371" t="s">
        <v>1751</v>
      </c>
      <c r="D371" t="s">
        <v>133</v>
      </c>
      <c r="E371" t="s">
        <v>134</v>
      </c>
      <c r="F371">
        <v>85714</v>
      </c>
      <c r="G371">
        <v>32.169961000000001</v>
      </c>
      <c r="H371">
        <v>-110.9192187</v>
      </c>
      <c r="I371">
        <v>2.5</v>
      </c>
      <c r="J371">
        <v>44</v>
      </c>
      <c r="K371">
        <v>0</v>
      </c>
      <c r="L371" t="s">
        <v>1752</v>
      </c>
      <c r="M371" t="s">
        <v>1753</v>
      </c>
      <c r="O371" t="s">
        <v>1754</v>
      </c>
      <c r="P371" t="s">
        <v>1755</v>
      </c>
      <c r="Q371">
        <v>1</v>
      </c>
      <c r="R371">
        <v>1</v>
      </c>
      <c r="S371">
        <v>0</v>
      </c>
      <c r="T371">
        <v>0</v>
      </c>
      <c r="U371" s="3" t="s">
        <v>1756</v>
      </c>
      <c r="V371" s="2">
        <v>41642.90929398148</v>
      </c>
      <c r="W371" t="str">
        <f t="shared" si="54"/>
        <v>Negative</v>
      </c>
      <c r="X371" t="s">
        <v>1858</v>
      </c>
    </row>
    <row r="372" spans="1:24" x14ac:dyDescent="0.3">
      <c r="A372" t="s">
        <v>1749</v>
      </c>
      <c r="B372" t="s">
        <v>1750</v>
      </c>
      <c r="C372" t="s">
        <v>1751</v>
      </c>
      <c r="D372" t="s">
        <v>133</v>
      </c>
      <c r="E372" t="s">
        <v>134</v>
      </c>
      <c r="F372">
        <v>85714</v>
      </c>
      <c r="G372">
        <v>32.169961000000001</v>
      </c>
      <c r="H372">
        <v>-110.9192187</v>
      </c>
      <c r="I372">
        <v>2.5</v>
      </c>
      <c r="J372">
        <v>44</v>
      </c>
      <c r="K372">
        <v>0</v>
      </c>
      <c r="L372" t="s">
        <v>1752</v>
      </c>
      <c r="M372" t="s">
        <v>1753</v>
      </c>
      <c r="O372" t="s">
        <v>1757</v>
      </c>
      <c r="P372" t="s">
        <v>1758</v>
      </c>
      <c r="Q372">
        <v>1</v>
      </c>
      <c r="R372">
        <v>0</v>
      </c>
      <c r="S372">
        <v>0</v>
      </c>
      <c r="T372">
        <v>0</v>
      </c>
      <c r="U372" s="3" t="s">
        <v>1759</v>
      </c>
      <c r="V372" s="2">
        <v>40459.594629629632</v>
      </c>
      <c r="W372" t="str">
        <f t="shared" si="54"/>
        <v>Negative</v>
      </c>
      <c r="X372" t="s">
        <v>1858</v>
      </c>
    </row>
    <row r="373" spans="1:24" hidden="1" x14ac:dyDescent="0.3">
      <c r="A373" t="s">
        <v>1760</v>
      </c>
      <c r="B373" t="s">
        <v>1761</v>
      </c>
      <c r="C373" t="s">
        <v>1762</v>
      </c>
      <c r="D373" t="s">
        <v>25</v>
      </c>
      <c r="E373" t="s">
        <v>26</v>
      </c>
      <c r="F373">
        <v>89501</v>
      </c>
      <c r="G373">
        <v>39.527617021899999</v>
      </c>
      <c r="H373">
        <v>-119.808204174</v>
      </c>
      <c r="I373">
        <v>4</v>
      </c>
      <c r="J373">
        <v>82</v>
      </c>
      <c r="K373">
        <v>1</v>
      </c>
      <c r="L373" t="s">
        <v>1001</v>
      </c>
      <c r="M373" t="s">
        <v>1653</v>
      </c>
      <c r="N373" t="s">
        <v>29</v>
      </c>
      <c r="O373" t="s">
        <v>1763</v>
      </c>
      <c r="P373" t="s">
        <v>1764</v>
      </c>
      <c r="Q373">
        <v>5</v>
      </c>
      <c r="R373">
        <v>3</v>
      </c>
      <c r="S373">
        <v>1</v>
      </c>
      <c r="T373">
        <v>1</v>
      </c>
      <c r="U373" s="1" t="s">
        <v>1765</v>
      </c>
      <c r="V373" s="2">
        <v>43004.827361111114</v>
      </c>
    </row>
    <row r="374" spans="1:24" x14ac:dyDescent="0.3">
      <c r="A374" t="s">
        <v>1766</v>
      </c>
      <c r="B374" t="s">
        <v>1767</v>
      </c>
      <c r="C374" t="s">
        <v>1768</v>
      </c>
      <c r="D374" t="s">
        <v>74</v>
      </c>
      <c r="E374" t="s">
        <v>40</v>
      </c>
      <c r="F374">
        <v>19107</v>
      </c>
      <c r="G374">
        <v>39.957822999999998</v>
      </c>
      <c r="H374">
        <v>-75.159431999999995</v>
      </c>
      <c r="I374">
        <v>2.5</v>
      </c>
      <c r="J374">
        <v>36</v>
      </c>
      <c r="K374">
        <v>1</v>
      </c>
      <c r="L374" t="s">
        <v>1769</v>
      </c>
      <c r="M374" t="s">
        <v>28</v>
      </c>
      <c r="N374" t="s">
        <v>29</v>
      </c>
      <c r="O374" t="s">
        <v>1770</v>
      </c>
      <c r="P374" t="s">
        <v>1771</v>
      </c>
      <c r="Q374">
        <v>1</v>
      </c>
      <c r="R374">
        <v>0</v>
      </c>
      <c r="S374">
        <v>0</v>
      </c>
      <c r="T374">
        <v>0</v>
      </c>
      <c r="U374" s="3" t="s">
        <v>1772</v>
      </c>
      <c r="V374" s="2">
        <v>43676.716620370367</v>
      </c>
      <c r="W374" t="str">
        <f>IF(OR(I374 &lt;= 2, Q374 &lt;= 2, ISNUMBER(SEARCH("racism", U374)), ISNUMBER(SEARCH("sexism", U374)), ISNUMBER(SEARCH("homophobic", U374)), ISNUMBER(SEARCH("rude", U374)),ISNUMBER(SEARCH("crappy", U374)),ISNUMBER(SEARCH("stink", U374)), ISNUMBER(SEARCH("ignored", U374)), ISNUMBER(SEARCH("disrespect", U374))), "Negative", "Positive")</f>
        <v>Negative</v>
      </c>
      <c r="X374" t="s">
        <v>1858</v>
      </c>
    </row>
    <row r="375" spans="1:24" hidden="1" x14ac:dyDescent="0.3">
      <c r="A375" t="s">
        <v>1773</v>
      </c>
      <c r="B375" t="s">
        <v>1774</v>
      </c>
      <c r="C375" t="s">
        <v>1775</v>
      </c>
      <c r="D375" t="s">
        <v>133</v>
      </c>
      <c r="E375" t="s">
        <v>134</v>
      </c>
      <c r="F375">
        <v>85710</v>
      </c>
      <c r="G375">
        <v>32.220279400000003</v>
      </c>
      <c r="H375">
        <v>-110.8558973</v>
      </c>
      <c r="I375">
        <v>2.5</v>
      </c>
      <c r="J375">
        <v>66</v>
      </c>
      <c r="K375">
        <v>1</v>
      </c>
      <c r="L375" t="s">
        <v>499</v>
      </c>
      <c r="M375" t="s">
        <v>180</v>
      </c>
      <c r="N375" t="s">
        <v>29</v>
      </c>
      <c r="O375" t="s">
        <v>1776</v>
      </c>
      <c r="P375" t="s">
        <v>1777</v>
      </c>
      <c r="Q375">
        <v>4</v>
      </c>
      <c r="R375">
        <v>2</v>
      </c>
      <c r="S375">
        <v>2</v>
      </c>
      <c r="T375">
        <v>4</v>
      </c>
      <c r="U375" t="s">
        <v>1778</v>
      </c>
      <c r="V375" s="2">
        <v>43155.597256944442</v>
      </c>
    </row>
    <row r="376" spans="1:24" x14ac:dyDescent="0.3">
      <c r="A376" t="s">
        <v>1773</v>
      </c>
      <c r="B376" t="s">
        <v>1774</v>
      </c>
      <c r="C376" t="s">
        <v>1775</v>
      </c>
      <c r="D376" t="s">
        <v>133</v>
      </c>
      <c r="E376" t="s">
        <v>134</v>
      </c>
      <c r="F376">
        <v>85710</v>
      </c>
      <c r="G376">
        <v>32.220279400000003</v>
      </c>
      <c r="H376">
        <v>-110.8558973</v>
      </c>
      <c r="I376">
        <v>2.5</v>
      </c>
      <c r="J376">
        <v>66</v>
      </c>
      <c r="K376">
        <v>1</v>
      </c>
      <c r="L376" t="s">
        <v>499</v>
      </c>
      <c r="M376" t="s">
        <v>180</v>
      </c>
      <c r="N376" t="s">
        <v>29</v>
      </c>
      <c r="O376" t="s">
        <v>1779</v>
      </c>
      <c r="P376" t="s">
        <v>1780</v>
      </c>
      <c r="Q376">
        <v>1</v>
      </c>
      <c r="R376">
        <v>0</v>
      </c>
      <c r="S376">
        <v>0</v>
      </c>
      <c r="T376">
        <v>0</v>
      </c>
      <c r="U376" s="3" t="s">
        <v>1781</v>
      </c>
      <c r="V376" s="2">
        <v>44009.916747685187</v>
      </c>
      <c r="W376" t="str">
        <f t="shared" ref="W376:W378" si="55">IF(OR(I376 &lt;= 2, Q376 &lt;= 2, ISNUMBER(SEARCH("racism", U376)), ISNUMBER(SEARCH("sexism", U376)), ISNUMBER(SEARCH("homophobic", U376)), ISNUMBER(SEARCH("rude", U376)),ISNUMBER(SEARCH("crappy", U376)),ISNUMBER(SEARCH("stink", U376)), ISNUMBER(SEARCH("ignored", U376)), ISNUMBER(SEARCH("disrespect", U376))), "Negative", "Positive")</f>
        <v>Negative</v>
      </c>
      <c r="X376" t="s">
        <v>1858</v>
      </c>
    </row>
    <row r="377" spans="1:24" x14ac:dyDescent="0.3">
      <c r="A377" t="s">
        <v>1782</v>
      </c>
      <c r="B377" t="s">
        <v>1783</v>
      </c>
      <c r="C377" t="s">
        <v>1784</v>
      </c>
      <c r="D377" t="s">
        <v>74</v>
      </c>
      <c r="E377" t="s">
        <v>40</v>
      </c>
      <c r="F377">
        <v>19153</v>
      </c>
      <c r="G377">
        <v>39.877788000000002</v>
      </c>
      <c r="H377">
        <v>-75.244410999999999</v>
      </c>
      <c r="I377">
        <v>3</v>
      </c>
      <c r="J377">
        <v>176</v>
      </c>
      <c r="K377">
        <v>1</v>
      </c>
      <c r="L377" t="s">
        <v>1785</v>
      </c>
      <c r="M377" t="s">
        <v>147</v>
      </c>
      <c r="N377" t="s">
        <v>29</v>
      </c>
      <c r="O377" t="s">
        <v>1786</v>
      </c>
      <c r="P377" t="s">
        <v>1787</v>
      </c>
      <c r="Q377">
        <v>3</v>
      </c>
      <c r="R377">
        <v>1</v>
      </c>
      <c r="S377">
        <v>0</v>
      </c>
      <c r="T377">
        <v>0</v>
      </c>
      <c r="U377" s="3" t="s">
        <v>1788</v>
      </c>
      <c r="V377" s="2">
        <v>41827.8591087963</v>
      </c>
      <c r="W377" t="str">
        <f t="shared" si="55"/>
        <v>Positive</v>
      </c>
      <c r="X377" t="s">
        <v>1858</v>
      </c>
    </row>
    <row r="378" spans="1:24" x14ac:dyDescent="0.3">
      <c r="A378" t="s">
        <v>1782</v>
      </c>
      <c r="B378" t="s">
        <v>1783</v>
      </c>
      <c r="C378" t="s">
        <v>1784</v>
      </c>
      <c r="D378" t="s">
        <v>74</v>
      </c>
      <c r="E378" t="s">
        <v>40</v>
      </c>
      <c r="F378">
        <v>19153</v>
      </c>
      <c r="G378">
        <v>39.877788000000002</v>
      </c>
      <c r="H378">
        <v>-75.244410999999999</v>
      </c>
      <c r="I378">
        <v>3</v>
      </c>
      <c r="J378">
        <v>176</v>
      </c>
      <c r="K378">
        <v>1</v>
      </c>
      <c r="L378" t="s">
        <v>1785</v>
      </c>
      <c r="M378" t="s">
        <v>147</v>
      </c>
      <c r="N378" t="s">
        <v>29</v>
      </c>
      <c r="O378" t="s">
        <v>1789</v>
      </c>
      <c r="P378" t="s">
        <v>1790</v>
      </c>
      <c r="Q378">
        <v>3</v>
      </c>
      <c r="R378">
        <v>0</v>
      </c>
      <c r="S378">
        <v>0</v>
      </c>
      <c r="T378">
        <v>0</v>
      </c>
      <c r="U378" s="3" t="s">
        <v>1791</v>
      </c>
      <c r="V378" s="2">
        <v>42986.922372685185</v>
      </c>
      <c r="W378" t="str">
        <f t="shared" si="55"/>
        <v>Positive</v>
      </c>
      <c r="X378" t="s">
        <v>1858</v>
      </c>
    </row>
    <row r="379" spans="1:24" ht="409.6" hidden="1" x14ac:dyDescent="0.3">
      <c r="A379" t="s">
        <v>1782</v>
      </c>
      <c r="B379" t="s">
        <v>1783</v>
      </c>
      <c r="C379" t="s">
        <v>1784</v>
      </c>
      <c r="D379" t="s">
        <v>74</v>
      </c>
      <c r="E379" t="s">
        <v>40</v>
      </c>
      <c r="F379">
        <v>19153</v>
      </c>
      <c r="G379">
        <v>39.877788000000002</v>
      </c>
      <c r="H379">
        <v>-75.244410999999999</v>
      </c>
      <c r="I379">
        <v>3</v>
      </c>
      <c r="J379">
        <v>176</v>
      </c>
      <c r="K379">
        <v>1</v>
      </c>
      <c r="L379" t="s">
        <v>1785</v>
      </c>
      <c r="M379" t="s">
        <v>147</v>
      </c>
      <c r="N379" t="s">
        <v>29</v>
      </c>
      <c r="O379" t="s">
        <v>1792</v>
      </c>
      <c r="P379" t="s">
        <v>1793</v>
      </c>
      <c r="Q379">
        <v>4</v>
      </c>
      <c r="R379">
        <v>0</v>
      </c>
      <c r="S379">
        <v>0</v>
      </c>
      <c r="T379">
        <v>0</v>
      </c>
      <c r="U379" s="1" t="s">
        <v>1794</v>
      </c>
      <c r="V379" s="2">
        <v>43569.545324074075</v>
      </c>
    </row>
    <row r="380" spans="1:24" ht="409.6" hidden="1" x14ac:dyDescent="0.3">
      <c r="A380" t="s">
        <v>1782</v>
      </c>
      <c r="B380" t="s">
        <v>1783</v>
      </c>
      <c r="C380" t="s">
        <v>1784</v>
      </c>
      <c r="D380" t="s">
        <v>74</v>
      </c>
      <c r="E380" t="s">
        <v>40</v>
      </c>
      <c r="F380">
        <v>19153</v>
      </c>
      <c r="G380">
        <v>39.877788000000002</v>
      </c>
      <c r="H380">
        <v>-75.244410999999999</v>
      </c>
      <c r="I380">
        <v>3</v>
      </c>
      <c r="J380">
        <v>176</v>
      </c>
      <c r="K380">
        <v>1</v>
      </c>
      <c r="L380" t="s">
        <v>1785</v>
      </c>
      <c r="M380" t="s">
        <v>147</v>
      </c>
      <c r="N380" t="s">
        <v>29</v>
      </c>
      <c r="O380" t="s">
        <v>1795</v>
      </c>
      <c r="P380" t="s">
        <v>1796</v>
      </c>
      <c r="Q380">
        <v>5</v>
      </c>
      <c r="R380">
        <v>0</v>
      </c>
      <c r="S380">
        <v>0</v>
      </c>
      <c r="T380">
        <v>0</v>
      </c>
      <c r="U380" s="1" t="s">
        <v>1797</v>
      </c>
      <c r="V380" s="2">
        <v>43782.446145833332</v>
      </c>
    </row>
    <row r="381" spans="1:24" x14ac:dyDescent="0.3">
      <c r="A381" t="s">
        <v>1782</v>
      </c>
      <c r="B381" t="s">
        <v>1783</v>
      </c>
      <c r="C381" t="s">
        <v>1784</v>
      </c>
      <c r="D381" t="s">
        <v>74</v>
      </c>
      <c r="E381" t="s">
        <v>40</v>
      </c>
      <c r="F381">
        <v>19153</v>
      </c>
      <c r="G381">
        <v>39.877788000000002</v>
      </c>
      <c r="H381">
        <v>-75.244410999999999</v>
      </c>
      <c r="I381">
        <v>3</v>
      </c>
      <c r="J381">
        <v>176</v>
      </c>
      <c r="K381">
        <v>1</v>
      </c>
      <c r="L381" t="s">
        <v>1785</v>
      </c>
      <c r="M381" t="s">
        <v>147</v>
      </c>
      <c r="N381" t="s">
        <v>29</v>
      </c>
      <c r="O381" t="s">
        <v>1798</v>
      </c>
      <c r="P381" t="s">
        <v>463</v>
      </c>
      <c r="Q381">
        <v>1</v>
      </c>
      <c r="R381">
        <v>36</v>
      </c>
      <c r="S381">
        <v>62</v>
      </c>
      <c r="T381">
        <v>24</v>
      </c>
      <c r="U381" s="3" t="s">
        <v>1799</v>
      </c>
      <c r="V381" s="2">
        <v>41895.402627314812</v>
      </c>
      <c r="W381" t="str">
        <f>IF(OR(I381 &lt;= 2, Q381 &lt;= 2, ISNUMBER(SEARCH("racism", U381)), ISNUMBER(SEARCH("sexism", U381)), ISNUMBER(SEARCH("homophobic", U381)), ISNUMBER(SEARCH("rude", U381)),ISNUMBER(SEARCH("crappy", U381)),ISNUMBER(SEARCH("stink", U381)), ISNUMBER(SEARCH("ignored", U381)), ISNUMBER(SEARCH("disrespect", U381))), "Negative", "Positive")</f>
        <v>Negative</v>
      </c>
      <c r="X381" t="s">
        <v>1858</v>
      </c>
    </row>
    <row r="382" spans="1:24" hidden="1" x14ac:dyDescent="0.3">
      <c r="A382" t="s">
        <v>1800</v>
      </c>
      <c r="B382" t="s">
        <v>1801</v>
      </c>
      <c r="C382" t="s">
        <v>1802</v>
      </c>
      <c r="D382" t="s">
        <v>133</v>
      </c>
      <c r="E382" t="s">
        <v>134</v>
      </c>
      <c r="F382">
        <v>85704</v>
      </c>
      <c r="G382">
        <v>32.3146988604</v>
      </c>
      <c r="H382">
        <v>-110.9763497114</v>
      </c>
      <c r="I382">
        <v>4</v>
      </c>
      <c r="J382">
        <v>44</v>
      </c>
      <c r="K382">
        <v>1</v>
      </c>
      <c r="L382" t="s">
        <v>214</v>
      </c>
      <c r="M382" t="s">
        <v>41</v>
      </c>
      <c r="N382" t="s">
        <v>29</v>
      </c>
      <c r="O382" t="s">
        <v>1803</v>
      </c>
      <c r="P382" t="s">
        <v>1804</v>
      </c>
      <c r="Q382">
        <v>2</v>
      </c>
      <c r="R382">
        <v>1</v>
      </c>
      <c r="S382">
        <v>1</v>
      </c>
      <c r="T382">
        <v>0</v>
      </c>
      <c r="U382" s="3" t="s">
        <v>1805</v>
      </c>
      <c r="V382" s="2">
        <v>40300.02851851852</v>
      </c>
    </row>
    <row r="383" spans="1:24" x14ac:dyDescent="0.3">
      <c r="A383" t="s">
        <v>1806</v>
      </c>
      <c r="B383" t="s">
        <v>1807</v>
      </c>
      <c r="C383" t="s">
        <v>1808</v>
      </c>
      <c r="D383" t="s">
        <v>25</v>
      </c>
      <c r="E383" t="s">
        <v>26</v>
      </c>
      <c r="F383">
        <v>89521</v>
      </c>
      <c r="G383">
        <v>39.440336000000002</v>
      </c>
      <c r="H383">
        <v>-119.75839499999999</v>
      </c>
      <c r="I383">
        <v>3</v>
      </c>
      <c r="J383">
        <v>109</v>
      </c>
      <c r="K383">
        <v>1</v>
      </c>
      <c r="L383" t="s">
        <v>214</v>
      </c>
      <c r="M383" t="s">
        <v>41</v>
      </c>
      <c r="N383" t="s">
        <v>29</v>
      </c>
      <c r="O383" t="s">
        <v>1809</v>
      </c>
      <c r="P383" t="s">
        <v>1810</v>
      </c>
      <c r="Q383">
        <v>3</v>
      </c>
      <c r="R383">
        <v>0</v>
      </c>
      <c r="S383">
        <v>0</v>
      </c>
      <c r="T383">
        <v>0</v>
      </c>
      <c r="U383" s="3" t="s">
        <v>1811</v>
      </c>
      <c r="V383" s="2">
        <v>44295.044953703706</v>
      </c>
      <c r="W383" t="str">
        <f>IF(OR(I383 &lt;= 2, Q383 &lt;= 2, ISNUMBER(SEARCH("racism", U383)), ISNUMBER(SEARCH("sexism", U383)), ISNUMBER(SEARCH("homophobic", U383)), ISNUMBER(SEARCH("rude", U383)),ISNUMBER(SEARCH("crappy", U383)),ISNUMBER(SEARCH("stink", U383)), ISNUMBER(SEARCH("ignored", U383)), ISNUMBER(SEARCH("disrespect", U383))), "Negative", "Positive")</f>
        <v>Positive</v>
      </c>
      <c r="X383" t="s">
        <v>1858</v>
      </c>
    </row>
    <row r="384" spans="1:24" ht="409.6" hidden="1" x14ac:dyDescent="0.3">
      <c r="A384" t="s">
        <v>1806</v>
      </c>
      <c r="B384" t="s">
        <v>1807</v>
      </c>
      <c r="C384" t="s">
        <v>1808</v>
      </c>
      <c r="D384" t="s">
        <v>25</v>
      </c>
      <c r="E384" t="s">
        <v>26</v>
      </c>
      <c r="F384">
        <v>89521</v>
      </c>
      <c r="G384">
        <v>39.440336000000002</v>
      </c>
      <c r="H384">
        <v>-119.75839499999999</v>
      </c>
      <c r="I384">
        <v>3</v>
      </c>
      <c r="J384">
        <v>109</v>
      </c>
      <c r="K384">
        <v>1</v>
      </c>
      <c r="L384" t="s">
        <v>214</v>
      </c>
      <c r="M384" t="s">
        <v>41</v>
      </c>
      <c r="N384" t="s">
        <v>29</v>
      </c>
      <c r="O384" t="s">
        <v>1812</v>
      </c>
      <c r="P384" t="s">
        <v>1813</v>
      </c>
      <c r="Q384">
        <v>4</v>
      </c>
      <c r="R384">
        <v>1</v>
      </c>
      <c r="S384">
        <v>0</v>
      </c>
      <c r="T384">
        <v>1</v>
      </c>
      <c r="U384" s="1" t="s">
        <v>1814</v>
      </c>
      <c r="V384" s="2">
        <v>41836.170416666668</v>
      </c>
    </row>
    <row r="385" spans="1:24" x14ac:dyDescent="0.3">
      <c r="A385" t="s">
        <v>1815</v>
      </c>
      <c r="B385" t="s">
        <v>1816</v>
      </c>
      <c r="C385" t="s">
        <v>1817</v>
      </c>
      <c r="D385" t="s">
        <v>39</v>
      </c>
      <c r="E385" t="s">
        <v>40</v>
      </c>
      <c r="F385">
        <v>19406</v>
      </c>
      <c r="G385">
        <v>40.086489999999998</v>
      </c>
      <c r="H385">
        <v>-75.398640999999998</v>
      </c>
      <c r="I385">
        <v>2.5</v>
      </c>
      <c r="J385">
        <v>43</v>
      </c>
      <c r="K385">
        <v>1</v>
      </c>
      <c r="L385" t="s">
        <v>27</v>
      </c>
      <c r="M385" t="s">
        <v>1818</v>
      </c>
      <c r="N385" t="s">
        <v>29</v>
      </c>
      <c r="O385" t="s">
        <v>1819</v>
      </c>
      <c r="P385" t="s">
        <v>1820</v>
      </c>
      <c r="Q385">
        <v>3</v>
      </c>
      <c r="R385">
        <v>0</v>
      </c>
      <c r="S385">
        <v>0</v>
      </c>
      <c r="T385">
        <v>0</v>
      </c>
      <c r="U385" s="3" t="s">
        <v>1821</v>
      </c>
      <c r="V385" s="2">
        <v>44306.670451388891</v>
      </c>
      <c r="W385" t="str">
        <f t="shared" ref="W385:W388" si="56">IF(OR(I385 &lt;= 2, Q385 &lt;= 2, ISNUMBER(SEARCH("racism", U385)), ISNUMBER(SEARCH("sexism", U385)), ISNUMBER(SEARCH("homophobic", U385)), ISNUMBER(SEARCH("rude", U385)),ISNUMBER(SEARCH("crappy", U385)),ISNUMBER(SEARCH("stink", U385)), ISNUMBER(SEARCH("ignored", U385)), ISNUMBER(SEARCH("disrespect", U385))), "Negative", "Positive")</f>
        <v>Negative</v>
      </c>
      <c r="X385" t="s">
        <v>1858</v>
      </c>
    </row>
    <row r="386" spans="1:24" x14ac:dyDescent="0.3">
      <c r="A386" t="s">
        <v>1815</v>
      </c>
      <c r="B386" t="s">
        <v>1816</v>
      </c>
      <c r="C386" t="s">
        <v>1817</v>
      </c>
      <c r="D386" t="s">
        <v>39</v>
      </c>
      <c r="E386" t="s">
        <v>40</v>
      </c>
      <c r="F386">
        <v>19406</v>
      </c>
      <c r="G386">
        <v>40.086489999999998</v>
      </c>
      <c r="H386">
        <v>-75.398640999999998</v>
      </c>
      <c r="I386">
        <v>2.5</v>
      </c>
      <c r="J386">
        <v>43</v>
      </c>
      <c r="K386">
        <v>1</v>
      </c>
      <c r="L386" t="s">
        <v>27</v>
      </c>
      <c r="M386" t="s">
        <v>1818</v>
      </c>
      <c r="N386" t="s">
        <v>29</v>
      </c>
      <c r="O386" t="s">
        <v>1822</v>
      </c>
      <c r="P386" t="s">
        <v>1823</v>
      </c>
      <c r="Q386">
        <v>2</v>
      </c>
      <c r="R386">
        <v>1</v>
      </c>
      <c r="S386">
        <v>0</v>
      </c>
      <c r="T386">
        <v>0</v>
      </c>
      <c r="U386" s="3" t="s">
        <v>1824</v>
      </c>
      <c r="V386" s="2">
        <v>43478.580694444441</v>
      </c>
      <c r="W386" t="str">
        <f t="shared" si="56"/>
        <v>Negative</v>
      </c>
      <c r="X386" t="s">
        <v>1858</v>
      </c>
    </row>
    <row r="387" spans="1:24" x14ac:dyDescent="0.3">
      <c r="A387" t="s">
        <v>1815</v>
      </c>
      <c r="B387" t="s">
        <v>1816</v>
      </c>
      <c r="C387" t="s">
        <v>1817</v>
      </c>
      <c r="D387" t="s">
        <v>39</v>
      </c>
      <c r="E387" t="s">
        <v>40</v>
      </c>
      <c r="F387">
        <v>19406</v>
      </c>
      <c r="G387">
        <v>40.086489999999998</v>
      </c>
      <c r="H387">
        <v>-75.398640999999998</v>
      </c>
      <c r="I387">
        <v>2.5</v>
      </c>
      <c r="J387">
        <v>43</v>
      </c>
      <c r="K387">
        <v>1</v>
      </c>
      <c r="L387" t="s">
        <v>27</v>
      </c>
      <c r="M387" t="s">
        <v>1818</v>
      </c>
      <c r="N387" t="s">
        <v>29</v>
      </c>
      <c r="O387" t="s">
        <v>1825</v>
      </c>
      <c r="P387" t="s">
        <v>1826</v>
      </c>
      <c r="Q387">
        <v>1</v>
      </c>
      <c r="R387">
        <v>0</v>
      </c>
      <c r="S387">
        <v>0</v>
      </c>
      <c r="T387">
        <v>0</v>
      </c>
      <c r="U387" s="3" t="s">
        <v>1827</v>
      </c>
      <c r="V387" s="2">
        <v>44365.026921296296</v>
      </c>
      <c r="W387" t="str">
        <f t="shared" si="56"/>
        <v>Negative</v>
      </c>
      <c r="X387" t="s">
        <v>1858</v>
      </c>
    </row>
    <row r="388" spans="1:24" x14ac:dyDescent="0.3">
      <c r="A388" t="s">
        <v>1828</v>
      </c>
      <c r="B388" t="s">
        <v>1829</v>
      </c>
      <c r="C388" t="s">
        <v>1830</v>
      </c>
      <c r="D388" t="s">
        <v>133</v>
      </c>
      <c r="E388" t="s">
        <v>134</v>
      </c>
      <c r="F388">
        <v>85705</v>
      </c>
      <c r="G388">
        <v>32.238959999999999</v>
      </c>
      <c r="H388">
        <v>-110.971014</v>
      </c>
      <c r="I388">
        <v>2.5</v>
      </c>
      <c r="J388">
        <v>77</v>
      </c>
      <c r="K388">
        <v>0</v>
      </c>
      <c r="L388" t="s">
        <v>146</v>
      </c>
      <c r="M388" t="s">
        <v>215</v>
      </c>
      <c r="N388" t="s">
        <v>29</v>
      </c>
      <c r="O388" t="s">
        <v>1831</v>
      </c>
      <c r="P388" t="s">
        <v>1832</v>
      </c>
      <c r="Q388">
        <v>3</v>
      </c>
      <c r="R388">
        <v>1</v>
      </c>
      <c r="S388">
        <v>0</v>
      </c>
      <c r="T388">
        <v>0</v>
      </c>
      <c r="U388" s="3" t="s">
        <v>1833</v>
      </c>
      <c r="V388" s="2">
        <v>42566.034456018519</v>
      </c>
      <c r="W388" t="str">
        <f t="shared" si="56"/>
        <v>Positive</v>
      </c>
      <c r="X388" t="s">
        <v>1858</v>
      </c>
    </row>
    <row r="389" spans="1:24" ht="409.6" hidden="1" x14ac:dyDescent="0.3">
      <c r="A389" t="s">
        <v>1828</v>
      </c>
      <c r="B389" t="s">
        <v>1829</v>
      </c>
      <c r="C389" t="s">
        <v>1830</v>
      </c>
      <c r="D389" t="s">
        <v>133</v>
      </c>
      <c r="E389" t="s">
        <v>134</v>
      </c>
      <c r="F389">
        <v>85705</v>
      </c>
      <c r="G389">
        <v>32.238959999999999</v>
      </c>
      <c r="H389">
        <v>-110.971014</v>
      </c>
      <c r="I389">
        <v>2.5</v>
      </c>
      <c r="J389">
        <v>77</v>
      </c>
      <c r="K389">
        <v>0</v>
      </c>
      <c r="L389" t="s">
        <v>146</v>
      </c>
      <c r="M389" t="s">
        <v>215</v>
      </c>
      <c r="N389" t="s">
        <v>29</v>
      </c>
      <c r="O389" t="s">
        <v>1834</v>
      </c>
      <c r="P389" t="s">
        <v>1835</v>
      </c>
      <c r="Q389">
        <v>4</v>
      </c>
      <c r="R389">
        <v>1</v>
      </c>
      <c r="S389">
        <v>0</v>
      </c>
      <c r="T389">
        <v>1</v>
      </c>
      <c r="U389" s="1" t="s">
        <v>1836</v>
      </c>
      <c r="V389" s="2">
        <v>40826.053981481484</v>
      </c>
    </row>
    <row r="390" spans="1:24" x14ac:dyDescent="0.3">
      <c r="A390" t="s">
        <v>1828</v>
      </c>
      <c r="B390" t="s">
        <v>1829</v>
      </c>
      <c r="C390" t="s">
        <v>1830</v>
      </c>
      <c r="D390" t="s">
        <v>133</v>
      </c>
      <c r="E390" t="s">
        <v>134</v>
      </c>
      <c r="F390">
        <v>85705</v>
      </c>
      <c r="G390">
        <v>32.238959999999999</v>
      </c>
      <c r="H390">
        <v>-110.971014</v>
      </c>
      <c r="I390">
        <v>2.5</v>
      </c>
      <c r="J390">
        <v>77</v>
      </c>
      <c r="K390">
        <v>0</v>
      </c>
      <c r="L390" t="s">
        <v>146</v>
      </c>
      <c r="M390" t="s">
        <v>215</v>
      </c>
      <c r="N390" t="s">
        <v>29</v>
      </c>
      <c r="O390" t="s">
        <v>1837</v>
      </c>
      <c r="P390" t="s">
        <v>1838</v>
      </c>
      <c r="Q390">
        <v>1</v>
      </c>
      <c r="R390">
        <v>1</v>
      </c>
      <c r="S390">
        <v>4</v>
      </c>
      <c r="T390">
        <v>1</v>
      </c>
      <c r="U390" s="3" t="s">
        <v>1839</v>
      </c>
      <c r="V390" s="2">
        <v>41788.305601851855</v>
      </c>
      <c r="W390" t="str">
        <f>IF(OR(I390 &lt;= 2, Q390 &lt;= 2, ISNUMBER(SEARCH("racism", U390)), ISNUMBER(SEARCH("sexism", U390)), ISNUMBER(SEARCH("homophobic", U390)), ISNUMBER(SEARCH("rude", U390)),ISNUMBER(SEARCH("crappy", U390)),ISNUMBER(SEARCH("stink", U390)), ISNUMBER(SEARCH("ignored", U390)), ISNUMBER(SEARCH("disrespect", U390))), "Negative", "Positive")</f>
        <v>Negative</v>
      </c>
      <c r="X390" t="s">
        <v>1858</v>
      </c>
    </row>
    <row r="391" spans="1:24" ht="409.6" hidden="1" x14ac:dyDescent="0.3">
      <c r="A391" t="s">
        <v>1828</v>
      </c>
      <c r="B391" t="s">
        <v>1829</v>
      </c>
      <c r="C391" t="s">
        <v>1830</v>
      </c>
      <c r="D391" t="s">
        <v>133</v>
      </c>
      <c r="E391" t="s">
        <v>134</v>
      </c>
      <c r="F391">
        <v>85705</v>
      </c>
      <c r="G391">
        <v>32.238959999999999</v>
      </c>
      <c r="H391">
        <v>-110.971014</v>
      </c>
      <c r="I391">
        <v>2.5</v>
      </c>
      <c r="J391">
        <v>77</v>
      </c>
      <c r="K391">
        <v>0</v>
      </c>
      <c r="L391" t="s">
        <v>146</v>
      </c>
      <c r="M391" t="s">
        <v>215</v>
      </c>
      <c r="N391" t="s">
        <v>29</v>
      </c>
      <c r="O391" t="s">
        <v>1840</v>
      </c>
      <c r="P391" t="s">
        <v>1841</v>
      </c>
      <c r="Q391">
        <v>4</v>
      </c>
      <c r="R391">
        <v>3</v>
      </c>
      <c r="S391">
        <v>1</v>
      </c>
      <c r="T391">
        <v>2</v>
      </c>
      <c r="U391" s="1" t="s">
        <v>1842</v>
      </c>
      <c r="V391" s="2">
        <v>42759.016134259262</v>
      </c>
    </row>
    <row r="392" spans="1:24" x14ac:dyDescent="0.3">
      <c r="A392" t="s">
        <v>1828</v>
      </c>
      <c r="B392" t="s">
        <v>1829</v>
      </c>
      <c r="C392" t="s">
        <v>1830</v>
      </c>
      <c r="D392" t="s">
        <v>133</v>
      </c>
      <c r="E392" t="s">
        <v>134</v>
      </c>
      <c r="F392">
        <v>85705</v>
      </c>
      <c r="G392">
        <v>32.238959999999999</v>
      </c>
      <c r="H392">
        <v>-110.971014</v>
      </c>
      <c r="I392">
        <v>2.5</v>
      </c>
      <c r="J392">
        <v>77</v>
      </c>
      <c r="K392">
        <v>0</v>
      </c>
      <c r="L392" t="s">
        <v>146</v>
      </c>
      <c r="M392" t="s">
        <v>215</v>
      </c>
      <c r="N392" t="s">
        <v>29</v>
      </c>
      <c r="O392" t="s">
        <v>1843</v>
      </c>
      <c r="P392" t="s">
        <v>1844</v>
      </c>
      <c r="Q392">
        <v>1</v>
      </c>
      <c r="R392">
        <v>1</v>
      </c>
      <c r="S392">
        <v>0</v>
      </c>
      <c r="T392">
        <v>0</v>
      </c>
      <c r="U392" s="3" t="s">
        <v>1845</v>
      </c>
      <c r="V392" s="2">
        <v>43544.248344907406</v>
      </c>
      <c r="W392" t="str">
        <f t="shared" ref="W392:W394" si="57">IF(OR(I392 &lt;= 2, Q392 &lt;= 2, ISNUMBER(SEARCH("racism", U392)), ISNUMBER(SEARCH("sexism", U392)), ISNUMBER(SEARCH("homophobic", U392)), ISNUMBER(SEARCH("rude", U392)),ISNUMBER(SEARCH("crappy", U392)),ISNUMBER(SEARCH("stink", U392)), ISNUMBER(SEARCH("ignored", U392)), ISNUMBER(SEARCH("disrespect", U392))), "Negative", "Positive")</f>
        <v>Negative</v>
      </c>
      <c r="X392" t="s">
        <v>1858</v>
      </c>
    </row>
    <row r="393" spans="1:24" x14ac:dyDescent="0.3">
      <c r="A393" t="s">
        <v>1846</v>
      </c>
      <c r="B393" t="s">
        <v>1847</v>
      </c>
      <c r="C393" t="s">
        <v>1848</v>
      </c>
      <c r="D393" t="s">
        <v>133</v>
      </c>
      <c r="E393" t="s">
        <v>134</v>
      </c>
      <c r="F393">
        <v>85743</v>
      </c>
      <c r="G393">
        <v>32.358587399999998</v>
      </c>
      <c r="H393">
        <v>-111.09330799999999</v>
      </c>
      <c r="I393">
        <v>2.5</v>
      </c>
      <c r="J393">
        <v>67</v>
      </c>
      <c r="K393">
        <v>1</v>
      </c>
      <c r="L393" t="s">
        <v>1849</v>
      </c>
      <c r="M393" t="s">
        <v>180</v>
      </c>
      <c r="N393" t="s">
        <v>29</v>
      </c>
      <c r="O393" t="s">
        <v>1850</v>
      </c>
      <c r="P393" t="s">
        <v>1851</v>
      </c>
      <c r="Q393">
        <v>2</v>
      </c>
      <c r="R393">
        <v>0</v>
      </c>
      <c r="S393">
        <v>0</v>
      </c>
      <c r="T393">
        <v>0</v>
      </c>
      <c r="U393" s="3" t="s">
        <v>1852</v>
      </c>
      <c r="V393" s="2">
        <v>42701.690937500003</v>
      </c>
      <c r="W393" t="str">
        <f t="shared" si="57"/>
        <v>Negative</v>
      </c>
      <c r="X393" t="s">
        <v>1858</v>
      </c>
    </row>
    <row r="394" spans="1:24" x14ac:dyDescent="0.3">
      <c r="A394" t="s">
        <v>1846</v>
      </c>
      <c r="B394" t="s">
        <v>1847</v>
      </c>
      <c r="C394" t="s">
        <v>1848</v>
      </c>
      <c r="D394" t="s">
        <v>133</v>
      </c>
      <c r="E394" t="s">
        <v>134</v>
      </c>
      <c r="F394">
        <v>85743</v>
      </c>
      <c r="G394">
        <v>32.358587399999998</v>
      </c>
      <c r="H394">
        <v>-111.09330799999999</v>
      </c>
      <c r="I394">
        <v>2.5</v>
      </c>
      <c r="J394">
        <v>67</v>
      </c>
      <c r="K394">
        <v>1</v>
      </c>
      <c r="L394" t="s">
        <v>1849</v>
      </c>
      <c r="M394" t="s">
        <v>180</v>
      </c>
      <c r="N394" t="s">
        <v>29</v>
      </c>
      <c r="O394" t="s">
        <v>1853</v>
      </c>
      <c r="P394" t="s">
        <v>1854</v>
      </c>
      <c r="Q394">
        <v>1</v>
      </c>
      <c r="R394">
        <v>0</v>
      </c>
      <c r="S394">
        <v>0</v>
      </c>
      <c r="T394">
        <v>0</v>
      </c>
      <c r="U394" s="3" t="s">
        <v>1855</v>
      </c>
      <c r="V394" s="2">
        <v>44557.652731481481</v>
      </c>
      <c r="W394" t="str">
        <f t="shared" si="57"/>
        <v>Negative</v>
      </c>
      <c r="X394" t="s">
        <v>1858</v>
      </c>
    </row>
  </sheetData>
  <autoFilter ref="A1:V394" xr:uid="{E2E34266-57AB-4EA8-9FA7-F4259AD18853}">
    <filterColumn colId="8">
      <filters>
        <filter val="1"/>
        <filter val="1.5"/>
        <filter val="2"/>
        <filter val="2.5"/>
        <filter val="3"/>
        <filter val="3.5"/>
      </filters>
    </filterColumn>
    <filterColumn colId="16">
      <filters>
        <filter val="1"/>
        <filter val="2"/>
        <filter val="3"/>
      </filters>
    </filterColumn>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9D207-ECD1-4DB5-BA14-7A0709D2C910}">
  <dimension ref="A1:I3"/>
  <sheetViews>
    <sheetView workbookViewId="0">
      <selection activeCell="T13" sqref="T13"/>
    </sheetView>
  </sheetViews>
  <sheetFormatPr defaultRowHeight="14.4" x14ac:dyDescent="0.3"/>
  <cols>
    <col min="8" max="8" width="14.44140625" customWidth="1"/>
  </cols>
  <sheetData>
    <row r="1" spans="1:9" x14ac:dyDescent="0.3">
      <c r="B1" t="s">
        <v>1867</v>
      </c>
      <c r="C1" t="s">
        <v>1860</v>
      </c>
      <c r="D1" t="s">
        <v>1861</v>
      </c>
      <c r="E1" t="s">
        <v>1863</v>
      </c>
      <c r="F1" t="s">
        <v>1864</v>
      </c>
      <c r="G1" t="s">
        <v>1865</v>
      </c>
      <c r="H1" t="s">
        <v>1866</v>
      </c>
      <c r="I1" t="s">
        <v>131</v>
      </c>
    </row>
    <row r="2" spans="1:9" x14ac:dyDescent="0.3">
      <c r="A2" t="s">
        <v>1875</v>
      </c>
      <c r="B2">
        <f>COUNTIFS(merged_output!B2:B394, "*Marriott*", merged_output!W2:W394, "Negative")</f>
        <v>29</v>
      </c>
      <c r="C2">
        <f>COUNTIFS(merged_output!B2:B394, "*Best Western*", merged_output!W2:W394, "Negative")</f>
        <v>11</v>
      </c>
      <c r="D2">
        <f>COUNTIFS(merged_output!B2:B394, "*Hilton*", merged_output!W2:W394, "Negative")</f>
        <v>46</v>
      </c>
      <c r="E2">
        <f>COUNTIFS(merged_output!B2:B394, "*Holiday Inn*", merged_output!W2:W394, "Negative")</f>
        <v>13</v>
      </c>
      <c r="F2">
        <f>COUNTIFS(merged_output!B2:B394, "*Courtyard*", merged_output!W2:W394, "Negative")</f>
        <v>8</v>
      </c>
      <c r="G2">
        <f>COUNTIFS(merged_output!B2:B394, "*Sheraton*", merged_output!W2:W394, "Negative")</f>
        <v>18</v>
      </c>
      <c r="H2">
        <f>COUNTIFS(merged_output!B2:B394, "*Embassy Suites*", merged_output!W2:W394, "Negative")</f>
        <v>7</v>
      </c>
      <c r="I2">
        <f>COUNTIFS(merged_output!B2:B394, "*Hampton Inn*", merged_output!W2:W394, "Negative")</f>
        <v>9</v>
      </c>
    </row>
    <row r="3" spans="1:9" x14ac:dyDescent="0.3">
      <c r="A3" t="s">
        <v>1876</v>
      </c>
      <c r="B3">
        <f>COUNTIFS(merged_output!B2:B395, "*Marriott*", merged_output!W2:W395, "Positive")</f>
        <v>14</v>
      </c>
      <c r="C3">
        <f>COUNTIFS(merged_output!B2:B395, "*Best Western*", merged_output!W2:W395, "Positive")</f>
        <v>0</v>
      </c>
      <c r="D3">
        <f>COUNTIFS(merged_output!B2:B395, "*Hilton*", merged_output!W2:W395, "Positive")</f>
        <v>23</v>
      </c>
      <c r="E3">
        <f>COUNTIFS(merged_output!B2:B395, "*Holiday Inn*", merged_output!W2:W395, "Positive")</f>
        <v>0</v>
      </c>
      <c r="F3">
        <f>COUNTIFS(merged_output!B2:B395, "*Courtyard*", merged_output!W2:W395, "Positive")</f>
        <v>5</v>
      </c>
      <c r="G3">
        <f>COUNTIFS(merged_output!B2:B395, "*Sheraton*", merged_output!W2:W395, "Positive")</f>
        <v>5</v>
      </c>
      <c r="H3">
        <f>COUNTIFS(merged_output!B2:B395, "*Embassy Suites*", merged_output!W2:W395, "Positive")</f>
        <v>4</v>
      </c>
      <c r="I3">
        <f>COUNTIFS(merged_output!B2:B395, "*Hampton Inn*", merged_output!W2:W395, "Positive")</f>
        <v>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CABAA-AA87-4243-9777-3BDCA175B1F1}">
  <dimension ref="A1:G3"/>
  <sheetViews>
    <sheetView tabSelected="1" workbookViewId="0">
      <selection activeCell="E20" sqref="E20"/>
    </sheetView>
  </sheetViews>
  <sheetFormatPr defaultRowHeight="14.4" x14ac:dyDescent="0.3"/>
  <cols>
    <col min="5" max="5" width="14" customWidth="1"/>
  </cols>
  <sheetData>
    <row r="1" spans="1:7" x14ac:dyDescent="0.3">
      <c r="B1" t="s">
        <v>1871</v>
      </c>
      <c r="C1" t="s">
        <v>1870</v>
      </c>
      <c r="D1" t="s">
        <v>1869</v>
      </c>
      <c r="E1" t="s">
        <v>1872</v>
      </c>
      <c r="F1" t="s">
        <v>1868</v>
      </c>
      <c r="G1" t="s">
        <v>1873</v>
      </c>
    </row>
    <row r="2" spans="1:7" x14ac:dyDescent="0.3">
      <c r="A2" t="s">
        <v>1874</v>
      </c>
      <c r="B2">
        <f>COUNTIFS(merged_output!$D$2:$D$394, "*King of Prussia*", merged_output!$W$2:$W$394, "Positive")</f>
        <v>1</v>
      </c>
      <c r="C2">
        <f>COUNTIFS(merged_output!$D$2:$D$394, "*Bensalem*", merged_output!$W$2:$W$394, "Positive")</f>
        <v>0</v>
      </c>
      <c r="D2">
        <f>COUNTIFS(merged_output!$D$2:$D$394, "*Reno*", merged_output!$W$2:$W$394, "Positive")</f>
        <v>2</v>
      </c>
      <c r="E2">
        <f>COUNTIFS(merged_output!$D$2:$D$394, "*Philadelphia*", merged_output!$W$2:$W$394, "Positive")</f>
        <v>27</v>
      </c>
      <c r="F2">
        <f>COUNTIFS(merged_output!$D$2:$D$394, "*Tucson*", merged_output!$W$2:$W$394, "Positive")</f>
        <v>14</v>
      </c>
      <c r="G2">
        <f>COUNTIFS(merged_output!$D$2:$D$394, "*Plymouth Meeting*", merged_output!$W$2:$W$394, "Positive")</f>
        <v>5</v>
      </c>
    </row>
    <row r="3" spans="1:7" x14ac:dyDescent="0.3">
      <c r="A3" t="s">
        <v>1875</v>
      </c>
      <c r="B3">
        <f>COUNTIFS(merged_output!$D$2:$D$394, "*King of Prussia*", merged_output!$W$2:$W$394, "Negative")</f>
        <v>6</v>
      </c>
      <c r="C3">
        <f>COUNTIFS(merged_output!$D$2:$D$394, "*Bensalem*", merged_output!$W$2:$W$394, "Negative")</f>
        <v>5</v>
      </c>
      <c r="D3">
        <f>COUNTIFS(merged_output!$D$2:$D$394, "*Reno*", merged_output!$W$2:$W$394, "Negative")</f>
        <v>35</v>
      </c>
      <c r="E3">
        <f>COUNTIFS(merged_output!$D$2:$D$394, "*Philadelphia*", merged_output!$W$2:$W$394, "Negative")</f>
        <v>67</v>
      </c>
      <c r="F3">
        <f>COUNTIFS(merged_output!$D$2:$D$394, "*Tucson*", merged_output!$W$2:$W$394, "Negative")</f>
        <v>63</v>
      </c>
      <c r="G3">
        <f>COUNTIFS(merged_output!$D$2:$D$394, "*Plymouth Meeting*", merged_output!$W$2:$W$394, "Negative")</f>
        <v>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merged_output</vt:lpstr>
      <vt:lpstr>Negative_experience_per_hotel</vt:lpstr>
      <vt:lpstr>Negative_experience_by_City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Nhi Nguyen</dc:creator>
  <cp:lastModifiedBy>Nguyen, Hoang</cp:lastModifiedBy>
  <dcterms:created xsi:type="dcterms:W3CDTF">2025-04-25T18:56:37Z</dcterms:created>
  <dcterms:modified xsi:type="dcterms:W3CDTF">2025-04-27T08:17:31Z</dcterms:modified>
</cp:coreProperties>
</file>