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Downloads\KLTN\Khánh Linh\"/>
    </mc:Choice>
  </mc:AlternateContent>
  <xr:revisionPtr revIDLastSave="0" documentId="13_ncr:1_{D521E957-1D8A-4CFC-B2FA-3FBFD36E1BA5}" xr6:coauthVersionLast="47" xr6:coauthVersionMax="47" xr10:uidLastSave="{00000000-0000-0000-0000-000000000000}"/>
  <bookViews>
    <workbookView xWindow="-120" yWindow="-120" windowWidth="20730" windowHeight="11160" activeTab="3" xr2:uid="{00000000-000D-0000-FFFF-FFFF00000000}"/>
  </bookViews>
  <sheets>
    <sheet name="Data gốc" sheetId="1" r:id="rId1"/>
    <sheet name="Lọc (đơn ngữ)" sheetId="5" r:id="rId2"/>
    <sheet name="Lọc (song ngữ)" sheetId="4" r:id="rId3"/>
    <sheet name="Lọc (đa ngữ)" sheetId="3" r:id="rId4"/>
    <sheet name="Khác" sheetId="6" r:id="rId5"/>
    <sheet name="Khác (2)" sheetId="8" r:id="rId6"/>
    <sheet name="Sheet1"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 i="3" l="1"/>
  <c r="A6" i="8" a="1"/>
  <c r="A6" i="8" s="1"/>
  <c r="I9" i="4"/>
  <c r="I21" i="1"/>
  <c r="I20" i="1"/>
  <c r="I19" i="1"/>
  <c r="I18" i="1"/>
  <c r="A6" i="6" a="1"/>
  <c r="A6" i="6" s="1"/>
  <c r="Q6" i="5"/>
  <c r="Q4" i="5"/>
  <c r="N6" i="5"/>
  <c r="N4" i="5"/>
  <c r="F20" i="1"/>
  <c r="F19" i="1"/>
  <c r="F18" i="1"/>
  <c r="F17" i="1"/>
  <c r="I8" i="4"/>
  <c r="H9" i="5"/>
  <c r="I9" i="1"/>
  <c r="I8" i="1"/>
  <c r="I7" i="1"/>
  <c r="I6" i="1"/>
  <c r="L18" i="1"/>
  <c r="L17" i="1"/>
  <c r="L16" i="1"/>
  <c r="L15" i="1"/>
  <c r="L14" i="1"/>
  <c r="L13" i="1"/>
  <c r="I13" i="1"/>
  <c r="I17" i="1"/>
  <c r="I16" i="1"/>
  <c r="I15" i="1"/>
  <c r="I14" i="1"/>
  <c r="F13" i="1"/>
  <c r="F21" i="1"/>
  <c r="F16" i="1"/>
  <c r="F15" i="1"/>
  <c r="F14" i="1"/>
  <c r="H10" i="3"/>
  <c r="I13" i="4"/>
  <c r="H9" i="3"/>
  <c r="H8" i="3"/>
  <c r="H7" i="3"/>
  <c r="I11" i="4"/>
  <c r="I10" i="1"/>
  <c r="A9" i="5" a="1"/>
  <c r="A9" i="5" s="1"/>
  <c r="I5" i="1"/>
  <c r="I4" i="1"/>
  <c r="I3" i="1"/>
  <c r="I2" i="1"/>
  <c r="F2" i="1"/>
  <c r="F5" i="1" s="1"/>
  <c r="F4" i="1"/>
  <c r="F3" i="1"/>
  <c r="H5" i="5"/>
  <c r="I5" i="4"/>
  <c r="H4" i="5"/>
  <c r="H8" i="5"/>
  <c r="H7" i="5"/>
  <c r="H6" i="5"/>
  <c r="H1" i="5"/>
  <c r="H2" i="5"/>
  <c r="H3" i="5"/>
  <c r="I1" i="4"/>
  <c r="I2" i="4"/>
  <c r="I3" i="4"/>
  <c r="I4" i="4"/>
  <c r="I6" i="4"/>
  <c r="I12" i="4"/>
  <c r="I10" i="4"/>
  <c r="I7" i="4"/>
  <c r="A1" i="5" a="1"/>
  <c r="A1" i="5" s="1"/>
  <c r="A9" i="4" a="1"/>
  <c r="V3" i="4" s="1"/>
  <c r="A1" i="4" a="1"/>
  <c r="A1" i="4" s="1"/>
  <c r="A9" i="3" a="1"/>
  <c r="A9" i="3" s="1"/>
  <c r="A1" i="3" a="1"/>
  <c r="A1" i="3" s="1"/>
  <c r="V1" i="4" l="1"/>
  <c r="X1" i="4"/>
  <c r="K1" i="3"/>
  <c r="K2" i="3"/>
  <c r="K3" i="3"/>
  <c r="I11" i="1"/>
  <c r="S3" i="4"/>
  <c r="S4" i="4"/>
  <c r="S1" i="4"/>
  <c r="P6" i="4"/>
  <c r="S2" i="4"/>
  <c r="P7" i="4"/>
  <c r="V2" i="4"/>
  <c r="P1" i="4"/>
  <c r="P3" i="4"/>
  <c r="P2" i="4"/>
  <c r="I22" i="1"/>
  <c r="P4" i="4"/>
  <c r="M1" i="4"/>
  <c r="P5" i="4"/>
  <c r="A9" i="4"/>
  <c r="M5" i="4"/>
  <c r="M4" i="4"/>
  <c r="M3" i="4"/>
  <c r="M2" i="4"/>
  <c r="N5" i="5"/>
  <c r="N8" i="5"/>
  <c r="N3" i="5"/>
  <c r="Q7" i="5"/>
  <c r="Q3" i="5"/>
  <c r="Q9" i="5"/>
  <c r="W2" i="5"/>
  <c r="Q1" i="5"/>
  <c r="N9" i="5"/>
  <c r="T1" i="5"/>
  <c r="N7" i="5"/>
  <c r="Q5" i="5"/>
  <c r="Q2" i="5"/>
  <c r="T2" i="5"/>
  <c r="N1" i="5"/>
  <c r="Q8" i="5"/>
  <c r="W1" i="5"/>
  <c r="K1" i="5"/>
  <c r="N2" i="5"/>
  <c r="Z2" i="5"/>
  <c r="K2" i="5"/>
  <c r="K3" i="5"/>
  <c r="K4" i="5"/>
  <c r="K5" i="5"/>
  <c r="K6" i="5"/>
  <c r="F22" i="1"/>
  <c r="I14" i="4"/>
  <c r="H10" i="5"/>
  <c r="S5" i="4" l="1"/>
  <c r="P8" i="4"/>
  <c r="N10" i="5"/>
  <c r="K7" i="5"/>
  <c r="M6"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<sst xmlns="http://schemas.openxmlformats.org/spreadsheetml/2006/main" count="2255" uniqueCount="579">
  <si>
    <t>VIETNAM POST
TEM CHƠI &amp; QUÀ TẶNG
Philately Shop &amp; Gifts
Số 1 phố Lê Thạch, Phường Tràng Tiền, Quận Hoàn Kiếm, Thành phố Hà Nội
Stamp coffee</t>
  </si>
  <si>
    <t>Song ngữ</t>
  </si>
  <si>
    <t>VÀNG – TRANG SỨC CAO CẤP GẮN ĐÁ QUÝ
HIGH QUALITY JEWELRY</t>
  </si>
  <si>
    <t>PHÒNG THẨM ĐỊNH ĐÁ QUÝ – KIM CƯƠNG VÀ VÀNG
TESTING DEPARTMENT OF GOLD – DIAMOND AND GEMSTONE
Đc: 89 ĐINH TIÊN HOÀNG, HOÀN KIẾM, HÀ NỘI
TEL: 04 3825 9892</t>
  </si>
  <si>
    <t>VIETNAM POST
BƯU ĐIỆN VIỆT NAM
Call Center: 1900 545 481
BƯU CỤC KHL HOÀN KIẾM 2 – BƯU ĐIỆN TRUNG TÂM 1 – BƯU ĐIỆN TP HÀ NỘI
75B Đinh Tiên Hoàng – Hoàn Kiếm – Hà Nội – Post code 11063 – Tel: 02439361616</t>
  </si>
  <si>
    <t>Onebank – 365+ Banking – NAM A BANK
Một chạm mọi trải nghiệm</t>
  </si>
  <si>
    <t>CRAVE COMPANY LIMITED
SPRING 15
15 Hang Khay 0948938354</t>
  </si>
  <si>
    <t>Đơn ngữ</t>
  </si>
  <si>
    <t>L’étage Café
Address: 2nd floor Hang Khay</t>
  </si>
  <si>
    <t>L’étage Café
2nd floor, 9A Hang Khay Str., Hanoi</t>
  </si>
  <si>
    <t>ĐẶC SẢN HỮU LŨNG - LẠNG SƠN
9A HÀNG KHAY
- VỊT KHAY
- KHÂU NHỤC
- HEO SỮA QUAY
- LẠP SƯỜN
- BÁNH CUỐN
- BÁNH NGẢI
039 477 8888
0944 898 989</t>
  </si>
  <si>
    <t>HƯƠNG THẮNG MỸ NGHỆ 9B 
TRANG SƠN MÀI
TRANH THÊU THANH ĐỒNG
TRANH SƠN MÀI
MỸ NGHỆ ĐÔNG HỒ CỔ
9b HÀNG KHAY
TEL: 0912612230
DĐ: 0989 958 711</t>
  </si>
  <si>
    <t>9c HÀNG KHAY
Mỹ Nghệ Thăng Long
Quang Anh
Kim Thu
ĐTCH: 04.8259996
DĐ: 0913210452</t>
  </si>
  <si>
    <t>Đa ngữ</t>
  </si>
  <si>
    <t>SỞ VĂN HÓA VÀ THỂ THAO HÀ NỘI
TRUNG TÂM THÔNG TIN TRIỂN LÃM
NHÀ TRIỂN LÃM VÀ TRƯNG BÀY NGHỆ THUẬT
Exhibition Center &amp; Art Gallery
93 Đinh Tiên Hoàng – Hoàn Kiếm – Hà Nội</t>
  </si>
  <si>
    <t>BỘ CÔNG THƯƠNG
TỔNG CỤC QUẢN LÝ THỊ TRƯỜNG
Vietnam Directorate of Market Surveillance
91 Đinh Tiên Hoàng, Hoàn Kiếm, Hà Nội</t>
  </si>
  <si>
    <t>CÔNG TY CỔ PHẦN ĐÁ QUÝ VÀ VÀNG HÀ NỘI
HANOI GEM AND GOLD JOINT STOCK COMPANY
ĐC: 91 Đinh Tiên Hoàng, P. Tràng Tiền, Q. Hoàn Kiếm, TP. Hà Nội
Tel: 024. 3826 9395 / 3826 9393
Website: www.hagemco.com
TRUNG TÂM NGHIÊN CỨU – KIỂM ĐỊNH ĐÁ QUÝ VÀ VÀNG (VGC)
CENTER FOR GEM AND GOLD RESEARCH AND IDENTIFICATION
Tel: 024. 3825 5418
PHÒNG TRƯNG BÀY VÀ BÁN SẢN PHẨM TRANH ĐÁ QUÝ THIÊN NHIÊN
SHOWROOM FOR SELLING PICTURES CREATED FROM NATURAL GEMSTONES
91  Tầng 3 / 3rd Floor</t>
  </si>
  <si>
    <t>BI.NGUYEN
GRILLZ &amp; JEWELRY
Since 2017</t>
  </si>
  <si>
    <t>TPBank
Vì chúng tôi hiểu bạn
LiveBANK
24/7</t>
  </si>
  <si>
    <t>ZHENGXIN
CHICKEN STEAK
35 HÀNG KHAY
0979.099 151</t>
  </si>
  <si>
    <t>KPHOTO
ĐC: 31 Hàng Khay, P. Tràng Tiền, Q. Hoàn Kiếm, TP Hà Nội, Việt Nam
ĐT: +84 917 299 031</t>
  </si>
  <si>
    <t>Gong Cha貢茶
CHI NHÁNH HÀ NỘI – CTY TNHH GONGCHA VIỆT NAM
25 Hàng Khay</t>
  </si>
  <si>
    <t>CÔNG TY TNHH MTV
GIẢI TRÍ HÁT
HAT ENTERTAINMENT ONE MEMBER LIMITED
MST: 0306370914
ĐC: 19 HÀNG KHAY – QUẬN HOÀN KIẾM – TP HÀ NỘI
CÔNG TY CP ĐỒNG HỒ TUẤN HƯNG
TUAN HUNG WATCH</t>
  </si>
  <si>
    <t>Patisserie
Since 2010</t>
  </si>
  <si>
    <t>CỬA HÀNG LƯU NIỆM
COLLECTION SHOP
BUYING AND SELLING
World coins, banknotes, stamps covers, postcards, medals militaria silver, lighters, knives, old watches antiquities and collectables
Add: 17A Hang Khay Str.Hanoi</t>
  </si>
  <si>
    <t>KHÔNG GIAN VĂN HÓA VIỆT
Luc Thuy
RESTAURANT &amp; LOUNGE
16 LE THAI TO</t>
  </si>
  <si>
    <t>Little Hanoi Hotel
BOOKING OFFICE
32 LE THAI TO
TEL: 024.39289897 – 091 3681033</t>
  </si>
  <si>
    <t>CƠM GÀ 360°
Singapore Chicken Rice
LẨU GÀ Trong Ngõ
32 Lê Thái Tổ
0903 591 386</t>
  </si>
  <si>
    <t>TỔNG CÔNG TY THƯƠNG MẠI HÀ NỘI
HANOI TRADE JOINT STOCK CORPORATION</t>
  </si>
  <si>
    <t>YUTANG
TEA &amp; NOODLE HOUSE</t>
  </si>
  <si>
    <t>Chixmax</t>
  </si>
  <si>
    <t>VID Fashion
www.vid.com.vn
No6 - Le Thai To – Hoan Kiem – Ha Noi.
Tel: 04.393.78.606</t>
  </si>
  <si>
    <t>BAOVIET Bank
NGÂN HÀNG BẢO VIỆT
www.baovietbank.vn
Call center: 1900 55 88 48</t>
  </si>
  <si>
    <t>BAOVIET Securities
CHỨNG KHOÁN BẢO VIỆT</t>
  </si>
  <si>
    <t>KÍNH MẮT THÀNH HIẾU
ĐC: 64 Lương Văn Can – ĐT: 0902194077</t>
  </si>
  <si>
    <t>64 KÍNH MẮT HÙNG SƠN
64 Lương Văn Can
090 323 7773</t>
  </si>
  <si>
    <t xml:space="preserve">VIETNAM POST
BƯU ĐIỆN VIỆT NAM
Call Center: 1900 545 481
BƯU ĐIỆN LƯƠNG VĂN CAN – BƯU ĐIỆN TRUNG TÂM 1 – BƯU ĐIỆN THÀNH PHỐ HÀ NỘI
66 Phố Lương Văn Can, phường Hàng Trống, quận Hoàn Kiếm, TP. Hà Nội – Post code 11057 – Tel: 04.38246161 </t>
  </si>
  <si>
    <t>the BALCONY
COFFEE &amp; PUB
2nd floor</t>
  </si>
  <si>
    <t>SALAD &amp; SUSHI
Take Away
Nhà số 4 Lê Thái Tổ</t>
  </si>
  <si>
    <t>Häagen-Dazs TM
ĐỊA ĐIỂM KINH DOANH HAAGEN DAZS 1 – CTCP INN SAIGON – CHI NHÁNH HÀ NỘI – 4-6 Lê Thái Tổ, Phường Hàng Trống, Quận Hoàn Kiếm, TP Hà Nội – 024 7309 7099</t>
  </si>
  <si>
    <t>HIGHLANDS COFFEE</t>
  </si>
  <si>
    <t>COFFEE CLUB 
Café &amp; Restaurant</t>
  </si>
  <si>
    <t>THAI VILLAGE Restaurants
3 &amp; 5 Floor</t>
  </si>
  <si>
    <t>COFFEE CLUB
4th Floor Café &amp; Restaurant</t>
  </si>
  <si>
    <t>文華廳 MANWAH TAIWANESE HOTPOT</t>
  </si>
  <si>
    <t>LAIKA Café</t>
  </si>
  <si>
    <t>VUA CHẢ CÁ
Cơ sở 10</t>
  </si>
  <si>
    <t>HANOI 1930 BISTRO
COFFEE &amp; RESTAURANT</t>
  </si>
  <si>
    <t>Tiger CRYSTAL</t>
  </si>
  <si>
    <t>ALDO</t>
  </si>
  <si>
    <t>GIẢI KHÁT – CAFÉ
BỘT SẮN – TRÀ CHANH – TRÀ ĐÀO – TRÀ QUẤT
NƯỚC ME – MƠ – NƯỚC CHANH – NƯỚC SẤU
BIA – NƯỚC NGỌT
Wifi Free</t>
  </si>
  <si>
    <t>Kính Mắt Thọ Kim Optic
Đ/C 1: 64 LƯƠNG VĂN CAN – HÀ NỘI – Đ/C 2: 57 CHÂU LONG – HÀ NỘI – ĐTCH: (04)3826 0065 – DĐ: 0913218 930</t>
  </si>
  <si>
    <t>Café ĐINH
Egg</t>
  </si>
  <si>
    <t>WEB:kemkepsingapore.vn   FB: kemkepsingaporetasty
AUTHENTIC NHƯỢNG QUYỀN THƯƠNG HIỆU ĐT: 0987646151
KEM KẸP SINGAPORE
CƠ SỞ 6
KEM KẸP SINGAPORE
Cam kết kem chuẩn 100%</t>
  </si>
  <si>
    <t>Coffeon 
Gotta Catch … a Cup of Coffee
13 Đinh Tiên Hoàng, Hoàn Kiếm, Hà Nội
Tầng 2 Rẽ Phải | 2nd Floor, on the right</t>
  </si>
  <si>
    <t>KEM KẸP SINGAPORE
ĐC: 13 Đinh Tiên Hoàng – HK – HN
EST.2020
CHÍNH HÃNG
HAWKER STAR</t>
  </si>
  <si>
    <t>MBAKES
11 ĐINH TIÊN HOÀNG
HOTLINE : 0943 099 495</t>
  </si>
  <si>
    <t>FU RONG HUA</t>
  </si>
  <si>
    <r>
      <t xml:space="preserve">HOME – MADE ICE CREAM
05 ĐINH TIÊN HOÀNG
Kem ngon nhà làm
2 Cream
0906269982
</t>
    </r>
    <r>
      <rPr>
        <u/>
        <sz val="10"/>
        <color rgb="FF1155CC"/>
        <rFont val="Arial"/>
      </rPr>
      <t>Kem2cream.com</t>
    </r>
  </si>
  <si>
    <t>ALLUVIA CHOCOLATIER
VIETNAMESE CHOCOLATE – COFFEE – SOUVENIRS
45 ĐINH TIÊN HOÀNG, HÀ NỘI
0906 822 050</t>
  </si>
  <si>
    <t>HN TIME COFFEE SINGING
TẦNG 2 SỐ 39 ĐINH TIÊN HOÀNG</t>
  </si>
  <si>
    <r>
      <t xml:space="preserve">Coffee &amp; Tea
ORIGINAL COFFEE &amp; TEA
ROASTED LOCALLY
Kopiluwak, Weasel, Blue Mountain, Traditional, Arabica, Olong tea, Lotus tea
37 Đinh Tiên Hoàng
093 453 1303
trung coffee
</t>
    </r>
    <r>
      <rPr>
        <u/>
        <sz val="10"/>
        <color rgb="FF1155CC"/>
        <rFont val="Arial"/>
      </rPr>
      <t>trungcoffee.com</t>
    </r>
  </si>
  <si>
    <t>Elizabeth Galery
Dong Duong &amp; Gia Dinh
31   33
ĐỒNG HỒ
Truong Hoan Co, Ltd</t>
  </si>
  <si>
    <t>CIRCLE K KÍNH CHÀO QUÝ KHÁCH
WELCOME</t>
  </si>
  <si>
    <t>Kem tươi – Trà sữa
Ice-Cream 
Milk Tea</t>
  </si>
  <si>
    <t>TROPICANA TRAVEL
FREE INFORMATION
Add: 17 Dinh Tien Hoang, Hoan Kiem, Hanoi – Tel: 0974.889.368</t>
  </si>
  <si>
    <t>ANH NHI COFFEE
ARABICA – WEASAL – KOPILUWAK
ĐA LAT – MOKA -TRADITIONAL
17 Đinh Tiên Hoàng – Hoàn Kiếm – HN
Tel: 098 273 6382
Email: luonganhnhi19042007@gmail.com</t>
  </si>
  <si>
    <t>HẢI SINH NỘM THỊT BÒ KHÔ
XÚC XÍCH RÁN
SAUSAGE
NỘM CHIM QUAY
BIRD SALAD
NỘM BÒ
DRIED BEEF SALAD
NỘM THẬP CẨM
MIXED SALAD
BÁNH BỘT LỌC
TAPIOCA DUMPLING
NEM CHUA LÁ ỔI
PORK ROLL
NEM CHUA RÁN
FERMENTED PORK ROLL
KHOAI TÂY LẮC
FRENCH FRIES
CHÂN GÀ SỐT THÁI
THAI SAUCE CHICKEN
NEM CUỐN
SPRING ROLL
CHIM CÚT QUAY
ROASTED QUAIL BIRD
BÁNH GÀ PHÔ MAI
CHICKEN NUGGETS
57A ĐINH TIÊN HOÀNG – HOÀN KIẾM, HÀ NỘI
0968968696 . 03390905725</t>
  </si>
  <si>
    <t>KEM TRÀNG TIỀN
SINCE 1958
KEM QUE 12.000
ICE CREAM
SÔCÔLA
Chocolate ice cream
CỐM
Rice flake ice cream
SỮA DỪA
Coconut milk ice cream
TRÀ XANH
Matcha ice cream
MƠ TÂY
Abricot ice cream
KHOAI MÔN
Taro ice cream
CACAO
Cacao ice cream
ĐẬU XANH
Grean Bean ice cream
SẦU RIÊNG
Durian ice cream 
MÈ ĐEN
Black Sesame ice cream
KEM MOCHI 30.000
MOCHI ICE CREAM
DÂU
Strawberry mochi ice cream
TRÀ XANH
Matcha mochi ice cream
VANI
Vanilla mochi ice cream
CÀ PHÊ
Coffee mochi ice cream
KEM ỐC QUE 15.000
ICE CREAM CONE
CACAO
Cocoa ice cream cone
VANI
Vanilla ice cream cone
SỮA DỪA
Coconut milk ice cream cone
TRÀ XANH
Matcha ice cream cone
KHOAI MÔN
Taro ice cream cone
CỐM
Rice flake ice cream cone
DÂU
Strawberry ice cream cone
KEM HỘP 85GR-450GR 12.000-50.000
ICE CREAM BOX 85GR-450GR
CỐM
Rice flake ice cream
ĐẬU XANH
Grean bean ice cream
CACAO
Cacao ice cream
VANI
Vanilla ice cream
KHOAI MÔN
Taro ice cream
SỮA DỪA
Coconut milk ice cream</t>
  </si>
  <si>
    <t>HTX MAY DÂN CHỦ
DÂN CHỦ HANDICRAFTS
COFFEE – TEA – CONFECTIONERY – SOUVENIR
ĐC: 57A ĐINH TIÊN HOÀNG – HOÀN KIẾM – HÀ NỘI
ĐT: 024.38.262.984</t>
  </si>
  <si>
    <t>GINKO
T – SHIRTS
49 Đinh Tiên Hoàng</t>
  </si>
  <si>
    <t>ĐỒNG HỒ Thanh Dung
47 DINH TIEN HOANG
Ogival Swiss</t>
  </si>
  <si>
    <t>TRÀ SỮA ĐÀI LOAN
DING TEA 鼎茶
57A ĐINH TIÊN HOÀNG
ĐT: 0922 075757</t>
  </si>
  <si>
    <t>Trà Chanh
Nước Ép Trái Cây
TEA &amp; FRUIT JUICES
57C ĐINH TIÊN HOÀNG
076.38.19991
100% HEALTHY JUICE</t>
  </si>
  <si>
    <t>HERBALIST</t>
  </si>
  <si>
    <t>TÚI DA
LEATHER BAGS</t>
  </si>
  <si>
    <t>BÁNH MÌ KẸP
NƯỚC TRÁI CÂY
BÁNH MÌ phố
57C ĐINH TIÊN HOÀNG
024.3201.3133</t>
  </si>
  <si>
    <t>Lake View Side
RESTAURANT &amp; CAFE</t>
  </si>
  <si>
    <t>Lan Hạ coffee
61 Đinh Tiên Hoàng
Café – Sinh tố - Nước ép – Trà sữa
0983 45 258</t>
  </si>
  <si>
    <t>The original Vietnamese Cuisine
since 1955
PHỞ THÌN ®
61 ĐINH TIÊN HOÀNG
CERTIFICATE OF EXCELLENCE 
tripadvisor</t>
  </si>
  <si>
    <t>HỒ GƯƠM SOUVENIRS
57 Đinh Tiên Hoàng
Email:hungthinh99@gmail.com
ĐT: (94-4)36241858-09827178</t>
  </si>
  <si>
    <t>HELIO COFFEE</t>
  </si>
  <si>
    <t>Xing Cafe</t>
  </si>
  <si>
    <t>KHANG 
Vietnam export</t>
  </si>
  <si>
    <t>Coffee 63</t>
  </si>
  <si>
    <t>VIETNAM POST
POSTMART
BÁCH HÓA BƯU ĐIỆN
THẬT TIỆN THẬT GẦN</t>
  </si>
  <si>
    <t>VINTAGE 1976 CAFE</t>
  </si>
  <si>
    <t>NHÀ SÁCH TÂN VIỆT
Book coffee</t>
  </si>
  <si>
    <t>KOHIBITO
4 ĐINH LỄ
OPEN DAILY: 7:00 – 22:00
高品質なコーヒーと
至福のひと時を
どうぞ</t>
  </si>
  <si>
    <t>BIDV 
Since 1957
NGÂN HÀNG TMCP ĐẦU TƯ VÀ PHÁT TRIỂN VIỆT NAM
PGD Đinh Lễ
9 Đinh Lễ, Hoàn Kiếm, Hà Nội
19009247</t>
  </si>
  <si>
    <t xml:space="preserve">Hiệu Sách Huy Hoàng
SỐ 3 ĐINH LỄ
TEL: 024 3936 4451
WEBSITE: HUYHOANGBOOK.COM.VN </t>
  </si>
  <si>
    <t>Café de Mayfair</t>
  </si>
  <si>
    <t>TIKTAK
CO – WORKING SPACE
Floor 2
No. 1 Dinh Le Street</t>
  </si>
  <si>
    <t>eSpace
COWORKING
3rd floor, Savina Building, No 1 Dinh Le</t>
  </si>
  <si>
    <t>LE FAUBOURG 
BISTRO &amp; CAFÉ</t>
  </si>
  <si>
    <t>Cà phê AMA PARIS</t>
  </si>
  <si>
    <t>Kem SCOOPS
NATURAL ICE CREAM</t>
  </si>
  <si>
    <t>aha coffee</t>
  </si>
  <si>
    <t>Coffee
Endless cup
Cafe</t>
  </si>
  <si>
    <t>DEVIALET
INGÉNIERIE ACOUSTIQUE DE FRANCE</t>
  </si>
  <si>
    <t>HAFASCO
CÔNG TY CỔ PHẦN THƯƠNG MẠI DỊCH VỤ THỜI TRANG HÀ NỘI
Địa chỉ: 58 Tràng Tiền, Hoàn Kiếm, Hà Nội</t>
  </si>
  <si>
    <t>MAISON KITSUNÉ
PARIS</t>
  </si>
  <si>
    <t xml:space="preserve">HIỆP HỘI BLOCKCHAIN VIỆT NAM
VIETNAM BLOCKCHAIN ASSOCIATION
48 Tràng Tiền, Hoàn Kiếm, Hà Nội </t>
  </si>
  <si>
    <t>PARIS FRANCE
BEAUTY</t>
  </si>
  <si>
    <t>SỞ VĂN HÓA VÀ THỂ THAO HÀ NỘI
TRUNG TÂM THÔNG TIN TRIỂN LÃM
NHÀ TRIỂN LÃM VÀ TRƯNG BÀY NGHỆ THUẬT
Exhibition Center &amp; Art Gallery
47 Tràng Tiền – Hoàn Kiềm-Hà Nội</t>
  </si>
  <si>
    <t>TỔNG CÔNG TY SÁCH VIỆT NAM</t>
  </si>
  <si>
    <t>eSpace</t>
  </si>
  <si>
    <t>TIKTAK 
CO-WORKING SPACE</t>
  </si>
  <si>
    <t>TRUNG TÂM SÁCH VÀ VĂN HÓA PHẨM TRÀNG TIỀN</t>
  </si>
  <si>
    <t>CÔNG TY CỔ PHẦN SÁCH VIỆT NAM
ĐC: 44 TRÀNG TIỀN – HOÀN KIẾM – HÀ NỘI
WWW.SAVINA.COM.VN
ĐT: 04.38257857</t>
  </si>
  <si>
    <t>HO GUOM CERAMICS</t>
  </si>
  <si>
    <t xml:space="preserve">Café Ngõ
NƯỚC ÉP TRÁI CÂY
ĐỒNG GIÁ
Nhận Ship – ĐT:    39   </t>
  </si>
  <si>
    <t>KEM TRÀNG TIỀN
SINCE 1958
THƯƠNG HIỆU CHÍNH HÃNG DUY NHẤT</t>
  </si>
  <si>
    <t>Givral ®
French Bakery since 1950</t>
  </si>
  <si>
    <t>TRANG TIEN HOTEL
TEL: 0243.8256.115</t>
  </si>
  <si>
    <t>MY NGHE PHUONG DONG
COLLECTION
ANTIQUES SWATCH
ANTIQUES CLOCK
33 TRANG TIEN – HA NOI 
MOBILE: 0915 470 675</t>
  </si>
  <si>
    <t>CÔNG TY CỔ PHẦN DƯỢC PHẨM THIẾT BỊ Y TẾ HÀ NỘI
NHÀ THUỐC HAPHARCO PHARMACY
Địa chỉ: số 02 Hàng Bài, Quận Hoàn Kiếm, TP Hà Nội
Phạm vi kinh doanh: Thuốc, sản phẩm chăm sóc sức khỏe, mỹ phẩm, trang thiết bị y tế
Phụ trách chuyên môn: DSĐH NGUYỄN THỊ THÙY LINH
GCN đủ điều kiện kinh doanh dược số: 03-0160/DDKKDDD-HNO
Hotline: 0243 9387 275
Giờ mở cửa: 07:00 – 22:00
QUALITY
HAPHARCO
EST.1955
TRUSTED</t>
  </si>
  <si>
    <t>ToCoToco Tea
CÔNG TY CỔ PHẦN THƯƠNG MẠI VÀ DỊCH VỤ TACO VIỆT NAM
DELIVERY: 1900636936
SỐ 4B HÀNG BÀI</t>
  </si>
  <si>
    <t>DaiPhong
TIÊN PHONG LĨNH VỰC CÔNG NGHỆ SỐ
MUSIC &amp; TECH</t>
  </si>
  <si>
    <r>
      <t xml:space="preserve">Hitechworld
HỘI TỤ ĐẲNG CẤP SỐ
</t>
    </r>
    <r>
      <rPr>
        <u/>
        <sz val="10"/>
        <color rgb="FF1155CC"/>
        <rFont val="Arial"/>
      </rPr>
      <t>www.hitechworld.vn</t>
    </r>
  </si>
  <si>
    <t>DIGI world hanoi
NÉT ĐẸP SỐ TRONG LÒNG HÀ NỘI</t>
  </si>
  <si>
    <t>Poke HANOI
In The Alley</t>
  </si>
  <si>
    <t>Jillian
SWITZERLAND
The perfume of love</t>
  </si>
  <si>
    <t>STUDIO Cho Thuê
TRANG PHỤC CỔ CUNG ĐÌNH
TRADITIONAL DRESS OF PALACE
17 Hàng Khay – Hà Nội</t>
  </si>
  <si>
    <t>ATC
TRẦM HƯƠNG KHÁNH HÒA ®
Linh Khí của Trời Đất
27 HÀNG KHAY
0886 199 686</t>
  </si>
  <si>
    <t>IN ẢNH KỸ THUẬT SỐ
LÂM HÙNG</t>
  </si>
  <si>
    <t>TATTOO PIERCING
61 Đinh Tiên Hoàng
INK TATTOO STUDIO</t>
  </si>
  <si>
    <t>HTX LONG BIÊN
CHUYÊN BÁN BUÔN, BÁN LẺ GIẦY DÉP THỂ THAO
ĐC: 41 Hàng Dầu
ĐT: 024 3936 4871</t>
  </si>
  <si>
    <t>The BESPOKE BAR
39 Hang Dau</t>
  </si>
  <si>
    <t>FUGASHIN Signature
EXPRESS TAILORED SERVICE 48 HOURS</t>
  </si>
  <si>
    <t>CƠ SỞ 2
37 HÀNG DẦU
MATTO Menu
CHÂN GÀ SẢ ỚT
Mobi: 0944 49 5025</t>
  </si>
  <si>
    <t>LA SINFONÍA DEL RAY
HOTEL &amp; SPA</t>
  </si>
  <si>
    <t>Shop Q&amp;D
Giầy trẻ em
ĐC: 21 HÀNG DẦU
ĐT: 043.9343461</t>
  </si>
  <si>
    <t>PAINTING – SCULPTURE
21 HANG DAU – HOAN KIEM – HN
TuHu Art Studio</t>
  </si>
  <si>
    <t>HANNA’S-shoes
ĐC: 17 HÀNG DẦU
ZALO: 0936362282</t>
  </si>
  <si>
    <t>Nhà May
Ngọc Bích
Địa Chỉ: 17 Hàng Dầu
(vào ngỏ rẽ phải đi tiếp 10m)</t>
  </si>
  <si>
    <t>GIẦY DÉP CAO CẤP
TUẤN THỦY
17 HÀNG DẦU
098 338 5787
091 689 1984</t>
  </si>
  <si>
    <t>Giầy Dép Thời Trang
Phi My
Địa Chỉ: 17 Hàng Dầu</t>
  </si>
  <si>
    <t>GIẦY DÉP THỜI TRANG
15 HÀNG DẦU
ĐT: 04.3934 1121
Đây Nhận
Rang Xay Café</t>
  </si>
  <si>
    <t>MEDIA HOTEL &amp; SPA</t>
  </si>
  <si>
    <t>CÔNG TY TNHH THƯƠNG MẠI &amp;  PHÁT TRIỂN THU NGỌC
VÀNG – ĐÁ QUỸ THUẬN PHÁT
ĐC: 9A HÀNG DẦU
ĐT: 04 39264509 - 39264510</t>
  </si>
  <si>
    <t>AMORITA BOUTIQUE HOTEL</t>
  </si>
  <si>
    <t>Tunger Premium
024 3930 0555
5 Hàng Dầu</t>
  </si>
  <si>
    <t>HM BOUTIQUE HOTEL</t>
  </si>
  <si>
    <t>BÁNH MÌ LONG HỘI
Add: Số 1 Hàng Dầu
Hotline: 0835.116.866
Website: //banhmilonghoi.vn</t>
  </si>
  <si>
    <t>Phương Anh 
GIẦY DÉP THỜI TRANG NỮ
ĐC: Số 4 Hàng Dầu
ĐT: 024 3936 2639/0988 502054</t>
  </si>
  <si>
    <t>VÂN LONG
CHUYÊN BÁN BUÔN – BÁN LẺ GIẦY DÉP THỂ THAO NAM NỮ
Số 4 Hàng Dầu
ĐT: 024 8242 71</t>
  </si>
  <si>
    <t>Sneaker
Ha NK
THỊNH PHÁT
ĐC: 6 HÀNG DẦU
ĐT: 0912 85 898</t>
  </si>
  <si>
    <t>HIẾU THỦY
GIẦY DÉP DA NAM NỮ
ĐC: Số 8 Hàng Dầu 
ĐT: 024 3825 0746</t>
  </si>
  <si>
    <t>SHOP Hùng Nga
GIẦY DÉP TRẺ EM
Số 10 Hàng Dầu</t>
  </si>
  <si>
    <t>SHOP Uyên
GIẦY DÉP TRẺ EM
SÔ 10 HÀNG DẦU</t>
  </si>
  <si>
    <t>GIẦY DÉP CHIẾN HƯƠNG
BÁN BUÔN – BÁN LẺ
ĐC: 18 Hàng Dầu
ĐT: 024 3923 1284</t>
  </si>
  <si>
    <t>Nghĩa Hạnh
TRUNG TÂM GIẦY DÉP DA CAO CẤP
ĐC: 16 Hàng Dầu
ĐT: 024 3826699</t>
  </si>
  <si>
    <t>Shop Bảo Hưng
MADE IN VIỆT NAM
ĐC: 20 Hàng Dầu</t>
  </si>
  <si>
    <t>ESTHEVA SPA</t>
  </si>
  <si>
    <t>ROMIO VAPE STORE
71 Lò Sũ, P. Lý Thái Tổ, Q. Hoàn Kiếm, Hà Nội
Hotline: 086.3411193 – 091 2103434</t>
  </si>
  <si>
    <t>Làgi
CLOTHING ACCESSORIES</t>
  </si>
  <si>
    <t>Fashion Store
QUẦN ÁO – GIÀY DÉP – BA LÔ – TÚI CẶP
Bán buôn – Bán lẻ
69 Lò Sũ
Tel: 024.2214 4200</t>
  </si>
  <si>
    <t>LOCAL CRAFT BEER
HANOI HOMEBREW
VIETNAMESE TASTE
50 Lò Sũ
0368.428.198</t>
  </si>
  <si>
    <t>Áo dài OZ by Lan Luu
52 Lò Sũ</t>
  </si>
  <si>
    <t>ĐỒNG GIÁ 19K
#111
Nhượng quyền ngay chỉ từ 19.000.000
TE AMO
Hot line: 1900633370</t>
  </si>
  <si>
    <t>SUPER STAR
GIẤY – ITA – LE - MOUYE
ĐC: 54A LÒ SŨ
ĐT: 04.39264379</t>
  </si>
  <si>
    <t>GIẦY DÉP
56 LÒ SŨ</t>
  </si>
  <si>
    <t>J’adore ® Cafe</t>
  </si>
  <si>
    <t>EYELASH – NAIL
TẦNG 2 – LÒ SŨ 
0333.997.338</t>
  </si>
  <si>
    <t>Shop HƯNG VƯỢNG
Made in Vietnam
62 LÒ SŨ
0989 068 034</t>
  </si>
  <si>
    <r>
      <t xml:space="preserve">SkyWalkers 
SKY luggage 
HQ
Bags – Luggages Store
ĐT: 04 3 824 9527 - 0901 722 525
Địa chỉ: 83 Lò Sũ, Hoàn Kiếm, Hà Nội
Website: </t>
    </r>
    <r>
      <rPr>
        <u/>
        <sz val="10"/>
        <color rgb="FF1155CC"/>
        <rFont val="Arial"/>
      </rPr>
      <t>skywalkers.com.vn/valicaptui.com</t>
    </r>
  </si>
  <si>
    <t>VIET AROMA
Coffee – Tea – Cacao – Spice
Dry Fruits – Nut – Herbal
Add: 84 Lo Su str
Tel: 0977 000 281</t>
  </si>
  <si>
    <t>HẢI SINH 
Since: 1990
NỘM THỊT BÒ KHÔ
57 Đinh Tiên Hoàng
ĐT: 0912 382 945 – 0968 968 696</t>
  </si>
  <si>
    <t>HỢP TÁC XÃ MỸ HÀ
ĐỒ LƯU NIỆM
SOUVENIR SHOP
23 Ho Hoan Kiem Str
0338662157 – 0363018789</t>
  </si>
  <si>
    <t>NEM NƯỚNG QUẾ HOA
ĐẶC SẢN NEM NƯỚNG NHA TRANG – CHÍNH GỐC NINH HÒA
ĐC: 23 Hồ Hoàn Kiếm – ĐT: 038 742 9042 – 098 2115448</t>
  </si>
  <si>
    <t>Nguyên Gia
Add: 28 Ho Hoan Kiem Str
Tel: 04 3936 0468</t>
  </si>
  <si>
    <t>Quang Minh
CÀ PHÊ – NƯỚC TRÁI CÂY</t>
  </si>
  <si>
    <t>LONG VI DUNG ®
NỘM THỊT BÒ KHO GIA TRUYỀN
NHẬN ĐẶT TIỆC LIÊN HOAN, TIỆC CƯỚI
DĐ: 0904656708
ĐC1: 51 Đinh Tiên Hoàng
ĐC2: 23 Hồ Hoàn Kiếm
中国
牛肉干</t>
  </si>
  <si>
    <t>TEP JUICE
NƯỚC ÉP HOA QUẢ
SẠCH – TƯƠI – NGUYÊN CHẤT
ĐC: 51 ĐINH TIÊN HOÀNG – 23A HỒ HOÀN KIẾM
ĐT: 0984.919.838</t>
  </si>
  <si>
    <t>CÔNG TY CỔ PHẦN TẬP ĐOÀN vinapro
Richer MILK
ĐỊA CHỈ: SỐ 39 ĐINH TIÊN HOÀNG – 1900 1770</t>
  </si>
  <si>
    <t>NHAT LINH SOUVENIR SHOP
SỐ 41 ĐINH TIÊN HOÀNG
094 361 6831 – 033 866 2157</t>
  </si>
  <si>
    <t>VietinBank</t>
  </si>
  <si>
    <t>CIRCLE K
ĐỊA ĐIỂM KINH DOANH SỐ 7
CHI NHÁNH HÀ NỘI
CÔNG TY TNHH VÒNG TRÒN ĐỎ
Địa chỉ: số 27 Đinh Tiên Hoàng, P. Hàng Bạc, Q. Hoàn Kiếm, TP. Hà Nội, Việt Nam
Điện thoại: 0243 266 9489</t>
  </si>
  <si>
    <t>SỮA CHUA TRÂN CHÂU HẠ LONG ®
ĐC: SỐ 25 ĐINH TIÊN HOÀNG 
HOTLINE: 0842.63.3939</t>
  </si>
  <si>
    <t>LOTTERIA Hoàn Kiếm
MIỄN PHÍ GIAO HÀNG 1900.6778</t>
  </si>
  <si>
    <t>OWNDAYS</t>
  </si>
  <si>
    <t>LEVI’S ®</t>
  </si>
  <si>
    <r>
      <t xml:space="preserve">HANOI SOUL CAFE
Tel: (04) 3934 8541 – Website: </t>
    </r>
    <r>
      <rPr>
        <u/>
        <sz val="10"/>
        <color rgb="FF1155CC"/>
        <rFont val="Arial"/>
      </rPr>
      <t>www.hanoisoulcafe.com</t>
    </r>
  </si>
  <si>
    <t>Didongviet.vn</t>
  </si>
  <si>
    <t>VERTU by didongviet.vn</t>
  </si>
  <si>
    <t>HSBC</t>
  </si>
  <si>
    <t>THỦY TẠ ICE CREAM
Hương Xưa – Cảm xúc mới
Traditional Recipes – New Inspirations</t>
  </si>
  <si>
    <t>BALCONY
Coffee – Beer – Cocktail
SỐ 4 LÊ THÁI TỔ - 0858822666</t>
  </si>
  <si>
    <t>Shinhan Bank</t>
  </si>
  <si>
    <t>Shinhan Digital Hub</t>
  </si>
  <si>
    <t>Lục Thủy Restaurant
16 LE THAI TO</t>
  </si>
  <si>
    <t>CÔNG TY CỔ PHẦN DU LỊCH DỊCH VỤ HÀ NỘI
Hanoi Toserco</t>
  </si>
  <si>
    <t>CHARLES &amp; KEITH</t>
  </si>
  <si>
    <t>Bích Decor
78 Hàng Mã</t>
  </si>
  <si>
    <t>MUA BÁN SỬA CHỮA ĐỒNG HỒ
THAY PIN ĐIỀU KHIỂN CÁC LOẠI
CHANGE BATTERY</t>
  </si>
  <si>
    <t>Ctrl S by 1996
Serviced apartment – Homestay
Mobile: Mr.Nam: 0768346866/Mr Huy 0963161121
Facebook page: Ctrl S by 1996
Email: ctrlsby1996@gmail.com</t>
  </si>
  <si>
    <t>Kính hiệu: Cartier Fred S.T Dupont Ray.Ban
Hồ Gươm OPTIC
42 LÊ THÁI TỔ
ĐT: 04 92 67</t>
  </si>
  <si>
    <t>BỐN MÙA
FOUR SEASONS</t>
  </si>
  <si>
    <t>UNIQLO ユニクロ</t>
  </si>
  <si>
    <t>MIXUE 
SINCE 1997 – ICE CCREAM &amp; TEA</t>
  </si>
  <si>
    <t>Chụp ảnh lấy ngay
ẢNH MÀU KỸ THUẬT SỐ
PHƯƠNG ĐÔNG
27 HÀNG KHAY
ĐT: 02438240589
CHỤP ẢNH, HỘ CHIẾU, CHỨNG MINH LẤY NGAY
IN ẢNH, PHÓNG ẢNH, PHỤC CHẾ ẢNH</t>
  </si>
  <si>
    <t>TRACY STUDIO</t>
  </si>
  <si>
    <t>SILK PATH BOUTIQUE</t>
  </si>
  <si>
    <t>SOUVENIR SHOP
AUTUMN
Specialife in Oil painting
Embroidery picture
Brocade
Bronge carving
Add: 15 Hang Khay – HN
Tel: 04.38264907
Mobil: 0936407673</t>
  </si>
  <si>
    <t>CAO
CAO FINE JEWELLERY</t>
  </si>
  <si>
    <t>HÔM BEAUTY
7 Hang Khay St
093 658 1989</t>
  </si>
  <si>
    <t>TUNZAO.OOO7 CAFÉ
SỐ 7 HÀNG KHAY</t>
  </si>
  <si>
    <t>BREAD FACTORY</t>
  </si>
  <si>
    <t>SeAbank</t>
  </si>
  <si>
    <t>CỬA HÀNG McDonald’s 
SỐ 02 HÀNG BÀI P.TRÀNG TIỀN, Q.HOÀN KIẾM, TP. HÀ NỘI</t>
  </si>
  <si>
    <t>Mc Café TM
ĐVTH: CHI NHÁNH CTCP GOOD DAY HOSPITALITY
ĐỊA CHỈ: SỐ 2 HÀNG BÀI, P.TRÀNG TIỀN, Q.HOÀN KIẾM, TP. HÀ NỘI</t>
  </si>
  <si>
    <t>SHOPDUNK
SỐ 2 HÀNG BÀI</t>
  </si>
  <si>
    <t>HAPHARCO
CÔNG TY CỔ PHẦN DƯỢC PHẨM THIẾT BỊ Y TẾ HÀ NỘI
ĐC: Số 2 Hàng Bài – Phường Tràng Tiền – Quận Hoàn Kiếm – TP Hà Nội
ĐT: 024 3 8257 980 – Fax: 024 3 8266029</t>
  </si>
  <si>
    <t>iSHOP
STORE-SERVICE</t>
  </si>
  <si>
    <t>ABBANK
NGÂN HÀNG TMCP AN BÌNH
Số 6 Hàng Bài, Q. Hoàn Kiếm, TP. Hà Nội</t>
  </si>
  <si>
    <t>CÔNG TY TNHH TINH HOA XANH
ĐC: 14 Hàng Bài – HN
ĐT: 04 6686 0489</t>
  </si>
  <si>
    <t>CUISINE
MIXOLOGY</t>
  </si>
  <si>
    <t>BRGgolf
CLUBHOUSE</t>
  </si>
  <si>
    <t>BAC A BANK
Alpha BANK</t>
  </si>
  <si>
    <t>MARC JACOBS</t>
  </si>
  <si>
    <t>SANDRO</t>
  </si>
  <si>
    <t>LONGCHAMP</t>
  </si>
  <si>
    <t>maje</t>
  </si>
  <si>
    <t>BANG &amp; OLUFSEN</t>
  </si>
  <si>
    <t>SeABank
Số 54 Tràng Tiền, Hoàn Kiếm, Hà Nội
www.seabank.com.vn
CallCentre: 1900 555 587</t>
  </si>
  <si>
    <t>CÔNG TY CỔ PHẦN DƯỢC PHẨM THIẾT BỊ Y TẾ HÀ NỘI
NHÀ THUỐC HAPHARCO PHARMACY
Địa chỉ: số 54 Tràng Tiền, Quận Hoàn Kiếm, TP Hà Nội
Phạm vi kinh doanh: Thuốc, sản phẩm chăm sóc sức khỏe, mỹ phẩm, trang thiết bị y tế
Phụ trách chuyên môn: DSĐH CẤN THU THỦY
GCN đủ điều kiện kinh doanh dược số: 03-0033/DDKKDDD-HNO
Hotline: 0243 9387 275
Giờ mở cửa: 07:00 – 22:00
QUALITY
HAPHARCO
EST.1955
TRUSTED</t>
  </si>
  <si>
    <t xml:space="preserve">CÔNG TY CỔ PHẦN KÍNH MẮT HÀ NỘI
KÍNH MẮT 48 TRÀNG TIỀN
TEL: 024.3824.3751
Web: hanoioptic.vn
</t>
  </si>
  <si>
    <t>PIZZA 4P’S</t>
  </si>
  <si>
    <t>KEM TRÀNG TIỀN
SINCE 1958
Hương vị vượt thời gian</t>
  </si>
  <si>
    <t>NHÀ HÁT KỊCH HÀ NỘI
42 TRÀNG TIỀN – HOÀN KIẾM – HÀ NỘI</t>
  </si>
  <si>
    <t>RED MOON GALLERY
Add: 38 Trang Tien Str 
Tel: (84.4)39342531</t>
  </si>
  <si>
    <t>Ẩm thực Thái Lan – Thai Cuisine
THAIOPERA restaurant</t>
  </si>
  <si>
    <t>CÔNG TY CỔ PHẦN THƯƠNG MẠI DỊCH VỤ TỔNG HỢP TRÀNG TIỀN
KEM 33
PHỒ TRÀNG TIỀN
CỬA HÀNG BÁN VÀ GIỚI THIỆU SẢN PHẨM
33 TRÀNG TIỀN – HOÀN KIẾM - HN</t>
  </si>
  <si>
    <t>SONG THU ART GALLERY
18 NGÔ QUYỀN</t>
  </si>
  <si>
    <t>Cửa hàng : 2 LƯƠNG VĂN CAN
CHUYÊN BÁN BUÔN – BÁN LẺ
CHÈ THÁI NGON ĐẶC BIỆT
CHÈ NGON ƯỚP HOA NHÀI HOA SEN
TÍN NHIỆM – LÂU NĂM</t>
  </si>
  <si>
    <t>Nhà sách Mai Nguyệt
BÁN BUÔN – BÁN LẺ CÁC LOẠI SÁCH LỊCH
TEL: 0972681484</t>
  </si>
  <si>
    <t>ATTIC 
COCKTAIL &amp; WINE LAB</t>
  </si>
  <si>
    <t>BÁNH ĐA BỀ XAY
LẨU BỀ XAY</t>
  </si>
  <si>
    <t xml:space="preserve">IN MẪU KỸ THUẬT – THIẾT KẾ - PHOTOCOPY SIÊU TỐC
TRUNG TÂM PHÁT HÀNH LỊCH – THIẾP TẾT
LỊCH BLOC – LỊCH LÒ XO – LỊCH BÀN – SỔ LỊCH
ĐC: 02 Nguyễn Xí
Email: nguyenxi02@gmail.com
ĐT: </t>
  </si>
  <si>
    <t>02 NGUYỄN XÍ – CHUYÊN IN
HỒ SƠ – LÝ LỊCH CÁC LOẠI
HÓA ĐƠN – ORDER – MENU
CARD – CATALOGUE – TỜ RƠI
NHẬN KHẮC DẤU LIỀN MỰC</t>
  </si>
  <si>
    <t>NHÀ SÁCH LÂM
Số 3 Đinh Lễ
0243.266.9370</t>
  </si>
  <si>
    <t>SÁCH mụ Hoa
5 ĐINH LỄ - HÀ NỘI</t>
  </si>
  <si>
    <r>
      <t xml:space="preserve">Lê Thạch Quán ĐẬM ĐÀ HƯƠNG VỊ TRUYỀN THỐNG VIỆT
Authentic taste of Vietnamese cuisine
032 946 3555
LETHACHQUANHN@GMAIL.COM
</t>
    </r>
    <r>
      <rPr>
        <u/>
        <sz val="10"/>
        <color rgb="FF1155CC"/>
        <rFont val="Arial"/>
      </rPr>
      <t>HTTP://WWW.FACEBOOK.COM/LETHACHQUAN</t>
    </r>
  </si>
  <si>
    <t>VNPT
vinaphone</t>
  </si>
  <si>
    <t>CHAUTFIFTH</t>
  </si>
  <si>
    <t>LÂM KHOÁ
ĐT: 0989 141 368
MỞ - LÀM MỚI - BỌC KHOÁ
VESPA - LX - LIBERTY
XE HƠI - XE TAY GA - CÓ CHÍP - CỬA CUỐN
ĐIỀU KHIỂN TỪ Ô TÔ - THẺ CẦU THANG - MỞ KÉT SẮT
CƯỚI HỎI TRỌN GÓI
- Nhận làm tráp ăn hỏi
- Trang trí phông bạt, bàn ghế
- Cho thuê xe, làm hoa, trang trí xe hoa
ĐC: 67 Lò Sũ
ĐT: 0243.825 4241 - 0987 492 168</t>
  </si>
  <si>
    <t>CÔNG TY CỔ PHẦN XUẤT NHẬP KHẨU LƯƠNG THỰC - THỰC PHẨM HÀ NỘI
GU COFFEE</t>
  </si>
  <si>
    <t>CÔNG TY CỔ PHẦN XUẤT NHẬP KHẨU LƯƠNG THỰC - THỰC PHẨM HÀ NỘI
Cửa hàng DỊCH VỤ ĂN UỐNG
Vihafood
Website: Www.vihafood.com
Số 63a Lò Sũ
Tel: 0243 8257 344</t>
  </si>
  <si>
    <t>TAILOR ĐỨC NHẬT
48 LÒ SŨ
0903 776 875</t>
  </si>
  <si>
    <t>Column1</t>
  </si>
  <si>
    <t>Column2</t>
  </si>
  <si>
    <t>CÔNG TY CỔ PHẦN ĐỒNG XUÂN
DONG XUAN CORPORATION
ĐIỂM BÁN VÉ BẾN XE ĐIỆN BỜ HỒ
BO HO ELECTRIC BUS TICKET STALL
THAM QUAN PHỐ CỔ &amp; XUNG QUANH HỒ HOÀN KIẾM
Visit the old quarter and around Hoan Kiem lake by Electric car
Giá Tour: 245.000đ/xe/30’/7 người
Tour price: 245.000đ/car/30’
(Trẻ dưới 3 tuổi miễn phí – Free for children under 3 years old)
THỜI GIAN HOẠT ĐỘNG:
Từ 8:00 – 22:00 (Từ thứ 2 đến thứ 5)
Từ 8:00 – 18:00 (Thứ 6, thứ 7, chủ nhật)
Tel: 024.3929.0509 / Hotline: 093.662.4566 / Email: dongxuantours@gmail.com</t>
  </si>
  <si>
    <t>LYNH COFFEE
CAFÉ – NƯỚC ÉP – SINH TỐ
coffee - juice – smoothie
5 HÀNG KHAY</t>
  </si>
  <si>
    <t>TOUR INFORMATION CENTER
HA NOI QUEEN TRAVEL
BOOKING OFFICE
Add: 3 Hang Khay Str, Hoan Kiem Dist, Hanoi
Tel: 0974889368
BOOKING OFFICE
EXCHANGE MONEY
LAUNDRY
SIM CARD 3G, 4G</t>
  </si>
  <si>
    <t>MENARD
JAPAN, SINCE 1959
MENARD
FACIAL SALON
メナードフェイシャルサロン</t>
  </si>
  <si>
    <t>THE NOTE COFFEE
POST-IT LOVE
Hanoi Km 0 www.thenote.vn
04 3938 0468
EGG COFFEE COCONUT COFFEE
Espresso
Cappuccino
Smoothies
Cakes
Snacks
Wifi
AirConditioner
3 floors</t>
  </si>
  <si>
    <t>BƯU ĐIỆN VIỆT NAM
VIETNAM POST
FruitsMart
NƯỚC ÉP SINH TỐ 30K
HOTLINE:097 6465 628
66 Lương Văn Can, Hoàn Kiếm, Hà Nội
fb.com/fruitsmart.fm</t>
  </si>
  <si>
    <t>HAFASCO
CÔNG TY CP THƯƠNG MẠI DỊCH VỤ THỜI TRANG HÀ NỘI
13 ĐINH LỄ, HOÀN KIẾM HÀ NỘI
ĐT: 0438257453
WWW.HAFASCO.COM
SOFTFIT
CREATING CURVES
PHÒNG TRƯNG BÀY GIỚI THIỆU ĐỒNG PHỤC</t>
  </si>
  <si>
    <t>HOTEL – FOOD – ICE CREAM
BODEGA ĐỆ NHẤT PHỞ HÀ NỘI
57 Trang Tien street – Ha Noi
CÔNG TY CỔ PHẦN BÔ ĐÊ GA
KHÁCH SẠN – NHÀ HÀNG – CÀ PHÊ – KEM
57 TRÀNG TIỀN – HÀ NỘI
TEL: 024 3825 3489
FAX: 024 3826 7787</t>
  </si>
  <si>
    <t>49 TIEN HUNG
intienhung@gmail.com
BƯU THIẾP
DỊCH VỤ IN NHANH
PHÒNG BÌ – BAO BÌ
LỊCH CÁC LOẠI
VÂN BƯU THIẾP
0914 127 589</t>
  </si>
  <si>
    <t>Smartphone ACCESSORIES
PHONE REPAIR CENTRE 4G, 5G SIM
0906 044 078
15 Đinh Tiên Hoàng</t>
  </si>
  <si>
    <t>ENG</t>
  </si>
  <si>
    <t>VNE</t>
  </si>
  <si>
    <t>KOR</t>
  </si>
  <si>
    <t>JAP</t>
  </si>
  <si>
    <t>CHI</t>
  </si>
  <si>
    <t>PROPER NOUN</t>
  </si>
  <si>
    <t>NHÀ HÁT MÚA RỐI THĂNG LONG
THANG LONG WATER PUPPET THEATRE</t>
  </si>
  <si>
    <t>FRE</t>
  </si>
  <si>
    <t>SPA</t>
  </si>
  <si>
    <t>ĐỊA ĐIỂM KINH DOANH CÔNG TY TNHHDV DU LỊCH HÌNH ẢNH VIỆT
SINH CAFE TRAVEL
BOOKING OFFICE
48 Lo Su Str
+84 868 363 379
TOURIST INFORMATION CENTER</t>
  </si>
  <si>
    <t>EVNHANOI
TỔNG CÔNG TY ĐIỆN LỰC THÀNH PHỐ HÀ NỘI
CÔNG TY ĐIỆN LỰC HOÀN KIẾM
PHÒNG GIAO DỊCH KHÁCH HÀNG
Địa chỉ: 69C Đinh Tiên Hoàng, Phường Lý Thái Tổ, Quận Hoàn Kiếm, TP Hà Nội
Điện thoại: 19001288
Email: evnhanoi@evnhanoi.vn
Website: www.evnhanoi.com.vn</t>
  </si>
  <si>
    <t>EVNHANOI
TỔNG CÔNG TY ĐIỆN LỰC THÀNH PHỐ HÀ NỘI
HANOI POWER CORPORATION
ĐC: 69 Đinh Tiên Hoàng, Phường Lý Thái Tổ, Quận Hoàn Kiếm, TP. Hà Nội
Hotline: 19001288 - ĐT: 024 2220 0898 - Fax: 024 2220 0899 - Email: evnhanoi@evnhanoi.vn</t>
  </si>
  <si>
    <t>BỘ PHẬN TIẾP NHẬN VÀ TRẢ KẾT QUẢ
SỞ VĂN HÓA VÀ THỂ THAO HÀ NỘI
Hành chính phục vụ
Địa chỉ: SỐ 47, PHỐ HÀNG DẦU
Điện thoại: 043 825 3083</t>
  </si>
  <si>
    <t>CỬA HÀNG GIẦY DA 
CHUNG - HIẾU
45 HÀNG DẦU</t>
  </si>
  <si>
    <t>GIẦY THỂ THAO
31 Hàng Dầu</t>
  </si>
  <si>
    <t>Made in Vietnam
31A HÀNG DẦU STREET
TEL: 0123 512</t>
  </si>
  <si>
    <t>29
29 Hàng Dầu
ĐT: 0988 363 5</t>
  </si>
  <si>
    <t>CỬA HÀNG GIẦY DÉP
ĐC: 29 HÀNG DẦU</t>
  </si>
  <si>
    <t>Tien Dat FASHION
27 HANG DAU</t>
  </si>
  <si>
    <t>EVNHANOI
PC HOANKIEM
CÔNG TY ĐIỆN LỰC HOÀN KIẾM
ĐỘI QUẢN LÝ ĐIỆN SỐ 2
Địa chỉ: Số 69 Lò Sũ, Phường Lý Thái Tổ, Quận Hoàn Kiếm, TP Hà Nội
Điện thoại: 19001288
Email: evnhanoi@evnhanoi.vn
Website: www.evnhanoi.com.vn</t>
  </si>
  <si>
    <t>ĐIỆN THOẠI - PHỤ KIỆN - THIẾT BỊ THÔNG MINH - SIM SỐ - CHUYỂN TIỀN
viettel store
HÀNG GIA DỤNG</t>
  </si>
  <si>
    <t>CỬA HÀNG THỜI TRANG
T&amp;T Fashionshop
ĐC: 25 Hàng Dầu - Hoàn Kiếm - Hà Nội</t>
  </si>
  <si>
    <t>GIẦY DÉP
Chiến Hương
BÁN BUÔN - BÁN LẺ
ĐC: 18 Hàng Dầu
ĐT: 024 3926 1234</t>
  </si>
  <si>
    <t>Nghĩa Hạnh
TRUNG TÂM GIẦY DÉP DA CAO CẤP
ĐC: 16 Hàng Dầu
ĐT: 024 38266990</t>
  </si>
  <si>
    <t>GIẦY DÉP THỜI TRANG 
15 HÀNG DẦU
ĐT: 04.3934 1121
Đây Nhận
Rang Xay Café</t>
  </si>
  <si>
    <t>An Ninh
ĐC: 13 Hàng Dầu</t>
  </si>
  <si>
    <t>ỦY BAN NHÂN DÂN THÀNH PHỐ HÀ NỘI
CƠ SỞ THƯƠNG BINH NẶNG 27/7
CHUYÊN BÁN BUÔN BÁN LẺ: CẶP, TÚI, VALI, QUẦN ÁO
Địa chỉ: 83 Lò Sũ, Hà Nội
Tel: 024 3824 1394</t>
  </si>
  <si>
    <t>DING TEA ®
57A ĐINH TIÊN HOÀNG
HOTLINE: 0922 075757</t>
  </si>
  <si>
    <t>VIETBOOK - CÔNG TY CỔ PHẦN SÁCH HÀ NỘI
POSTER
ARTBOOK 
BOOK SOUVENIR</t>
  </si>
  <si>
    <t>PHÊ-LA
NỐT HƯƠNG ĐẶC SẢN</t>
  </si>
  <si>
    <t>Viettel
Số 53 Lương Văn Can - Hàng Trống - Hoàn Kiếm - Hà Nội</t>
  </si>
  <si>
    <t>TUẤN VÂN Optical
MINH TU
62 Lương Văn Can
Mobile: 0969 054 529
Open: 10h - 19h (7/7)</t>
  </si>
  <si>
    <t>Đức Quý
60 Lương Văn Can
Chuyên: MUA BÁN KÍNH LẮC KÊ - HÀNG ĐỜI CŨ - SECOND HAND
SỬA CHỮA - THAY THẾ - HÀN MẠ - ĐO MẮT
TEST EYES, FAR-SIGHTED, NEAR -  SIGHTED GLASSES, PROGRESSIVE GLASSES
0904 019 486 - 0985 36 1963</t>
  </si>
  <si>
    <t>Tiệm Kính
CHUYÊN ĐO MẮT ĐIỆN TỬ - LẮP RÁP LẤY NGAY
CẬN - VIỄN - LOẠN THỊ - ĐA TRÒNG - ÁP TRÒNG
TEST EYES, FAR - SIGHTED GLASSES, NEAR - SIGHTED GLASSES CONTACT LENSES, SINGLE VISION - GLASSES, BIFOCALS GLASSES, PROGRESSIVE GLASSES, PHOTOCHROMIC LENS
60 LƯƠNG VĂN CAN</t>
  </si>
  <si>
    <t>HIỆU KÍNH 
Ngọc Trung
58 LƯƠNG VĂN CAN</t>
  </si>
  <si>
    <t>HIỆU KÍNH Văn Tòng
CHUYÊN BÁN BUÔN - BÁN LẺ CÁC LOẠI KÍNH MODEL
58 LƯƠNG VĂN CAN</t>
  </si>
  <si>
    <t>HIỆU KÍNH 
THÀNH LUÂN
58 LƯƠNG VĂN CAN</t>
  </si>
  <si>
    <t>HIỆU KÍNH
NGỌC LONG
58 LƯƠNG VĂN CAN
ĐT: 024 246428</t>
  </si>
  <si>
    <t>Kim Travel
58 Luong Van Can Str
+84.944.70.2255/ +84.91.3399.658/ +84.91.262.1722
kimtravelhanoi@gmail.com
Kimtravel.vn
Miss Nga office in Hanoi - Recommended by Pantip - Thailand
Pantip
Learn, Share &amp; Fun
Tripadvisor ®
ĐÃ THÔNG BÁO BỘ CÔNG THƯƠNG
ONLINE.GOV.VN</t>
  </si>
  <si>
    <t>SỬA CHỮA
                     &gt;   ĐIỆN THOẠI
PHỤ KIỆN      
58 LƯƠNG VĂN CAN</t>
  </si>
  <si>
    <t>HIỆU KÍNH QUANG VĨ
51 Lương Văn Can, Hà Nội
0989 302 186</t>
  </si>
  <si>
    <t>HIỆU KÍNH
LỆ THANH
51 Lương Văn Can, Hà Nội
0912 815 292</t>
  </si>
  <si>
    <t>HIỆU KÍNH
HIẾU PHONG
CHUYÊN BÁN - SỬA CHỮA HÀN MẠ KÍNH LẮC KÊ, TITAN,...
51 Lương Văn Can
Tel: 098 557 8689 - 0915 088 449</t>
  </si>
  <si>
    <t>1990 Spa
2 Hang Hanh Str
+84944549669</t>
  </si>
  <si>
    <t>AURORA HOTELS &amp; TRAVEL</t>
  </si>
  <si>
    <t xml:space="preserve">Esalen Spa
MASSAGE
NOURISHING SHAMPOO
4B HANG HANH - HOAN KIEM / ĐT: 0866 720 458 </t>
  </si>
  <si>
    <t>Ms Cloud
TRAVEL AGENCY
Add: 7 Hang Hanh Str, Hoan Kiem district
Tel: 0966.022.987</t>
  </si>
  <si>
    <t>SPLENDID HOTEL</t>
  </si>
  <si>
    <t>SHB
Đối tác tin cậy giải pháp phù hợp
NGÂN HÀNG SÀI GÒN - HÀ NỘI</t>
  </si>
  <si>
    <t>HANOI MORNING HOTEL
ADD: 10 HANG MANH</t>
  </si>
  <si>
    <t>outlet factory
shop Long Xuyến
MADE IN VIỆT NAM
11 HANG HANH - HOAN KIEM - HANOI</t>
  </si>
  <si>
    <t>HOAN KIEM
LAKE VIEW
Hotel &amp; Travel
11 Hang Hanh Str.
Tel: 024.3938.6246
Hotline: 0888.658.007</t>
  </si>
  <si>
    <t>Lẩu
ẨM THỰC CÔ ANH</t>
  </si>
  <si>
    <t>LA MANDARINA
HOTEL &amp; TRAVEL
ADD: 13 HANG HANH</t>
  </si>
  <si>
    <t>LAKESIDE PALACE HOTEL</t>
  </si>
  <si>
    <t>TRANG TIEN OPTIC</t>
  </si>
  <si>
    <t>ẨM THỰC CÔ ANH
CS1: HÀNG HÀNH, CS2: 17 HỘI VŨ
RICE-NOODLES-COFFEE-JUICE
HOTLINE: 0905 99 6688</t>
  </si>
  <si>
    <t>VIETNAM PACKAGES TOUR
BOOKING OFFICE
HALONG BAY
SAPA TREKKING
HA GIANG LOOP
NINH BINH
BAN GIOC - BA BE
Add: 17 Hang Hanh Str - Hoan Kiem Dist - Hanoi
Website:www.hagiangopentour.com/en
Tel: 024 39939678
Hotline &amp; WhatsApp: +84.333.575.689
Email: Salehagiangopentours@gmail.com</t>
  </si>
  <si>
    <t>Mobifone
17 Hàng Hành
Công ty TNHH Thương mại và Dịch vụ Truyền thông Thanh Bình - Hotline: 079645</t>
  </si>
  <si>
    <t>ROYAL HOLIDAY HOTEL</t>
  </si>
  <si>
    <t>Add: 16 Hàng Hành
Tel: +84 339.304.305
Mon Spa
you desire, we made it</t>
  </si>
  <si>
    <t>BÚN MỌC SỐ 10 BẢO KHÁNH
21 Hàng Hành - Hoàn Kiếm - Hà Nội
ĐỊA CHỈ DUY NHẤT</t>
  </si>
  <si>
    <t>HIỆU KÍNH TRUNG ĐỈNH
20 HÀNG HÀNH
ĐT: 39289368
We prefer MasterCard</t>
  </si>
  <si>
    <t>BM VISA
HIỆU KÍNH BÌNH MINH
CHUYÊN BÁN CÁC LOẠI KÍNH MODE - THỜI TRANG 
ĐC: 58 LƯƠNG VĂN CAN, HÀ NỘI
ĐT: 8288247 - 9286967</t>
  </si>
  <si>
    <t>Suzi Spa
THE WAY TO ENJOY
23 HANG HANH, HANG TRONG, HOAN KIEM</t>
  </si>
  <si>
    <t>1990
SPA
Enjoy Your Life
20 Hàng Hành 
094 454 9669 - 0387 7555 29</t>
  </si>
  <si>
    <t>ARTISAN LAKE VIEW HOTEL</t>
  </si>
  <si>
    <t>HALONG BAY
SAPA TOUR
ASIA NATURE TRAVEL
- OBLIGATION FREE QUOTE -
Master Trip Advisor
Add: 23 Hang Hanh Str, Hoan Kiem Dist, Hanoi - Phone: 0243 8286316 - www.asianaturetravel.com</t>
  </si>
  <si>
    <t>Laito
LAITO OPTICAL</t>
  </si>
  <si>
    <t>San Hotel</t>
  </si>
  <si>
    <t>Hanoi
Spa
Relax and enjoy
Gội đầu dưỡng sinh (Shampoo)
28 Hàng Hành 
097 4567 973</t>
  </si>
  <si>
    <t>THUỐC GIA TRUYỀN 
TƯA TRỚ 
28 HÀNG HÀNH</t>
  </si>
  <si>
    <t>K&amp;A COFFEE
Add: 22 Hàng Hành 
Tel: 096.1143.899</t>
  </si>
  <si>
    <t>Centre Point
HANOI * HOTEL</t>
  </si>
  <si>
    <t>HANOI SPA
Add: 25 Hang Hanh Str</t>
  </si>
  <si>
    <t>1995 
Relaxation &amp; Health Spa
ADD: 30 HÀNG HÀNH
TEL: 0877 102 708</t>
  </si>
  <si>
    <t>29 HÀNG HÀNH
XÔI GÀ - BÚN THANG</t>
  </si>
  <si>
    <t>BÌNH EMBROIDERY
ADD: 33 HÀNG HÀNH 
TEL: 0949 528 696</t>
  </si>
  <si>
    <t>BOND CAFE
35 HÀNG HÀNH</t>
  </si>
  <si>
    <t>Súp Vi Cá Nhất Phẩm
Shiper 24/7 
0904 991 991
35 Hàng Hành</t>
  </si>
  <si>
    <t>SEN SPA
- HANOI -
Add: 38 Hàng Hành
Hotline: 0965 38 1600</t>
  </si>
  <si>
    <t>IMPERIAL
HOTEL&amp;SPA
Add: 44 Hang Hanh Str., Hoan Kiem Dist., Hanoi - Website: https://hanoiimperialhotel.com/</t>
  </si>
  <si>
    <t>TIRED CITY
creative store</t>
  </si>
  <si>
    <t>Urban Oasis Spa</t>
  </si>
  <si>
    <t>HANOI TOUR AND TRANSPORT SERVICE COMPANY LIMITED
VIETNAM TRAVEL SERVICE
VIETNAM TOUR
VIETNAM CRUISE
VIETNAM TRANSPORT
VIETNAM TRAVEL PACKAGE
VIETNAM HOTEL - VISA - TICKET
INTERNATIONAL TOUR OPERATOR
HANOI TOUR
HALONG BAY TOUR
NINH BINH TOUR
SAPA TOUR
HA GIANG TOUR
HANOI PACKAGE TOUR
HANOI TRANSPORT SERVICE
Add: 39b Hang Hanh Str - Hotline: (+84) 943.887.393 - www.vietnamtravelservice.com - www.hanoitour.com</t>
  </si>
  <si>
    <t>3THOTEL
HOTEL&amp;TRAVEL
39C HÀNG HÀNH
HOÀN KIẾM, HÀ NỘI
037.50.39.333
3THOTEL.VN</t>
  </si>
  <si>
    <t>Café Nhân Since 1946</t>
  </si>
  <si>
    <t>SUNLINE HOTEL</t>
  </si>
  <si>
    <t>THE SINH TOURIST
BOOKING OFFICE
SINH CAFE TRAVEL
We are the best choice for you
39D HÀNG HÀNH
WHATSAPP / ZALO: + 84 932 04 9191</t>
  </si>
  <si>
    <t>MF SPA
11 Bao Khanh Alley
Truly relax
0966 939 918</t>
  </si>
  <si>
    <t>GREENHOUSE
Apartment &amp; Bistro</t>
  </si>
  <si>
    <t>DAL VOSTRO
HA NOI HOTEL &amp; SPA</t>
  </si>
  <si>
    <t>Bao Anh Silk &amp; Handicraft
Best Price - Good Quality - Unique Design
Silk products
Handmade ceramic products
Stone carving products
Lacquer products
Traditional handmade bags
And many other handmade products
Add: No 11 - Bao Khanh Lane
Hotline: 098 651 0180</t>
  </si>
  <si>
    <t>VALENTINO 
COCKTAIL BAR</t>
  </si>
  <si>
    <t>Silk NGỌC DIỆP
0374 794 600
9 BAO KHANH</t>
  </si>
  <si>
    <t>COFFEE &amp; TEA
Weasel, Kopi Luwak, Blue Mountain, Traditional, Arabica</t>
  </si>
  <si>
    <t>YOUR SAFE PLACE
Leo’s Tavern
NO. 9 BẢO KHÁNH ALLEY</t>
  </si>
  <si>
    <t>Trúc Lâm Quán
Trầm Tuệ
TRẦM HƯƠNG - AGARWOOD - 沉香
9A Bao Khanh lane, Hang Trong ward, Hoan Kiem district, Hanoi
Hotline: 0903254999 - 090 4374716 * www.tramtue.vn</t>
  </si>
  <si>
    <t>LITTLE LONDON
MINI SUPERMARKET</t>
  </si>
  <si>
    <t>TAILOR SHOP
Gentlemen
Bespoke Tailoring</t>
  </si>
  <si>
    <t>POLITE &amp; CO
NHÀ HÀNG THANH LỊCH
T. 0968849606
A.5B NGÕ BẢO KHÁNH, P.HÀNG TRỐNG, Q.HK</t>
  </si>
  <si>
    <t>HANOI PEARL HOTEL</t>
  </si>
  <si>
    <t>SOGREEN ®
COLD PRESSED JUICE &amp; CAFE</t>
  </si>
  <si>
    <t>TRUNG TÂM SỬA CHỮA CAMERA, MÁY ẢNH
TUẤN VIỆT
CAMERA REPAIRING CENTER
Số 3B Bảo Khánh - Hoàn Kiếm - Hà Nội 
ĐT: 0466736646 - 0904251189
Panasonic SONY Nikon Canon</t>
  </si>
  <si>
    <t>TheSinhTourist
Formerly well-known as Sinh Cafe
Since 1993
BOOKING OFFICE
2019 CERTIFICATE of EXCELLENCE tripadvisor
3 Bao Khanh 
info@sapatravel.com
(+84) 78759033 WhatsApp</t>
  </si>
  <si>
    <t>MISTWALKER</t>
  </si>
  <si>
    <t>Ngoc Silk &amp; Handicraft
Best Price - Good Quality - Unique Design
Add: No 2A - Bao Khanh Lane
Hotline: 098 651 0180
- Silk products
- Handmade ceramic products
- Store carving products
- Lacquer products
- Traditional handmade bags
- And many other handmade products</t>
  </si>
  <si>
    <t>SALON PHƯƠNG CHI
ĐC: 3A NGÕ BẢO KHÁNH - HÀ NỘI
ĐT: 0907068437</t>
  </si>
  <si>
    <t>Ngọc Quyên
Silk &amp; Souvenirs
Add: 2 Bao Khanh Lane, Hang Trong Ward, Hoan Kiem district, Ha Noi
Tel: 0936 957 333
0903 275 049</t>
  </si>
  <si>
    <t>The Corner Food
Vietnamese Restaurant - Vegetarian Food
Số 1 Ngõ Bảo Khánh, Hà Nội, Việt Nam
Chef</t>
  </si>
  <si>
    <t>Góc Hà Nội
Restaurant - CaFé
Số 1 Ngõ Bảo Khánh, Hà Nội, Việt Nam</t>
  </si>
  <si>
    <t>Bếp Việt
Số 1 Ngõ Bảo Khánh - Hàng Trống - Hoàn Kiếm - Hà Nội</t>
  </si>
  <si>
    <t>Since 1993
TheSinhTourist
BOOKING OFFICE
Add: No 2 Bao Khanh Str
Hotline: 0962969262</t>
  </si>
  <si>
    <t>SÔNG HỒNG TOURIST
TheSinhTourist
MST: 0108486709
SỐ 2 BẢO KHÁNH
HÀNG TRỐNG, HOÀN KIẾM, HÀ NỘI
TheSinhTourist
Since 1993
ONLINE.GOV.VN
ĐÃ THÔNG BÁO
BỘ CÔNG THƯƠNG
Hotline: 0962969262
Tel: 0243.3502335
Website: dulichthesinhtourist.com.vn</t>
  </si>
  <si>
    <t>NORT
14A BẢO KHÁNH</t>
  </si>
  <si>
    <t>bếp TUỆ AN
BÁNH CUỐN
PHỞ BÒ
14b Bảo Khánh
0983342242
0906199816</t>
  </si>
  <si>
    <t>ĐIỂN LOAN
CHUYÊN: KHĂN CHẦU ÁO NGỰ
14B - Bảo Khánh - Hoàn Kiếm : 0989661638 - 09888</t>
  </si>
  <si>
    <t>CONFETTI
KAFE, TEA HOUSE &amp; BREAD 
16 BẢO KHÁNH</t>
  </si>
  <si>
    <t>ORIENT
Day Spa &amp; Nails
18 Bảo Khánh</t>
  </si>
  <si>
    <t>RESTAURANT HUYỀN HƯƠNG</t>
  </si>
  <si>
    <t>MIAs Restaurant
VIETNAMESE RESTAURANT
COOKING CLASS</t>
  </si>
  <si>
    <t>SOLARIA HOTEL &amp; SPA</t>
  </si>
  <si>
    <t>XÔI - BÁNH MÌ - NƯỚC ÉP
KIM HƯƠNG
0903 489 455
28 BẢO KHÁNH</t>
  </si>
  <si>
    <t xml:space="preserve">Granny’s Mini Mart
Local shop, Local prices
28 Phố Bảo Khánh </t>
  </si>
  <si>
    <t>BÁNH TRÁNG TRỘN
CÔ HIẾU 90 HÀNG TRỐNG
(BÁN HÀNG TỪ 9H - 23H)
ĐT: 0904.967.564</t>
  </si>
  <si>
    <t>Hương Lan
THỜI TRANG TÓC
69 HÀNG TRỐNG</t>
  </si>
  <si>
    <t>CÔNG TY CP SX &amp; TM HUY THÔNG
IN MAY THÊU CỜ
CÔNG NGHỆ CAO
67 Big HÀNG TRỐNG - HOÀN KIẾM - HÀ NỘI
GIẤY PHÉP KINH DOANH SỐ: 0103015066
ĐT/Fax: 024.3826.9199
DĐ: 0903 207 213/0904 297 339
Email: huythong667@gmail.com</t>
  </si>
  <si>
    <t>VietnamAirlines
tripadvisor
HANOI TOURIST
BOOKING OFFICE
69 Hang Trong Str - Hoan Kiem - Hanoi
hanoitourists.com
+84 967252894/ +84 836798299
info.hanoitourists@gmail.com</t>
  </si>
  <si>
    <t>TIREDCITY
LOCAL ART &amp; GIFTS</t>
  </si>
  <si>
    <t>HT Store
THIẾT BỊ ĐIỆN TỬ
PHỤ KIỆN SỐ 
Thiết bị số 78 Hàng Trống
ĐT: 0904.524.456 - 024.3826.5495</t>
  </si>
  <si>
    <t>TRUNG TÂM KỸ THUẬT
THÊU VI TÍNH
DỆT NHÃN MÁC
ĐC: 67A HÀNG TRỐNG 
ĐT: 091 303 8282</t>
  </si>
  <si>
    <t>CÔNG TY CỔ PHẦN SẢN XUẤT VÀ THƯƠNG MẠI
HUY THÔNG 67B
CHUYỂN SANG 69 HÀNG TRỐNG
CÁCH 5M</t>
  </si>
  <si>
    <t>SOL SPA
65 Hàng Trống</t>
  </si>
  <si>
    <t>BRG MART
HƯƠNG VỊ CUỘC SỐNG</t>
  </si>
  <si>
    <t>Arabican
FRESH COFFEE AND TEA
61 HÀNG TRỐNG
0988.010.787
0983.345.386</t>
  </si>
  <si>
    <t>TRỊNH TUẤN
NHẬN KÝ GỬI
CHUYÊN: ẨM THANH CỔ
61 HÀNG TRỐNG
ĐT: 0912 034 257</t>
  </si>
  <si>
    <t>July Shop
Vietnamese Handicraft
61 HÀNG TRỐNG</t>
  </si>
  <si>
    <t>QUYEN SILK
SCARVES &amp; ACCESSORIES
Add: 59 Hàng Trống Str
Phone: +84834231987 (Zalo, whatsapp)</t>
  </si>
  <si>
    <t>KIÊN &amp; ANDRÉ SAUVAGEOT SPA
FOOT - BODY - SKIN - NAIL</t>
  </si>
  <si>
    <t>D&amp;C
ArtGALLERY
57 Hàng Trống 
D&amp;Cartgallery
+84 904 665 894</t>
  </si>
  <si>
    <t>GOLDEN LOTUS HOTEL</t>
  </si>
  <si>
    <t>CÔNG TY TNHH DV DU LỊCH LIGHTRIP.VN
Lightrip
Make your vacation to be memorable
Chuyên Tour Phú Quốc.
Độc quyền The Palmy Phú Quốc Resort &amp; Spa
AD: NO.51 HANG TRONG STR., HOAN KIEM DIST., HANOI CITY
WEB: HTTPS://LIGHTRIP.VN
FB: HTTPS://WWW.FACEBOOK.COM/LIGHTRIP.VN
PHONE: 0828637066
MAIL: INFO@LIGHTRIP.VN</t>
  </si>
  <si>
    <t>VNE-ENG</t>
  </si>
  <si>
    <t>VNE-FRE</t>
  </si>
  <si>
    <t>ENG-FRE</t>
  </si>
  <si>
    <t>VNE-CHI</t>
  </si>
  <si>
    <t>VNE-KOR</t>
  </si>
  <si>
    <t>VNE-JAP</t>
  </si>
  <si>
    <t>VNE-SPA</t>
  </si>
  <si>
    <t>ENG-SPA</t>
  </si>
  <si>
    <t>ENG-JAP</t>
  </si>
  <si>
    <t>ENG-KOR</t>
  </si>
  <si>
    <t>ENG-CHI</t>
  </si>
  <si>
    <t>FRE-CHI</t>
  </si>
  <si>
    <t>TOTAL</t>
  </si>
  <si>
    <t>HTX VIỆT HÀ
Mỹ Phẩm
lienthang
51 Hang Trong
Tel: 39287551</t>
  </si>
  <si>
    <t>THE 49TH ROOT
Tailored clothes
ADD: 49 Hang Trong Str
Phone: 090 494 8998</t>
  </si>
  <si>
    <t>LAN BẢO
Bánh mì
Bánh táo Pháp
Nem rán
SĐT: 0912.321.748</t>
  </si>
  <si>
    <t>CÔNG TY CỔ PHẦN SẢN XUẤT THƯƠNG MẠI MAIKA
COMPLET - VESTON
ĐÀO OANH
ĐIỂM BÁN HÀNG SỐ 2
47 HÀNG TRỐNG
0916 375 070
0916 25 6668</t>
  </si>
  <si>
    <t>AURORA
Nail Studio
Hotline: 0382414664
45 Hàng Trống, Hoàn Kiếm, HN</t>
  </si>
  <si>
    <t>SONG THU ART GALLERY
43 Hàng Trống - Hoàn Kiếm - Hà Nội
ĐT: 0982 052 617</t>
  </si>
  <si>
    <t>KANA</t>
  </si>
  <si>
    <t>L’HANOI du LAC</t>
  </si>
  <si>
    <t>TỔNG CÔNG TY THƯƠNG MẠI HÀ NỘI
COMPLET - VESTON
Đồng Phục Công Sở - Khách Sạn
ĐC: 33 Hàng Trống
ĐT: 0243 8286973</t>
  </si>
  <si>
    <t>Mẹt
Vietnamese Restaurant &amp; Vegetarian Food
29 Hang Trong, Hoan Kiem, HN
Tel: 0985.627.976</t>
  </si>
  <si>
    <t>TRUNG
THE COFFEE HOUSE
27 HÀNG TRỐNG - HOÀN KIẾM - HÀ NỘI
0334 782 290
Hapro
TỔNG CÔNG TY THƯƠNG MẠI HÀ NỘI
CÔNG TY TNHH MỘT THÀNH VIÊN THƯƠNG MẠI THỜI TRANG HÀ NỘI</t>
  </si>
  <si>
    <t>LAM VIET TATTOO
22 HANG TRONG
HOTLINE: 037 683 3338</t>
  </si>
  <si>
    <t>1950 BY DUC HANH
QUẦN ÁO TRẺ EM
ĐỨC HẠNH
BÀ: TRẦN THỨC LỄ
SÁNG LẬP NĂM 1950
QUẦN ÁO TRẺ EM
ĐỒNG PHỤC HỌC SINH
21 NHÀ TRONG
HÀNG TRỐNG
ĐT: 0243 8243362</t>
  </si>
  <si>
    <t>A Little Hoi An
Coffee &amp; Tea</t>
  </si>
  <si>
    <t>Since 1993
CÔNG TY TNHH DU LỊCH SINH TOUR 1993
SINH CAFE ® -THE SINH TOURIST.VN
25 Hàng Trống, Q.Hoàn Kiếm, Hà Nội
094 301 8888
097 110 9999
sinhcafe-thesinhtourist.vn</t>
  </si>
  <si>
    <t>HAFASCO
TỔNG CÔNG TY THƯƠNG MẠI HÀ NỘI
CÔNG TY TNHH MỘT THÀNH VIÊN THƯƠNG MẠI THỜI TRANG HÀ NỘI
Đức Hạnh ®
19 HÀNG TRỐNG
Tel: 04.3828 873</t>
  </si>
  <si>
    <t>theWarehouse 
17 Hàng Trống - Hoàn Kiếm - Hà Nội
Tel: 024.3928.7666</t>
  </si>
  <si>
    <t>CỬA HÀNG THỰC PHẨM CHẾ BIẾN - THE DELI
VISSAN
ĐC: 15 HÀNG TRỐNG - HÀ NỘI
ĐT: 0243.825.0757 - 0913.522.725 - 0987.375.588</t>
  </si>
  <si>
    <t>THỜI TRANG TRẺ EM
ĐỒNG PHỤC HỌC SINH
13 Hàng Trống - Hoàn Kiếm - Hà Nội
0243 933 6285</t>
  </si>
  <si>
    <t>HI' de Maison
Arts of Handmade Silver</t>
  </si>
  <si>
    <t>P.K.T HOÀN KIẾM
9 Hàng Trống Street
H.T.X MAY THỦ ĐÔ
RT. SOUVENIR SHOP
MOBILE: 079 6164334</t>
  </si>
  <si>
    <t>XQUISITE
HOME DECOR &amp; GIFTS
AD: 7 HÀNG TRỐNG - TEL: (84-4) 3938 7216 - Email: exquisite1999@gmail.com</t>
  </si>
  <si>
    <t>MF BOUTIQUE SPA
Truly relax
5 Hang Trong
0966 939 918</t>
  </si>
  <si>
    <t>CAFÉ TRAVEL
3 Hang Trong
Drinks - Sandwich - Ice cream</t>
  </si>
  <si>
    <t>Lộc Hà
BÒ - NẦM NƯỚNG
SỐ 3 HÀNG TRỐNG 
ĐT: 090 468 3661</t>
  </si>
  <si>
    <t>SIM SỐ ĐẸP - SIM 4G CẢ NĂM
SÁCH - BÁO - LỊCH NĂM MỚI
ĐC: SỐ 1 HÀNG TRỐNG
ĐT: 097 959 1111</t>
  </si>
  <si>
    <t>The Corner
Nail &amp; Spa</t>
  </si>
  <si>
    <t>THE BEAUTY OF TRADITION HANDMADE IN VIETNAM
Shop Phương Anh
Add: 8A Hàng Trống Street, Hoàn Kiếm District, Hà Nội, Việt Nam
Mobile: (+84) 0243.9287950 - 0982912528
Email: phuonganh8aht@gmail.com</t>
  </si>
  <si>
    <t>Thời Trang
THÊU MÁY
THÊU TAY
DỆT MÁC - THÊU VI TÍNH
Thu Cúc
DĐ: 0915553236
ĐT: 0243 8288 036</t>
  </si>
  <si>
    <t>TIMELINE TRAVEL
TOUR INFORMATION CENTER
8 HANG TRONG STR -  HOAN KIEM DIST - HA NOI
024 32 000 111 - 091 451 2033</t>
  </si>
  <si>
    <t>HIỆU MAY PHÚ CƯỜNG
10 - Hàng Trống</t>
  </si>
  <si>
    <t>KHÁCH SẠN MAY MẮN
LUCKY HOTEL
12 - Hàng Trống</t>
  </si>
  <si>
    <t>An’ Amour
Interior - Homewares - Giftwares
Phone: 0912 640 988
Email: AnAmourInterior@gmail.com
14 Hang Trong str.</t>
  </si>
  <si>
    <t>TÂN MỸ
16 HÀNG TRỐNG</t>
  </si>
  <si>
    <t>KASHI®
Đ/C: 18-20 HÀNG TRỐNG
ĐT: 0243 8243 777</t>
  </si>
  <si>
    <t>ViinRiic
NICHE PERFUME GALLERY</t>
  </si>
  <si>
    <t>CERENDER
Ceramics by Jork Pap - Since 2014
Feel your world from inside</t>
  </si>
  <si>
    <t>TRUNG TÂM GIÁO DỤC THƯỜNG XUYÊN NGUYỄN VĂN TỐ
PLAN INTERNATIONAL VIETNAM
KIDS &amp; STONE
CƠ SỞ ĐÁ MỸ NGHỆ TIẾN DŨNG
ĐT: 8288208 - 9287848
E-mail: mynghetd@fpt.vn - Website: http://www.kidsandstone.com</t>
  </si>
  <si>
    <t>MERCURY HA NOI</t>
  </si>
  <si>
    <t>QUYÊN
BÁNH TRÁNG TRỘN
Giờ bán hàng: 15h00 - 23h00
ĐC: 38 Hàng Trống 
ĐT: 01632106746</t>
  </si>
  <si>
    <t>SILK - EMBROIDERY - TAILOR MADE
AIRASHI
Add: 38 HÀNG TRỐNG
TEL: 0945452878</t>
  </si>
  <si>
    <t>HOARIENT
ASIAN FRAGRANCE TREASURY
40 Hàng Trống, Quận Hoàn Kiếm, Hà Nội</t>
  </si>
  <si>
    <t>Spas Hanoi Boutique
0972 26 42 42
42 Hang Trong</t>
  </si>
  <si>
    <t>BRILLIANT HOTEL &amp; SPA</t>
  </si>
  <si>
    <t>Lyn COFFEE &amp; TEA
46 Hàng Trống
0829 86 6886</t>
  </si>
  <si>
    <t>CÔNG TY CỔ PHẦN DỊCH VỤ VÀ THƯƠNG MẠI ĐÔNG Á 
MOUNTAIN’S COLOR
Hemp - Indigo - Batik
VIETNAMESE TRADITIONAL SOUVENIR, LOCAL SUPPORT
Tel: 0986138831
Add: 46 Hang Trong</t>
  </si>
  <si>
    <t>Sally Bui
PHUN THÊU THẨM MỸ
LÀM ĐẸP KHÔNG PHẪU THUẬT
0983220891
48 Hàng Trống
HienBui (SallyBui Spa)
Cơ sở 3</t>
  </si>
  <si>
    <t>Column3</t>
  </si>
  <si>
    <t>HỢP TÁC XÃ TÂN THỊNH
Mộc Lan
TRẦM HƯƠNG THIÊN NHIÊN
NATURAL OUD 沉香大
ĐC: 52 Hàng Trống, quận Hoàn Kiếm, Hà Nội
Website: www.tramhuongmoc.vn</t>
  </si>
  <si>
    <t>nap.
cocktails &amp; coffee bar
60 Hàng Trống</t>
  </si>
  <si>
    <t>MINH HIEN GALLERY
62 HANG TRONG</t>
  </si>
  <si>
    <t>Royal Silk
TAILORING IN 24 HOURS
FASHION DESIGNER
WHOLESALER &amp; RETAILER
Address: 64 Hang Trong, Hoan Kiem, Hanoi
Email: royalsilk.59hangtrong@gmail.com - Phone/Whatsapp number: +84 37 5555 171</t>
  </si>
  <si>
    <t>BÁNH MÌ VEGAN
64 HÀNG TRỐNG
0378 233 113</t>
  </si>
  <si>
    <t>ALLUVIA
THE CHOCOLATE HOUSE
ĐC: 68 HÀNG TRỐNG - HOÀN KIẾM - HÀ NỘI
ĐT: 0906.822.050</t>
  </si>
  <si>
    <t>GOLDEN SUNSHINE VILLA
68 Hang Trong st
024 39386728</t>
  </si>
  <si>
    <t>HIỆU KÍNH NGỌC MINH
UY TÍN - CHẤT LƯỢNG
70 Hàng Trống
ĐT: 024 3266 8351
Giờ LV: 8h30 - 18h30</t>
  </si>
  <si>
    <t>Blue Dragon Tours</t>
  </si>
  <si>
    <t>VALENCIANI</t>
  </si>
  <si>
    <t>Hotel Hồ Gươm
76 HÀNG TRỐNG
TEL: 8252225</t>
  </si>
  <si>
    <t>THE ORIENTAL JADE</t>
  </si>
  <si>
    <t>pizza pepperonis.®
SINCE 1997
98 HÀNG TRỐNG
024 3926 7030
PEPPERONISVIETNAM</t>
  </si>
  <si>
    <t>Lan 
Cắt Uốn Tóc Nam, Nữ
Nhuộm Tóc - Lấy Dáy Tai, Gội Đầu
ĐC: 100 Hàng Trống
ĐT: 0243 8286 288</t>
  </si>
  <si>
    <t>UBND QUẬN HOÀN KIẾM
PCN QUẬN HOÀN KIẾM
HTX THỦ ĐÔ
HIKOSEN CARA
Brand of Japan
ĐC: 104 Hàng Trống, Hoàn Kiếm, Hà Nội
SĐT: 0243 8289321</t>
  </si>
  <si>
    <t>Affetto Coffee
106 HANG TRONG Str
Hotline: 0243 928 8070</t>
  </si>
  <si>
    <t xml:space="preserve">July Shop
Vietnamese Handicraft
108 Hàng Trống </t>
  </si>
  <si>
    <t>Roma Spa
The healing power of touch 
베트남 전통 마사지
Add: 108 Hàng Trống, Hoàn Kiếm, Hà Nội
WhatsApp: 0948 388 679</t>
  </si>
  <si>
    <t>WOORI BANK</t>
  </si>
  <si>
    <t>Souvenir Shop
HOÀNG HIỆP Handicrafts
2 Nhà Thờ
Tel: 0243 8288280</t>
  </si>
  <si>
    <t>Shop Ha’s 
Handicrafts - Wholesale - Made in Viet Nam
Gmail: Souvenir.hanoi@gmail.com
Add: 12 Nhà Thờ - Hoàn Kiếm
www.facebook.com/Nguyen Thu Ha
Phone: 098.327.0204</t>
  </si>
  <si>
    <t>Cửa Hàng Bonchon 본촌
Hotline: 0859 662 466
12 Nhà Thờ</t>
  </si>
  <si>
    <t>takeeateasy
SINCE 2016
Bánh Trứng Gà Non
Kem Ý - Café Trứng</t>
  </si>
  <si>
    <t>SOUVENIR SHOP ANH QUÂN
Fine Art
18B NHÀ THỜ
TEL: 9.287057</t>
  </si>
  <si>
    <t>Cỏ HANDMADE TAILOR
18A Nhà Thờ - Hà Nội
02438289925</t>
  </si>
  <si>
    <t>THE RUNNING BEAN</t>
  </si>
  <si>
    <t>HỢP TÁC XÃ THỦ ĐÔ
PCN QHK
TAKE Tacos II
Coffee &amp; food
24 Nhà Thờ
ĐT: 098 5614015</t>
  </si>
  <si>
    <t>CAFE TRÀ CHANH
24 NHÀ THỜ</t>
  </si>
  <si>
    <t>Mediterraneo
Ristorante Italiano</t>
  </si>
  <si>
    <t xml:space="preserve">RUNAM
ART of GIFTING </t>
  </si>
  <si>
    <t>MINERVA CHURCH</t>
  </si>
  <si>
    <t>fours 
BAKERY</t>
  </si>
  <si>
    <t>CHĂN CON CÔNG
Vintage Store</t>
  </si>
  <si>
    <t>H’ELEGANT
5 NHÀ THỜ</t>
  </si>
  <si>
    <t>TIRED CITY</t>
  </si>
  <si>
    <t>OUD VIET NAM
Golden Tree Of Vietnam</t>
  </si>
  <si>
    <t>TRUYỀN NHÂN
128 HÀNG TRỐNG
PAINTING PORTRAIT
Painter Ton Tuan Nguyen
Look For Nguyen Inside, Please
PORTRAIT D'APRÈS PHOTO
Ton Tuan Nguyen ÀLÍNTÉRIEURE
Hỏi Anh Nguyên nhà trong
ĐT: 04 38288953 - DĐ: 026 5955 3664</t>
  </si>
  <si>
    <t>PHU GIA Tailor
128 Hàng Trống
Tel: 024 3385 0666</t>
  </si>
  <si>
    <t>Coffilia</t>
  </si>
  <si>
    <t>APRICOT HOTEL</t>
  </si>
  <si>
    <t>ITA</t>
  </si>
  <si>
    <t>ENG-ITA</t>
  </si>
  <si>
    <t>Ăn uống</t>
  </si>
  <si>
    <t>Thương mại</t>
  </si>
  <si>
    <t>Lưu trú</t>
  </si>
  <si>
    <t>Khác</t>
  </si>
  <si>
    <t>Du lịch</t>
  </si>
  <si>
    <t>Thẩm mỹ</t>
  </si>
  <si>
    <t>Total</t>
  </si>
  <si>
    <t>total</t>
  </si>
  <si>
    <t>Đơn ngữ-Ăn uống</t>
  </si>
  <si>
    <t>Đơn ngữ-Thương mại</t>
  </si>
  <si>
    <t>Đơn ngữ-Du lịch</t>
  </si>
  <si>
    <t>Đơn ngữ-Lưu trú</t>
  </si>
  <si>
    <t>Đơn ngữ-Thẩm mỹ</t>
  </si>
  <si>
    <t>Đơn ngữ-Khác</t>
  </si>
  <si>
    <t>Song ngữ-Ăn uống</t>
  </si>
  <si>
    <t>Song ngữ-Thương mại</t>
  </si>
  <si>
    <t>Song ngữ-Du lịch</t>
  </si>
  <si>
    <t>Song ngữ-Lưu trú</t>
  </si>
  <si>
    <t>Song ngữ-Thẩm mỹ</t>
  </si>
  <si>
    <t>Song ngữ-Khác</t>
  </si>
  <si>
    <t>Đa ngữ-Ăn uống</t>
  </si>
  <si>
    <t>Đa ngữ-Thương mại</t>
  </si>
  <si>
    <t>Đa ngữ-Du lịch</t>
  </si>
  <si>
    <t>Đa ngữ-Thẩm mỹ</t>
  </si>
  <si>
    <t>Đa ngữ-Khác</t>
  </si>
  <si>
    <t>cơ quan hành chính</t>
  </si>
  <si>
    <t>estabilisement etatique</t>
  </si>
  <si>
    <t>dịch vụ tổng hợp</t>
  </si>
  <si>
    <t>thẩm mỹ</t>
  </si>
  <si>
    <t>Nghệ thuật</t>
  </si>
  <si>
    <t>Établissement étatique</t>
  </si>
  <si>
    <t>Dịch vụ tổng hợp</t>
  </si>
  <si>
    <t>VNE-Ăn uống</t>
  </si>
  <si>
    <t>ENG-Ăn uống</t>
  </si>
  <si>
    <t>FRE-Ăn uống</t>
  </si>
  <si>
    <t>PROPER NOUN-Ăn uống</t>
  </si>
  <si>
    <t>ITA-Ăn uống</t>
  </si>
  <si>
    <t>CHI-Ăn uống</t>
  </si>
  <si>
    <t>Đơn ngữ - Établissement étatique</t>
  </si>
  <si>
    <t>Đơn ngữ-  Nghệ thuật</t>
  </si>
  <si>
    <t>Đơn ngữ - Dịch vụ tổng hợp</t>
  </si>
  <si>
    <t>VNE-Thương mại</t>
  </si>
  <si>
    <t>ENG-Thương mại</t>
  </si>
  <si>
    <t>FRE-Thương mại</t>
  </si>
  <si>
    <t>SPA-Thương mại</t>
  </si>
  <si>
    <t>ITA-Thương mại</t>
  </si>
  <si>
    <t>KOR-Thương mại</t>
  </si>
  <si>
    <t>JAP-Thương mại</t>
  </si>
  <si>
    <t>CHI-Thương mại</t>
  </si>
  <si>
    <t>PROPER NOUN-Thương mại</t>
  </si>
  <si>
    <t>VNE-Lưu trú</t>
  </si>
  <si>
    <t>ENG-Lưu trú</t>
  </si>
  <si>
    <t>FRE-Lưu trú</t>
  </si>
  <si>
    <t>SPA-Lưu trú</t>
  </si>
  <si>
    <t>ITA-Lưu trú</t>
  </si>
  <si>
    <t>KOR-Lưu trú</t>
  </si>
  <si>
    <t>JAP-Lưu trú</t>
  </si>
  <si>
    <t>CHI-Lưu trú</t>
  </si>
  <si>
    <t>PROPER NOUN-Lưu trú</t>
  </si>
  <si>
    <t>VNE-Thẩm mỹ</t>
  </si>
  <si>
    <t>ENG-Thẩm mỹ</t>
  </si>
  <si>
    <t>VNE-Khác</t>
  </si>
  <si>
    <t>ENG-Khác</t>
  </si>
  <si>
    <t>ENG-Du lịch</t>
  </si>
  <si>
    <t>Song ngữ-Nghệ thuật</t>
  </si>
  <si>
    <t>Song ngữ-Dịch vụ tổng hợp</t>
  </si>
  <si>
    <t>Song ngữ-Établissement étatique</t>
  </si>
  <si>
    <t>Thương mại-VNE-ENG</t>
  </si>
  <si>
    <t>Thương mại-ENG-FRE</t>
  </si>
  <si>
    <t>Thương mại-VNE-FRE</t>
  </si>
  <si>
    <t>Thương mại-ENG-CHI</t>
  </si>
  <si>
    <t>Thương mại-FRE-CHI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</si>
</sst>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0"/>
      <color theme="1"/>
      <name val="Arial"/>
      <scheme val="minor"/>
    </font>
    <font>
      <sz val="9"/>
      <color rgb="FF000000"/>
      <name val="&quot;Google Sans Mono&quot;"/>
    </font>
    <font>
      <u/>
      <sz val="10"/>
      <color rgb="FF0000FF"/>
      <name val="Arial"/>
    </font>
    <font>
      <sz val="10"/>
      <color rgb="FF000000"/>
      <name val="Arial"/>
    </font>
    <font>
      <sz val="11"/>
      <color rgb="FF000000"/>
      <name val="Calibri"/>
    </font>
    <font>
      <u/>
      <sz val="10"/>
      <color rgb="FF1155CC"/>
      <name val="Arial"/>
    </font>
    <font>
      <sz val="10"/>
      <color theme="1"/>
      <name val="Arial"/>
      <family val="2"/>
      <scheme val="minor"/>
    </font>
    <font>
      <sz val="8"/>
      <name val="Arial"/>
      <family val="2"/>
      <scheme val="minor"/>
    </font>
    <font>
      <sz val="10"/>
      <color rgb="FF000000"/>
      <name val="Arial"/>
      <family val="2"/>
      <scheme val="minor"/>
    </font>
    <font>
      <sz val="11"/>
      <color rgb="FF000000"/>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vertical="center" wrapText="1"/>
    </xf>
    <xf numFmtId="0" fontId="0" fillId="0" borderId="0" xfId="0" applyAlignment="1">
      <alignment vertical="center" wrapText="1"/>
    </xf>
    <xf numFmtId="0" fontId="2" fillId="2" borderId="0" xfId="0" applyFont="1" applyFill="1" applyAlignment="1">
      <alignment vertical="center" wrapText="1"/>
    </xf>
    <xf numFmtId="0" fontId="0" fillId="4" borderId="0" xfId="0" applyFill="1" applyAlignment="1">
      <alignment vertical="center" wrapText="1"/>
    </xf>
    <xf numFmtId="0" fontId="1" fillId="3" borderId="0" xfId="0" applyFont="1" applyFill="1" applyAlignment="1">
      <alignment vertical="center" wrapText="1"/>
    </xf>
    <xf numFmtId="0" fontId="3" fillId="0" borderId="0" xfId="0" applyFont="1" applyAlignment="1">
      <alignment vertical="center" wrapText="1"/>
    </xf>
    <xf numFmtId="0" fontId="4" fillId="2" borderId="0" xfId="0" applyFont="1" applyFill="1" applyAlignment="1">
      <alignment horizontal="left" vertical="center" wrapText="1"/>
    </xf>
    <xf numFmtId="0" fontId="5" fillId="0" borderId="0" xfId="0" applyFont="1" applyAlignment="1">
      <alignment vertical="center" wrapText="1"/>
    </xf>
    <xf numFmtId="0" fontId="1" fillId="2" borderId="0" xfId="0" applyFont="1" applyFill="1" applyAlignment="1">
      <alignment vertical="center" wrapText="1"/>
    </xf>
    <xf numFmtId="0" fontId="7" fillId="0" borderId="0" xfId="0" applyFont="1" applyAlignment="1">
      <alignment vertical="center" wrapText="1"/>
    </xf>
    <xf numFmtId="0" fontId="9" fillId="0" borderId="0" xfId="0" applyFont="1" applyAlignment="1">
      <alignment vertical="center" wrapText="1"/>
    </xf>
    <xf numFmtId="0" fontId="10" fillId="0" borderId="0" xfId="0" applyFont="1"/>
    <xf numFmtId="0" fontId="1" fillId="4" borderId="0" xfId="0" applyFont="1" applyFill="1" applyAlignment="1">
      <alignment vertical="center" wrapText="1"/>
    </xf>
  </cellXfs>
  <cellStyles count="1">
    <cellStyle name="Normal" xfId="0" builtinId="0"/>
  </cellStyles>
  <dxfs count="5">
    <dxf>
      <font>
        <b val="0"/>
        <i val="0"/>
        <strike val="0"/>
        <condense val="0"/>
        <extend val="0"/>
        <outline val="0"/>
        <shadow val="0"/>
        <u val="none"/>
        <vertAlign val="baseline"/>
        <sz val="10"/>
        <color theme="1"/>
        <name val="Arial"/>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minor"/>
      </font>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22112F-C5CE-4DD9-BEBD-0EEA2A2DDF2F}" name="SignData" displayName="SignData" ref="A1:C510" totalsRowShown="0" headerRowDxfId="4" dataDxfId="3">
  <autoFilter ref="A1:C510" xr:uid="{8F22112F-C5CE-4DD9-BEBD-0EEA2A2DDF2F}"/>
  <tableColumns count="3">
    <tableColumn id="1" xr3:uid="{EFDCED3B-45BC-462E-90EC-E71A98D1D892}" name="Column1" dataDxfId="2"/>
    <tableColumn id="2" xr3:uid="{2FFE2930-F756-4BE9-8A30-736E491A1ED4}" name="Column2" dataDxfId="1"/>
    <tableColumn id="7" xr3:uid="{3BA52C24-0C37-416D-85F3-C21CB7E275C8}" name="Column3"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hitechworld.vn/" TargetMode="External"/><Relationship Id="rId7" Type="http://schemas.openxmlformats.org/officeDocument/2006/relationships/hyperlink" Target="http://www.facebook.com/LETHACHQUAN" TargetMode="External"/><Relationship Id="rId2" Type="http://schemas.openxmlformats.org/officeDocument/2006/relationships/hyperlink" Target="http://trungcoffee.com/" TargetMode="External"/><Relationship Id="rId1" Type="http://schemas.openxmlformats.org/officeDocument/2006/relationships/hyperlink" Target="http://kem2cream.com/" TargetMode="External"/><Relationship Id="rId6" Type="http://schemas.openxmlformats.org/officeDocument/2006/relationships/hyperlink" Target="http://didongviet.vn/" TargetMode="External"/><Relationship Id="rId5" Type="http://schemas.openxmlformats.org/officeDocument/2006/relationships/hyperlink" Target="http://www.hanoisoulcafe.com/" TargetMode="External"/><Relationship Id="rId4" Type="http://schemas.openxmlformats.org/officeDocument/2006/relationships/hyperlink" Target="http://skywalkers.com.vn/valicaptui.com"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207"/>
  <sheetViews>
    <sheetView topLeftCell="D13" workbookViewId="0">
      <selection activeCell="A281" sqref="A281"/>
    </sheetView>
  </sheetViews>
  <sheetFormatPr defaultColWidth="12.5703125" defaultRowHeight="15.75" customHeight="1"/>
  <cols>
    <col min="1" max="1" width="60" style="3" customWidth="1"/>
    <col min="2" max="2" width="13.85546875" style="3" customWidth="1"/>
    <col min="3" max="3" width="12.5703125" style="3"/>
    <col min="4" max="4" width="62.140625" style="3" customWidth="1"/>
    <col min="5" max="16384" width="12.5703125" style="3"/>
  </cols>
  <sheetData>
    <row r="1" spans="1:12" ht="12.75">
      <c r="A1" s="2" t="s">
        <v>250</v>
      </c>
      <c r="B1" s="2" t="s">
        <v>251</v>
      </c>
      <c r="C1" s="2" t="s">
        <v>464</v>
      </c>
      <c r="E1" s="4"/>
    </row>
    <row r="2" spans="1:12" ht="76.5">
      <c r="A2" s="2" t="s">
        <v>0</v>
      </c>
      <c r="B2" s="2" t="s">
        <v>1</v>
      </c>
      <c r="C2" s="2" t="s">
        <v>508</v>
      </c>
      <c r="E2" s="3" t="s">
        <v>7</v>
      </c>
      <c r="F2" s="3">
        <f>COUNTIFS(B:B,"Đơn ngữ")</f>
        <v>290</v>
      </c>
      <c r="H2" s="3" t="s">
        <v>507</v>
      </c>
      <c r="I2" s="3">
        <f>COUNTIFS(C:C,"Ăn uống")</f>
        <v>136</v>
      </c>
    </row>
    <row r="3" spans="1:12" ht="178.5">
      <c r="A3" s="2" t="s">
        <v>252</v>
      </c>
      <c r="B3" s="2" t="s">
        <v>1</v>
      </c>
      <c r="C3" s="2" t="s">
        <v>511</v>
      </c>
      <c r="E3" s="3" t="s">
        <v>1</v>
      </c>
      <c r="F3" s="3">
        <f>COUNTIFS(B:B,"Song ngữ")</f>
        <v>175</v>
      </c>
      <c r="H3" s="3" t="s">
        <v>508</v>
      </c>
      <c r="I3" s="3">
        <f>COUNTIFS(C:C,"Thương mại")</f>
        <v>189</v>
      </c>
    </row>
    <row r="4" spans="1:12" ht="25.5">
      <c r="A4" s="2" t="s">
        <v>2</v>
      </c>
      <c r="B4" s="2" t="s">
        <v>1</v>
      </c>
      <c r="C4" s="2" t="s">
        <v>508</v>
      </c>
      <c r="E4" s="3" t="s">
        <v>13</v>
      </c>
      <c r="F4" s="3">
        <f>COUNTIFS(B:B,"Đa ngữ")</f>
        <v>15</v>
      </c>
      <c r="H4" s="3" t="s">
        <v>511</v>
      </c>
      <c r="I4" s="3">
        <f>COUNTIFS(C:C,"Du lịch")</f>
        <v>18</v>
      </c>
    </row>
    <row r="5" spans="1:12" ht="51">
      <c r="A5" s="2" t="s">
        <v>3</v>
      </c>
      <c r="B5" s="2" t="s">
        <v>1</v>
      </c>
      <c r="C5" s="2" t="s">
        <v>510</v>
      </c>
      <c r="E5" s="3" t="s">
        <v>514</v>
      </c>
      <c r="F5" s="3">
        <f>SUM(F2:F4)</f>
        <v>480</v>
      </c>
      <c r="H5" s="3" t="s">
        <v>509</v>
      </c>
      <c r="I5" s="3">
        <f>COUNTIFS(C:C,"Lưu trú")</f>
        <v>34</v>
      </c>
    </row>
    <row r="6" spans="1:12" ht="89.25">
      <c r="A6" s="2" t="s">
        <v>4</v>
      </c>
      <c r="B6" s="2" t="s">
        <v>1</v>
      </c>
      <c r="C6" s="2" t="s">
        <v>537</v>
      </c>
      <c r="H6" s="3" t="s">
        <v>512</v>
      </c>
      <c r="I6" s="3">
        <f>COUNTIFS(C:C,"Thẩm mỹ")</f>
        <v>28</v>
      </c>
    </row>
    <row r="7" spans="1:12" ht="25.5">
      <c r="A7" s="2" t="s">
        <v>5</v>
      </c>
      <c r="B7" s="2" t="s">
        <v>1</v>
      </c>
      <c r="C7" s="2" t="s">
        <v>537</v>
      </c>
      <c r="H7" s="3" t="s">
        <v>537</v>
      </c>
      <c r="I7" s="3">
        <f>COUNTIFS(C:C,"Établissement étatique")</f>
        <v>25</v>
      </c>
    </row>
    <row r="8" spans="1:12" ht="38.25">
      <c r="A8" s="2" t="s">
        <v>6</v>
      </c>
      <c r="B8" s="2" t="s">
        <v>7</v>
      </c>
      <c r="C8" s="2" t="s">
        <v>507</v>
      </c>
      <c r="H8" s="3" t="s">
        <v>536</v>
      </c>
      <c r="I8" s="3">
        <f>COUNTIFS(C:C,"Nghệ thuật")</f>
        <v>10</v>
      </c>
    </row>
    <row r="9" spans="1:12" ht="25.5">
      <c r="A9" s="2" t="s">
        <v>8</v>
      </c>
      <c r="B9" s="2" t="s">
        <v>1</v>
      </c>
      <c r="C9" s="2" t="s">
        <v>507</v>
      </c>
      <c r="H9" s="3" t="s">
        <v>538</v>
      </c>
      <c r="I9" s="3">
        <f>COUNTIFS(C:C,"Dịch vụ tổng hợp")</f>
        <v>6</v>
      </c>
    </row>
    <row r="10" spans="1:12" ht="25.5">
      <c r="A10" s="2" t="s">
        <v>9</v>
      </c>
      <c r="B10" s="2" t="s">
        <v>1</v>
      </c>
      <c r="C10" s="2" t="s">
        <v>507</v>
      </c>
      <c r="H10" s="3" t="s">
        <v>510</v>
      </c>
      <c r="I10" s="3">
        <f>COUNTIFS(C:C,"Khác")</f>
        <v>34</v>
      </c>
    </row>
    <row r="11" spans="1:12" ht="127.5">
      <c r="A11" s="2" t="s">
        <v>10</v>
      </c>
      <c r="B11" s="2" t="s">
        <v>7</v>
      </c>
      <c r="C11" s="2" t="s">
        <v>508</v>
      </c>
      <c r="H11" s="3" t="s">
        <v>513</v>
      </c>
      <c r="I11" s="3">
        <f>SUM(I1:I10)</f>
        <v>480</v>
      </c>
    </row>
    <row r="12" spans="1:12" ht="102">
      <c r="A12" s="2" t="s">
        <v>11</v>
      </c>
      <c r="B12" s="2" t="s">
        <v>1</v>
      </c>
      <c r="C12" s="2" t="s">
        <v>508</v>
      </c>
    </row>
    <row r="13" spans="1:12" ht="76.5">
      <c r="A13" s="2" t="s">
        <v>12</v>
      </c>
      <c r="B13" s="2" t="s">
        <v>7</v>
      </c>
      <c r="C13" s="2" t="s">
        <v>508</v>
      </c>
      <c r="E13" s="3" t="s">
        <v>515</v>
      </c>
      <c r="F13" s="3">
        <f>COUNTIFS(B:B,"đơn ngữ",C:C,"Ăn uống")</f>
        <v>69</v>
      </c>
      <c r="H13" s="3" t="s">
        <v>521</v>
      </c>
      <c r="I13" s="3">
        <f>COUNTIFS(B:B,"song ngữ",C:C,"Ăn uống")</f>
        <v>58</v>
      </c>
      <c r="K13" s="3" t="s">
        <v>527</v>
      </c>
      <c r="L13" s="3">
        <f>COUNTIFS(B:B,"đa ngữ",C:C,"Ăn uống")</f>
        <v>9</v>
      </c>
    </row>
    <row r="14" spans="1:12" ht="51">
      <c r="A14" s="2" t="s">
        <v>253</v>
      </c>
      <c r="B14" s="2" t="s">
        <v>1</v>
      </c>
      <c r="C14" s="2" t="s">
        <v>507</v>
      </c>
      <c r="E14" s="3" t="s">
        <v>516</v>
      </c>
      <c r="F14" s="3">
        <f>COUNTIFS(B:B,"đơn ngữ",C:C,"thương mại")</f>
        <v>121</v>
      </c>
      <c r="H14" s="3" t="s">
        <v>522</v>
      </c>
      <c r="I14" s="3">
        <f>COUNTIFS(B:B,"song ngữ",C:C,"Thương mại")</f>
        <v>65</v>
      </c>
      <c r="K14" s="3" t="s">
        <v>528</v>
      </c>
      <c r="L14" s="3">
        <f>COUNTIFS(B:B,"đa ngữ",C:C,"thương mại")</f>
        <v>3</v>
      </c>
    </row>
    <row r="15" spans="1:12" ht="114.75">
      <c r="A15" s="2" t="s">
        <v>254</v>
      </c>
      <c r="B15" s="2" t="s">
        <v>7</v>
      </c>
      <c r="C15" s="2" t="s">
        <v>511</v>
      </c>
      <c r="E15" s="3" t="s">
        <v>517</v>
      </c>
      <c r="F15" s="3">
        <f>COUNTIFS(B:B,"đơn ngữ",C:C,"Du lịch")</f>
        <v>12</v>
      </c>
      <c r="H15" s="3" t="s">
        <v>523</v>
      </c>
      <c r="I15" s="3">
        <f>COUNTIFS(B:B,"song ngữ",C:C,"du lịch")</f>
        <v>4</v>
      </c>
      <c r="K15" s="3" t="s">
        <v>529</v>
      </c>
      <c r="L15" s="3">
        <f>COUNTIFS(B:B,"đa ngữ",C:C,"du lịch")</f>
        <v>2</v>
      </c>
    </row>
    <row r="16" spans="1:12" ht="63.75">
      <c r="A16" s="2" t="s">
        <v>14</v>
      </c>
      <c r="B16" s="2" t="s">
        <v>1</v>
      </c>
      <c r="C16" s="2" t="s">
        <v>536</v>
      </c>
      <c r="E16" s="3" t="s">
        <v>518</v>
      </c>
      <c r="F16" s="3">
        <f>COUNTIFS(B:B,"đơn ngữ",C:C,"Lưu trú")</f>
        <v>30</v>
      </c>
      <c r="H16" s="3" t="s">
        <v>524</v>
      </c>
      <c r="I16" s="3">
        <f>COUNTIFS(B:B,"song ngữ",C:C,"lưu trú")</f>
        <v>4</v>
      </c>
      <c r="K16" s="3" t="s">
        <v>524</v>
      </c>
      <c r="L16" s="3">
        <f>COUNTIFS(B:B,"đa ngữ",C:C,"lưu trú")</f>
        <v>0</v>
      </c>
    </row>
    <row r="17" spans="1:12" ht="51">
      <c r="A17" s="2" t="s">
        <v>15</v>
      </c>
      <c r="B17" s="2" t="s">
        <v>1</v>
      </c>
      <c r="C17" s="2" t="s">
        <v>537</v>
      </c>
      <c r="E17" s="3" t="s">
        <v>519</v>
      </c>
      <c r="F17" s="3">
        <f>COUNTIFS(B:B,"đơn ngữ",C:C,"Thẩm mỹ")</f>
        <v>19</v>
      </c>
      <c r="H17" s="3" t="s">
        <v>525</v>
      </c>
      <c r="I17" s="3">
        <f>COUNTIFS(B:B,"song ngữ",C:C,"thẩm mỹ")</f>
        <v>9</v>
      </c>
      <c r="K17" s="3" t="s">
        <v>530</v>
      </c>
      <c r="L17" s="3">
        <f>COUNTIFS(B:B,"đa ngữ",C:C,"thẩm mỹ")</f>
        <v>0</v>
      </c>
    </row>
    <row r="18" spans="1:12" ht="165.75">
      <c r="A18" s="2" t="s">
        <v>16</v>
      </c>
      <c r="B18" s="2" t="s">
        <v>1</v>
      </c>
      <c r="C18" s="2" t="s">
        <v>508</v>
      </c>
      <c r="E18" s="3" t="s">
        <v>545</v>
      </c>
      <c r="F18" s="3">
        <f>COUNTIFS(B:B,"đơn ngữ",C:C,"Établissement étatique")</f>
        <v>7</v>
      </c>
      <c r="H18" s="3" t="s">
        <v>573</v>
      </c>
      <c r="I18" s="3">
        <f>COUNTIFS(B:B,"song ngữ",C:C,"Établissement étatique")</f>
        <v>18</v>
      </c>
      <c r="K18" s="3" t="s">
        <v>531</v>
      </c>
      <c r="L18" s="3">
        <f>COUNTIFS(B:B,"đa ngữ",C:C,"khác")</f>
        <v>0</v>
      </c>
    </row>
    <row r="19" spans="1:12" ht="38.25">
      <c r="A19" s="2" t="s">
        <v>17</v>
      </c>
      <c r="B19" s="2" t="s">
        <v>7</v>
      </c>
      <c r="C19" s="2" t="s">
        <v>508</v>
      </c>
      <c r="E19" s="3" t="s">
        <v>546</v>
      </c>
      <c r="F19" s="3">
        <f>COUNTIFS(B:B,"đơn ngữ",C:C,"Nghệ thuật")</f>
        <v>6</v>
      </c>
      <c r="H19" s="3" t="s">
        <v>571</v>
      </c>
      <c r="I19" s="3">
        <f>COUNTIFS(B:B,"song ngữ",C:C,"Nghệ thuật")</f>
        <v>3</v>
      </c>
    </row>
    <row r="20" spans="1:12" ht="51">
      <c r="A20" s="2" t="s">
        <v>18</v>
      </c>
      <c r="B20" s="2" t="s">
        <v>1</v>
      </c>
      <c r="C20" s="2" t="s">
        <v>537</v>
      </c>
      <c r="E20" s="3" t="s">
        <v>547</v>
      </c>
      <c r="F20" s="3">
        <f>COUNTIFS(B:B,"đơn ngữ",C:C,"Dịch vụ tổng hợp")</f>
        <v>1</v>
      </c>
      <c r="H20" s="3" t="s">
        <v>572</v>
      </c>
      <c r="I20" s="3">
        <f>COUNTIFS(B:B,"song ngữ",C:C,"Dịch vụ tổng hợp")</f>
        <v>5</v>
      </c>
    </row>
    <row r="21" spans="1:12" ht="51">
      <c r="A21" s="6" t="s">
        <v>19</v>
      </c>
      <c r="B21" s="2" t="s">
        <v>1</v>
      </c>
      <c r="C21" s="2" t="s">
        <v>507</v>
      </c>
      <c r="E21" s="3" t="s">
        <v>520</v>
      </c>
      <c r="F21" s="3">
        <f>COUNTIFS(B:B,"đơn ngữ",C:C,"Khác")</f>
        <v>25</v>
      </c>
      <c r="H21" s="3" t="s">
        <v>526</v>
      </c>
      <c r="I21" s="3">
        <f>COUNTIFS(B:B,"song ngữ",C:C,"Khác")</f>
        <v>9</v>
      </c>
    </row>
    <row r="22" spans="1:12" ht="51">
      <c r="A22" s="2" t="s">
        <v>20</v>
      </c>
      <c r="B22" s="2" t="s">
        <v>1</v>
      </c>
      <c r="C22" s="2" t="s">
        <v>510</v>
      </c>
      <c r="E22" s="3" t="s">
        <v>513</v>
      </c>
      <c r="F22" s="3">
        <f>SUM(F13:F21)</f>
        <v>290</v>
      </c>
      <c r="H22" s="3" t="s">
        <v>513</v>
      </c>
      <c r="I22" s="3">
        <f>SUM(I13:I21)</f>
        <v>175</v>
      </c>
    </row>
    <row r="23" spans="1:12" ht="38.25">
      <c r="A23" s="6" t="s">
        <v>21</v>
      </c>
      <c r="B23" s="2" t="s">
        <v>1</v>
      </c>
      <c r="C23" s="2" t="s">
        <v>507</v>
      </c>
    </row>
    <row r="24" spans="1:12" ht="89.25">
      <c r="A24" s="2" t="s">
        <v>22</v>
      </c>
      <c r="B24" s="2" t="s">
        <v>1</v>
      </c>
      <c r="C24" s="2" t="s">
        <v>510</v>
      </c>
    </row>
    <row r="25" spans="1:12" ht="25.5">
      <c r="A25" s="2" t="s">
        <v>23</v>
      </c>
      <c r="B25" s="2" t="s">
        <v>7</v>
      </c>
      <c r="C25" s="2" t="s">
        <v>507</v>
      </c>
    </row>
    <row r="26" spans="1:12" ht="76.5">
      <c r="A26" s="2" t="s">
        <v>24</v>
      </c>
      <c r="B26" s="2" t="s">
        <v>1</v>
      </c>
      <c r="C26" s="2" t="s">
        <v>508</v>
      </c>
    </row>
    <row r="27" spans="1:12" ht="51">
      <c r="A27" s="2" t="s">
        <v>25</v>
      </c>
      <c r="B27" s="2" t="s">
        <v>1</v>
      </c>
      <c r="C27" s="2" t="s">
        <v>507</v>
      </c>
    </row>
    <row r="28" spans="1:12" ht="51">
      <c r="A28" s="2" t="s">
        <v>26</v>
      </c>
      <c r="B28" s="2" t="s">
        <v>7</v>
      </c>
      <c r="C28" s="2" t="s">
        <v>509</v>
      </c>
    </row>
    <row r="29" spans="1:12" ht="63.75">
      <c r="A29" s="2" t="s">
        <v>27</v>
      </c>
      <c r="B29" s="2" t="s">
        <v>1</v>
      </c>
      <c r="C29" s="2" t="s">
        <v>507</v>
      </c>
    </row>
    <row r="30" spans="1:12" ht="63.75">
      <c r="A30" s="11" t="s">
        <v>255</v>
      </c>
      <c r="B30" s="2" t="s">
        <v>1</v>
      </c>
      <c r="C30" s="2" t="s">
        <v>512</v>
      </c>
    </row>
    <row r="31" spans="1:12" ht="25.5">
      <c r="A31" s="2" t="s">
        <v>28</v>
      </c>
      <c r="B31" s="2" t="s">
        <v>1</v>
      </c>
      <c r="C31" s="2" t="s">
        <v>537</v>
      </c>
    </row>
    <row r="32" spans="1:12" ht="25.5">
      <c r="A32" s="2" t="s">
        <v>29</v>
      </c>
      <c r="B32" s="2" t="s">
        <v>1</v>
      </c>
      <c r="C32" s="2" t="s">
        <v>507</v>
      </c>
    </row>
    <row r="33" spans="1:3" ht="12.75">
      <c r="A33" s="2" t="s">
        <v>30</v>
      </c>
      <c r="B33" s="2" t="s">
        <v>7</v>
      </c>
      <c r="C33" s="2" t="s">
        <v>507</v>
      </c>
    </row>
    <row r="34" spans="1:3" ht="51">
      <c r="A34" s="2" t="s">
        <v>31</v>
      </c>
      <c r="B34" s="2" t="s">
        <v>7</v>
      </c>
      <c r="C34" s="2" t="s">
        <v>508</v>
      </c>
    </row>
    <row r="35" spans="1:3" ht="51">
      <c r="A35" s="2" t="s">
        <v>32</v>
      </c>
      <c r="B35" s="2" t="s">
        <v>1</v>
      </c>
      <c r="C35" s="2" t="s">
        <v>537</v>
      </c>
    </row>
    <row r="36" spans="1:3" ht="25.5">
      <c r="A36" s="2" t="s">
        <v>33</v>
      </c>
      <c r="B36" s="2" t="s">
        <v>1</v>
      </c>
      <c r="C36" s="2" t="s">
        <v>537</v>
      </c>
    </row>
    <row r="37" spans="1:3" ht="165.75">
      <c r="A37" s="11" t="s">
        <v>256</v>
      </c>
      <c r="B37" s="2" t="s">
        <v>7</v>
      </c>
      <c r="C37" s="2" t="s">
        <v>507</v>
      </c>
    </row>
    <row r="38" spans="1:3" ht="25.5">
      <c r="A38" s="2" t="s">
        <v>34</v>
      </c>
      <c r="B38" s="2" t="s">
        <v>7</v>
      </c>
      <c r="C38" s="2" t="s">
        <v>508</v>
      </c>
    </row>
    <row r="39" spans="1:3" ht="38.25">
      <c r="A39" s="2" t="s">
        <v>35</v>
      </c>
      <c r="B39" s="2" t="s">
        <v>7</v>
      </c>
      <c r="C39" s="2" t="s">
        <v>508</v>
      </c>
    </row>
    <row r="40" spans="1:3" ht="89.25">
      <c r="A40" s="2" t="s">
        <v>36</v>
      </c>
      <c r="B40" s="2" t="s">
        <v>1</v>
      </c>
      <c r="C40" s="2" t="s">
        <v>537</v>
      </c>
    </row>
    <row r="41" spans="1:3" ht="89.25">
      <c r="A41" s="11" t="s">
        <v>257</v>
      </c>
      <c r="B41" s="11" t="s">
        <v>1</v>
      </c>
      <c r="C41" s="2" t="s">
        <v>508</v>
      </c>
    </row>
    <row r="42" spans="1:3" ht="38.25">
      <c r="A42" s="2" t="s">
        <v>37</v>
      </c>
      <c r="B42" s="2" t="s">
        <v>7</v>
      </c>
      <c r="C42" s="2" t="s">
        <v>507</v>
      </c>
    </row>
    <row r="43" spans="1:3" ht="38.25">
      <c r="A43" s="2" t="s">
        <v>38</v>
      </c>
      <c r="B43" s="2" t="s">
        <v>1</v>
      </c>
      <c r="C43" s="2" t="s">
        <v>507</v>
      </c>
    </row>
    <row r="44" spans="1:3" ht="51">
      <c r="A44" s="2" t="s">
        <v>39</v>
      </c>
      <c r="B44" s="2" t="s">
        <v>7</v>
      </c>
      <c r="C44" s="2" t="s">
        <v>507</v>
      </c>
    </row>
    <row r="45" spans="1:3" ht="12.75">
      <c r="A45" s="2" t="s">
        <v>40</v>
      </c>
      <c r="B45" s="2" t="s">
        <v>7</v>
      </c>
      <c r="C45" s="2" t="s">
        <v>507</v>
      </c>
    </row>
    <row r="46" spans="1:3" ht="25.5">
      <c r="A46" s="2" t="s">
        <v>41</v>
      </c>
      <c r="B46" s="2" t="s">
        <v>1</v>
      </c>
      <c r="C46" s="2" t="s">
        <v>507</v>
      </c>
    </row>
    <row r="47" spans="1:3" ht="25.5">
      <c r="A47" s="2" t="s">
        <v>42</v>
      </c>
      <c r="B47" s="2" t="s">
        <v>7</v>
      </c>
      <c r="C47" s="2" t="s">
        <v>507</v>
      </c>
    </row>
    <row r="48" spans="1:3" ht="25.5">
      <c r="A48" s="2" t="s">
        <v>43</v>
      </c>
      <c r="B48" s="2" t="s">
        <v>1</v>
      </c>
      <c r="C48" s="2" t="s">
        <v>507</v>
      </c>
    </row>
    <row r="49" spans="1:3" ht="12.75">
      <c r="A49" s="8" t="s">
        <v>44</v>
      </c>
      <c r="B49" s="2" t="s">
        <v>1</v>
      </c>
      <c r="C49" s="2" t="s">
        <v>507</v>
      </c>
    </row>
    <row r="50" spans="1:3" ht="12.75">
      <c r="A50" s="2" t="s">
        <v>45</v>
      </c>
      <c r="B50" s="2" t="s">
        <v>7</v>
      </c>
      <c r="C50" s="2" t="s">
        <v>507</v>
      </c>
    </row>
    <row r="51" spans="1:3" ht="25.5">
      <c r="A51" s="2" t="s">
        <v>46</v>
      </c>
      <c r="B51" s="2" t="s">
        <v>7</v>
      </c>
      <c r="C51" s="2" t="s">
        <v>507</v>
      </c>
    </row>
    <row r="52" spans="1:3" ht="12.75">
      <c r="A52" s="2" t="s">
        <v>40</v>
      </c>
      <c r="B52" s="2" t="s">
        <v>7</v>
      </c>
      <c r="C52" s="2" t="s">
        <v>507</v>
      </c>
    </row>
    <row r="53" spans="1:3" ht="25.5">
      <c r="A53" s="2" t="s">
        <v>47</v>
      </c>
      <c r="B53" s="2" t="s">
        <v>7</v>
      </c>
      <c r="C53" s="2" t="s">
        <v>507</v>
      </c>
    </row>
    <row r="54" spans="1:3" ht="12.75">
      <c r="A54" s="2" t="s">
        <v>48</v>
      </c>
      <c r="B54" s="2" t="s">
        <v>7</v>
      </c>
      <c r="C54" s="2" t="s">
        <v>507</v>
      </c>
    </row>
    <row r="55" spans="1:3" ht="12.75">
      <c r="A55" s="2" t="s">
        <v>49</v>
      </c>
      <c r="B55" s="2" t="s">
        <v>7</v>
      </c>
      <c r="C55" s="2" t="s">
        <v>508</v>
      </c>
    </row>
    <row r="56" spans="1:3" ht="63.75">
      <c r="A56" s="2" t="s">
        <v>50</v>
      </c>
      <c r="B56" s="2" t="s">
        <v>13</v>
      </c>
      <c r="C56" s="2" t="s">
        <v>507</v>
      </c>
    </row>
    <row r="57" spans="1:3" ht="38.25">
      <c r="A57" s="2" t="s">
        <v>51</v>
      </c>
      <c r="B57" s="2" t="s">
        <v>1</v>
      </c>
      <c r="C57" s="2" t="s">
        <v>508</v>
      </c>
    </row>
    <row r="58" spans="1:3" ht="25.5">
      <c r="A58" s="2" t="s">
        <v>52</v>
      </c>
      <c r="B58" s="2" t="s">
        <v>13</v>
      </c>
      <c r="C58" s="2" t="s">
        <v>507</v>
      </c>
    </row>
    <row r="59" spans="1:3" ht="76.5">
      <c r="A59" s="2" t="s">
        <v>53</v>
      </c>
      <c r="B59" s="2" t="s">
        <v>1</v>
      </c>
      <c r="C59" s="2" t="s">
        <v>507</v>
      </c>
    </row>
    <row r="60" spans="1:3" ht="51">
      <c r="A60" s="2" t="s">
        <v>54</v>
      </c>
      <c r="B60" s="2" t="s">
        <v>1</v>
      </c>
      <c r="C60" s="2" t="s">
        <v>507</v>
      </c>
    </row>
    <row r="61" spans="1:3" ht="63.75">
      <c r="A61" s="2" t="s">
        <v>55</v>
      </c>
      <c r="B61" s="2" t="s">
        <v>1</v>
      </c>
      <c r="C61" s="2" t="s">
        <v>507</v>
      </c>
    </row>
    <row r="62" spans="1:3" ht="51">
      <c r="A62" s="2" t="s">
        <v>261</v>
      </c>
      <c r="B62" s="2" t="s">
        <v>7</v>
      </c>
      <c r="C62" s="2" t="s">
        <v>508</v>
      </c>
    </row>
    <row r="63" spans="1:3" ht="38.25">
      <c r="A63" s="2" t="s">
        <v>56</v>
      </c>
      <c r="B63" s="2" t="s">
        <v>7</v>
      </c>
      <c r="C63" s="2" t="s">
        <v>507</v>
      </c>
    </row>
    <row r="64" spans="1:3" ht="12.75">
      <c r="A64" s="2" t="s">
        <v>57</v>
      </c>
      <c r="B64" s="2" t="s">
        <v>7</v>
      </c>
      <c r="C64" s="2" t="s">
        <v>507</v>
      </c>
    </row>
    <row r="65" spans="1:3" ht="76.5">
      <c r="A65" s="7" t="s">
        <v>58</v>
      </c>
      <c r="B65" s="2" t="s">
        <v>1</v>
      </c>
      <c r="C65" s="2" t="s">
        <v>507</v>
      </c>
    </row>
    <row r="66" spans="1:3" ht="51">
      <c r="A66" s="2" t="s">
        <v>59</v>
      </c>
      <c r="B66" s="2" t="s">
        <v>7</v>
      </c>
      <c r="C66" s="2" t="s">
        <v>508</v>
      </c>
    </row>
    <row r="67" spans="1:3" ht="25.5">
      <c r="A67" s="2" t="s">
        <v>60</v>
      </c>
      <c r="B67" s="2" t="s">
        <v>1</v>
      </c>
      <c r="C67" s="2" t="s">
        <v>507</v>
      </c>
    </row>
    <row r="68" spans="1:3" ht="114.75">
      <c r="A68" s="7" t="s">
        <v>61</v>
      </c>
      <c r="B68" s="2" t="s">
        <v>7</v>
      </c>
      <c r="C68" s="2" t="s">
        <v>507</v>
      </c>
    </row>
    <row r="69" spans="1:3" ht="63.75">
      <c r="A69" s="2" t="s">
        <v>62</v>
      </c>
      <c r="B69" s="2" t="s">
        <v>1</v>
      </c>
      <c r="C69" s="2" t="s">
        <v>510</v>
      </c>
    </row>
    <row r="70" spans="1:3" ht="25.5">
      <c r="A70" s="14" t="s">
        <v>63</v>
      </c>
      <c r="B70" s="2" t="s">
        <v>1</v>
      </c>
      <c r="C70" s="2" t="s">
        <v>538</v>
      </c>
    </row>
    <row r="71" spans="1:3" ht="38.25">
      <c r="A71" s="2" t="s">
        <v>64</v>
      </c>
      <c r="B71" s="2" t="s">
        <v>1</v>
      </c>
      <c r="C71" s="2" t="s">
        <v>507</v>
      </c>
    </row>
    <row r="72" spans="1:3" ht="38.25">
      <c r="A72" s="2" t="s">
        <v>65</v>
      </c>
      <c r="B72" s="2" t="s">
        <v>7</v>
      </c>
      <c r="C72" s="2" t="s">
        <v>511</v>
      </c>
    </row>
    <row r="73" spans="1:3" ht="76.5">
      <c r="A73" s="2" t="s">
        <v>66</v>
      </c>
      <c r="B73" s="2" t="s">
        <v>1</v>
      </c>
      <c r="C73" s="2" t="s">
        <v>508</v>
      </c>
    </row>
    <row r="74" spans="1:3" ht="344.25">
      <c r="A74" s="2" t="s">
        <v>67</v>
      </c>
      <c r="B74" s="2" t="s">
        <v>1</v>
      </c>
      <c r="C74" s="2" t="s">
        <v>507</v>
      </c>
    </row>
    <row r="75" spans="1:3" ht="409.5">
      <c r="A75" s="2" t="s">
        <v>68</v>
      </c>
      <c r="B75" s="2" t="s">
        <v>1</v>
      </c>
      <c r="C75" s="2" t="s">
        <v>507</v>
      </c>
    </row>
    <row r="76" spans="1:3" ht="63.75">
      <c r="A76" s="2" t="s">
        <v>69</v>
      </c>
      <c r="B76" s="2" t="s">
        <v>1</v>
      </c>
      <c r="C76" s="2" t="s">
        <v>508</v>
      </c>
    </row>
    <row r="77" spans="1:3" ht="51">
      <c r="A77" s="2" t="s">
        <v>290</v>
      </c>
      <c r="B77" s="2" t="s">
        <v>1</v>
      </c>
      <c r="C77" s="2" t="s">
        <v>508</v>
      </c>
    </row>
    <row r="78" spans="1:3" ht="38.25">
      <c r="A78" s="2" t="s">
        <v>70</v>
      </c>
      <c r="B78" s="2" t="s">
        <v>7</v>
      </c>
      <c r="C78" s="2" t="s">
        <v>508</v>
      </c>
    </row>
    <row r="79" spans="1:3" ht="38.25">
      <c r="A79" s="2" t="s">
        <v>71</v>
      </c>
      <c r="B79" s="2" t="s">
        <v>1</v>
      </c>
      <c r="C79" s="2" t="s">
        <v>508</v>
      </c>
    </row>
    <row r="80" spans="1:3" ht="51">
      <c r="A80" s="2" t="s">
        <v>72</v>
      </c>
      <c r="B80" s="2" t="s">
        <v>13</v>
      </c>
      <c r="C80" s="2" t="s">
        <v>507</v>
      </c>
    </row>
    <row r="81" spans="1:3" ht="25.5">
      <c r="A81" s="2" t="s">
        <v>268</v>
      </c>
      <c r="B81" s="2" t="s">
        <v>1</v>
      </c>
      <c r="C81" s="2" t="s">
        <v>510</v>
      </c>
    </row>
    <row r="82" spans="1:3" ht="76.5">
      <c r="A82" s="2" t="s">
        <v>73</v>
      </c>
      <c r="B82" s="2" t="s">
        <v>1</v>
      </c>
      <c r="C82" s="2" t="s">
        <v>507</v>
      </c>
    </row>
    <row r="83" spans="1:3" ht="12.75">
      <c r="A83" s="2" t="s">
        <v>74</v>
      </c>
      <c r="B83" s="2" t="s">
        <v>7</v>
      </c>
      <c r="C83" s="2" t="s">
        <v>508</v>
      </c>
    </row>
    <row r="84" spans="1:3" ht="25.5">
      <c r="A84" s="2" t="s">
        <v>75</v>
      </c>
      <c r="B84" s="2" t="s">
        <v>1</v>
      </c>
      <c r="C84" s="2" t="s">
        <v>508</v>
      </c>
    </row>
    <row r="85" spans="1:3" ht="63.75">
      <c r="A85" s="2" t="s">
        <v>76</v>
      </c>
      <c r="B85" s="2" t="s">
        <v>1</v>
      </c>
      <c r="C85" s="2" t="s">
        <v>507</v>
      </c>
    </row>
    <row r="86" spans="1:3" ht="25.5">
      <c r="A86" s="2" t="s">
        <v>77</v>
      </c>
      <c r="B86" s="2" t="s">
        <v>1</v>
      </c>
      <c r="C86" s="2" t="s">
        <v>507</v>
      </c>
    </row>
    <row r="87" spans="1:3" ht="51">
      <c r="A87" s="2" t="s">
        <v>78</v>
      </c>
      <c r="B87" s="2" t="s">
        <v>13</v>
      </c>
      <c r="C87" s="2" t="s">
        <v>507</v>
      </c>
    </row>
    <row r="88" spans="1:3" ht="76.5">
      <c r="A88" s="2" t="s">
        <v>79</v>
      </c>
      <c r="B88" s="2" t="s">
        <v>1</v>
      </c>
      <c r="C88" s="2" t="s">
        <v>507</v>
      </c>
    </row>
    <row r="89" spans="1:3" ht="51">
      <c r="A89" s="2" t="s">
        <v>80</v>
      </c>
      <c r="B89" s="2" t="s">
        <v>1</v>
      </c>
      <c r="C89" s="2" t="s">
        <v>508</v>
      </c>
    </row>
    <row r="90" spans="1:3" ht="12.75">
      <c r="A90" s="2" t="s">
        <v>81</v>
      </c>
      <c r="B90" s="2" t="s">
        <v>7</v>
      </c>
      <c r="C90" s="2" t="s">
        <v>508</v>
      </c>
    </row>
    <row r="91" spans="1:3" ht="12.75">
      <c r="A91" s="2" t="s">
        <v>82</v>
      </c>
      <c r="B91" s="2" t="s">
        <v>1</v>
      </c>
      <c r="C91" s="2" t="s">
        <v>507</v>
      </c>
    </row>
    <row r="92" spans="1:3" ht="25.5">
      <c r="A92" s="2" t="s">
        <v>83</v>
      </c>
      <c r="B92" s="2" t="s">
        <v>7</v>
      </c>
      <c r="C92" s="2" t="s">
        <v>508</v>
      </c>
    </row>
    <row r="93" spans="1:3" ht="12.75">
      <c r="A93" s="2" t="s">
        <v>84</v>
      </c>
      <c r="B93" s="2" t="s">
        <v>7</v>
      </c>
      <c r="C93" s="2" t="s">
        <v>507</v>
      </c>
    </row>
    <row r="94" spans="1:3" ht="51">
      <c r="A94" s="2" t="s">
        <v>85</v>
      </c>
      <c r="B94" s="2" t="s">
        <v>1</v>
      </c>
      <c r="C94" s="2" t="s">
        <v>508</v>
      </c>
    </row>
    <row r="95" spans="1:3" ht="12.75">
      <c r="A95" s="2" t="s">
        <v>86</v>
      </c>
      <c r="B95" s="2" t="s">
        <v>7</v>
      </c>
      <c r="C95" s="2" t="s">
        <v>507</v>
      </c>
    </row>
    <row r="96" spans="1:3" ht="25.5">
      <c r="A96" s="2" t="s">
        <v>87</v>
      </c>
      <c r="B96" s="2" t="s">
        <v>1</v>
      </c>
      <c r="C96" s="2" t="s">
        <v>538</v>
      </c>
    </row>
    <row r="97" spans="1:3" ht="76.5">
      <c r="A97" s="2" t="s">
        <v>88</v>
      </c>
      <c r="B97" s="2" t="s">
        <v>1</v>
      </c>
      <c r="C97" s="2" t="s">
        <v>507</v>
      </c>
    </row>
    <row r="98" spans="1:3" ht="102">
      <c r="A98" s="11" t="s">
        <v>258</v>
      </c>
      <c r="B98" s="2" t="s">
        <v>1</v>
      </c>
      <c r="C98" s="2" t="s">
        <v>508</v>
      </c>
    </row>
    <row r="99" spans="1:3" ht="76.5">
      <c r="A99" s="2" t="s">
        <v>89</v>
      </c>
      <c r="B99" s="2" t="s">
        <v>1</v>
      </c>
      <c r="C99" s="2" t="s">
        <v>537</v>
      </c>
    </row>
    <row r="100" spans="1:3" ht="51">
      <c r="A100" s="2" t="s">
        <v>90</v>
      </c>
      <c r="B100" s="2" t="s">
        <v>1</v>
      </c>
      <c r="C100" s="2" t="s">
        <v>508</v>
      </c>
    </row>
    <row r="101" spans="1:3" ht="12.75">
      <c r="A101" s="2" t="s">
        <v>91</v>
      </c>
      <c r="B101" s="2" t="s">
        <v>7</v>
      </c>
      <c r="C101" s="2" t="s">
        <v>507</v>
      </c>
    </row>
    <row r="102" spans="1:3" ht="51">
      <c r="A102" s="2" t="s">
        <v>92</v>
      </c>
      <c r="B102" s="2" t="s">
        <v>7</v>
      </c>
      <c r="C102" s="2" t="s">
        <v>510</v>
      </c>
    </row>
    <row r="103" spans="1:3" ht="38.25">
      <c r="A103" s="2" t="s">
        <v>93</v>
      </c>
      <c r="B103" s="2" t="s">
        <v>7</v>
      </c>
      <c r="C103" s="2" t="s">
        <v>510</v>
      </c>
    </row>
    <row r="104" spans="1:3" ht="25.5">
      <c r="A104" s="2" t="s">
        <v>94</v>
      </c>
      <c r="B104" s="2" t="s">
        <v>7</v>
      </c>
      <c r="C104" s="2" t="s">
        <v>507</v>
      </c>
    </row>
    <row r="105" spans="1:3" ht="12.75">
      <c r="A105" s="2" t="s">
        <v>95</v>
      </c>
      <c r="B105" s="2" t="s">
        <v>7</v>
      </c>
      <c r="C105" s="2" t="s">
        <v>507</v>
      </c>
    </row>
    <row r="106" spans="1:3" ht="25.5">
      <c r="A106" s="2" t="s">
        <v>96</v>
      </c>
      <c r="B106" s="2" t="s">
        <v>1</v>
      </c>
      <c r="C106" s="2" t="s">
        <v>507</v>
      </c>
    </row>
    <row r="107" spans="1:3" ht="12.75">
      <c r="A107" s="2" t="s">
        <v>97</v>
      </c>
      <c r="B107" s="2" t="s">
        <v>7</v>
      </c>
      <c r="C107" s="2" t="s">
        <v>507</v>
      </c>
    </row>
    <row r="108" spans="1:3" ht="38.25">
      <c r="A108" s="2" t="s">
        <v>98</v>
      </c>
      <c r="B108" s="2" t="s">
        <v>1</v>
      </c>
      <c r="C108" s="2" t="s">
        <v>507</v>
      </c>
    </row>
    <row r="109" spans="1:3" ht="25.5">
      <c r="A109" s="11" t="s">
        <v>99</v>
      </c>
      <c r="B109" s="2" t="s">
        <v>7</v>
      </c>
      <c r="C109" s="2" t="s">
        <v>508</v>
      </c>
    </row>
    <row r="110" spans="1:3" ht="38.25">
      <c r="A110" s="2" t="s">
        <v>100</v>
      </c>
      <c r="B110" s="2" t="s">
        <v>7</v>
      </c>
      <c r="C110" s="2" t="s">
        <v>508</v>
      </c>
    </row>
    <row r="111" spans="1:3" ht="102">
      <c r="A111" s="11" t="s">
        <v>259</v>
      </c>
      <c r="B111" s="2" t="s">
        <v>1</v>
      </c>
      <c r="C111" s="2" t="s">
        <v>538</v>
      </c>
    </row>
    <row r="112" spans="1:3" ht="25.5">
      <c r="A112" s="6" t="s">
        <v>101</v>
      </c>
      <c r="B112" s="2" t="s">
        <v>7</v>
      </c>
      <c r="C112" s="2" t="s">
        <v>508</v>
      </c>
    </row>
    <row r="113" spans="1:3" ht="38.25">
      <c r="A113" s="2" t="s">
        <v>102</v>
      </c>
      <c r="B113" s="2" t="s">
        <v>1</v>
      </c>
      <c r="C113" s="2" t="s">
        <v>537</v>
      </c>
    </row>
    <row r="114" spans="1:3" ht="25.5">
      <c r="A114" s="6" t="s">
        <v>103</v>
      </c>
      <c r="B114" s="2" t="s">
        <v>7</v>
      </c>
      <c r="C114" s="2" t="s">
        <v>508</v>
      </c>
    </row>
    <row r="115" spans="1:3" ht="63.75">
      <c r="A115" s="2" t="s">
        <v>104</v>
      </c>
      <c r="B115" s="2" t="s">
        <v>1</v>
      </c>
      <c r="C115" s="2" t="s">
        <v>536</v>
      </c>
    </row>
    <row r="116" spans="1:3" ht="12.75">
      <c r="A116" s="2" t="s">
        <v>105</v>
      </c>
      <c r="B116" s="2" t="s">
        <v>7</v>
      </c>
      <c r="C116" s="2" t="s">
        <v>508</v>
      </c>
    </row>
    <row r="117" spans="1:3" ht="12.75">
      <c r="A117" s="2" t="s">
        <v>106</v>
      </c>
      <c r="B117" s="2" t="s">
        <v>7</v>
      </c>
      <c r="C117" s="2" t="s">
        <v>510</v>
      </c>
    </row>
    <row r="118" spans="1:3" ht="25.5">
      <c r="A118" s="2" t="s">
        <v>107</v>
      </c>
      <c r="B118" s="2" t="s">
        <v>7</v>
      </c>
      <c r="C118" s="2" t="s">
        <v>510</v>
      </c>
    </row>
    <row r="119" spans="1:3" ht="12.75">
      <c r="A119" s="2" t="s">
        <v>108</v>
      </c>
      <c r="B119" s="2" t="s">
        <v>7</v>
      </c>
      <c r="C119" s="2" t="s">
        <v>508</v>
      </c>
    </row>
    <row r="120" spans="1:3" ht="51">
      <c r="A120" s="6" t="s">
        <v>109</v>
      </c>
      <c r="B120" s="2" t="s">
        <v>7</v>
      </c>
      <c r="C120" s="2" t="s">
        <v>508</v>
      </c>
    </row>
    <row r="121" spans="1:3" ht="12.75">
      <c r="A121" s="2" t="s">
        <v>110</v>
      </c>
      <c r="B121" s="2" t="s">
        <v>7</v>
      </c>
      <c r="C121" s="2" t="s">
        <v>508</v>
      </c>
    </row>
    <row r="122" spans="1:3" ht="51">
      <c r="A122" s="2" t="s">
        <v>111</v>
      </c>
      <c r="B122" s="2" t="s">
        <v>13</v>
      </c>
      <c r="C122" s="2" t="s">
        <v>507</v>
      </c>
    </row>
    <row r="123" spans="1:3" ht="38.25">
      <c r="A123" s="2" t="s">
        <v>112</v>
      </c>
      <c r="B123" s="2" t="s">
        <v>1</v>
      </c>
      <c r="C123" s="2" t="s">
        <v>538</v>
      </c>
    </row>
    <row r="124" spans="1:3" ht="25.5">
      <c r="A124" s="6" t="s">
        <v>113</v>
      </c>
      <c r="B124" s="2" t="s">
        <v>7</v>
      </c>
      <c r="C124" s="2" t="s">
        <v>507</v>
      </c>
    </row>
    <row r="125" spans="1:3" ht="25.5">
      <c r="A125" s="2" t="s">
        <v>114</v>
      </c>
      <c r="B125" s="2" t="s">
        <v>7</v>
      </c>
      <c r="C125" s="2" t="s">
        <v>508</v>
      </c>
    </row>
    <row r="126" spans="1:3" ht="76.5">
      <c r="A126" s="2" t="s">
        <v>115</v>
      </c>
      <c r="B126" s="2" t="s">
        <v>7</v>
      </c>
      <c r="C126" s="2" t="s">
        <v>508</v>
      </c>
    </row>
    <row r="127" spans="1:3" ht="165.75">
      <c r="A127" s="2" t="s">
        <v>116</v>
      </c>
      <c r="B127" s="2" t="s">
        <v>1</v>
      </c>
      <c r="C127" s="2" t="s">
        <v>508</v>
      </c>
    </row>
    <row r="128" spans="1:3" ht="51">
      <c r="A128" s="2" t="s">
        <v>117</v>
      </c>
      <c r="B128" s="2" t="s">
        <v>1</v>
      </c>
      <c r="C128" s="2" t="s">
        <v>507</v>
      </c>
    </row>
    <row r="129" spans="1:3" ht="38.25">
      <c r="A129" s="2" t="s">
        <v>118</v>
      </c>
      <c r="B129" s="2" t="s">
        <v>1</v>
      </c>
      <c r="C129" s="2" t="s">
        <v>508</v>
      </c>
    </row>
    <row r="130" spans="1:3" ht="38.25">
      <c r="A130" s="7" t="s">
        <v>119</v>
      </c>
      <c r="B130" s="2" t="s">
        <v>1</v>
      </c>
      <c r="C130" s="2" t="s">
        <v>508</v>
      </c>
    </row>
    <row r="131" spans="1:3" ht="25.5">
      <c r="A131" s="2" t="s">
        <v>120</v>
      </c>
      <c r="B131" s="2" t="s">
        <v>1</v>
      </c>
      <c r="C131" s="2" t="s">
        <v>508</v>
      </c>
    </row>
    <row r="132" spans="1:3" ht="25.5">
      <c r="A132" s="2" t="s">
        <v>121</v>
      </c>
      <c r="B132" s="2" t="s">
        <v>7</v>
      </c>
      <c r="C132" s="2" t="s">
        <v>507</v>
      </c>
    </row>
    <row r="133" spans="1:3" ht="38.25">
      <c r="A133" s="2" t="s">
        <v>122</v>
      </c>
      <c r="B133" s="2" t="s">
        <v>7</v>
      </c>
      <c r="C133" s="2" t="s">
        <v>508</v>
      </c>
    </row>
    <row r="134" spans="1:3" ht="51">
      <c r="A134" s="2" t="s">
        <v>123</v>
      </c>
      <c r="B134" s="2" t="s">
        <v>1</v>
      </c>
      <c r="C134" s="2" t="s">
        <v>510</v>
      </c>
    </row>
    <row r="135" spans="1:3" ht="63.75">
      <c r="A135" s="2" t="s">
        <v>124</v>
      </c>
      <c r="B135" s="2" t="s">
        <v>7</v>
      </c>
      <c r="C135" s="2" t="s">
        <v>508</v>
      </c>
    </row>
    <row r="136" spans="1:3" ht="25.5">
      <c r="A136" s="2" t="s">
        <v>125</v>
      </c>
      <c r="B136" s="2" t="s">
        <v>7</v>
      </c>
      <c r="C136" s="2" t="s">
        <v>510</v>
      </c>
    </row>
    <row r="137" spans="1:3" ht="38.25">
      <c r="A137" s="2" t="s">
        <v>126</v>
      </c>
      <c r="B137" s="2" t="s">
        <v>7</v>
      </c>
      <c r="C137" s="2" t="s">
        <v>512</v>
      </c>
    </row>
    <row r="138" spans="1:3" ht="51">
      <c r="A138" s="2" t="s">
        <v>127</v>
      </c>
      <c r="B138" s="2" t="s">
        <v>7</v>
      </c>
      <c r="C138" s="2" t="s">
        <v>508</v>
      </c>
    </row>
    <row r="139" spans="1:3" ht="25.5">
      <c r="A139" s="2" t="s">
        <v>128</v>
      </c>
      <c r="B139" s="2" t="s">
        <v>7</v>
      </c>
      <c r="C139" s="2" t="s">
        <v>510</v>
      </c>
    </row>
    <row r="140" spans="1:3" ht="25.5">
      <c r="A140" s="6" t="s">
        <v>129</v>
      </c>
      <c r="B140" s="2" t="s">
        <v>7</v>
      </c>
      <c r="C140" s="2" t="s">
        <v>510</v>
      </c>
    </row>
    <row r="141" spans="1:3" ht="63.75">
      <c r="A141" s="2" t="s">
        <v>130</v>
      </c>
      <c r="B141" s="2" t="s">
        <v>1</v>
      </c>
      <c r="C141" s="2" t="s">
        <v>507</v>
      </c>
    </row>
    <row r="142" spans="1:3" ht="25.5">
      <c r="A142" s="2" t="s">
        <v>131</v>
      </c>
      <c r="B142" s="2" t="s">
        <v>1</v>
      </c>
      <c r="C142" s="2" t="s">
        <v>509</v>
      </c>
    </row>
    <row r="143" spans="1:3" ht="51">
      <c r="A143" s="2" t="s">
        <v>132</v>
      </c>
      <c r="B143" s="2" t="s">
        <v>1</v>
      </c>
      <c r="C143" s="2" t="s">
        <v>508</v>
      </c>
    </row>
    <row r="144" spans="1:3" ht="38.25">
      <c r="A144" s="6" t="s">
        <v>133</v>
      </c>
      <c r="B144" s="2" t="s">
        <v>7</v>
      </c>
      <c r="C144" s="2" t="s">
        <v>536</v>
      </c>
    </row>
    <row r="145" spans="1:3" ht="38.25">
      <c r="A145" s="2" t="s">
        <v>134</v>
      </c>
      <c r="B145" s="2" t="s">
        <v>1</v>
      </c>
      <c r="C145" s="2" t="s">
        <v>508</v>
      </c>
    </row>
    <row r="146" spans="1:3" ht="51">
      <c r="A146" s="2" t="s">
        <v>135</v>
      </c>
      <c r="B146" s="2" t="s">
        <v>7</v>
      </c>
      <c r="C146" s="2" t="s">
        <v>510</v>
      </c>
    </row>
    <row r="147" spans="1:3" ht="63.75">
      <c r="A147" s="2" t="s">
        <v>136</v>
      </c>
      <c r="B147" s="2" t="s">
        <v>7</v>
      </c>
      <c r="C147" s="2" t="s">
        <v>508</v>
      </c>
    </row>
    <row r="148" spans="1:3" ht="38.25">
      <c r="A148" s="2" t="s">
        <v>137</v>
      </c>
      <c r="B148" s="2" t="s">
        <v>7</v>
      </c>
      <c r="C148" s="2" t="s">
        <v>508</v>
      </c>
    </row>
    <row r="149" spans="1:3" ht="63.75">
      <c r="A149" s="2" t="s">
        <v>138</v>
      </c>
      <c r="B149" s="2" t="s">
        <v>7</v>
      </c>
      <c r="C149" s="2" t="s">
        <v>508</v>
      </c>
    </row>
    <row r="150" spans="1:3" ht="12.75">
      <c r="A150" s="2" t="s">
        <v>139</v>
      </c>
      <c r="B150" s="2" t="s">
        <v>7</v>
      </c>
      <c r="C150" s="2" t="s">
        <v>509</v>
      </c>
    </row>
    <row r="151" spans="1:3" ht="51">
      <c r="A151" s="2" t="s">
        <v>140</v>
      </c>
      <c r="B151" s="2" t="s">
        <v>7</v>
      </c>
      <c r="C151" s="2" t="s">
        <v>508</v>
      </c>
    </row>
    <row r="152" spans="1:3" ht="12.75">
      <c r="A152" s="2" t="s">
        <v>141</v>
      </c>
      <c r="B152" s="2" t="s">
        <v>7</v>
      </c>
      <c r="C152" s="2" t="s">
        <v>509</v>
      </c>
    </row>
    <row r="153" spans="1:3" ht="38.25">
      <c r="A153" s="2" t="s">
        <v>142</v>
      </c>
      <c r="B153" s="2" t="s">
        <v>7</v>
      </c>
      <c r="C153" s="2" t="s">
        <v>509</v>
      </c>
    </row>
    <row r="154" spans="1:3" ht="12.75">
      <c r="A154" s="2" t="s">
        <v>143</v>
      </c>
      <c r="B154" s="2" t="s">
        <v>7</v>
      </c>
      <c r="C154" s="2" t="s">
        <v>509</v>
      </c>
    </row>
    <row r="155" spans="1:3" ht="51">
      <c r="A155" s="2" t="s">
        <v>144</v>
      </c>
      <c r="B155" s="2" t="s">
        <v>1</v>
      </c>
      <c r="C155" s="2" t="s">
        <v>507</v>
      </c>
    </row>
    <row r="156" spans="1:3" ht="51">
      <c r="A156" s="2" t="s">
        <v>145</v>
      </c>
      <c r="B156" s="2" t="s">
        <v>7</v>
      </c>
      <c r="C156" s="2" t="s">
        <v>507</v>
      </c>
    </row>
    <row r="157" spans="1:3" ht="51">
      <c r="A157" s="2" t="s">
        <v>146</v>
      </c>
      <c r="B157" s="2" t="s">
        <v>7</v>
      </c>
      <c r="C157" s="2" t="s">
        <v>508</v>
      </c>
    </row>
    <row r="158" spans="1:3" ht="63.75">
      <c r="A158" s="2" t="s">
        <v>147</v>
      </c>
      <c r="B158" s="2" t="s">
        <v>1</v>
      </c>
      <c r="C158" s="2" t="s">
        <v>508</v>
      </c>
    </row>
    <row r="159" spans="1:3" ht="51">
      <c r="A159" s="2" t="s">
        <v>148</v>
      </c>
      <c r="B159" s="2" t="s">
        <v>7</v>
      </c>
      <c r="C159" s="2" t="s">
        <v>508</v>
      </c>
    </row>
    <row r="160" spans="1:3" ht="38.25">
      <c r="A160" s="2" t="s">
        <v>149</v>
      </c>
      <c r="B160" s="2" t="s">
        <v>1</v>
      </c>
      <c r="C160" s="2" t="s">
        <v>508</v>
      </c>
    </row>
    <row r="161" spans="1:3" ht="38.25">
      <c r="A161" s="2" t="s">
        <v>150</v>
      </c>
      <c r="B161" s="2" t="s">
        <v>1</v>
      </c>
      <c r="C161" s="2" t="s">
        <v>508</v>
      </c>
    </row>
    <row r="162" spans="1:3" ht="51">
      <c r="A162" s="2" t="s">
        <v>151</v>
      </c>
      <c r="B162" s="2" t="s">
        <v>7</v>
      </c>
      <c r="C162" s="2" t="s">
        <v>508</v>
      </c>
    </row>
    <row r="163" spans="1:3" ht="51">
      <c r="A163" s="2" t="s">
        <v>152</v>
      </c>
      <c r="B163" s="2" t="s">
        <v>7</v>
      </c>
      <c r="C163" s="2" t="s">
        <v>508</v>
      </c>
    </row>
    <row r="164" spans="1:3" ht="15.75" customHeight="1">
      <c r="A164" s="2" t="s">
        <v>153</v>
      </c>
      <c r="B164" s="2" t="s">
        <v>1</v>
      </c>
      <c r="C164" s="2" t="s">
        <v>508</v>
      </c>
    </row>
    <row r="165" spans="1:3" ht="15">
      <c r="A165" s="9" t="s">
        <v>154</v>
      </c>
      <c r="B165" s="2" t="s">
        <v>7</v>
      </c>
      <c r="C165" s="2" t="s">
        <v>508</v>
      </c>
    </row>
    <row r="166" spans="1:3" ht="38.25">
      <c r="A166" s="2" t="s">
        <v>155</v>
      </c>
      <c r="B166" s="2" t="s">
        <v>7</v>
      </c>
      <c r="C166" s="2" t="s">
        <v>508</v>
      </c>
    </row>
    <row r="167" spans="1:3" ht="25.5">
      <c r="A167" s="6" t="s">
        <v>156</v>
      </c>
      <c r="B167" s="2" t="s">
        <v>1</v>
      </c>
      <c r="C167" s="2" t="s">
        <v>508</v>
      </c>
    </row>
    <row r="168" spans="1:3" ht="63.75">
      <c r="A168" s="2" t="s">
        <v>157</v>
      </c>
      <c r="B168" s="2" t="s">
        <v>1</v>
      </c>
      <c r="C168" s="2" t="s">
        <v>508</v>
      </c>
    </row>
    <row r="169" spans="1:3" ht="89.25">
      <c r="A169" s="2" t="s">
        <v>271</v>
      </c>
      <c r="B169" s="2" t="s">
        <v>13</v>
      </c>
      <c r="C169" s="2" t="s">
        <v>511</v>
      </c>
    </row>
    <row r="170" spans="1:3" ht="63.75">
      <c r="A170" s="2" t="s">
        <v>158</v>
      </c>
      <c r="B170" s="2" t="s">
        <v>7</v>
      </c>
      <c r="C170" s="2" t="s">
        <v>507</v>
      </c>
    </row>
    <row r="171" spans="1:3" ht="25.5">
      <c r="A171" s="2" t="s">
        <v>159</v>
      </c>
      <c r="B171" s="2" t="s">
        <v>1</v>
      </c>
      <c r="C171" s="2" t="s">
        <v>508</v>
      </c>
    </row>
    <row r="172" spans="1:3" ht="63.75">
      <c r="A172" s="2" t="s">
        <v>160</v>
      </c>
      <c r="B172" s="2" t="s">
        <v>13</v>
      </c>
      <c r="C172" s="2" t="s">
        <v>507</v>
      </c>
    </row>
    <row r="173" spans="1:3" ht="51">
      <c r="A173" s="6" t="s">
        <v>161</v>
      </c>
      <c r="B173" s="2" t="s">
        <v>1</v>
      </c>
      <c r="C173" s="2" t="s">
        <v>508</v>
      </c>
    </row>
    <row r="174" spans="1:3" ht="25.5">
      <c r="A174" s="2" t="s">
        <v>162</v>
      </c>
      <c r="B174" s="2" t="s">
        <v>7</v>
      </c>
      <c r="C174" s="2" t="s">
        <v>508</v>
      </c>
    </row>
    <row r="175" spans="1:3" ht="12.75">
      <c r="A175" s="2" t="s">
        <v>163</v>
      </c>
      <c r="B175" s="2" t="s">
        <v>7</v>
      </c>
      <c r="C175" s="2" t="s">
        <v>507</v>
      </c>
    </row>
    <row r="176" spans="1:3" ht="38.25">
      <c r="A176" s="2" t="s">
        <v>164</v>
      </c>
      <c r="B176" s="2" t="s">
        <v>1</v>
      </c>
      <c r="C176" s="2" t="s">
        <v>512</v>
      </c>
    </row>
    <row r="177" spans="1:3" ht="51">
      <c r="A177" s="2" t="s">
        <v>165</v>
      </c>
      <c r="B177" s="2" t="s">
        <v>7</v>
      </c>
      <c r="C177" s="2" t="s">
        <v>508</v>
      </c>
    </row>
    <row r="178" spans="1:3" ht="89.25">
      <c r="A178" s="7" t="s">
        <v>166</v>
      </c>
      <c r="B178" s="2" t="s">
        <v>1</v>
      </c>
      <c r="C178" s="2" t="s">
        <v>508</v>
      </c>
    </row>
    <row r="179" spans="1:3" ht="63.75">
      <c r="A179" s="2" t="s">
        <v>167</v>
      </c>
      <c r="B179" s="2" t="s">
        <v>7</v>
      </c>
      <c r="C179" s="2" t="s">
        <v>508</v>
      </c>
    </row>
    <row r="180" spans="1:3" ht="63.75">
      <c r="A180" s="2" t="s">
        <v>168</v>
      </c>
      <c r="B180" s="2" t="s">
        <v>1</v>
      </c>
      <c r="C180" s="2" t="s">
        <v>507</v>
      </c>
    </row>
    <row r="181" spans="1:3" ht="63.75">
      <c r="A181" s="2" t="s">
        <v>169</v>
      </c>
      <c r="B181" s="2" t="s">
        <v>1</v>
      </c>
      <c r="C181" s="2" t="s">
        <v>508</v>
      </c>
    </row>
    <row r="182" spans="1:3" ht="38.25">
      <c r="A182" s="2" t="s">
        <v>170</v>
      </c>
      <c r="B182" s="2" t="s">
        <v>7</v>
      </c>
      <c r="C182" s="2" t="s">
        <v>507</v>
      </c>
    </row>
    <row r="183" spans="1:3" ht="38.25">
      <c r="A183" s="2" t="s">
        <v>171</v>
      </c>
      <c r="B183" s="2" t="s">
        <v>7</v>
      </c>
      <c r="C183" s="2" t="s">
        <v>510</v>
      </c>
    </row>
    <row r="184" spans="1:3" ht="25.5">
      <c r="A184" s="2" t="s">
        <v>172</v>
      </c>
      <c r="B184" s="2" t="s">
        <v>7</v>
      </c>
      <c r="C184" s="2" t="s">
        <v>507</v>
      </c>
    </row>
    <row r="185" spans="1:3" ht="102">
      <c r="A185" s="2" t="s">
        <v>173</v>
      </c>
      <c r="B185" s="2" t="s">
        <v>1</v>
      </c>
      <c r="C185" s="2" t="s">
        <v>507</v>
      </c>
    </row>
    <row r="186" spans="1:3" ht="63.75">
      <c r="A186" s="2" t="s">
        <v>174</v>
      </c>
      <c r="B186" s="2" t="s">
        <v>1</v>
      </c>
      <c r="C186" s="2" t="s">
        <v>507</v>
      </c>
    </row>
    <row r="187" spans="1:3" ht="38.25">
      <c r="A187" s="2" t="s">
        <v>175</v>
      </c>
      <c r="B187" s="2" t="s">
        <v>1</v>
      </c>
      <c r="C187" s="2" t="s">
        <v>508</v>
      </c>
    </row>
    <row r="188" spans="1:3" ht="38.25">
      <c r="A188" s="2" t="s">
        <v>176</v>
      </c>
      <c r="B188" s="2" t="s">
        <v>1</v>
      </c>
      <c r="C188" s="2" t="s">
        <v>508</v>
      </c>
    </row>
    <row r="189" spans="1:3" ht="15.75" customHeight="1">
      <c r="A189" s="2" t="s">
        <v>177</v>
      </c>
      <c r="B189" s="2" t="s">
        <v>7</v>
      </c>
      <c r="C189" s="2" t="s">
        <v>537</v>
      </c>
    </row>
    <row r="190" spans="1:3" ht="105">
      <c r="A190" s="9" t="s">
        <v>178</v>
      </c>
      <c r="B190" s="2" t="s">
        <v>1</v>
      </c>
      <c r="C190" s="2" t="s">
        <v>537</v>
      </c>
    </row>
    <row r="191" spans="1:3" ht="38.25">
      <c r="A191" s="2" t="s">
        <v>179</v>
      </c>
      <c r="B191" s="2" t="s">
        <v>1</v>
      </c>
      <c r="C191" s="2" t="s">
        <v>507</v>
      </c>
    </row>
    <row r="192" spans="1:3" ht="25.5">
      <c r="A192" s="6" t="s">
        <v>180</v>
      </c>
      <c r="B192" s="2" t="s">
        <v>7</v>
      </c>
      <c r="C192" s="2" t="s">
        <v>507</v>
      </c>
    </row>
    <row r="193" spans="1:3" ht="12.75">
      <c r="A193" s="2" t="s">
        <v>181</v>
      </c>
      <c r="B193" s="2" t="s">
        <v>7</v>
      </c>
      <c r="C193" s="2" t="s">
        <v>508</v>
      </c>
    </row>
    <row r="194" spans="1:3" ht="12.75">
      <c r="A194" s="2" t="s">
        <v>182</v>
      </c>
      <c r="B194" s="2" t="s">
        <v>7</v>
      </c>
      <c r="C194" s="2" t="s">
        <v>508</v>
      </c>
    </row>
    <row r="195" spans="1:3" ht="25.5">
      <c r="A195" s="7" t="s">
        <v>183</v>
      </c>
      <c r="B195" s="2" t="s">
        <v>7</v>
      </c>
      <c r="C195" s="2" t="s">
        <v>507</v>
      </c>
    </row>
    <row r="196" spans="1:3" ht="12.75">
      <c r="A196" s="7" t="s">
        <v>184</v>
      </c>
      <c r="B196" s="2" t="s">
        <v>7</v>
      </c>
      <c r="C196" s="2" t="s">
        <v>508</v>
      </c>
    </row>
    <row r="197" spans="1:3" ht="12.75">
      <c r="A197" s="2" t="s">
        <v>185</v>
      </c>
      <c r="B197" s="2" t="s">
        <v>7</v>
      </c>
      <c r="C197" s="2" t="s">
        <v>508</v>
      </c>
    </row>
    <row r="198" spans="1:3" ht="25.5">
      <c r="A198" s="2" t="s">
        <v>186</v>
      </c>
      <c r="B198" s="2" t="s">
        <v>7</v>
      </c>
      <c r="C198" s="2" t="s">
        <v>537</v>
      </c>
    </row>
    <row r="199" spans="1:3" ht="38.25">
      <c r="A199" s="2" t="s">
        <v>187</v>
      </c>
      <c r="B199" s="2" t="s">
        <v>1</v>
      </c>
      <c r="C199" s="2" t="s">
        <v>507</v>
      </c>
    </row>
    <row r="200" spans="1:3" ht="38.25">
      <c r="A200" s="2" t="s">
        <v>188</v>
      </c>
      <c r="B200" s="2" t="s">
        <v>1</v>
      </c>
      <c r="C200" s="2" t="s">
        <v>507</v>
      </c>
    </row>
    <row r="201" spans="1:3" ht="25.5">
      <c r="A201" s="2" t="s">
        <v>189</v>
      </c>
      <c r="B201" s="2" t="s">
        <v>7</v>
      </c>
      <c r="C201" s="2" t="s">
        <v>537</v>
      </c>
    </row>
    <row r="202" spans="1:3" ht="25.5">
      <c r="A202" s="2" t="s">
        <v>190</v>
      </c>
      <c r="B202" s="2" t="s">
        <v>7</v>
      </c>
      <c r="C202" s="2" t="s">
        <v>537</v>
      </c>
    </row>
    <row r="203" spans="1:3" ht="25.5">
      <c r="A203" s="2" t="s">
        <v>191</v>
      </c>
      <c r="B203" s="2" t="s">
        <v>1</v>
      </c>
      <c r="C203" s="2" t="s">
        <v>507</v>
      </c>
    </row>
    <row r="204" spans="1:3" ht="25.5">
      <c r="A204" s="2" t="s">
        <v>192</v>
      </c>
      <c r="B204" s="2" t="s">
        <v>1</v>
      </c>
      <c r="C204" s="2" t="s">
        <v>537</v>
      </c>
    </row>
    <row r="205" spans="1:3" ht="12.75">
      <c r="A205" s="2" t="s">
        <v>193</v>
      </c>
      <c r="B205" s="2" t="s">
        <v>7</v>
      </c>
      <c r="C205" s="2" t="s">
        <v>508</v>
      </c>
    </row>
    <row r="206" spans="1:3" ht="25.5">
      <c r="A206" s="2" t="s">
        <v>194</v>
      </c>
      <c r="B206" s="2" t="s">
        <v>1</v>
      </c>
      <c r="C206" s="2" t="s">
        <v>508</v>
      </c>
    </row>
    <row r="207" spans="1:3" ht="38.25">
      <c r="A207" s="2" t="s">
        <v>195</v>
      </c>
      <c r="B207" s="2" t="s">
        <v>1</v>
      </c>
      <c r="C207" s="2" t="s">
        <v>508</v>
      </c>
    </row>
    <row r="208" spans="1:3" ht="63.75">
      <c r="A208" s="2" t="s">
        <v>196</v>
      </c>
      <c r="B208" s="2" t="s">
        <v>7</v>
      </c>
      <c r="C208" s="2" t="s">
        <v>509</v>
      </c>
    </row>
    <row r="209" spans="1:3" ht="51">
      <c r="A209" s="2" t="s">
        <v>197</v>
      </c>
      <c r="B209" s="2" t="s">
        <v>1</v>
      </c>
      <c r="C209" s="2" t="s">
        <v>508</v>
      </c>
    </row>
    <row r="210" spans="1:3" ht="25.5">
      <c r="A210" s="2" t="s">
        <v>198</v>
      </c>
      <c r="B210" s="2" t="s">
        <v>1</v>
      </c>
      <c r="C210" s="2" t="s">
        <v>507</v>
      </c>
    </row>
    <row r="211" spans="1:3" ht="12.75">
      <c r="A211" s="6" t="s">
        <v>199</v>
      </c>
      <c r="B211" s="2" t="s">
        <v>7</v>
      </c>
      <c r="C211" s="2" t="s">
        <v>508</v>
      </c>
    </row>
    <row r="212" spans="1:3" ht="25.5">
      <c r="A212" s="6" t="s">
        <v>200</v>
      </c>
      <c r="B212" s="2" t="s">
        <v>1</v>
      </c>
      <c r="C212" s="2" t="s">
        <v>507</v>
      </c>
    </row>
    <row r="213" spans="1:3" ht="89.25">
      <c r="A213" s="2" t="s">
        <v>201</v>
      </c>
      <c r="B213" s="2" t="s">
        <v>7</v>
      </c>
      <c r="C213" s="2" t="s">
        <v>510</v>
      </c>
    </row>
    <row r="214" spans="1:3" ht="12.75">
      <c r="A214" s="2" t="s">
        <v>202</v>
      </c>
      <c r="B214" s="2" t="s">
        <v>7</v>
      </c>
      <c r="C214" s="2" t="s">
        <v>510</v>
      </c>
    </row>
    <row r="215" spans="1:3" ht="12.75">
      <c r="A215" s="2" t="s">
        <v>203</v>
      </c>
      <c r="B215" s="2" t="s">
        <v>7</v>
      </c>
      <c r="C215" s="2" t="s">
        <v>508</v>
      </c>
    </row>
    <row r="216" spans="1:3" ht="114.75">
      <c r="A216" s="2" t="s">
        <v>204</v>
      </c>
      <c r="B216" s="2" t="s">
        <v>7</v>
      </c>
      <c r="C216" s="2" t="s">
        <v>508</v>
      </c>
    </row>
    <row r="217" spans="1:3" ht="25.5">
      <c r="A217" s="2" t="s">
        <v>205</v>
      </c>
      <c r="B217" s="2" t="s">
        <v>7</v>
      </c>
      <c r="C217" s="2" t="s">
        <v>508</v>
      </c>
    </row>
    <row r="218" spans="1:3" ht="38.25">
      <c r="A218" s="2" t="s">
        <v>206</v>
      </c>
      <c r="B218" s="2" t="s">
        <v>1</v>
      </c>
      <c r="C218" s="2" t="s">
        <v>512</v>
      </c>
    </row>
    <row r="219" spans="1:3" ht="25.5">
      <c r="A219" s="2" t="s">
        <v>207</v>
      </c>
      <c r="B219" s="2" t="s">
        <v>1</v>
      </c>
      <c r="C219" s="2" t="s">
        <v>507</v>
      </c>
    </row>
    <row r="220" spans="1:3" ht="12.75">
      <c r="A220" s="2" t="s">
        <v>208</v>
      </c>
      <c r="B220" s="2" t="s">
        <v>7</v>
      </c>
      <c r="C220" s="2" t="s">
        <v>507</v>
      </c>
    </row>
    <row r="221" spans="1:3" ht="12.75">
      <c r="A221" s="2" t="s">
        <v>209</v>
      </c>
      <c r="B221" s="2" t="s">
        <v>7</v>
      </c>
      <c r="C221" s="2" t="s">
        <v>510</v>
      </c>
    </row>
    <row r="222" spans="1:3" ht="25.5">
      <c r="A222" s="2" t="s">
        <v>210</v>
      </c>
      <c r="B222" s="2" t="s">
        <v>7</v>
      </c>
      <c r="C222" s="2" t="s">
        <v>507</v>
      </c>
    </row>
    <row r="223" spans="1:3" ht="51">
      <c r="A223" s="11" t="s">
        <v>211</v>
      </c>
      <c r="B223" s="2" t="s">
        <v>1</v>
      </c>
      <c r="C223" s="2" t="s">
        <v>507</v>
      </c>
    </row>
    <row r="224" spans="1:3" ht="25.5">
      <c r="A224" s="2" t="s">
        <v>212</v>
      </c>
      <c r="B224" s="2" t="s">
        <v>1</v>
      </c>
      <c r="C224" s="2" t="s">
        <v>508</v>
      </c>
    </row>
    <row r="225" spans="1:3" ht="63.75">
      <c r="A225" s="10" t="s">
        <v>213</v>
      </c>
      <c r="B225" s="2" t="s">
        <v>7</v>
      </c>
      <c r="C225" s="2" t="s">
        <v>508</v>
      </c>
    </row>
    <row r="226" spans="1:3" ht="25.5">
      <c r="A226" s="2" t="s">
        <v>214</v>
      </c>
      <c r="B226" s="2" t="s">
        <v>7</v>
      </c>
      <c r="C226" s="2" t="s">
        <v>508</v>
      </c>
    </row>
    <row r="227" spans="1:3" ht="38.25">
      <c r="A227" s="2" t="s">
        <v>215</v>
      </c>
      <c r="B227" s="2" t="s">
        <v>1</v>
      </c>
      <c r="C227" s="2" t="s">
        <v>537</v>
      </c>
    </row>
    <row r="228" spans="1:3" ht="38.25">
      <c r="A228" s="2" t="s">
        <v>216</v>
      </c>
      <c r="B228" s="2" t="s">
        <v>7</v>
      </c>
      <c r="C228" s="2" t="s">
        <v>508</v>
      </c>
    </row>
    <row r="229" spans="1:3" ht="25.5">
      <c r="A229" s="2" t="s">
        <v>217</v>
      </c>
      <c r="B229" s="2" t="s">
        <v>7</v>
      </c>
      <c r="C229" s="2" t="s">
        <v>507</v>
      </c>
    </row>
    <row r="230" spans="1:3" ht="25.5">
      <c r="A230" s="2" t="s">
        <v>218</v>
      </c>
      <c r="B230" s="2" t="s">
        <v>7</v>
      </c>
      <c r="C230" s="2" t="s">
        <v>508</v>
      </c>
    </row>
    <row r="231" spans="1:3" ht="25.5">
      <c r="A231" s="2" t="s">
        <v>219</v>
      </c>
      <c r="B231" s="2" t="s">
        <v>7</v>
      </c>
      <c r="C231" s="2" t="s">
        <v>537</v>
      </c>
    </row>
    <row r="232" spans="1:3" ht="12.75">
      <c r="A232" s="2" t="s">
        <v>220</v>
      </c>
      <c r="B232" s="2" t="s">
        <v>7</v>
      </c>
      <c r="C232" s="2" t="s">
        <v>508</v>
      </c>
    </row>
    <row r="233" spans="1:3" ht="12.75">
      <c r="A233" s="2" t="s">
        <v>221</v>
      </c>
      <c r="B233" s="2" t="s">
        <v>7</v>
      </c>
      <c r="C233" s="2" t="s">
        <v>508</v>
      </c>
    </row>
    <row r="234" spans="1:3" ht="15.75" customHeight="1">
      <c r="A234" s="2" t="s">
        <v>222</v>
      </c>
      <c r="B234" s="2" t="s">
        <v>7</v>
      </c>
      <c r="C234" s="2" t="s">
        <v>508</v>
      </c>
    </row>
    <row r="235" spans="1:3" ht="15">
      <c r="A235" s="9" t="s">
        <v>223</v>
      </c>
      <c r="B235" s="2" t="s">
        <v>7</v>
      </c>
      <c r="C235" s="2" t="s">
        <v>508</v>
      </c>
    </row>
    <row r="236" spans="1:3" ht="12.75">
      <c r="A236" s="2" t="s">
        <v>224</v>
      </c>
      <c r="B236" s="2" t="s">
        <v>7</v>
      </c>
      <c r="C236" s="2" t="s">
        <v>508</v>
      </c>
    </row>
    <row r="237" spans="1:3" ht="51">
      <c r="A237" s="2" t="s">
        <v>225</v>
      </c>
      <c r="B237" s="2" t="s">
        <v>1</v>
      </c>
      <c r="C237" s="2" t="s">
        <v>537</v>
      </c>
    </row>
    <row r="238" spans="1:3" ht="165.75">
      <c r="A238" s="2" t="s">
        <v>226</v>
      </c>
      <c r="B238" s="2" t="s">
        <v>1</v>
      </c>
      <c r="C238" s="2" t="s">
        <v>508</v>
      </c>
    </row>
    <row r="239" spans="1:3" ht="102">
      <c r="A239" s="11" t="s">
        <v>260</v>
      </c>
      <c r="B239" s="2" t="s">
        <v>7</v>
      </c>
      <c r="C239" s="2" t="s">
        <v>508</v>
      </c>
    </row>
    <row r="240" spans="1:3" ht="63.75">
      <c r="A240" s="2" t="s">
        <v>227</v>
      </c>
      <c r="B240" s="2" t="s">
        <v>1</v>
      </c>
      <c r="C240" s="2" t="s">
        <v>508</v>
      </c>
    </row>
    <row r="241" spans="1:3" ht="12.75">
      <c r="A241" s="2" t="s">
        <v>228</v>
      </c>
      <c r="B241" s="2" t="s">
        <v>7</v>
      </c>
      <c r="C241" s="2" t="s">
        <v>507</v>
      </c>
    </row>
    <row r="242" spans="1:3" ht="38.25">
      <c r="A242" s="2" t="s">
        <v>229</v>
      </c>
      <c r="B242" s="2" t="s">
        <v>1</v>
      </c>
      <c r="C242" s="2" t="s">
        <v>507</v>
      </c>
    </row>
    <row r="243" spans="1:3" ht="25.5">
      <c r="A243" s="2" t="s">
        <v>230</v>
      </c>
      <c r="B243" s="2" t="s">
        <v>7</v>
      </c>
      <c r="C243" s="2" t="s">
        <v>536</v>
      </c>
    </row>
    <row r="244" spans="1:3" ht="38.25">
      <c r="A244" s="2" t="s">
        <v>231</v>
      </c>
      <c r="B244" s="2" t="s">
        <v>7</v>
      </c>
      <c r="C244" s="2" t="s">
        <v>536</v>
      </c>
    </row>
    <row r="245" spans="1:3" ht="25.5">
      <c r="A245" s="2" t="s">
        <v>232</v>
      </c>
      <c r="B245" s="2" t="s">
        <v>1</v>
      </c>
      <c r="C245" s="2" t="s">
        <v>507</v>
      </c>
    </row>
    <row r="246" spans="1:3" ht="76.5">
      <c r="A246" s="2" t="s">
        <v>233</v>
      </c>
      <c r="B246" s="2" t="s">
        <v>7</v>
      </c>
      <c r="C246" s="2" t="s">
        <v>538</v>
      </c>
    </row>
    <row r="247" spans="1:3" ht="25.5">
      <c r="A247" s="2" t="s">
        <v>234</v>
      </c>
      <c r="B247" s="2" t="s">
        <v>7</v>
      </c>
      <c r="C247" s="2" t="s">
        <v>536</v>
      </c>
    </row>
    <row r="248" spans="1:3" ht="63.75">
      <c r="A248" s="2" t="s">
        <v>235</v>
      </c>
      <c r="B248" s="2" t="s">
        <v>7</v>
      </c>
      <c r="C248" s="2" t="s">
        <v>508</v>
      </c>
    </row>
    <row r="249" spans="1:3" ht="38.25">
      <c r="A249" s="2" t="s">
        <v>236</v>
      </c>
      <c r="B249" s="2" t="s">
        <v>1</v>
      </c>
      <c r="C249" s="2" t="s">
        <v>508</v>
      </c>
    </row>
    <row r="250" spans="1:3" ht="25.5">
      <c r="A250" s="2" t="s">
        <v>237</v>
      </c>
      <c r="B250" s="2" t="s">
        <v>7</v>
      </c>
      <c r="C250" s="2" t="s">
        <v>507</v>
      </c>
    </row>
    <row r="251" spans="1:3" ht="25.5">
      <c r="A251" s="2" t="s">
        <v>238</v>
      </c>
      <c r="B251" s="2" t="s">
        <v>7</v>
      </c>
      <c r="C251" s="2" t="s">
        <v>507</v>
      </c>
    </row>
    <row r="252" spans="1:3" ht="76.5">
      <c r="A252" s="2" t="s">
        <v>239</v>
      </c>
      <c r="B252" s="2" t="s">
        <v>1</v>
      </c>
      <c r="C252" s="2" t="s">
        <v>508</v>
      </c>
    </row>
    <row r="253" spans="1:3" ht="63.75">
      <c r="A253" s="2" t="s">
        <v>240</v>
      </c>
      <c r="B253" s="2" t="s">
        <v>1</v>
      </c>
      <c r="C253" s="2" t="s">
        <v>508</v>
      </c>
    </row>
    <row r="254" spans="1:3" ht="38.25">
      <c r="A254" s="2" t="s">
        <v>241</v>
      </c>
      <c r="B254" s="2" t="s">
        <v>7</v>
      </c>
      <c r="C254" s="2" t="s">
        <v>508</v>
      </c>
    </row>
    <row r="255" spans="1:3" ht="25.5">
      <c r="A255" s="2" t="s">
        <v>242</v>
      </c>
      <c r="B255" s="2" t="s">
        <v>7</v>
      </c>
      <c r="C255" s="2" t="s">
        <v>508</v>
      </c>
    </row>
    <row r="256" spans="1:3" ht="63.75">
      <c r="A256" s="7" t="s">
        <v>243</v>
      </c>
      <c r="B256" s="2" t="s">
        <v>1</v>
      </c>
      <c r="C256" s="2" t="s">
        <v>507</v>
      </c>
    </row>
    <row r="257" spans="1:3" ht="25.5">
      <c r="A257" s="2" t="s">
        <v>244</v>
      </c>
      <c r="B257" s="2" t="s">
        <v>7</v>
      </c>
      <c r="C257" s="2" t="s">
        <v>537</v>
      </c>
    </row>
    <row r="258" spans="1:3" ht="12.75">
      <c r="A258" s="2" t="s">
        <v>245</v>
      </c>
      <c r="B258" s="2" t="s">
        <v>7</v>
      </c>
      <c r="C258" s="2" t="s">
        <v>508</v>
      </c>
    </row>
    <row r="259" spans="1:3" ht="153">
      <c r="A259" s="2" t="s">
        <v>246</v>
      </c>
      <c r="B259" s="2" t="s">
        <v>7</v>
      </c>
      <c r="C259" s="2" t="s">
        <v>510</v>
      </c>
    </row>
    <row r="260" spans="1:3" ht="38.25">
      <c r="A260" s="2" t="s">
        <v>247</v>
      </c>
      <c r="B260" s="2" t="s">
        <v>1</v>
      </c>
      <c r="C260" s="2" t="s">
        <v>507</v>
      </c>
    </row>
    <row r="261" spans="1:3" ht="89.25">
      <c r="A261" s="2" t="s">
        <v>248</v>
      </c>
      <c r="B261" s="2" t="s">
        <v>1</v>
      </c>
      <c r="C261" s="2" t="s">
        <v>507</v>
      </c>
    </row>
    <row r="262" spans="1:3" ht="38.25">
      <c r="A262" s="2" t="s">
        <v>249</v>
      </c>
      <c r="B262" s="2" t="s">
        <v>1</v>
      </c>
      <c r="C262" s="2" t="s">
        <v>510</v>
      </c>
    </row>
    <row r="263" spans="1:3" ht="114.75">
      <c r="A263" s="11" t="s">
        <v>272</v>
      </c>
      <c r="B263" s="2" t="s">
        <v>1</v>
      </c>
      <c r="C263" s="2" t="s">
        <v>537</v>
      </c>
    </row>
    <row r="264" spans="1:3" ht="89.25">
      <c r="A264" s="11" t="s">
        <v>273</v>
      </c>
      <c r="B264" s="2" t="s">
        <v>1</v>
      </c>
      <c r="C264" s="2" t="s">
        <v>537</v>
      </c>
    </row>
    <row r="265" spans="1:3" ht="76.5">
      <c r="A265" s="11" t="s">
        <v>274</v>
      </c>
      <c r="B265" s="2" t="s">
        <v>7</v>
      </c>
      <c r="C265" s="2" t="s">
        <v>537</v>
      </c>
    </row>
    <row r="266" spans="1:3" ht="38.25">
      <c r="A266" s="11" t="s">
        <v>275</v>
      </c>
      <c r="B266" s="2" t="s">
        <v>7</v>
      </c>
      <c r="C266" s="2" t="s">
        <v>508</v>
      </c>
    </row>
    <row r="267" spans="1:3" ht="25.5">
      <c r="A267" s="2" t="s">
        <v>276</v>
      </c>
      <c r="B267" s="2" t="s">
        <v>7</v>
      </c>
      <c r="C267" s="2" t="s">
        <v>508</v>
      </c>
    </row>
    <row r="268" spans="1:3" ht="38.25">
      <c r="A268" s="2" t="s">
        <v>277</v>
      </c>
      <c r="B268" s="2" t="s">
        <v>7</v>
      </c>
      <c r="C268" s="2" t="s">
        <v>508</v>
      </c>
    </row>
    <row r="269" spans="1:3" ht="38.25">
      <c r="A269" s="2" t="s">
        <v>278</v>
      </c>
      <c r="B269" s="2" t="s">
        <v>7</v>
      </c>
      <c r="C269" s="2" t="s">
        <v>508</v>
      </c>
    </row>
    <row r="270" spans="1:3" ht="25.5">
      <c r="A270" s="2" t="s">
        <v>279</v>
      </c>
      <c r="B270" s="2" t="s">
        <v>7</v>
      </c>
      <c r="C270" s="2" t="s">
        <v>508</v>
      </c>
    </row>
    <row r="271" spans="1:3" ht="25.5">
      <c r="A271" s="2" t="s">
        <v>280</v>
      </c>
      <c r="B271" s="2" t="s">
        <v>7</v>
      </c>
      <c r="C271" s="2" t="s">
        <v>508</v>
      </c>
    </row>
    <row r="272" spans="1:3" ht="114.75">
      <c r="A272" s="2" t="s">
        <v>281</v>
      </c>
      <c r="B272" s="2" t="s">
        <v>1</v>
      </c>
      <c r="C272" s="2" t="s">
        <v>537</v>
      </c>
    </row>
    <row r="273" spans="1:3" ht="51">
      <c r="A273" s="2" t="s">
        <v>282</v>
      </c>
      <c r="B273" s="2" t="s">
        <v>1</v>
      </c>
      <c r="C273" s="2" t="s">
        <v>508</v>
      </c>
    </row>
    <row r="274" spans="1:3" ht="38.25">
      <c r="A274" s="2" t="s">
        <v>283</v>
      </c>
      <c r="B274" s="2" t="s">
        <v>1</v>
      </c>
      <c r="C274" s="2" t="s">
        <v>508</v>
      </c>
    </row>
    <row r="275" spans="1:3" ht="38.25">
      <c r="A275" s="2" t="s">
        <v>153</v>
      </c>
      <c r="B275" s="2" t="s">
        <v>1</v>
      </c>
      <c r="C275" s="2" t="s">
        <v>508</v>
      </c>
    </row>
    <row r="276" spans="1:3" ht="63.75">
      <c r="A276" s="2" t="s">
        <v>284</v>
      </c>
      <c r="B276" s="2" t="s">
        <v>7</v>
      </c>
      <c r="C276" s="2" t="s">
        <v>508</v>
      </c>
    </row>
    <row r="277" spans="1:3" ht="51">
      <c r="A277" s="2" t="s">
        <v>285</v>
      </c>
      <c r="B277" s="2" t="s">
        <v>7</v>
      </c>
      <c r="C277" s="2" t="s">
        <v>508</v>
      </c>
    </row>
    <row r="278" spans="1:3" ht="63.75">
      <c r="A278" s="2" t="s">
        <v>286</v>
      </c>
      <c r="B278" s="2" t="s">
        <v>1</v>
      </c>
      <c r="C278" s="2" t="s">
        <v>508</v>
      </c>
    </row>
    <row r="279" spans="1:3" ht="25.5">
      <c r="A279" s="2" t="s">
        <v>287</v>
      </c>
      <c r="B279" s="2" t="s">
        <v>7</v>
      </c>
      <c r="C279" s="2" t="s">
        <v>508</v>
      </c>
    </row>
    <row r="280" spans="1:3" ht="63.75">
      <c r="A280" s="2" t="s">
        <v>288</v>
      </c>
      <c r="B280" s="2" t="s">
        <v>1</v>
      </c>
      <c r="C280" s="2" t="s">
        <v>508</v>
      </c>
    </row>
    <row r="281" spans="1:3" ht="38.25">
      <c r="A281" s="11" t="s">
        <v>289</v>
      </c>
      <c r="B281" s="2" t="s">
        <v>1</v>
      </c>
      <c r="C281" s="2" t="s">
        <v>507</v>
      </c>
    </row>
    <row r="282" spans="1:3" ht="25.5">
      <c r="A282" s="2" t="s">
        <v>291</v>
      </c>
      <c r="B282" s="2" t="s">
        <v>7</v>
      </c>
      <c r="C282" s="2" t="s">
        <v>507</v>
      </c>
    </row>
    <row r="283" spans="1:3" ht="25.5">
      <c r="A283" s="2" t="s">
        <v>292</v>
      </c>
      <c r="B283" s="2" t="s">
        <v>7</v>
      </c>
      <c r="C283" s="2" t="s">
        <v>508</v>
      </c>
    </row>
    <row r="284" spans="1:3" ht="63.75">
      <c r="A284" s="2" t="s">
        <v>293</v>
      </c>
      <c r="B284" s="2" t="s">
        <v>1</v>
      </c>
      <c r="C284" s="2" t="s">
        <v>508</v>
      </c>
    </row>
    <row r="285" spans="1:3" ht="102">
      <c r="A285" s="2" t="s">
        <v>294</v>
      </c>
      <c r="B285" s="2" t="s">
        <v>1</v>
      </c>
      <c r="C285" s="2" t="s">
        <v>508</v>
      </c>
    </row>
    <row r="286" spans="1:3" ht="102">
      <c r="A286" s="11" t="s">
        <v>295</v>
      </c>
      <c r="B286" s="2" t="s">
        <v>1</v>
      </c>
      <c r="C286" s="2" t="s">
        <v>508</v>
      </c>
    </row>
    <row r="287" spans="1:3" ht="38.25">
      <c r="A287" s="11" t="s">
        <v>296</v>
      </c>
      <c r="B287" s="2" t="s">
        <v>7</v>
      </c>
      <c r="C287" s="2" t="s">
        <v>508</v>
      </c>
    </row>
    <row r="288" spans="1:3" ht="38.25">
      <c r="A288" s="11" t="s">
        <v>297</v>
      </c>
      <c r="B288" s="2" t="s">
        <v>7</v>
      </c>
      <c r="C288" s="2" t="s">
        <v>508</v>
      </c>
    </row>
    <row r="289" spans="1:3" ht="38.25">
      <c r="A289" s="11" t="s">
        <v>298</v>
      </c>
      <c r="B289" s="11" t="s">
        <v>7</v>
      </c>
      <c r="C289" s="2" t="s">
        <v>508</v>
      </c>
    </row>
    <row r="290" spans="1:3" ht="51">
      <c r="A290" s="11" t="s">
        <v>299</v>
      </c>
      <c r="B290" s="2" t="s">
        <v>7</v>
      </c>
      <c r="C290" s="2" t="s">
        <v>508</v>
      </c>
    </row>
    <row r="291" spans="1:3" ht="63.75">
      <c r="A291" s="11" t="s">
        <v>325</v>
      </c>
      <c r="B291" s="2" t="s">
        <v>7</v>
      </c>
      <c r="C291" s="2" t="s">
        <v>508</v>
      </c>
    </row>
    <row r="292" spans="1:3" ht="140.25">
      <c r="A292" s="11" t="s">
        <v>300</v>
      </c>
      <c r="B292" s="2" t="s">
        <v>1</v>
      </c>
      <c r="C292" s="2" t="s">
        <v>511</v>
      </c>
    </row>
    <row r="293" spans="1:3" ht="51">
      <c r="A293" s="11" t="s">
        <v>301</v>
      </c>
      <c r="B293" s="2" t="s">
        <v>7</v>
      </c>
      <c r="C293" s="2" t="s">
        <v>508</v>
      </c>
    </row>
    <row r="294" spans="1:3" ht="51">
      <c r="A294" s="11" t="s">
        <v>303</v>
      </c>
      <c r="B294" s="2" t="s">
        <v>7</v>
      </c>
      <c r="C294" s="2" t="s">
        <v>508</v>
      </c>
    </row>
    <row r="295" spans="1:3" ht="38.25">
      <c r="A295" s="11" t="s">
        <v>302</v>
      </c>
      <c r="B295" s="2" t="s">
        <v>7</v>
      </c>
      <c r="C295" s="2" t="s">
        <v>508</v>
      </c>
    </row>
    <row r="296" spans="1:3" ht="63.75">
      <c r="A296" s="11" t="s">
        <v>304</v>
      </c>
      <c r="B296" s="2" t="s">
        <v>1</v>
      </c>
      <c r="C296" s="2" t="s">
        <v>508</v>
      </c>
    </row>
    <row r="297" spans="1:3" ht="38.25">
      <c r="A297" s="11" t="s">
        <v>305</v>
      </c>
      <c r="B297" s="2" t="s">
        <v>7</v>
      </c>
      <c r="C297" s="2" t="s">
        <v>512</v>
      </c>
    </row>
    <row r="298" spans="1:3" ht="12.75">
      <c r="A298" s="11" t="s">
        <v>306</v>
      </c>
      <c r="B298" s="2" t="s">
        <v>7</v>
      </c>
      <c r="C298" s="2" t="s">
        <v>509</v>
      </c>
    </row>
    <row r="299" spans="1:3" ht="51">
      <c r="A299" s="11" t="s">
        <v>307</v>
      </c>
      <c r="B299" s="11" t="s">
        <v>1</v>
      </c>
      <c r="C299" s="2" t="s">
        <v>512</v>
      </c>
    </row>
    <row r="300" spans="1:3" ht="51">
      <c r="A300" s="11" t="s">
        <v>308</v>
      </c>
      <c r="B300" s="2" t="s">
        <v>7</v>
      </c>
      <c r="C300" s="2" t="s">
        <v>511</v>
      </c>
    </row>
    <row r="301" spans="1:3" ht="12.75">
      <c r="A301" s="11" t="s">
        <v>309</v>
      </c>
      <c r="B301" s="2" t="s">
        <v>7</v>
      </c>
      <c r="C301" s="2" t="s">
        <v>509</v>
      </c>
    </row>
    <row r="302" spans="1:3" ht="38.25">
      <c r="A302" s="11" t="s">
        <v>310</v>
      </c>
      <c r="B302" s="2" t="s">
        <v>7</v>
      </c>
      <c r="C302" s="2" t="s">
        <v>510</v>
      </c>
    </row>
    <row r="303" spans="1:3" ht="25.5">
      <c r="A303" s="11" t="s">
        <v>311</v>
      </c>
      <c r="B303" s="2" t="s">
        <v>7</v>
      </c>
      <c r="C303" s="2" t="s">
        <v>509</v>
      </c>
    </row>
    <row r="304" spans="1:3" ht="51">
      <c r="A304" s="11" t="s">
        <v>312</v>
      </c>
      <c r="B304" s="2" t="s">
        <v>7</v>
      </c>
      <c r="C304" s="2" t="s">
        <v>508</v>
      </c>
    </row>
    <row r="305" spans="1:3" ht="76.5">
      <c r="A305" s="11" t="s">
        <v>313</v>
      </c>
      <c r="B305" s="2" t="s">
        <v>7</v>
      </c>
      <c r="C305" s="2" t="s">
        <v>509</v>
      </c>
    </row>
    <row r="306" spans="1:3" ht="25.5">
      <c r="A306" s="11" t="s">
        <v>314</v>
      </c>
      <c r="B306" s="2" t="s">
        <v>7</v>
      </c>
      <c r="C306" s="2" t="s">
        <v>507</v>
      </c>
    </row>
    <row r="307" spans="1:3" ht="38.25">
      <c r="A307" s="11" t="s">
        <v>315</v>
      </c>
      <c r="B307" s="2" t="s">
        <v>1</v>
      </c>
      <c r="C307" s="2" t="s">
        <v>509</v>
      </c>
    </row>
    <row r="308" spans="1:3" ht="12.75">
      <c r="A308" s="11" t="s">
        <v>316</v>
      </c>
      <c r="B308" s="2" t="s">
        <v>7</v>
      </c>
      <c r="C308" s="2" t="s">
        <v>509</v>
      </c>
    </row>
    <row r="309" spans="1:3" ht="12.75">
      <c r="A309" s="11" t="s">
        <v>317</v>
      </c>
      <c r="B309" s="11" t="s">
        <v>7</v>
      </c>
      <c r="C309" s="2" t="s">
        <v>508</v>
      </c>
    </row>
    <row r="310" spans="1:3" ht="51">
      <c r="A310" s="11" t="s">
        <v>318</v>
      </c>
      <c r="B310" s="2" t="s">
        <v>1</v>
      </c>
      <c r="C310" s="2" t="s">
        <v>507</v>
      </c>
    </row>
    <row r="311" spans="1:3" ht="153">
      <c r="A311" s="11" t="s">
        <v>319</v>
      </c>
      <c r="B311" s="2" t="s">
        <v>7</v>
      </c>
      <c r="C311" s="2" t="s">
        <v>511</v>
      </c>
    </row>
    <row r="312" spans="1:3" ht="51">
      <c r="A312" s="11" t="s">
        <v>320</v>
      </c>
      <c r="B312" s="2" t="s">
        <v>1</v>
      </c>
      <c r="C312" s="2" t="s">
        <v>537</v>
      </c>
    </row>
    <row r="313" spans="1:3" ht="12.75">
      <c r="A313" s="11" t="s">
        <v>321</v>
      </c>
      <c r="B313" s="2" t="s">
        <v>7</v>
      </c>
      <c r="C313" s="2" t="s">
        <v>509</v>
      </c>
    </row>
    <row r="314" spans="1:3" ht="51">
      <c r="A314" s="11" t="s">
        <v>322</v>
      </c>
      <c r="B314" s="2" t="s">
        <v>1</v>
      </c>
      <c r="C314" s="2" t="s">
        <v>512</v>
      </c>
    </row>
    <row r="315" spans="1:3" ht="38.25">
      <c r="A315" s="11" t="s">
        <v>323</v>
      </c>
      <c r="B315" s="2" t="s">
        <v>7</v>
      </c>
      <c r="C315" s="2" t="s">
        <v>507</v>
      </c>
    </row>
    <row r="316" spans="1:3" ht="51">
      <c r="A316" s="11" t="s">
        <v>324</v>
      </c>
      <c r="B316" s="2" t="s">
        <v>7</v>
      </c>
      <c r="C316" s="2" t="s">
        <v>508</v>
      </c>
    </row>
    <row r="317" spans="1:3" ht="38.25">
      <c r="A317" s="11" t="s">
        <v>326</v>
      </c>
      <c r="B317" s="11" t="s">
        <v>7</v>
      </c>
      <c r="C317" s="2" t="s">
        <v>512</v>
      </c>
    </row>
    <row r="318" spans="1:3" ht="63.75">
      <c r="A318" s="11" t="s">
        <v>327</v>
      </c>
      <c r="B318" s="2" t="s">
        <v>7</v>
      </c>
      <c r="C318" s="2" t="s">
        <v>512</v>
      </c>
    </row>
    <row r="319" spans="1:3" ht="12.75">
      <c r="A319" s="11" t="s">
        <v>328</v>
      </c>
      <c r="B319" s="11" t="s">
        <v>7</v>
      </c>
      <c r="C319" s="2" t="s">
        <v>509</v>
      </c>
    </row>
    <row r="320" spans="1:3" ht="89.25">
      <c r="A320" s="11" t="s">
        <v>329</v>
      </c>
      <c r="B320" s="2" t="s">
        <v>7</v>
      </c>
      <c r="C320" s="2" t="s">
        <v>511</v>
      </c>
    </row>
    <row r="321" spans="1:3" ht="38.25">
      <c r="A321" s="11" t="s">
        <v>334</v>
      </c>
      <c r="B321" s="2" t="s">
        <v>7</v>
      </c>
      <c r="C321" s="2" t="s">
        <v>507</v>
      </c>
    </row>
    <row r="322" spans="1:3" ht="25.5">
      <c r="A322" s="11" t="s">
        <v>330</v>
      </c>
      <c r="B322" s="2" t="s">
        <v>7</v>
      </c>
      <c r="C322" s="2" t="s">
        <v>508</v>
      </c>
    </row>
    <row r="323" spans="1:3" ht="12.75">
      <c r="A323" s="11" t="s">
        <v>331</v>
      </c>
      <c r="B323" s="11" t="s">
        <v>7</v>
      </c>
      <c r="C323" s="2" t="s">
        <v>509</v>
      </c>
    </row>
    <row r="324" spans="1:3" ht="76.5">
      <c r="A324" s="11" t="s">
        <v>332</v>
      </c>
      <c r="B324" s="2" t="s">
        <v>1</v>
      </c>
      <c r="C324" s="2" t="s">
        <v>512</v>
      </c>
    </row>
    <row r="325" spans="1:3" ht="38.25">
      <c r="A325" s="11" t="s">
        <v>333</v>
      </c>
      <c r="B325" s="2" t="s">
        <v>7</v>
      </c>
      <c r="C325" s="2" t="s">
        <v>508</v>
      </c>
    </row>
    <row r="326" spans="1:3" ht="25.5">
      <c r="A326" s="11" t="s">
        <v>335</v>
      </c>
      <c r="B326" s="11" t="s">
        <v>7</v>
      </c>
      <c r="C326" s="2" t="s">
        <v>509</v>
      </c>
    </row>
    <row r="327" spans="1:3" ht="25.5">
      <c r="A327" s="11" t="s">
        <v>336</v>
      </c>
      <c r="B327" s="2" t="s">
        <v>7</v>
      </c>
      <c r="C327" s="2" t="s">
        <v>512</v>
      </c>
    </row>
    <row r="328" spans="1:3" ht="51">
      <c r="A328" s="11" t="s">
        <v>337</v>
      </c>
      <c r="B328" s="2" t="s">
        <v>7</v>
      </c>
      <c r="C328" s="2" t="s">
        <v>512</v>
      </c>
    </row>
    <row r="329" spans="1:3" ht="25.5">
      <c r="A329" s="11" t="s">
        <v>338</v>
      </c>
      <c r="B329" s="2" t="s">
        <v>7</v>
      </c>
      <c r="C329" s="2" t="s">
        <v>507</v>
      </c>
    </row>
    <row r="330" spans="1:3" ht="38.25">
      <c r="A330" s="11" t="s">
        <v>339</v>
      </c>
      <c r="B330" s="2" t="s">
        <v>7</v>
      </c>
      <c r="C330" s="2" t="s">
        <v>508</v>
      </c>
    </row>
    <row r="331" spans="1:3" ht="25.5">
      <c r="A331" s="11" t="s">
        <v>340</v>
      </c>
      <c r="B331" s="2" t="s">
        <v>1</v>
      </c>
      <c r="C331" s="2" t="s">
        <v>507</v>
      </c>
    </row>
    <row r="332" spans="1:3" ht="51">
      <c r="A332" s="11" t="s">
        <v>341</v>
      </c>
      <c r="B332" s="11" t="s">
        <v>7</v>
      </c>
      <c r="C332" s="2" t="s">
        <v>507</v>
      </c>
    </row>
    <row r="333" spans="1:3" ht="51">
      <c r="A333" s="11" t="s">
        <v>342</v>
      </c>
      <c r="B333" s="2" t="s">
        <v>7</v>
      </c>
      <c r="C333" s="2" t="s">
        <v>512</v>
      </c>
    </row>
    <row r="334" spans="1:3" ht="51">
      <c r="A334" s="11" t="s">
        <v>343</v>
      </c>
      <c r="B334" s="2" t="s">
        <v>7</v>
      </c>
      <c r="C334" s="2" t="s">
        <v>509</v>
      </c>
    </row>
    <row r="335" spans="1:3" ht="25.5">
      <c r="A335" s="11" t="s">
        <v>344</v>
      </c>
      <c r="B335" s="2" t="s">
        <v>7</v>
      </c>
      <c r="C335" s="2" t="s">
        <v>508</v>
      </c>
    </row>
    <row r="336" spans="1:3" ht="12.75">
      <c r="A336" s="11" t="s">
        <v>345</v>
      </c>
      <c r="B336" s="2" t="s">
        <v>7</v>
      </c>
      <c r="C336" s="2" t="s">
        <v>512</v>
      </c>
    </row>
    <row r="337" spans="1:3" ht="216.75">
      <c r="A337" s="11" t="s">
        <v>346</v>
      </c>
      <c r="B337" s="2" t="s">
        <v>7</v>
      </c>
      <c r="C337" s="2" t="s">
        <v>511</v>
      </c>
    </row>
    <row r="338" spans="1:3" ht="76.5">
      <c r="A338" s="11" t="s">
        <v>347</v>
      </c>
      <c r="B338" s="2" t="s">
        <v>7</v>
      </c>
      <c r="C338" s="2" t="s">
        <v>509</v>
      </c>
    </row>
    <row r="339" spans="1:3" ht="12.75">
      <c r="A339" s="11" t="s">
        <v>348</v>
      </c>
      <c r="B339" s="2" t="s">
        <v>1</v>
      </c>
      <c r="C339" s="2" t="s">
        <v>507</v>
      </c>
    </row>
    <row r="340" spans="1:3" ht="12.75">
      <c r="A340" s="11" t="s">
        <v>349</v>
      </c>
      <c r="B340" s="2" t="s">
        <v>7</v>
      </c>
      <c r="C340" s="2" t="s">
        <v>509</v>
      </c>
    </row>
    <row r="341" spans="1:3" ht="76.5">
      <c r="A341" s="11" t="s">
        <v>350</v>
      </c>
      <c r="B341" s="2" t="s">
        <v>7</v>
      </c>
      <c r="C341" s="2" t="s">
        <v>511</v>
      </c>
    </row>
    <row r="342" spans="1:3" ht="51">
      <c r="A342" s="11" t="s">
        <v>351</v>
      </c>
      <c r="B342" s="2" t="s">
        <v>7</v>
      </c>
      <c r="C342" s="2" t="s">
        <v>512</v>
      </c>
    </row>
    <row r="343" spans="1:3" ht="25.5">
      <c r="A343" s="11" t="s">
        <v>352</v>
      </c>
      <c r="B343" s="2" t="s">
        <v>7</v>
      </c>
      <c r="C343" s="2" t="s">
        <v>509</v>
      </c>
    </row>
    <row r="344" spans="1:3" ht="25.5">
      <c r="A344" s="11" t="s">
        <v>353</v>
      </c>
      <c r="B344" s="2" t="s">
        <v>1</v>
      </c>
      <c r="C344" s="2" t="s">
        <v>509</v>
      </c>
    </row>
    <row r="345" spans="1:3" ht="127.5">
      <c r="A345" s="11" t="s">
        <v>354</v>
      </c>
      <c r="B345" s="2" t="s">
        <v>7</v>
      </c>
      <c r="C345" s="2" t="s">
        <v>508</v>
      </c>
    </row>
    <row r="346" spans="1:3" ht="25.5">
      <c r="A346" s="11" t="s">
        <v>355</v>
      </c>
      <c r="B346" s="2" t="s">
        <v>7</v>
      </c>
      <c r="C346" s="2" t="s">
        <v>507</v>
      </c>
    </row>
    <row r="347" spans="1:3" ht="38.25">
      <c r="A347" s="11" t="s">
        <v>356</v>
      </c>
      <c r="B347" s="2" t="s">
        <v>7</v>
      </c>
      <c r="C347" s="2" t="s">
        <v>508</v>
      </c>
    </row>
    <row r="348" spans="1:3" ht="25.5">
      <c r="A348" s="11" t="s">
        <v>357</v>
      </c>
      <c r="B348" s="2" t="s">
        <v>7</v>
      </c>
      <c r="C348" s="2" t="s">
        <v>508</v>
      </c>
    </row>
    <row r="349" spans="1:3" ht="38.25">
      <c r="A349" s="11" t="s">
        <v>358</v>
      </c>
      <c r="B349" s="2" t="s">
        <v>7</v>
      </c>
      <c r="C349" s="2" t="s">
        <v>507</v>
      </c>
    </row>
    <row r="350" spans="1:3" ht="63.75">
      <c r="A350" s="11" t="s">
        <v>359</v>
      </c>
      <c r="B350" s="2" t="s">
        <v>13</v>
      </c>
      <c r="C350" s="2" t="s">
        <v>508</v>
      </c>
    </row>
    <row r="351" spans="1:3" ht="25.5">
      <c r="A351" s="11" t="s">
        <v>360</v>
      </c>
      <c r="B351" s="2" t="s">
        <v>7</v>
      </c>
      <c r="C351" s="2" t="s">
        <v>508</v>
      </c>
    </row>
    <row r="352" spans="1:3" ht="38.25">
      <c r="A352" s="11" t="s">
        <v>361</v>
      </c>
      <c r="B352" s="2" t="s">
        <v>7</v>
      </c>
      <c r="C352" s="2" t="s">
        <v>510</v>
      </c>
    </row>
    <row r="353" spans="1:4" ht="51">
      <c r="A353" s="11" t="s">
        <v>362</v>
      </c>
      <c r="B353" s="2" t="s">
        <v>1</v>
      </c>
      <c r="C353" s="2" t="s">
        <v>507</v>
      </c>
    </row>
    <row r="354" spans="1:4" ht="12.75">
      <c r="A354" s="11" t="s">
        <v>363</v>
      </c>
      <c r="B354" s="2" t="s">
        <v>7</v>
      </c>
      <c r="C354" s="2" t="s">
        <v>509</v>
      </c>
    </row>
    <row r="355" spans="1:4" ht="76.5">
      <c r="A355" s="11" t="s">
        <v>365</v>
      </c>
      <c r="B355" s="2" t="s">
        <v>1</v>
      </c>
      <c r="C355" s="2" t="s">
        <v>510</v>
      </c>
    </row>
    <row r="356" spans="1:4" ht="25.5">
      <c r="A356" s="11" t="s">
        <v>364</v>
      </c>
      <c r="B356" s="2" t="s">
        <v>7</v>
      </c>
      <c r="C356" s="2" t="s">
        <v>507</v>
      </c>
    </row>
    <row r="357" spans="1:4" ht="102">
      <c r="A357" s="11" t="s">
        <v>366</v>
      </c>
      <c r="B357" s="2" t="s">
        <v>7</v>
      </c>
      <c r="C357" s="2" t="s">
        <v>511</v>
      </c>
    </row>
    <row r="358" spans="1:4" ht="12.75">
      <c r="A358" s="11" t="s">
        <v>367</v>
      </c>
      <c r="B358" s="2" t="s">
        <v>7</v>
      </c>
      <c r="C358" s="2" t="s">
        <v>508</v>
      </c>
    </row>
    <row r="359" spans="1:4" ht="127.5">
      <c r="A359" s="11" t="s">
        <v>368</v>
      </c>
      <c r="B359" s="2" t="s">
        <v>7</v>
      </c>
      <c r="C359" s="2" t="s">
        <v>508</v>
      </c>
    </row>
    <row r="360" spans="1:4" ht="38.25">
      <c r="A360" s="11" t="s">
        <v>369</v>
      </c>
      <c r="B360" s="2" t="s">
        <v>1</v>
      </c>
      <c r="C360" s="2" t="s">
        <v>512</v>
      </c>
    </row>
    <row r="361" spans="1:4" ht="76.5">
      <c r="A361" s="11" t="s">
        <v>370</v>
      </c>
      <c r="B361" s="2" t="s">
        <v>7</v>
      </c>
      <c r="C361" s="2" t="s">
        <v>508</v>
      </c>
    </row>
    <row r="362" spans="1:4" ht="51">
      <c r="A362" s="11" t="s">
        <v>371</v>
      </c>
      <c r="B362" s="11" t="s">
        <v>7</v>
      </c>
      <c r="C362" s="2" t="s">
        <v>507</v>
      </c>
    </row>
    <row r="363" spans="1:4" ht="38.25">
      <c r="A363" s="11" t="s">
        <v>372</v>
      </c>
      <c r="B363" s="2" t="s">
        <v>13</v>
      </c>
      <c r="C363" s="2" t="s">
        <v>507</v>
      </c>
    </row>
    <row r="364" spans="1:4" ht="25.5">
      <c r="A364" s="11" t="s">
        <v>373</v>
      </c>
      <c r="B364" s="2" t="s">
        <v>7</v>
      </c>
      <c r="C364" s="2" t="s">
        <v>507</v>
      </c>
    </row>
    <row r="365" spans="1:4" ht="63.75">
      <c r="A365" s="11" t="s">
        <v>374</v>
      </c>
      <c r="B365" s="2" t="s">
        <v>7</v>
      </c>
      <c r="C365" s="2" t="s">
        <v>511</v>
      </c>
    </row>
    <row r="366" spans="1:4" ht="165.75">
      <c r="A366" s="11" t="s">
        <v>375</v>
      </c>
      <c r="B366" s="2" t="s">
        <v>1</v>
      </c>
      <c r="C366" s="2" t="s">
        <v>511</v>
      </c>
      <c r="D366" s="2"/>
    </row>
    <row r="367" spans="1:4" ht="25.5">
      <c r="A367" s="11" t="s">
        <v>376</v>
      </c>
      <c r="B367" s="2" t="s">
        <v>7</v>
      </c>
      <c r="C367" s="2" t="s">
        <v>507</v>
      </c>
    </row>
    <row r="368" spans="1:4" ht="76.5">
      <c r="A368" s="11" t="s">
        <v>377</v>
      </c>
      <c r="B368" s="2" t="s">
        <v>7</v>
      </c>
      <c r="C368" s="2" t="s">
        <v>507</v>
      </c>
    </row>
    <row r="369" spans="1:3" ht="38.25">
      <c r="A369" s="11" t="s">
        <v>378</v>
      </c>
      <c r="B369" s="2" t="s">
        <v>7</v>
      </c>
      <c r="C369" s="2" t="s">
        <v>508</v>
      </c>
    </row>
    <row r="370" spans="1:3" ht="38.25">
      <c r="A370" s="11" t="s">
        <v>379</v>
      </c>
      <c r="B370" s="2" t="s">
        <v>7</v>
      </c>
      <c r="C370" s="2" t="s">
        <v>507</v>
      </c>
    </row>
    <row r="371" spans="1:3" ht="38.25">
      <c r="A371" s="11" t="s">
        <v>380</v>
      </c>
      <c r="B371" s="2" t="s">
        <v>7</v>
      </c>
      <c r="C371" s="2" t="s">
        <v>512</v>
      </c>
    </row>
    <row r="372" spans="1:3" ht="12.75">
      <c r="A372" s="11" t="s">
        <v>381</v>
      </c>
      <c r="B372" s="2" t="s">
        <v>7</v>
      </c>
      <c r="C372" s="2" t="s">
        <v>507</v>
      </c>
    </row>
    <row r="373" spans="1:3" ht="38.25">
      <c r="A373" s="11" t="s">
        <v>382</v>
      </c>
      <c r="B373" s="2" t="s">
        <v>7</v>
      </c>
      <c r="C373" s="2" t="s">
        <v>507</v>
      </c>
    </row>
    <row r="374" spans="1:3" ht="12.75">
      <c r="A374" s="11" t="s">
        <v>383</v>
      </c>
      <c r="B374" s="2" t="s">
        <v>7</v>
      </c>
      <c r="C374" s="2" t="s">
        <v>509</v>
      </c>
    </row>
    <row r="375" spans="1:3" ht="51">
      <c r="A375" s="11" t="s">
        <v>384</v>
      </c>
      <c r="B375" s="2" t="s">
        <v>7</v>
      </c>
      <c r="C375" s="2" t="s">
        <v>507</v>
      </c>
    </row>
    <row r="376" spans="1:3" ht="38.25">
      <c r="A376" s="11" t="s">
        <v>385</v>
      </c>
      <c r="B376" s="2" t="s">
        <v>7</v>
      </c>
      <c r="C376" s="2" t="s">
        <v>508</v>
      </c>
    </row>
    <row r="377" spans="1:3" ht="51">
      <c r="A377" s="11" t="s">
        <v>386</v>
      </c>
      <c r="B377" s="2" t="s">
        <v>7</v>
      </c>
      <c r="C377" s="2" t="s">
        <v>507</v>
      </c>
    </row>
    <row r="378" spans="1:3" ht="38.25">
      <c r="A378" s="11" t="s">
        <v>387</v>
      </c>
      <c r="B378" s="11" t="s">
        <v>7</v>
      </c>
      <c r="C378" s="2" t="s">
        <v>512</v>
      </c>
    </row>
    <row r="379" spans="1:3" ht="102">
      <c r="A379" s="11" t="s">
        <v>388</v>
      </c>
      <c r="B379" s="2" t="s">
        <v>1</v>
      </c>
      <c r="C379" s="2" t="s">
        <v>538</v>
      </c>
    </row>
    <row r="380" spans="1:3" ht="102">
      <c r="A380" s="11" t="s">
        <v>389</v>
      </c>
      <c r="B380" s="2" t="s">
        <v>7</v>
      </c>
      <c r="C380" s="2" t="s">
        <v>511</v>
      </c>
    </row>
    <row r="381" spans="1:3" ht="25.5">
      <c r="A381" s="11" t="s">
        <v>390</v>
      </c>
      <c r="B381" s="2" t="s">
        <v>7</v>
      </c>
      <c r="C381" s="2" t="s">
        <v>508</v>
      </c>
    </row>
    <row r="382" spans="1:3" ht="63.75">
      <c r="A382" s="11" t="s">
        <v>391</v>
      </c>
      <c r="B382" s="11" t="s">
        <v>1</v>
      </c>
      <c r="C382" s="2" t="s">
        <v>508</v>
      </c>
    </row>
    <row r="383" spans="1:3" ht="63.75">
      <c r="A383" s="11" t="s">
        <v>392</v>
      </c>
      <c r="B383" s="2" t="s">
        <v>7</v>
      </c>
      <c r="C383" s="2" t="s">
        <v>510</v>
      </c>
    </row>
    <row r="384" spans="1:3" ht="51">
      <c r="A384" s="11" t="s">
        <v>393</v>
      </c>
      <c r="B384" s="2" t="s">
        <v>7</v>
      </c>
      <c r="C384" s="3" t="s">
        <v>510</v>
      </c>
    </row>
    <row r="385" spans="1:3" ht="25.5">
      <c r="A385" s="11" t="s">
        <v>394</v>
      </c>
      <c r="B385" s="2" t="s">
        <v>7</v>
      </c>
      <c r="C385" s="2" t="s">
        <v>512</v>
      </c>
    </row>
    <row r="386" spans="1:3" ht="25.5">
      <c r="A386" s="11" t="s">
        <v>395</v>
      </c>
      <c r="B386" s="2" t="s">
        <v>1</v>
      </c>
      <c r="C386" s="2" t="s">
        <v>507</v>
      </c>
    </row>
    <row r="387" spans="1:3" ht="63.75">
      <c r="A387" s="11" t="s">
        <v>396</v>
      </c>
      <c r="B387" s="2" t="s">
        <v>7</v>
      </c>
      <c r="C387" s="2" t="s">
        <v>507</v>
      </c>
    </row>
    <row r="388" spans="1:3" ht="63.75">
      <c r="A388" s="11" t="s">
        <v>397</v>
      </c>
      <c r="B388" s="2" t="s">
        <v>7</v>
      </c>
      <c r="C388" s="2" t="s">
        <v>510</v>
      </c>
    </row>
    <row r="389" spans="1:3" ht="38.25">
      <c r="A389" s="11" t="s">
        <v>398</v>
      </c>
      <c r="B389" s="11" t="s">
        <v>7</v>
      </c>
      <c r="C389" s="2" t="s">
        <v>508</v>
      </c>
    </row>
    <row r="390" spans="1:3" ht="51">
      <c r="A390" s="11" t="s">
        <v>399</v>
      </c>
      <c r="B390" s="2" t="s">
        <v>7</v>
      </c>
      <c r="C390" s="2" t="s">
        <v>508</v>
      </c>
    </row>
    <row r="391" spans="1:3" ht="25.5">
      <c r="A391" s="11" t="s">
        <v>400</v>
      </c>
      <c r="B391" s="2" t="s">
        <v>7</v>
      </c>
      <c r="C391" s="2" t="s">
        <v>512</v>
      </c>
    </row>
    <row r="392" spans="1:3" ht="63.75">
      <c r="A392" s="11" t="s">
        <v>401</v>
      </c>
      <c r="B392" s="2" t="s">
        <v>7</v>
      </c>
      <c r="C392" s="2" t="s">
        <v>536</v>
      </c>
    </row>
    <row r="393" spans="1:3" ht="12.75">
      <c r="A393" s="11" t="s">
        <v>402</v>
      </c>
      <c r="B393" s="2" t="s">
        <v>7</v>
      </c>
      <c r="C393" s="2" t="s">
        <v>509</v>
      </c>
    </row>
    <row r="394" spans="1:3" ht="127.5">
      <c r="A394" s="11" t="s">
        <v>403</v>
      </c>
      <c r="B394" s="2" t="s">
        <v>1</v>
      </c>
      <c r="C394" s="2" t="s">
        <v>511</v>
      </c>
    </row>
    <row r="395" spans="1:3" ht="63.75">
      <c r="A395" s="11" t="s">
        <v>417</v>
      </c>
      <c r="B395" s="2" t="s">
        <v>1</v>
      </c>
      <c r="C395" s="2" t="s">
        <v>508</v>
      </c>
    </row>
    <row r="396" spans="1:3" ht="51">
      <c r="A396" s="11" t="s">
        <v>418</v>
      </c>
      <c r="B396" s="2" t="s">
        <v>7</v>
      </c>
      <c r="C396" s="2" t="s">
        <v>510</v>
      </c>
    </row>
    <row r="397" spans="1:3" ht="63.75">
      <c r="A397" s="11" t="s">
        <v>419</v>
      </c>
      <c r="B397" s="2" t="s">
        <v>7</v>
      </c>
      <c r="C397" s="2" t="s">
        <v>507</v>
      </c>
    </row>
    <row r="398" spans="1:3" ht="89.25">
      <c r="A398" s="11" t="s">
        <v>420</v>
      </c>
      <c r="B398" s="2" t="s">
        <v>1</v>
      </c>
      <c r="C398" s="2" t="s">
        <v>508</v>
      </c>
    </row>
    <row r="399" spans="1:3" ht="51">
      <c r="A399" s="11" t="s">
        <v>421</v>
      </c>
      <c r="B399" s="2" t="s">
        <v>7</v>
      </c>
      <c r="C399" s="2" t="s">
        <v>512</v>
      </c>
    </row>
    <row r="400" spans="1:3" ht="38.25">
      <c r="A400" s="11" t="s">
        <v>422</v>
      </c>
      <c r="B400" s="2" t="s">
        <v>1</v>
      </c>
      <c r="C400" s="2" t="s">
        <v>536</v>
      </c>
    </row>
    <row r="401" spans="1:3" ht="12.75">
      <c r="A401" s="11" t="s">
        <v>423</v>
      </c>
      <c r="B401" s="2" t="s">
        <v>7</v>
      </c>
      <c r="C401" s="2" t="s">
        <v>508</v>
      </c>
    </row>
    <row r="402" spans="1:3" ht="12.75">
      <c r="A402" s="11" t="s">
        <v>424</v>
      </c>
      <c r="B402" s="11" t="s">
        <v>7</v>
      </c>
      <c r="C402" s="2" t="s">
        <v>509</v>
      </c>
    </row>
    <row r="403" spans="1:3" ht="63.75">
      <c r="A403" s="11" t="s">
        <v>425</v>
      </c>
      <c r="B403" s="2" t="s">
        <v>1</v>
      </c>
      <c r="C403" s="2" t="s">
        <v>508</v>
      </c>
    </row>
    <row r="404" spans="1:3" ht="51">
      <c r="A404" s="11" t="s">
        <v>426</v>
      </c>
      <c r="B404" s="2" t="s">
        <v>7</v>
      </c>
      <c r="C404" s="2" t="s">
        <v>507</v>
      </c>
    </row>
    <row r="405" spans="1:3" ht="102">
      <c r="A405" s="11" t="s">
        <v>427</v>
      </c>
      <c r="B405" s="2" t="s">
        <v>1</v>
      </c>
      <c r="C405" s="2" t="s">
        <v>507</v>
      </c>
    </row>
    <row r="406" spans="1:3" ht="89.25">
      <c r="A406" s="11" t="s">
        <v>431</v>
      </c>
      <c r="B406" s="2" t="s">
        <v>13</v>
      </c>
      <c r="C406" s="2" t="s">
        <v>511</v>
      </c>
    </row>
    <row r="407" spans="1:3" ht="38.25">
      <c r="A407" s="11" t="s">
        <v>428</v>
      </c>
      <c r="B407" s="2" t="s">
        <v>7</v>
      </c>
      <c r="C407" s="2" t="s">
        <v>512</v>
      </c>
    </row>
    <row r="408" spans="1:3" ht="127.5">
      <c r="A408" s="11" t="s">
        <v>429</v>
      </c>
      <c r="B408" s="11" t="s">
        <v>1</v>
      </c>
      <c r="C408" s="2" t="s">
        <v>508</v>
      </c>
    </row>
    <row r="409" spans="1:3" ht="25.5">
      <c r="A409" s="11" t="s">
        <v>430</v>
      </c>
      <c r="B409" s="2" t="s">
        <v>7</v>
      </c>
      <c r="C409" s="2" t="s">
        <v>507</v>
      </c>
    </row>
    <row r="410" spans="1:3" ht="89.25">
      <c r="A410" s="11" t="s">
        <v>432</v>
      </c>
      <c r="B410" s="2" t="s">
        <v>1</v>
      </c>
      <c r="C410" s="2" t="s">
        <v>508</v>
      </c>
    </row>
    <row r="411" spans="1:3" ht="38.25">
      <c r="A411" s="11" t="s">
        <v>433</v>
      </c>
      <c r="B411" s="2" t="s">
        <v>7</v>
      </c>
      <c r="C411" s="2" t="s">
        <v>508</v>
      </c>
    </row>
    <row r="412" spans="1:3" ht="51">
      <c r="A412" s="11" t="s">
        <v>434</v>
      </c>
      <c r="B412" s="2" t="s">
        <v>1</v>
      </c>
      <c r="C412" s="2" t="s">
        <v>508</v>
      </c>
    </row>
    <row r="413" spans="1:3" ht="51">
      <c r="A413" s="11" t="s">
        <v>435</v>
      </c>
      <c r="B413" s="11" t="s">
        <v>7</v>
      </c>
      <c r="C413" s="2" t="s">
        <v>508</v>
      </c>
    </row>
    <row r="414" spans="1:3" ht="25.5">
      <c r="A414" s="11" t="s">
        <v>436</v>
      </c>
      <c r="B414" s="2" t="s">
        <v>1</v>
      </c>
      <c r="C414" s="2" t="s">
        <v>508</v>
      </c>
    </row>
    <row r="415" spans="1:3" ht="63.75">
      <c r="A415" s="11" t="s">
        <v>437</v>
      </c>
      <c r="B415" s="2" t="s">
        <v>1</v>
      </c>
      <c r="C415" s="2" t="s">
        <v>508</v>
      </c>
    </row>
    <row r="416" spans="1:3" ht="51">
      <c r="A416" s="11" t="s">
        <v>438</v>
      </c>
      <c r="B416" s="2" t="s">
        <v>7</v>
      </c>
      <c r="C416" s="2" t="s">
        <v>508</v>
      </c>
    </row>
    <row r="417" spans="1:3" ht="51">
      <c r="A417" s="11" t="s">
        <v>439</v>
      </c>
      <c r="B417" s="2" t="s">
        <v>7</v>
      </c>
      <c r="C417" s="2" t="s">
        <v>512</v>
      </c>
    </row>
    <row r="418" spans="1:3" ht="38.25">
      <c r="A418" s="11" t="s">
        <v>440</v>
      </c>
      <c r="B418" s="2" t="s">
        <v>1</v>
      </c>
      <c r="C418" s="2" t="s">
        <v>507</v>
      </c>
    </row>
    <row r="419" spans="1:3" ht="51">
      <c r="A419" s="11" t="s">
        <v>441</v>
      </c>
      <c r="B419" s="2" t="s">
        <v>7</v>
      </c>
      <c r="C419" s="2" t="s">
        <v>507</v>
      </c>
    </row>
    <row r="420" spans="1:3" ht="51">
      <c r="A420" s="11" t="s">
        <v>442</v>
      </c>
      <c r="B420" s="2" t="s">
        <v>7</v>
      </c>
      <c r="C420" s="2" t="s">
        <v>508</v>
      </c>
    </row>
    <row r="421" spans="1:3" ht="25.5">
      <c r="A421" s="11" t="s">
        <v>443</v>
      </c>
      <c r="B421" s="2" t="s">
        <v>7</v>
      </c>
      <c r="C421" s="2" t="s">
        <v>512</v>
      </c>
    </row>
    <row r="422" spans="1:3" ht="63.75">
      <c r="A422" s="11" t="s">
        <v>444</v>
      </c>
      <c r="B422" s="2" t="s">
        <v>7</v>
      </c>
      <c r="C422" s="2" t="s">
        <v>508</v>
      </c>
    </row>
    <row r="423" spans="1:3" ht="89.25">
      <c r="A423" s="11" t="s">
        <v>445</v>
      </c>
      <c r="B423" s="2" t="s">
        <v>7</v>
      </c>
      <c r="C423" s="2" t="s">
        <v>510</v>
      </c>
    </row>
    <row r="424" spans="1:3" ht="51">
      <c r="A424" s="11" t="s">
        <v>446</v>
      </c>
      <c r="B424" s="2" t="s">
        <v>7</v>
      </c>
      <c r="C424" s="2" t="s">
        <v>511</v>
      </c>
    </row>
    <row r="425" spans="1:3" ht="25.5">
      <c r="A425" s="11" t="s">
        <v>447</v>
      </c>
      <c r="B425" s="2" t="s">
        <v>7</v>
      </c>
      <c r="C425" s="2" t="s">
        <v>510</v>
      </c>
    </row>
    <row r="426" spans="1:3" ht="38.25">
      <c r="A426" s="11" t="s">
        <v>448</v>
      </c>
      <c r="B426" s="2" t="s">
        <v>1</v>
      </c>
      <c r="C426" s="2" t="s">
        <v>509</v>
      </c>
    </row>
    <row r="427" spans="1:3" ht="63.75">
      <c r="A427" s="11" t="s">
        <v>449</v>
      </c>
      <c r="B427" s="2" t="s">
        <v>1</v>
      </c>
      <c r="C427" s="2" t="s">
        <v>508</v>
      </c>
    </row>
    <row r="428" spans="1:3" ht="25.5">
      <c r="A428" s="11" t="s">
        <v>450</v>
      </c>
      <c r="B428" s="11" t="s">
        <v>7</v>
      </c>
      <c r="C428" s="2" t="s">
        <v>510</v>
      </c>
    </row>
    <row r="429" spans="1:3" ht="38.25">
      <c r="A429" s="11" t="s">
        <v>451</v>
      </c>
      <c r="B429" s="2" t="s">
        <v>7</v>
      </c>
      <c r="C429" s="2" t="s">
        <v>508</v>
      </c>
    </row>
    <row r="430" spans="1:3" ht="25.5">
      <c r="A430" s="11" t="s">
        <v>452</v>
      </c>
      <c r="B430" s="2" t="s">
        <v>7</v>
      </c>
      <c r="C430" s="2" t="s">
        <v>508</v>
      </c>
    </row>
    <row r="431" spans="1:3" ht="38.25">
      <c r="A431" s="11" t="s">
        <v>453</v>
      </c>
      <c r="B431" s="2" t="s">
        <v>7</v>
      </c>
      <c r="C431" s="2" t="s">
        <v>508</v>
      </c>
    </row>
    <row r="432" spans="1:3" ht="76.5">
      <c r="A432" s="11" t="s">
        <v>454</v>
      </c>
      <c r="B432" s="2" t="s">
        <v>1</v>
      </c>
      <c r="C432" s="2" t="s">
        <v>510</v>
      </c>
    </row>
    <row r="433" spans="1:3" ht="14.25">
      <c r="A433" s="13" t="s">
        <v>455</v>
      </c>
      <c r="B433" s="2" t="s">
        <v>7</v>
      </c>
      <c r="C433" s="2" t="s">
        <v>509</v>
      </c>
    </row>
    <row r="434" spans="1:3" ht="63.75">
      <c r="A434" s="11" t="s">
        <v>456</v>
      </c>
      <c r="B434" s="2" t="s">
        <v>7</v>
      </c>
      <c r="C434" s="2" t="s">
        <v>507</v>
      </c>
    </row>
    <row r="435" spans="1:3" ht="51">
      <c r="A435" s="11" t="s">
        <v>457</v>
      </c>
      <c r="B435" s="2" t="s">
        <v>7</v>
      </c>
      <c r="C435" s="2" t="s">
        <v>508</v>
      </c>
    </row>
    <row r="436" spans="1:3" ht="38.25">
      <c r="A436" s="11" t="s">
        <v>458</v>
      </c>
      <c r="B436" s="2" t="s">
        <v>7</v>
      </c>
      <c r="C436" s="2" t="s">
        <v>508</v>
      </c>
    </row>
    <row r="437" spans="1:3" ht="38.25">
      <c r="A437" s="11" t="s">
        <v>459</v>
      </c>
      <c r="B437" s="2" t="s">
        <v>7</v>
      </c>
      <c r="C437" s="2" t="s">
        <v>512</v>
      </c>
    </row>
    <row r="438" spans="1:3" ht="12.75">
      <c r="A438" s="11" t="s">
        <v>460</v>
      </c>
      <c r="B438" s="2" t="s">
        <v>7</v>
      </c>
      <c r="C438" s="2" t="s">
        <v>509</v>
      </c>
    </row>
    <row r="439" spans="1:3" ht="38.25">
      <c r="A439" s="11" t="s">
        <v>461</v>
      </c>
      <c r="B439" s="2" t="s">
        <v>7</v>
      </c>
      <c r="C439" s="2" t="s">
        <v>507</v>
      </c>
    </row>
    <row r="440" spans="1:3" ht="76.5">
      <c r="A440" s="11" t="s">
        <v>462</v>
      </c>
      <c r="B440" s="2" t="s">
        <v>1</v>
      </c>
      <c r="C440" s="2" t="s">
        <v>508</v>
      </c>
    </row>
    <row r="441" spans="1:3" ht="89.25">
      <c r="A441" s="11" t="s">
        <v>463</v>
      </c>
      <c r="B441" s="2" t="s">
        <v>1</v>
      </c>
      <c r="C441" s="2" t="s">
        <v>512</v>
      </c>
    </row>
    <row r="442" spans="1:3" ht="76.5">
      <c r="A442" s="11" t="s">
        <v>465</v>
      </c>
      <c r="B442" s="2" t="s">
        <v>13</v>
      </c>
      <c r="C442" s="2" t="s">
        <v>508</v>
      </c>
    </row>
    <row r="443" spans="1:3" ht="38.25">
      <c r="A443" s="11" t="s">
        <v>466</v>
      </c>
      <c r="B443" s="2" t="s">
        <v>7</v>
      </c>
      <c r="C443" s="2" t="s">
        <v>507</v>
      </c>
    </row>
    <row r="444" spans="1:3" ht="25.5">
      <c r="A444" s="11" t="s">
        <v>467</v>
      </c>
      <c r="B444" s="2" t="s">
        <v>7</v>
      </c>
      <c r="C444" s="2" t="s">
        <v>536</v>
      </c>
    </row>
    <row r="445" spans="1:3" ht="89.25">
      <c r="A445" s="11" t="s">
        <v>468</v>
      </c>
      <c r="B445" s="2" t="s">
        <v>7</v>
      </c>
      <c r="C445" s="2" t="s">
        <v>510</v>
      </c>
    </row>
    <row r="446" spans="1:3" ht="38.25">
      <c r="A446" s="11" t="s">
        <v>469</v>
      </c>
      <c r="B446" s="2" t="s">
        <v>1</v>
      </c>
      <c r="C446" s="2" t="s">
        <v>507</v>
      </c>
    </row>
    <row r="447" spans="1:3" ht="51">
      <c r="A447" s="11" t="s">
        <v>470</v>
      </c>
      <c r="B447" s="2" t="s">
        <v>1</v>
      </c>
      <c r="C447" s="2" t="s">
        <v>508</v>
      </c>
    </row>
    <row r="448" spans="1:3" ht="38.25">
      <c r="A448" s="11" t="s">
        <v>471</v>
      </c>
      <c r="B448" s="2" t="s">
        <v>7</v>
      </c>
      <c r="C448" s="2" t="s">
        <v>509</v>
      </c>
    </row>
    <row r="449" spans="1:3" ht="63.75">
      <c r="A449" s="11" t="s">
        <v>472</v>
      </c>
      <c r="B449" s="2" t="s">
        <v>7</v>
      </c>
      <c r="C449" s="2" t="s">
        <v>508</v>
      </c>
    </row>
    <row r="450" spans="1:3" ht="12.75">
      <c r="A450" s="11" t="s">
        <v>473</v>
      </c>
      <c r="B450" s="2" t="s">
        <v>7</v>
      </c>
      <c r="C450" s="2" t="s">
        <v>511</v>
      </c>
    </row>
    <row r="451" spans="1:3" ht="12.75">
      <c r="A451" s="11" t="s">
        <v>474</v>
      </c>
      <c r="B451" s="2" t="s">
        <v>7</v>
      </c>
      <c r="C451" s="2" t="s">
        <v>508</v>
      </c>
    </row>
    <row r="452" spans="1:3" ht="38.25">
      <c r="A452" s="11" t="s">
        <v>475</v>
      </c>
      <c r="B452" s="2" t="s">
        <v>7</v>
      </c>
      <c r="C452" s="2" t="s">
        <v>509</v>
      </c>
    </row>
    <row r="453" spans="1:3" ht="12.75">
      <c r="A453" s="11" t="s">
        <v>476</v>
      </c>
      <c r="B453" s="2" t="s">
        <v>7</v>
      </c>
      <c r="C453" s="2" t="s">
        <v>509</v>
      </c>
    </row>
    <row r="454" spans="1:3" ht="63.75">
      <c r="A454" s="11" t="s">
        <v>477</v>
      </c>
      <c r="B454" s="2" t="s">
        <v>7</v>
      </c>
      <c r="C454" s="2" t="s">
        <v>507</v>
      </c>
    </row>
    <row r="455" spans="1:3" ht="63.75">
      <c r="A455" s="11" t="s">
        <v>478</v>
      </c>
      <c r="B455" s="2" t="s">
        <v>7</v>
      </c>
      <c r="C455" s="2" t="s">
        <v>512</v>
      </c>
    </row>
    <row r="456" spans="1:3" ht="89.25">
      <c r="A456" s="11" t="s">
        <v>479</v>
      </c>
      <c r="B456" s="2" t="s">
        <v>13</v>
      </c>
      <c r="C456" s="2" t="s">
        <v>508</v>
      </c>
    </row>
    <row r="457" spans="1:3" ht="38.25">
      <c r="A457" s="11" t="s">
        <v>480</v>
      </c>
      <c r="B457" s="2" t="s">
        <v>7</v>
      </c>
      <c r="C457" s="2" t="s">
        <v>507</v>
      </c>
    </row>
    <row r="458" spans="1:3" ht="38.25">
      <c r="A458" s="11" t="s">
        <v>481</v>
      </c>
      <c r="B458" s="2" t="s">
        <v>7</v>
      </c>
      <c r="C458" s="2" t="s">
        <v>508</v>
      </c>
    </row>
    <row r="459" spans="1:3" ht="63.75">
      <c r="A459" s="11" t="s">
        <v>482</v>
      </c>
      <c r="B459" s="2" t="s">
        <v>1</v>
      </c>
      <c r="C459" s="2" t="s">
        <v>512</v>
      </c>
    </row>
    <row r="460" spans="1:3" ht="12.75">
      <c r="A460" s="11" t="s">
        <v>483</v>
      </c>
      <c r="B460" s="2" t="s">
        <v>7</v>
      </c>
      <c r="C460" s="2" t="s">
        <v>510</v>
      </c>
    </row>
    <row r="461" spans="1:3" ht="51">
      <c r="A461" s="11" t="s">
        <v>484</v>
      </c>
      <c r="B461" s="2" t="s">
        <v>7</v>
      </c>
      <c r="C461" s="2" t="s">
        <v>508</v>
      </c>
    </row>
    <row r="462" spans="1:3" ht="76.5">
      <c r="A462" s="11" t="s">
        <v>485</v>
      </c>
      <c r="B462" s="2" t="s">
        <v>7</v>
      </c>
      <c r="C462" s="2" t="s">
        <v>508</v>
      </c>
    </row>
    <row r="463" spans="1:3" ht="38.25">
      <c r="A463" s="11" t="s">
        <v>486</v>
      </c>
      <c r="B463" s="2" t="s">
        <v>13</v>
      </c>
      <c r="C463" s="2" t="s">
        <v>507</v>
      </c>
    </row>
    <row r="464" spans="1:3" ht="51">
      <c r="A464" s="11" t="s">
        <v>487</v>
      </c>
      <c r="B464" s="2" t="s">
        <v>13</v>
      </c>
      <c r="C464" s="2" t="s">
        <v>507</v>
      </c>
    </row>
    <row r="465" spans="1:3" ht="51">
      <c r="A465" s="11" t="s">
        <v>488</v>
      </c>
      <c r="B465" s="2" t="s">
        <v>7</v>
      </c>
      <c r="C465" s="2" t="s">
        <v>508</v>
      </c>
    </row>
    <row r="466" spans="1:3" ht="38.25">
      <c r="A466" s="11" t="s">
        <v>489</v>
      </c>
      <c r="B466" s="2" t="s">
        <v>7</v>
      </c>
      <c r="C466" s="2" t="s">
        <v>508</v>
      </c>
    </row>
    <row r="467" spans="1:3" ht="12.75">
      <c r="A467" s="11" t="s">
        <v>490</v>
      </c>
      <c r="B467" s="2" t="s">
        <v>7</v>
      </c>
      <c r="C467" s="2" t="s">
        <v>507</v>
      </c>
    </row>
    <row r="468" spans="1:3" ht="76.5">
      <c r="A468" s="11" t="s">
        <v>491</v>
      </c>
      <c r="B468" s="2" t="s">
        <v>1</v>
      </c>
      <c r="C468" s="2" t="s">
        <v>507</v>
      </c>
    </row>
    <row r="469" spans="1:3" ht="25.5">
      <c r="A469" s="11" t="s">
        <v>492</v>
      </c>
      <c r="B469" s="2" t="s">
        <v>1</v>
      </c>
      <c r="C469" s="2" t="s">
        <v>507</v>
      </c>
    </row>
    <row r="470" spans="1:3" ht="25.5">
      <c r="A470" s="11" t="s">
        <v>493</v>
      </c>
      <c r="B470" s="2" t="s">
        <v>7</v>
      </c>
      <c r="C470" s="2" t="s">
        <v>507</v>
      </c>
    </row>
    <row r="471" spans="1:3" ht="25.5">
      <c r="A471" s="11" t="s">
        <v>494</v>
      </c>
      <c r="B471" s="2" t="s">
        <v>7</v>
      </c>
      <c r="C471" s="2" t="s">
        <v>508</v>
      </c>
    </row>
    <row r="472" spans="1:3" ht="12.75">
      <c r="A472" s="11" t="s">
        <v>495</v>
      </c>
      <c r="B472" s="2" t="s">
        <v>7</v>
      </c>
      <c r="C472" s="2" t="s">
        <v>509</v>
      </c>
    </row>
    <row r="473" spans="1:3" ht="25.5">
      <c r="A473" s="11" t="s">
        <v>496</v>
      </c>
      <c r="B473" s="2" t="s">
        <v>7</v>
      </c>
      <c r="C473" s="2" t="s">
        <v>507</v>
      </c>
    </row>
    <row r="474" spans="1:3" ht="25.5">
      <c r="A474" s="11" t="s">
        <v>497</v>
      </c>
      <c r="B474" s="2" t="s">
        <v>1</v>
      </c>
      <c r="C474" s="2" t="s">
        <v>508</v>
      </c>
    </row>
    <row r="475" spans="1:3" ht="25.5">
      <c r="A475" s="11" t="s">
        <v>498</v>
      </c>
      <c r="B475" s="2" t="s">
        <v>7</v>
      </c>
      <c r="C475" s="2" t="s">
        <v>508</v>
      </c>
    </row>
    <row r="476" spans="1:3" ht="12.75">
      <c r="A476" s="11" t="s">
        <v>499</v>
      </c>
      <c r="B476" s="2" t="s">
        <v>7</v>
      </c>
      <c r="C476" s="2" t="s">
        <v>508</v>
      </c>
    </row>
    <row r="477" spans="1:3" ht="25.5">
      <c r="A477" s="11" t="s">
        <v>500</v>
      </c>
      <c r="B477" s="2" t="s">
        <v>7</v>
      </c>
      <c r="C477" s="2" t="s">
        <v>508</v>
      </c>
    </row>
    <row r="478" spans="1:3" ht="114.75">
      <c r="A478" s="11" t="s">
        <v>501</v>
      </c>
      <c r="B478" s="2" t="s">
        <v>13</v>
      </c>
      <c r="C478" s="2" t="s">
        <v>536</v>
      </c>
    </row>
    <row r="479" spans="1:3" ht="38.25">
      <c r="A479" s="11" t="s">
        <v>502</v>
      </c>
      <c r="B479" s="2" t="s">
        <v>7</v>
      </c>
      <c r="C479" s="2" t="s">
        <v>510</v>
      </c>
    </row>
    <row r="480" spans="1:3" ht="12.75">
      <c r="A480" s="11" t="s">
        <v>503</v>
      </c>
      <c r="B480" s="2" t="s">
        <v>7</v>
      </c>
      <c r="C480" s="2" t="s">
        <v>507</v>
      </c>
    </row>
    <row r="481" spans="1:3" ht="12.75">
      <c r="A481" s="11" t="s">
        <v>504</v>
      </c>
      <c r="B481" s="2" t="s">
        <v>7</v>
      </c>
      <c r="C481" s="2" t="s">
        <v>509</v>
      </c>
    </row>
    <row r="482" spans="1:3" ht="12.75">
      <c r="A482" s="11"/>
      <c r="B482" s="2"/>
      <c r="C482" s="2"/>
    </row>
    <row r="483" spans="1:3" ht="12.75">
      <c r="A483" s="11"/>
      <c r="B483" s="2"/>
      <c r="C483" s="2"/>
    </row>
    <row r="484" spans="1:3" ht="12.75">
      <c r="A484" s="11"/>
      <c r="B484" s="2"/>
      <c r="C484" s="2"/>
    </row>
    <row r="485" spans="1:3" ht="12.75">
      <c r="A485" s="11"/>
      <c r="B485" s="2"/>
      <c r="C485" s="2"/>
    </row>
    <row r="486" spans="1:3" ht="12.75">
      <c r="A486" s="11"/>
      <c r="B486" s="2"/>
      <c r="C486" s="2"/>
    </row>
    <row r="487" spans="1:3" ht="12.75">
      <c r="A487" s="11"/>
      <c r="B487" s="2"/>
      <c r="C487" s="2"/>
    </row>
    <row r="488" spans="1:3" ht="12.75">
      <c r="A488" s="11"/>
      <c r="B488" s="2"/>
      <c r="C488" s="2"/>
    </row>
    <row r="489" spans="1:3" ht="12.75">
      <c r="A489" s="11"/>
      <c r="B489" s="2"/>
      <c r="C489" s="2"/>
    </row>
    <row r="490" spans="1:3" ht="12.75">
      <c r="A490" s="11"/>
      <c r="B490" s="2"/>
      <c r="C490" s="2"/>
    </row>
    <row r="491" spans="1:3" ht="12.75">
      <c r="A491" s="11"/>
      <c r="B491" s="2"/>
      <c r="C491" s="2"/>
    </row>
    <row r="492" spans="1:3" ht="12.75">
      <c r="A492" s="11"/>
      <c r="B492" s="2"/>
      <c r="C492" s="2"/>
    </row>
    <row r="493" spans="1:3" ht="12.75">
      <c r="A493" s="11"/>
      <c r="B493" s="2"/>
      <c r="C493" s="2"/>
    </row>
    <row r="494" spans="1:3" ht="12.75">
      <c r="A494" s="11"/>
      <c r="B494" s="2"/>
      <c r="C494" s="2"/>
    </row>
    <row r="495" spans="1:3" ht="12.75">
      <c r="A495" s="11"/>
      <c r="B495" s="2"/>
      <c r="C495" s="2"/>
    </row>
    <row r="496" spans="1:3" ht="12.75">
      <c r="A496" s="11"/>
      <c r="B496" s="2"/>
      <c r="C496" s="2"/>
    </row>
    <row r="497" spans="1:3" ht="12.75">
      <c r="A497" s="11"/>
      <c r="B497" s="2"/>
      <c r="C497" s="2"/>
    </row>
    <row r="498" spans="1:3" ht="12.75">
      <c r="A498" s="11"/>
      <c r="B498" s="2"/>
      <c r="C498" s="2"/>
    </row>
    <row r="499" spans="1:3" ht="12.75">
      <c r="A499" s="11"/>
      <c r="B499" s="2"/>
      <c r="C499" s="2"/>
    </row>
    <row r="500" spans="1:3" ht="12.75">
      <c r="A500" s="11"/>
      <c r="B500" s="2"/>
      <c r="C500" s="2"/>
    </row>
    <row r="501" spans="1:3" ht="12.75">
      <c r="A501" s="11"/>
      <c r="B501" s="2"/>
      <c r="C501" s="2"/>
    </row>
    <row r="502" spans="1:3" ht="12.75">
      <c r="A502" s="11"/>
      <c r="B502" s="2"/>
      <c r="C502" s="2"/>
    </row>
    <row r="503" spans="1:3" ht="12.75">
      <c r="A503" s="11"/>
      <c r="B503" s="2"/>
      <c r="C503" s="2"/>
    </row>
    <row r="504" spans="1:3" ht="12.75">
      <c r="A504" s="11"/>
      <c r="B504" s="2"/>
      <c r="C504" s="2"/>
    </row>
    <row r="505" spans="1:3" ht="12.75">
      <c r="A505" s="11"/>
      <c r="B505" s="2"/>
      <c r="C505" s="2"/>
    </row>
    <row r="506" spans="1:3" ht="12.75">
      <c r="A506" s="11"/>
      <c r="B506" s="2"/>
      <c r="C506" s="2"/>
    </row>
    <row r="507" spans="1:3" ht="12.75">
      <c r="A507" s="11"/>
      <c r="B507" s="2"/>
      <c r="C507" s="2"/>
    </row>
    <row r="508" spans="1:3" ht="12.75">
      <c r="A508" s="11"/>
      <c r="B508" s="2"/>
      <c r="C508" s="2"/>
    </row>
    <row r="509" spans="1:3" ht="12.75">
      <c r="A509" s="11"/>
      <c r="B509" s="2"/>
      <c r="C509" s="2"/>
    </row>
    <row r="510" spans="1:3" ht="12.75">
      <c r="A510" s="11"/>
      <c r="B510" s="2"/>
      <c r="C510" s="2"/>
    </row>
    <row r="511" spans="1:3" ht="12.75">
      <c r="B511" s="2"/>
    </row>
    <row r="512" spans="1:3" ht="12.75">
      <c r="B512" s="2"/>
    </row>
    <row r="513" spans="2:2" ht="12.75">
      <c r="B513" s="2"/>
    </row>
    <row r="514" spans="2:2" ht="12.75">
      <c r="B514" s="2"/>
    </row>
    <row r="515" spans="2:2" ht="12.75">
      <c r="B515" s="2"/>
    </row>
    <row r="516" spans="2:2" ht="12.75">
      <c r="B516" s="2"/>
    </row>
    <row r="517" spans="2:2" ht="12.75">
      <c r="B517" s="2"/>
    </row>
    <row r="518" spans="2:2" ht="12.75">
      <c r="B518" s="2"/>
    </row>
    <row r="519" spans="2:2" ht="12.75">
      <c r="B519" s="2"/>
    </row>
    <row r="520" spans="2:2" ht="12.75">
      <c r="B520" s="2"/>
    </row>
    <row r="521" spans="2:2" ht="12.75">
      <c r="B521" s="2"/>
    </row>
    <row r="522" spans="2:2" ht="12.75">
      <c r="B522" s="2"/>
    </row>
    <row r="523" spans="2:2" ht="12.75">
      <c r="B523" s="2"/>
    </row>
    <row r="524" spans="2:2" ht="12.75">
      <c r="B524" s="2"/>
    </row>
    <row r="525" spans="2:2" ht="12.75">
      <c r="B525" s="2"/>
    </row>
    <row r="526" spans="2:2" ht="12.75">
      <c r="B526" s="2"/>
    </row>
    <row r="527" spans="2:2" ht="12.75">
      <c r="B527" s="2"/>
    </row>
    <row r="528" spans="2:2" ht="12.75">
      <c r="B528" s="2"/>
    </row>
    <row r="529" spans="2:2" ht="12.75">
      <c r="B529" s="2"/>
    </row>
    <row r="530" spans="2:2" ht="12.75">
      <c r="B530" s="2"/>
    </row>
    <row r="531" spans="2:2" ht="12.75">
      <c r="B531" s="2"/>
    </row>
    <row r="532" spans="2:2" ht="12.75">
      <c r="B532" s="2"/>
    </row>
    <row r="533" spans="2:2" ht="12.75">
      <c r="B533" s="2"/>
    </row>
    <row r="534" spans="2:2" ht="12.75">
      <c r="B534" s="2"/>
    </row>
    <row r="535" spans="2:2" ht="12.75">
      <c r="B535" s="2"/>
    </row>
    <row r="536" spans="2:2" ht="12.75">
      <c r="B536" s="2"/>
    </row>
    <row r="537" spans="2:2" ht="12.75">
      <c r="B537" s="2"/>
    </row>
    <row r="538" spans="2:2" ht="12.75">
      <c r="B538" s="2"/>
    </row>
    <row r="539" spans="2:2" ht="12.75">
      <c r="B539" s="2"/>
    </row>
    <row r="540" spans="2:2" ht="12.75">
      <c r="B540" s="2"/>
    </row>
    <row r="541" spans="2:2" ht="12.75">
      <c r="B541" s="2"/>
    </row>
    <row r="542" spans="2:2" ht="12.75">
      <c r="B542" s="2"/>
    </row>
    <row r="543" spans="2:2" ht="12.75">
      <c r="B543" s="2"/>
    </row>
    <row r="544" spans="2:2" ht="12.75">
      <c r="B544" s="2"/>
    </row>
    <row r="545" spans="2:2" ht="12.75">
      <c r="B545" s="2"/>
    </row>
    <row r="546" spans="2:2" ht="12.75">
      <c r="B546" s="2"/>
    </row>
    <row r="547" spans="2:2" ht="12.75">
      <c r="B547" s="2"/>
    </row>
    <row r="548" spans="2:2" ht="12.75">
      <c r="B548" s="2"/>
    </row>
    <row r="549" spans="2:2" ht="12.75">
      <c r="B549" s="2"/>
    </row>
    <row r="550" spans="2:2" ht="12.75">
      <c r="B550" s="2"/>
    </row>
    <row r="551" spans="2:2" ht="12.75">
      <c r="B551" s="2"/>
    </row>
    <row r="552" spans="2:2" ht="12.75">
      <c r="B552" s="2"/>
    </row>
    <row r="553" spans="2:2" ht="12.75">
      <c r="B553" s="2"/>
    </row>
    <row r="554" spans="2:2" ht="12.75">
      <c r="B554" s="2"/>
    </row>
    <row r="555" spans="2:2" ht="12.75">
      <c r="B555" s="2"/>
    </row>
    <row r="556" spans="2:2" ht="12.75">
      <c r="B556" s="2"/>
    </row>
    <row r="557" spans="2:2" ht="12.75">
      <c r="B557" s="2"/>
    </row>
    <row r="558" spans="2:2" ht="12.75">
      <c r="B558" s="2"/>
    </row>
    <row r="559" spans="2:2" ht="12.75">
      <c r="B559" s="2"/>
    </row>
    <row r="560" spans="2:2" ht="12.75">
      <c r="B560" s="2"/>
    </row>
    <row r="561" spans="2:2" ht="12.75">
      <c r="B561" s="2"/>
    </row>
    <row r="562" spans="2:2" ht="12.75">
      <c r="B562" s="2"/>
    </row>
    <row r="563" spans="2:2" ht="12.75">
      <c r="B563" s="2"/>
    </row>
    <row r="564" spans="2:2" ht="12.75">
      <c r="B564" s="2"/>
    </row>
    <row r="565" spans="2:2" ht="12.75">
      <c r="B565" s="2"/>
    </row>
    <row r="566" spans="2:2" ht="12.75">
      <c r="B566" s="2"/>
    </row>
    <row r="567" spans="2:2" ht="12.75">
      <c r="B567" s="2"/>
    </row>
    <row r="568" spans="2:2" ht="12.75">
      <c r="B568" s="2"/>
    </row>
    <row r="569" spans="2:2" ht="12.75">
      <c r="B569" s="2"/>
    </row>
    <row r="570" spans="2:2" ht="12.75">
      <c r="B570" s="2"/>
    </row>
    <row r="571" spans="2:2" ht="12.75">
      <c r="B571" s="2"/>
    </row>
    <row r="572" spans="2:2" ht="12.75">
      <c r="B572" s="2"/>
    </row>
    <row r="573" spans="2:2" ht="12.75">
      <c r="B573" s="2"/>
    </row>
    <row r="574" spans="2:2" ht="12.75">
      <c r="B574" s="2"/>
    </row>
    <row r="575" spans="2:2" ht="12.75">
      <c r="B575" s="2"/>
    </row>
    <row r="576" spans="2:2" ht="12.75">
      <c r="B576" s="2"/>
    </row>
    <row r="577" spans="2:2" ht="12.75">
      <c r="B577" s="2"/>
    </row>
    <row r="578" spans="2:2" ht="12.75">
      <c r="B578" s="2"/>
    </row>
    <row r="579" spans="2:2" ht="12.75">
      <c r="B579" s="2"/>
    </row>
    <row r="580" spans="2:2" ht="12.75">
      <c r="B580" s="2"/>
    </row>
    <row r="581" spans="2:2" ht="12.75">
      <c r="B581" s="2"/>
    </row>
    <row r="582" spans="2:2" ht="12.75">
      <c r="B582" s="2"/>
    </row>
    <row r="583" spans="2:2" ht="12.75">
      <c r="B583" s="2"/>
    </row>
    <row r="584" spans="2:2" ht="12.75">
      <c r="B584" s="2"/>
    </row>
    <row r="585" spans="2:2" ht="12.75">
      <c r="B585" s="2"/>
    </row>
    <row r="586" spans="2:2" ht="12.75">
      <c r="B586" s="2"/>
    </row>
    <row r="587" spans="2:2" ht="12.75">
      <c r="B587" s="2"/>
    </row>
    <row r="588" spans="2:2" ht="12.75">
      <c r="B588" s="2"/>
    </row>
    <row r="589" spans="2:2" ht="12.75">
      <c r="B589" s="2"/>
    </row>
    <row r="590" spans="2:2" ht="12.75">
      <c r="B590" s="2"/>
    </row>
    <row r="591" spans="2:2" ht="12.75">
      <c r="B591" s="2"/>
    </row>
    <row r="592" spans="2:2" ht="12.75">
      <c r="B592" s="2"/>
    </row>
    <row r="593" spans="2:2" ht="12.75">
      <c r="B593" s="2"/>
    </row>
    <row r="594" spans="2:2" ht="12.75">
      <c r="B594" s="2"/>
    </row>
    <row r="595" spans="2:2" ht="12.75">
      <c r="B595" s="2"/>
    </row>
    <row r="596" spans="2:2" ht="12.75">
      <c r="B596" s="2"/>
    </row>
    <row r="597" spans="2:2" ht="12.75">
      <c r="B597" s="2"/>
    </row>
    <row r="598" spans="2:2" ht="12.75">
      <c r="B598" s="2"/>
    </row>
    <row r="599" spans="2:2" ht="12.75">
      <c r="B599" s="2"/>
    </row>
    <row r="600" spans="2:2" ht="12.75">
      <c r="B600" s="2"/>
    </row>
    <row r="601" spans="2:2" ht="12.75">
      <c r="B601" s="2"/>
    </row>
    <row r="602" spans="2:2" ht="12.75">
      <c r="B602" s="2"/>
    </row>
    <row r="603" spans="2:2" ht="12.75">
      <c r="B603" s="2"/>
    </row>
    <row r="604" spans="2:2" ht="12.75">
      <c r="B604" s="2"/>
    </row>
    <row r="605" spans="2:2" ht="12.75">
      <c r="B605" s="2"/>
    </row>
    <row r="606" spans="2:2" ht="12.75">
      <c r="B606" s="2"/>
    </row>
    <row r="607" spans="2:2" ht="12.75">
      <c r="B607" s="2"/>
    </row>
    <row r="608" spans="2:2" ht="12.75">
      <c r="B608" s="2"/>
    </row>
    <row r="609" spans="2:2" ht="12.75">
      <c r="B609" s="2"/>
    </row>
    <row r="610" spans="2:2" ht="12.75">
      <c r="B610" s="2"/>
    </row>
    <row r="611" spans="2:2" ht="12.75">
      <c r="B611" s="2"/>
    </row>
    <row r="612" spans="2:2" ht="12.75">
      <c r="B612" s="2"/>
    </row>
    <row r="613" spans="2:2" ht="12.75">
      <c r="B613" s="2"/>
    </row>
    <row r="614" spans="2:2" ht="12.75">
      <c r="B614" s="2"/>
    </row>
    <row r="615" spans="2:2" ht="12.75">
      <c r="B615" s="2"/>
    </row>
    <row r="616" spans="2:2" ht="12.75">
      <c r="B616" s="2"/>
    </row>
    <row r="617" spans="2:2" ht="12.75">
      <c r="B617" s="2"/>
    </row>
    <row r="618" spans="2:2" ht="12.75">
      <c r="B618" s="2"/>
    </row>
    <row r="619" spans="2:2" ht="12.75">
      <c r="B619" s="2"/>
    </row>
    <row r="620" spans="2:2" ht="12.75">
      <c r="B620" s="2"/>
    </row>
    <row r="621" spans="2:2" ht="12.75">
      <c r="B621" s="2"/>
    </row>
    <row r="622" spans="2:2" ht="12.75">
      <c r="B622" s="2"/>
    </row>
    <row r="623" spans="2:2" ht="12.75">
      <c r="B623" s="2"/>
    </row>
    <row r="624" spans="2:2" ht="12.75">
      <c r="B624" s="2"/>
    </row>
    <row r="625" spans="2:2" ht="12.75">
      <c r="B625" s="2"/>
    </row>
    <row r="626" spans="2:2" ht="12.75">
      <c r="B626" s="2"/>
    </row>
    <row r="627" spans="2:2" ht="12.75">
      <c r="B627" s="2"/>
    </row>
    <row r="628" spans="2:2" ht="12.75">
      <c r="B628" s="2"/>
    </row>
    <row r="629" spans="2:2" ht="12.75">
      <c r="B629" s="2"/>
    </row>
    <row r="630" spans="2:2" ht="12.75">
      <c r="B630" s="2"/>
    </row>
    <row r="631" spans="2:2" ht="12.75">
      <c r="B631" s="2"/>
    </row>
    <row r="632" spans="2:2" ht="12.75">
      <c r="B632" s="2"/>
    </row>
    <row r="633" spans="2:2" ht="12.75">
      <c r="B633" s="2"/>
    </row>
    <row r="634" spans="2:2" ht="12.75">
      <c r="B634" s="2"/>
    </row>
    <row r="635" spans="2:2" ht="12.75">
      <c r="B635" s="2"/>
    </row>
    <row r="636" spans="2:2" ht="12.75">
      <c r="B636" s="2"/>
    </row>
    <row r="637" spans="2:2" ht="12.75">
      <c r="B637" s="2"/>
    </row>
    <row r="638" spans="2:2" ht="12.75">
      <c r="B638" s="2"/>
    </row>
    <row r="639" spans="2:2" ht="12.75">
      <c r="B639" s="2"/>
    </row>
    <row r="640" spans="2:2" ht="12.75">
      <c r="B640" s="2"/>
    </row>
    <row r="641" spans="2:2" ht="12.75">
      <c r="B641" s="2"/>
    </row>
    <row r="642" spans="2:2" ht="12.75">
      <c r="B642" s="2"/>
    </row>
    <row r="643" spans="2:2" ht="12.75">
      <c r="B643" s="2"/>
    </row>
    <row r="644" spans="2:2" ht="12.75">
      <c r="B644" s="2"/>
    </row>
    <row r="645" spans="2:2" ht="12.75">
      <c r="B645" s="2"/>
    </row>
    <row r="646" spans="2:2" ht="12.75">
      <c r="B646" s="2"/>
    </row>
    <row r="647" spans="2:2" ht="12.75">
      <c r="B647" s="2"/>
    </row>
    <row r="648" spans="2:2" ht="12.75">
      <c r="B648" s="2"/>
    </row>
    <row r="649" spans="2:2" ht="12.75">
      <c r="B649" s="2"/>
    </row>
    <row r="650" spans="2:2" ht="12.75">
      <c r="B650" s="2"/>
    </row>
    <row r="651" spans="2:2" ht="12.75">
      <c r="B651" s="2"/>
    </row>
    <row r="652" spans="2:2" ht="12.75">
      <c r="B652" s="2"/>
    </row>
    <row r="653" spans="2:2" ht="12.75">
      <c r="B653" s="2"/>
    </row>
    <row r="654" spans="2:2" ht="12.75">
      <c r="B654" s="2"/>
    </row>
    <row r="655" spans="2:2" ht="12.75">
      <c r="B655" s="2"/>
    </row>
    <row r="656" spans="2:2" ht="12.75">
      <c r="B656" s="2"/>
    </row>
    <row r="657" spans="2:2" ht="12.75">
      <c r="B657" s="2"/>
    </row>
    <row r="658" spans="2:2" ht="12.75">
      <c r="B658" s="2"/>
    </row>
    <row r="659" spans="2:2" ht="12.75">
      <c r="B659" s="2"/>
    </row>
    <row r="660" spans="2:2" ht="12.75">
      <c r="B660" s="2"/>
    </row>
    <row r="661" spans="2:2" ht="12.75">
      <c r="B661" s="2"/>
    </row>
    <row r="662" spans="2:2" ht="12.75">
      <c r="B662" s="2"/>
    </row>
    <row r="663" spans="2:2" ht="12.75">
      <c r="B663" s="2"/>
    </row>
    <row r="664" spans="2:2" ht="12.75">
      <c r="B664" s="2"/>
    </row>
    <row r="665" spans="2:2" ht="12.75">
      <c r="B665" s="2"/>
    </row>
    <row r="666" spans="2:2" ht="12.75">
      <c r="B666" s="2"/>
    </row>
    <row r="667" spans="2:2" ht="12.75">
      <c r="B667" s="2"/>
    </row>
    <row r="668" spans="2:2" ht="12.75">
      <c r="B668" s="2"/>
    </row>
    <row r="669" spans="2:2" ht="12.75">
      <c r="B669" s="2"/>
    </row>
    <row r="670" spans="2:2" ht="12.75">
      <c r="B670" s="2"/>
    </row>
    <row r="671" spans="2:2" ht="12.75">
      <c r="B671" s="2"/>
    </row>
    <row r="672" spans="2:2" ht="12.75">
      <c r="B672" s="2"/>
    </row>
    <row r="673" spans="2:2" ht="12.75">
      <c r="B673" s="2"/>
    </row>
    <row r="674" spans="2:2" ht="12.75">
      <c r="B674" s="2"/>
    </row>
    <row r="675" spans="2:2" ht="12.75">
      <c r="B675" s="2"/>
    </row>
    <row r="676" spans="2:2" ht="12.75">
      <c r="B676" s="2"/>
    </row>
    <row r="677" spans="2:2" ht="12.75">
      <c r="B677" s="2"/>
    </row>
    <row r="678" spans="2:2" ht="12.75">
      <c r="B678" s="2"/>
    </row>
    <row r="679" spans="2:2" ht="12.75">
      <c r="B679" s="2"/>
    </row>
    <row r="680" spans="2:2" ht="12.75">
      <c r="B680" s="2"/>
    </row>
    <row r="681" spans="2:2" ht="12.75">
      <c r="B681" s="2"/>
    </row>
    <row r="682" spans="2:2" ht="12.75">
      <c r="B682" s="2"/>
    </row>
    <row r="683" spans="2:2" ht="12.75">
      <c r="B683" s="2"/>
    </row>
    <row r="684" spans="2:2" ht="12.75">
      <c r="B684" s="2"/>
    </row>
    <row r="685" spans="2:2" ht="12.75">
      <c r="B685" s="2"/>
    </row>
    <row r="686" spans="2:2" ht="12.75">
      <c r="B686" s="2"/>
    </row>
    <row r="687" spans="2:2" ht="12.75">
      <c r="B687" s="2"/>
    </row>
    <row r="688" spans="2:2" ht="12.75">
      <c r="B688" s="2"/>
    </row>
    <row r="689" spans="2:2" ht="12.75">
      <c r="B689" s="2"/>
    </row>
    <row r="690" spans="2:2" ht="12.75">
      <c r="B690" s="2"/>
    </row>
    <row r="691" spans="2:2" ht="12.75">
      <c r="B691" s="2"/>
    </row>
    <row r="692" spans="2:2" ht="12.75">
      <c r="B692" s="2"/>
    </row>
    <row r="693" spans="2:2" ht="12.75">
      <c r="B693" s="2"/>
    </row>
    <row r="694" spans="2:2" ht="12.75">
      <c r="B694" s="2"/>
    </row>
    <row r="695" spans="2:2" ht="12.75">
      <c r="B695" s="2"/>
    </row>
    <row r="696" spans="2:2" ht="12.75">
      <c r="B696" s="2"/>
    </row>
    <row r="697" spans="2:2" ht="12.75">
      <c r="B697" s="2"/>
    </row>
    <row r="698" spans="2:2" ht="12.75">
      <c r="B698" s="2"/>
    </row>
    <row r="699" spans="2:2" ht="12.75">
      <c r="B699" s="2"/>
    </row>
    <row r="700" spans="2:2" ht="12.75">
      <c r="B700" s="2"/>
    </row>
    <row r="701" spans="2:2" ht="12.75">
      <c r="B701" s="2"/>
    </row>
    <row r="702" spans="2:2" ht="12.75">
      <c r="B702" s="2"/>
    </row>
    <row r="703" spans="2:2" ht="12.75">
      <c r="B703" s="2"/>
    </row>
    <row r="704" spans="2:2" ht="12.75">
      <c r="B704" s="2"/>
    </row>
    <row r="705" spans="2:2" ht="12.75">
      <c r="B705" s="2"/>
    </row>
    <row r="706" spans="2:2" ht="12.75">
      <c r="B706" s="2"/>
    </row>
    <row r="707" spans="2:2" ht="12.75">
      <c r="B707" s="2"/>
    </row>
    <row r="708" spans="2:2" ht="12.75">
      <c r="B708" s="2"/>
    </row>
    <row r="709" spans="2:2" ht="12.75">
      <c r="B709" s="2"/>
    </row>
    <row r="710" spans="2:2" ht="12.75">
      <c r="B710" s="2"/>
    </row>
    <row r="711" spans="2:2" ht="12.75">
      <c r="B711" s="2"/>
    </row>
    <row r="712" spans="2:2" ht="12.75">
      <c r="B712" s="2"/>
    </row>
    <row r="713" spans="2:2" ht="12.75">
      <c r="B713" s="2"/>
    </row>
    <row r="714" spans="2:2" ht="12.75">
      <c r="B714" s="2"/>
    </row>
    <row r="715" spans="2:2" ht="12.75">
      <c r="B715" s="2"/>
    </row>
    <row r="716" spans="2:2" ht="12.75">
      <c r="B716" s="2"/>
    </row>
    <row r="717" spans="2:2" ht="12.75">
      <c r="B717" s="2"/>
    </row>
    <row r="718" spans="2:2" ht="12.75">
      <c r="B718" s="2"/>
    </row>
    <row r="719" spans="2:2" ht="12.75">
      <c r="B719" s="2"/>
    </row>
    <row r="720" spans="2:2" ht="12.75">
      <c r="B720" s="2"/>
    </row>
    <row r="721" spans="2:2" ht="12.75">
      <c r="B721" s="2"/>
    </row>
    <row r="722" spans="2:2" ht="12.75">
      <c r="B722" s="2"/>
    </row>
    <row r="723" spans="2:2" ht="12.75">
      <c r="B723" s="2"/>
    </row>
    <row r="724" spans="2:2" ht="12.75">
      <c r="B724" s="2"/>
    </row>
    <row r="725" spans="2:2" ht="12.75">
      <c r="B725" s="2"/>
    </row>
    <row r="726" spans="2:2" ht="12.75">
      <c r="B726" s="2"/>
    </row>
    <row r="727" spans="2:2" ht="12.75">
      <c r="B727" s="2"/>
    </row>
    <row r="728" spans="2:2" ht="12.75">
      <c r="B728" s="2"/>
    </row>
    <row r="729" spans="2:2" ht="12.75">
      <c r="B729" s="2"/>
    </row>
    <row r="730" spans="2:2" ht="12.75">
      <c r="B730" s="2"/>
    </row>
    <row r="731" spans="2:2" ht="12.75">
      <c r="B731" s="2"/>
    </row>
    <row r="732" spans="2:2" ht="12.75">
      <c r="B732" s="2"/>
    </row>
    <row r="733" spans="2:2" ht="12.75">
      <c r="B733" s="2"/>
    </row>
    <row r="734" spans="2:2" ht="12.75">
      <c r="B734" s="2"/>
    </row>
    <row r="735" spans="2:2" ht="12.75">
      <c r="B735" s="2"/>
    </row>
    <row r="736" spans="2:2" ht="12.75">
      <c r="B736" s="2"/>
    </row>
    <row r="737" spans="2:2" ht="12.75">
      <c r="B737" s="2"/>
    </row>
    <row r="738" spans="2:2" ht="12.75">
      <c r="B738" s="2"/>
    </row>
    <row r="739" spans="2:2" ht="12.75">
      <c r="B739" s="2"/>
    </row>
    <row r="740" spans="2:2" ht="12.75">
      <c r="B740" s="2"/>
    </row>
    <row r="741" spans="2:2" ht="12.75">
      <c r="B741" s="2"/>
    </row>
    <row r="742" spans="2:2" ht="12.75">
      <c r="B742" s="2"/>
    </row>
    <row r="743" spans="2:2" ht="12.75">
      <c r="B743" s="2"/>
    </row>
    <row r="744" spans="2:2" ht="12.75">
      <c r="B744" s="2"/>
    </row>
    <row r="745" spans="2:2" ht="12.75">
      <c r="B745" s="2"/>
    </row>
    <row r="746" spans="2:2" ht="12.75">
      <c r="B746" s="2"/>
    </row>
    <row r="747" spans="2:2" ht="12.75">
      <c r="B747" s="2"/>
    </row>
    <row r="748" spans="2:2" ht="12.75">
      <c r="B748" s="2"/>
    </row>
    <row r="749" spans="2:2" ht="12.75">
      <c r="B749" s="2"/>
    </row>
    <row r="750" spans="2:2" ht="12.75">
      <c r="B750" s="2"/>
    </row>
    <row r="751" spans="2:2" ht="12.75">
      <c r="B751" s="2"/>
    </row>
    <row r="752" spans="2:2" ht="12.75">
      <c r="B752" s="2"/>
    </row>
    <row r="753" spans="2:2" ht="12.75">
      <c r="B753" s="2"/>
    </row>
    <row r="754" spans="2:2" ht="12.75">
      <c r="B754" s="2"/>
    </row>
    <row r="755" spans="2:2" ht="12.75">
      <c r="B755" s="2"/>
    </row>
    <row r="756" spans="2:2" ht="12.75">
      <c r="B756" s="2"/>
    </row>
    <row r="757" spans="2:2" ht="12.75">
      <c r="B757" s="2"/>
    </row>
    <row r="758" spans="2:2" ht="12.75">
      <c r="B758" s="2"/>
    </row>
    <row r="759" spans="2:2" ht="12.75">
      <c r="B759" s="2"/>
    </row>
    <row r="760" spans="2:2" ht="12.75">
      <c r="B760" s="2"/>
    </row>
    <row r="761" spans="2:2" ht="12.75">
      <c r="B761" s="2"/>
    </row>
    <row r="762" spans="2:2" ht="12.75">
      <c r="B762" s="2"/>
    </row>
    <row r="763" spans="2:2" ht="12.75">
      <c r="B763" s="2"/>
    </row>
    <row r="764" spans="2:2" ht="12.75">
      <c r="B764" s="2"/>
    </row>
    <row r="765" spans="2:2" ht="12.75">
      <c r="B765" s="2"/>
    </row>
    <row r="766" spans="2:2" ht="12.75">
      <c r="B766" s="2"/>
    </row>
    <row r="767" spans="2:2" ht="12.75">
      <c r="B767" s="2"/>
    </row>
    <row r="768" spans="2:2" ht="12.75">
      <c r="B768" s="2"/>
    </row>
    <row r="769" spans="2:2" ht="12.75">
      <c r="B769" s="2"/>
    </row>
    <row r="770" spans="2:2" ht="12.75">
      <c r="B770" s="2"/>
    </row>
    <row r="771" spans="2:2" ht="12.75">
      <c r="B771" s="2"/>
    </row>
    <row r="772" spans="2:2" ht="12.75">
      <c r="B772" s="2"/>
    </row>
    <row r="773" spans="2:2" ht="12.75">
      <c r="B773" s="2"/>
    </row>
    <row r="774" spans="2:2" ht="12.75">
      <c r="B774" s="2"/>
    </row>
    <row r="775" spans="2:2" ht="12.75">
      <c r="B775" s="2"/>
    </row>
    <row r="776" spans="2:2" ht="12.75">
      <c r="B776" s="2"/>
    </row>
    <row r="777" spans="2:2" ht="12.75">
      <c r="B777" s="2"/>
    </row>
    <row r="778" spans="2:2" ht="12.75">
      <c r="B778" s="2"/>
    </row>
    <row r="779" spans="2:2" ht="12.75">
      <c r="B779" s="2"/>
    </row>
    <row r="780" spans="2:2" ht="12.75">
      <c r="B780" s="2"/>
    </row>
    <row r="781" spans="2:2" ht="12.75">
      <c r="B781" s="2"/>
    </row>
    <row r="782" spans="2:2" ht="12.75">
      <c r="B782" s="2"/>
    </row>
    <row r="783" spans="2:2" ht="12.75">
      <c r="B783" s="2"/>
    </row>
    <row r="784" spans="2:2" ht="12.75">
      <c r="B784" s="2"/>
    </row>
    <row r="785" spans="2:2" ht="12.75">
      <c r="B785" s="2"/>
    </row>
    <row r="786" spans="2:2" ht="12.75">
      <c r="B786" s="2"/>
    </row>
    <row r="787" spans="2:2" ht="12.75">
      <c r="B787" s="2"/>
    </row>
    <row r="788" spans="2:2" ht="12.75">
      <c r="B788" s="2"/>
    </row>
    <row r="789" spans="2:2" ht="12.75">
      <c r="B789" s="2"/>
    </row>
    <row r="790" spans="2:2" ht="12.75">
      <c r="B790" s="2"/>
    </row>
    <row r="791" spans="2:2" ht="12.75">
      <c r="B791" s="2"/>
    </row>
    <row r="792" spans="2:2" ht="12.75">
      <c r="B792" s="2"/>
    </row>
    <row r="793" spans="2:2" ht="12.75">
      <c r="B793" s="2"/>
    </row>
    <row r="794" spans="2:2" ht="12.75">
      <c r="B794" s="2"/>
    </row>
    <row r="795" spans="2:2" ht="12.75">
      <c r="B795" s="2"/>
    </row>
    <row r="796" spans="2:2" ht="12.75">
      <c r="B796" s="2"/>
    </row>
    <row r="797" spans="2:2" ht="12.75">
      <c r="B797" s="2"/>
    </row>
    <row r="798" spans="2:2" ht="12.75">
      <c r="B798" s="2"/>
    </row>
    <row r="799" spans="2:2" ht="12.75">
      <c r="B799" s="2"/>
    </row>
    <row r="800" spans="2:2" ht="12.75">
      <c r="B800" s="2"/>
    </row>
    <row r="801" spans="2:2" ht="12.75">
      <c r="B801" s="2"/>
    </row>
    <row r="802" spans="2:2" ht="12.75">
      <c r="B802" s="2"/>
    </row>
    <row r="803" spans="2:2" ht="12.75">
      <c r="B803" s="2"/>
    </row>
    <row r="804" spans="2:2" ht="12.75">
      <c r="B804" s="2"/>
    </row>
    <row r="805" spans="2:2" ht="12.75">
      <c r="B805" s="2"/>
    </row>
    <row r="806" spans="2:2" ht="12.75">
      <c r="B806" s="2"/>
    </row>
    <row r="807" spans="2:2" ht="12.75">
      <c r="B807" s="2"/>
    </row>
    <row r="808" spans="2:2" ht="12.75">
      <c r="B808" s="2"/>
    </row>
    <row r="809" spans="2:2" ht="12.75">
      <c r="B809" s="2"/>
    </row>
    <row r="810" spans="2:2" ht="12.75">
      <c r="B810" s="2"/>
    </row>
    <row r="811" spans="2:2" ht="12.75">
      <c r="B811" s="2"/>
    </row>
    <row r="812" spans="2:2" ht="12.75">
      <c r="B812" s="2"/>
    </row>
    <row r="813" spans="2:2" ht="12.75">
      <c r="B813" s="2"/>
    </row>
    <row r="814" spans="2:2" ht="12.75">
      <c r="B814" s="2"/>
    </row>
    <row r="815" spans="2:2" ht="12.75">
      <c r="B815" s="2"/>
    </row>
    <row r="816" spans="2:2" ht="12.75">
      <c r="B816" s="2"/>
    </row>
    <row r="817" spans="2:2" ht="12.75">
      <c r="B817" s="2"/>
    </row>
    <row r="818" spans="2:2" ht="12.75">
      <c r="B818" s="2"/>
    </row>
    <row r="819" spans="2:2" ht="12.75">
      <c r="B819" s="2"/>
    </row>
    <row r="820" spans="2:2" ht="12.75">
      <c r="B820" s="2"/>
    </row>
    <row r="821" spans="2:2" ht="12.75">
      <c r="B821" s="2"/>
    </row>
    <row r="822" spans="2:2" ht="12.75">
      <c r="B822" s="2"/>
    </row>
    <row r="823" spans="2:2" ht="12.75">
      <c r="B823" s="2"/>
    </row>
    <row r="824" spans="2:2" ht="12.75">
      <c r="B824" s="2"/>
    </row>
    <row r="825" spans="2:2" ht="12.75">
      <c r="B825" s="2"/>
    </row>
    <row r="826" spans="2:2" ht="12.75">
      <c r="B826" s="2"/>
    </row>
    <row r="827" spans="2:2" ht="12.75">
      <c r="B827" s="2"/>
    </row>
    <row r="828" spans="2:2" ht="12.75">
      <c r="B828" s="2"/>
    </row>
    <row r="829" spans="2:2" ht="12.75">
      <c r="B829" s="2"/>
    </row>
    <row r="830" spans="2:2" ht="12.75">
      <c r="B830" s="2"/>
    </row>
    <row r="831" spans="2:2" ht="12.75">
      <c r="B831" s="2"/>
    </row>
    <row r="832" spans="2:2" ht="12.75">
      <c r="B832" s="2"/>
    </row>
    <row r="833" spans="2:2" ht="12.75">
      <c r="B833" s="2"/>
    </row>
    <row r="834" spans="2:2" ht="12.75">
      <c r="B834" s="2"/>
    </row>
    <row r="835" spans="2:2" ht="12.75">
      <c r="B835" s="2"/>
    </row>
    <row r="836" spans="2:2" ht="12.75">
      <c r="B836" s="2"/>
    </row>
    <row r="837" spans="2:2" ht="12.75">
      <c r="B837" s="2"/>
    </row>
    <row r="838" spans="2:2" ht="12.75">
      <c r="B838" s="2"/>
    </row>
    <row r="839" spans="2:2" ht="12.75">
      <c r="B839" s="2"/>
    </row>
    <row r="840" spans="2:2" ht="12.75">
      <c r="B840" s="2"/>
    </row>
    <row r="841" spans="2:2" ht="12.75">
      <c r="B841" s="2"/>
    </row>
    <row r="842" spans="2:2" ht="12.75">
      <c r="B842" s="2"/>
    </row>
    <row r="843" spans="2:2" ht="12.75">
      <c r="B843" s="2"/>
    </row>
    <row r="844" spans="2:2" ht="12.75">
      <c r="B844" s="2"/>
    </row>
    <row r="845" spans="2:2" ht="12.75">
      <c r="B845" s="2"/>
    </row>
    <row r="846" spans="2:2" ht="12.75">
      <c r="B846" s="2"/>
    </row>
    <row r="847" spans="2:2" ht="12.75">
      <c r="B847" s="2"/>
    </row>
    <row r="848" spans="2:2" ht="12.75">
      <c r="B848" s="2"/>
    </row>
    <row r="849" spans="2:2" ht="12.75">
      <c r="B849" s="2"/>
    </row>
    <row r="850" spans="2:2" ht="12.75">
      <c r="B850" s="2"/>
    </row>
    <row r="851" spans="2:2" ht="12.75">
      <c r="B851" s="2"/>
    </row>
    <row r="852" spans="2:2" ht="12.75">
      <c r="B852" s="2"/>
    </row>
    <row r="853" spans="2:2" ht="12.75">
      <c r="B853" s="2"/>
    </row>
    <row r="854" spans="2:2" ht="12.75">
      <c r="B854" s="2"/>
    </row>
    <row r="855" spans="2:2" ht="12.75">
      <c r="B855" s="2"/>
    </row>
    <row r="856" spans="2:2" ht="12.75">
      <c r="B856" s="2"/>
    </row>
    <row r="857" spans="2:2" ht="12.75">
      <c r="B857" s="2"/>
    </row>
    <row r="858" spans="2:2" ht="12.75">
      <c r="B858" s="2"/>
    </row>
    <row r="859" spans="2:2" ht="12.75">
      <c r="B859" s="2"/>
    </row>
    <row r="860" spans="2:2" ht="12.75">
      <c r="B860" s="2"/>
    </row>
    <row r="861" spans="2:2" ht="12.75">
      <c r="B861" s="2"/>
    </row>
    <row r="862" spans="2:2" ht="12.75">
      <c r="B862" s="2"/>
    </row>
    <row r="863" spans="2:2" ht="12.75">
      <c r="B863" s="2"/>
    </row>
    <row r="864" spans="2:2" ht="12.75">
      <c r="B864" s="2"/>
    </row>
    <row r="865" spans="2:2" ht="12.75">
      <c r="B865" s="2"/>
    </row>
    <row r="866" spans="2:2" ht="12.75">
      <c r="B866" s="2"/>
    </row>
    <row r="867" spans="2:2" ht="12.75">
      <c r="B867" s="2"/>
    </row>
    <row r="868" spans="2:2" ht="12.75">
      <c r="B868" s="2"/>
    </row>
    <row r="869" spans="2:2" ht="12.75">
      <c r="B869" s="2"/>
    </row>
    <row r="870" spans="2:2" ht="12.75">
      <c r="B870" s="2"/>
    </row>
    <row r="871" spans="2:2" ht="12.75">
      <c r="B871" s="2"/>
    </row>
    <row r="872" spans="2:2" ht="12.75">
      <c r="B872" s="2"/>
    </row>
    <row r="873" spans="2:2" ht="12.75">
      <c r="B873" s="2"/>
    </row>
    <row r="874" spans="2:2" ht="12.75">
      <c r="B874" s="2"/>
    </row>
    <row r="875" spans="2:2" ht="12.75">
      <c r="B875" s="2"/>
    </row>
    <row r="876" spans="2:2" ht="12.75">
      <c r="B876" s="2"/>
    </row>
    <row r="877" spans="2:2" ht="12.75">
      <c r="B877" s="2"/>
    </row>
    <row r="878" spans="2:2" ht="12.75">
      <c r="B878" s="2"/>
    </row>
    <row r="879" spans="2:2" ht="12.75">
      <c r="B879" s="2"/>
    </row>
    <row r="880" spans="2:2" ht="12.75">
      <c r="B880" s="2"/>
    </row>
    <row r="881" spans="2:2" ht="12.75">
      <c r="B881" s="2"/>
    </row>
    <row r="882" spans="2:2" ht="12.75">
      <c r="B882" s="2"/>
    </row>
    <row r="883" spans="2:2" ht="12.75">
      <c r="B883" s="2"/>
    </row>
    <row r="884" spans="2:2" ht="12.75">
      <c r="B884" s="2"/>
    </row>
    <row r="885" spans="2:2" ht="12.75">
      <c r="B885" s="2"/>
    </row>
    <row r="886" spans="2:2" ht="12.75">
      <c r="B886" s="2"/>
    </row>
    <row r="887" spans="2:2" ht="12.75">
      <c r="B887" s="2"/>
    </row>
    <row r="888" spans="2:2" ht="12.75">
      <c r="B888" s="2"/>
    </row>
    <row r="889" spans="2:2" ht="12.75">
      <c r="B889" s="2"/>
    </row>
    <row r="890" spans="2:2" ht="12.75">
      <c r="B890" s="2"/>
    </row>
    <row r="891" spans="2:2" ht="12.75">
      <c r="B891" s="2"/>
    </row>
    <row r="892" spans="2:2" ht="12.75">
      <c r="B892" s="2"/>
    </row>
    <row r="893" spans="2:2" ht="12.75">
      <c r="B893" s="2"/>
    </row>
    <row r="894" spans="2:2" ht="12.75">
      <c r="B894" s="2"/>
    </row>
    <row r="895" spans="2:2" ht="12.75">
      <c r="B895" s="2"/>
    </row>
    <row r="896" spans="2:2" ht="12.75">
      <c r="B896" s="2"/>
    </row>
    <row r="897" spans="2:2" ht="12.75">
      <c r="B897" s="2"/>
    </row>
    <row r="898" spans="2:2" ht="12.75">
      <c r="B898" s="2"/>
    </row>
    <row r="899" spans="2:2" ht="12.75">
      <c r="B899" s="2"/>
    </row>
    <row r="900" spans="2:2" ht="12.75">
      <c r="B900" s="2"/>
    </row>
    <row r="901" spans="2:2" ht="12.75">
      <c r="B901" s="2"/>
    </row>
    <row r="902" spans="2:2" ht="12.75">
      <c r="B902" s="2"/>
    </row>
    <row r="903" spans="2:2" ht="12.75">
      <c r="B903" s="2"/>
    </row>
    <row r="904" spans="2:2" ht="12.75">
      <c r="B904" s="2"/>
    </row>
    <row r="905" spans="2:2" ht="12.75">
      <c r="B905" s="2"/>
    </row>
    <row r="906" spans="2:2" ht="12.75">
      <c r="B906" s="2"/>
    </row>
    <row r="907" spans="2:2" ht="12.75">
      <c r="B907" s="2"/>
    </row>
    <row r="908" spans="2:2" ht="12.75">
      <c r="B908" s="2"/>
    </row>
    <row r="909" spans="2:2" ht="12.75">
      <c r="B909" s="2"/>
    </row>
    <row r="910" spans="2:2" ht="12.75">
      <c r="B910" s="2"/>
    </row>
    <row r="911" spans="2:2" ht="12.75">
      <c r="B911" s="2"/>
    </row>
    <row r="912" spans="2:2" ht="12.75">
      <c r="B912" s="2"/>
    </row>
    <row r="913" spans="2:2" ht="12.75">
      <c r="B913" s="2"/>
    </row>
    <row r="914" spans="2:2" ht="12.75">
      <c r="B914" s="2"/>
    </row>
    <row r="915" spans="2:2" ht="12.75">
      <c r="B915" s="2"/>
    </row>
    <row r="916" spans="2:2" ht="12.75">
      <c r="B916" s="2"/>
    </row>
    <row r="917" spans="2:2" ht="12.75">
      <c r="B917" s="2"/>
    </row>
    <row r="918" spans="2:2" ht="12.75">
      <c r="B918" s="2"/>
    </row>
    <row r="919" spans="2:2" ht="12.75">
      <c r="B919" s="2"/>
    </row>
    <row r="920" spans="2:2" ht="12.75">
      <c r="B920" s="2"/>
    </row>
    <row r="921" spans="2:2" ht="12.75">
      <c r="B921" s="2"/>
    </row>
    <row r="922" spans="2:2" ht="12.75">
      <c r="B922" s="2"/>
    </row>
    <row r="923" spans="2:2" ht="12.75">
      <c r="B923" s="2"/>
    </row>
    <row r="924" spans="2:2" ht="12.75">
      <c r="B924" s="2"/>
    </row>
    <row r="925" spans="2:2" ht="12.75">
      <c r="B925" s="2"/>
    </row>
    <row r="926" spans="2:2" ht="12.75">
      <c r="B926" s="2"/>
    </row>
    <row r="927" spans="2:2" ht="12.75">
      <c r="B927" s="2"/>
    </row>
    <row r="928" spans="2:2" ht="12.75">
      <c r="B928" s="2"/>
    </row>
    <row r="929" spans="2:2" ht="12.75">
      <c r="B929" s="2"/>
    </row>
    <row r="930" spans="2:2" ht="12.75">
      <c r="B930" s="2"/>
    </row>
    <row r="931" spans="2:2" ht="12.75">
      <c r="B931" s="2"/>
    </row>
    <row r="932" spans="2:2" ht="12.75">
      <c r="B932" s="2"/>
    </row>
    <row r="933" spans="2:2" ht="12.75">
      <c r="B933" s="2"/>
    </row>
    <row r="934" spans="2:2" ht="12.75">
      <c r="B934" s="2"/>
    </row>
    <row r="935" spans="2:2" ht="12.75">
      <c r="B935" s="2"/>
    </row>
    <row r="936" spans="2:2" ht="12.75">
      <c r="B936" s="2"/>
    </row>
    <row r="937" spans="2:2" ht="12.75">
      <c r="B937" s="2"/>
    </row>
    <row r="938" spans="2:2" ht="12.75">
      <c r="B938" s="2"/>
    </row>
    <row r="939" spans="2:2" ht="12.75">
      <c r="B939" s="2"/>
    </row>
    <row r="940" spans="2:2" ht="12.75">
      <c r="B940" s="2"/>
    </row>
    <row r="941" spans="2:2" ht="12.75">
      <c r="B941" s="2"/>
    </row>
    <row r="942" spans="2:2" ht="12.75">
      <c r="B942" s="2"/>
    </row>
    <row r="943" spans="2:2" ht="12.75">
      <c r="B943" s="2"/>
    </row>
    <row r="944" spans="2:2" ht="12.75">
      <c r="B944" s="2"/>
    </row>
    <row r="945" spans="2:2" ht="12.75">
      <c r="B945" s="2"/>
    </row>
    <row r="946" spans="2:2" ht="12.75">
      <c r="B946" s="2"/>
    </row>
    <row r="947" spans="2:2" ht="12.75">
      <c r="B947" s="2"/>
    </row>
    <row r="948" spans="2:2" ht="12.75">
      <c r="B948" s="2"/>
    </row>
    <row r="949" spans="2:2" ht="12.75">
      <c r="B949" s="2"/>
    </row>
    <row r="950" spans="2:2" ht="12.75">
      <c r="B950" s="2"/>
    </row>
    <row r="951" spans="2:2" ht="12.75">
      <c r="B951" s="2"/>
    </row>
    <row r="952" spans="2:2" ht="12.75">
      <c r="B952" s="2"/>
    </row>
    <row r="953" spans="2:2" ht="12.75">
      <c r="B953" s="2"/>
    </row>
    <row r="954" spans="2:2" ht="12.75">
      <c r="B954" s="2"/>
    </row>
    <row r="955" spans="2:2" ht="12.75">
      <c r="B955" s="2"/>
    </row>
    <row r="956" spans="2:2" ht="12.75">
      <c r="B956" s="2"/>
    </row>
    <row r="957" spans="2:2" ht="12.75">
      <c r="B957" s="2"/>
    </row>
    <row r="958" spans="2:2" ht="12.75">
      <c r="B958" s="2"/>
    </row>
    <row r="959" spans="2:2" ht="12.75">
      <c r="B959" s="2"/>
    </row>
    <row r="960" spans="2:2" ht="12.75">
      <c r="B960" s="2"/>
    </row>
    <row r="961" spans="2:2" ht="12.75">
      <c r="B961" s="2"/>
    </row>
    <row r="962" spans="2:2" ht="12.75">
      <c r="B962" s="2"/>
    </row>
    <row r="963" spans="2:2" ht="12.75">
      <c r="B963" s="2"/>
    </row>
    <row r="964" spans="2:2" ht="12.75">
      <c r="B964" s="2"/>
    </row>
    <row r="965" spans="2:2" ht="12.75">
      <c r="B965" s="2"/>
    </row>
    <row r="966" spans="2:2" ht="12.75">
      <c r="B966" s="2"/>
    </row>
    <row r="967" spans="2:2" ht="12.75">
      <c r="B967" s="2"/>
    </row>
    <row r="968" spans="2:2" ht="12.75">
      <c r="B968" s="2"/>
    </row>
    <row r="969" spans="2:2" ht="12.75">
      <c r="B969" s="2"/>
    </row>
    <row r="970" spans="2:2" ht="12.75">
      <c r="B970" s="2"/>
    </row>
    <row r="971" spans="2:2" ht="12.75">
      <c r="B971" s="2"/>
    </row>
    <row r="972" spans="2:2" ht="12.75">
      <c r="B972" s="2"/>
    </row>
    <row r="973" spans="2:2" ht="12.75">
      <c r="B973" s="2"/>
    </row>
    <row r="974" spans="2:2" ht="12.75">
      <c r="B974" s="2"/>
    </row>
    <row r="975" spans="2:2" ht="12.75">
      <c r="B975" s="2"/>
    </row>
    <row r="976" spans="2:2" ht="12.75">
      <c r="B976" s="2"/>
    </row>
    <row r="977" spans="2:2" ht="12.75">
      <c r="B977" s="2"/>
    </row>
    <row r="978" spans="2:2" ht="12.75">
      <c r="B978" s="2"/>
    </row>
    <row r="979" spans="2:2" ht="12.75">
      <c r="B979" s="2"/>
    </row>
    <row r="980" spans="2:2" ht="12.75">
      <c r="B980" s="2"/>
    </row>
    <row r="981" spans="2:2" ht="12.75">
      <c r="B981" s="2"/>
    </row>
    <row r="982" spans="2:2" ht="12.75">
      <c r="B982" s="2"/>
    </row>
    <row r="983" spans="2:2" ht="12.75">
      <c r="B983" s="2"/>
    </row>
    <row r="984" spans="2:2" ht="12.75">
      <c r="B984" s="2"/>
    </row>
    <row r="985" spans="2:2" ht="12.75">
      <c r="B985" s="2"/>
    </row>
    <row r="986" spans="2:2" ht="12.75">
      <c r="B986" s="2"/>
    </row>
    <row r="987" spans="2:2" ht="12.75">
      <c r="B987" s="2"/>
    </row>
    <row r="988" spans="2:2" ht="12.75">
      <c r="B988" s="2"/>
    </row>
    <row r="989" spans="2:2" ht="12.75">
      <c r="B989" s="2"/>
    </row>
    <row r="990" spans="2:2" ht="12.75">
      <c r="B990" s="2"/>
    </row>
    <row r="991" spans="2:2" ht="12.75">
      <c r="B991" s="2"/>
    </row>
    <row r="992" spans="2:2" ht="12.75">
      <c r="B992" s="2"/>
    </row>
    <row r="993" spans="2:2" ht="12.75">
      <c r="B993" s="2"/>
    </row>
    <row r="994" spans="2:2" ht="12.75">
      <c r="B994" s="2"/>
    </row>
    <row r="995" spans="2:2" ht="12.75">
      <c r="B995" s="2"/>
    </row>
    <row r="996" spans="2:2" ht="12.75">
      <c r="B996" s="2"/>
    </row>
    <row r="997" spans="2:2" ht="12.75">
      <c r="B997" s="2"/>
    </row>
    <row r="998" spans="2:2" ht="12.75">
      <c r="B998" s="2"/>
    </row>
    <row r="999" spans="2:2" ht="12.75">
      <c r="B999" s="2"/>
    </row>
    <row r="1000" spans="2:2" ht="12.75">
      <c r="B1000" s="2"/>
    </row>
    <row r="1001" spans="2:2" ht="12.75">
      <c r="B1001" s="2"/>
    </row>
    <row r="1002" spans="2:2" ht="12.75">
      <c r="B1002" s="2"/>
    </row>
    <row r="1003" spans="2:2" ht="12.75">
      <c r="B1003" s="2"/>
    </row>
    <row r="1004" spans="2:2" ht="12.75">
      <c r="B1004" s="2"/>
    </row>
    <row r="1005" spans="2:2" ht="12.75">
      <c r="B1005" s="2"/>
    </row>
    <row r="1006" spans="2:2" ht="12.75">
      <c r="B1006" s="2"/>
    </row>
    <row r="1007" spans="2:2" ht="12.75">
      <c r="B1007" s="2"/>
    </row>
    <row r="1008" spans="2:2" ht="12.75">
      <c r="B1008" s="2"/>
    </row>
    <row r="1009" spans="2:2" ht="12.75">
      <c r="B1009" s="2"/>
    </row>
    <row r="1010" spans="2:2" ht="12.75">
      <c r="B1010" s="2"/>
    </row>
    <row r="1011" spans="2:2" ht="15.75" customHeight="1">
      <c r="B1011" s="2"/>
    </row>
    <row r="1012" spans="2:2" ht="15.75" customHeight="1">
      <c r="B1012" s="2"/>
    </row>
    <row r="1013" spans="2:2" ht="15.75" customHeight="1">
      <c r="B1013" s="2"/>
    </row>
    <row r="1014" spans="2:2" ht="15.75" customHeight="1">
      <c r="B1014" s="2"/>
    </row>
    <row r="1015" spans="2:2" ht="15.75" customHeight="1">
      <c r="B1015" s="2"/>
    </row>
    <row r="1016" spans="2:2" ht="15.75" customHeight="1">
      <c r="B1016" s="2"/>
    </row>
    <row r="1017" spans="2:2" ht="15.75" customHeight="1">
      <c r="B1017" s="2"/>
    </row>
    <row r="1018" spans="2:2" ht="15.75" customHeight="1">
      <c r="B1018" s="2"/>
    </row>
    <row r="1019" spans="2:2" ht="15.75" customHeight="1">
      <c r="B1019" s="2"/>
    </row>
    <row r="1020" spans="2:2" ht="15.75" customHeight="1">
      <c r="B1020" s="2"/>
    </row>
    <row r="1021" spans="2:2" ht="15.75" customHeight="1">
      <c r="B1021" s="2"/>
    </row>
    <row r="1022" spans="2:2" ht="15.75" customHeight="1">
      <c r="B1022" s="2"/>
    </row>
    <row r="1023" spans="2:2" ht="15.75" customHeight="1">
      <c r="B1023" s="2"/>
    </row>
    <row r="1024" spans="2:2" ht="15.75" customHeight="1">
      <c r="B1024" s="2"/>
    </row>
    <row r="1025" spans="2:2" ht="15.75" customHeight="1">
      <c r="B1025" s="2"/>
    </row>
    <row r="1026" spans="2:2" ht="15.75" customHeight="1">
      <c r="B1026" s="2"/>
    </row>
    <row r="1027" spans="2:2" ht="15.75" customHeight="1">
      <c r="B1027" s="2"/>
    </row>
    <row r="1028" spans="2:2" ht="15.75" customHeight="1">
      <c r="B1028" s="2"/>
    </row>
    <row r="1029" spans="2:2" ht="15.75" customHeight="1">
      <c r="B1029" s="2"/>
    </row>
    <row r="1030" spans="2:2" ht="15.75" customHeight="1">
      <c r="B1030" s="2"/>
    </row>
    <row r="1031" spans="2:2" ht="15.75" customHeight="1">
      <c r="B1031" s="2"/>
    </row>
    <row r="1032" spans="2:2" ht="15.75" customHeight="1">
      <c r="B1032" s="2"/>
    </row>
    <row r="1033" spans="2:2" ht="15.75" customHeight="1">
      <c r="B1033" s="2"/>
    </row>
    <row r="1034" spans="2:2" ht="15.75" customHeight="1">
      <c r="B1034" s="2"/>
    </row>
    <row r="1035" spans="2:2" ht="15.75" customHeight="1">
      <c r="B1035" s="2"/>
    </row>
    <row r="1036" spans="2:2" ht="15.75" customHeight="1">
      <c r="B1036" s="2"/>
    </row>
    <row r="1037" spans="2:2" ht="15.75" customHeight="1">
      <c r="B1037" s="2"/>
    </row>
    <row r="1038" spans="2:2" ht="15.75" customHeight="1">
      <c r="B1038" s="2"/>
    </row>
    <row r="1039" spans="2:2" ht="15.75" customHeight="1">
      <c r="B1039" s="2"/>
    </row>
    <row r="1040" spans="2:2" ht="15.75" customHeight="1">
      <c r="B1040" s="2"/>
    </row>
    <row r="1041" spans="2:2" ht="15.75" customHeight="1">
      <c r="B1041" s="2"/>
    </row>
    <row r="1042" spans="2:2" ht="15.75" customHeight="1">
      <c r="B1042" s="2"/>
    </row>
    <row r="1043" spans="2:2" ht="15.75" customHeight="1">
      <c r="B1043" s="2"/>
    </row>
    <row r="1044" spans="2:2" ht="15.75" customHeight="1">
      <c r="B1044" s="2"/>
    </row>
    <row r="1045" spans="2:2" ht="15.75" customHeight="1">
      <c r="B1045" s="2"/>
    </row>
    <row r="1046" spans="2:2" ht="15.75" customHeight="1">
      <c r="B1046" s="2"/>
    </row>
    <row r="1047" spans="2:2" ht="15.75" customHeight="1">
      <c r="B1047" s="2"/>
    </row>
    <row r="1048" spans="2:2" ht="15.75" customHeight="1">
      <c r="B1048" s="2"/>
    </row>
    <row r="1049" spans="2:2" ht="15.75" customHeight="1">
      <c r="B1049" s="2"/>
    </row>
    <row r="1050" spans="2:2" ht="15.75" customHeight="1">
      <c r="B1050" s="2"/>
    </row>
    <row r="1051" spans="2:2" ht="15.75" customHeight="1">
      <c r="B1051" s="2"/>
    </row>
    <row r="1052" spans="2:2" ht="15.75" customHeight="1">
      <c r="B1052" s="2"/>
    </row>
    <row r="1053" spans="2:2" ht="15.75" customHeight="1">
      <c r="B1053" s="2"/>
    </row>
    <row r="1054" spans="2:2" ht="15.75" customHeight="1">
      <c r="B1054" s="2"/>
    </row>
    <row r="1055" spans="2:2" ht="15.75" customHeight="1">
      <c r="B1055" s="2"/>
    </row>
    <row r="1056" spans="2:2" ht="15.75" customHeight="1">
      <c r="B1056" s="2"/>
    </row>
    <row r="1057" spans="2:2" ht="15.75" customHeight="1">
      <c r="B1057" s="2"/>
    </row>
    <row r="1058" spans="2:2" ht="15.75" customHeight="1">
      <c r="B1058" s="2"/>
    </row>
    <row r="1059" spans="2:2" ht="15.75" customHeight="1">
      <c r="B1059" s="2"/>
    </row>
    <row r="1060" spans="2:2" ht="15.75" customHeight="1">
      <c r="B1060" s="2"/>
    </row>
    <row r="1061" spans="2:2" ht="15.75" customHeight="1">
      <c r="B1061" s="2"/>
    </row>
    <row r="1062" spans="2:2" ht="15.75" customHeight="1">
      <c r="B1062" s="2"/>
    </row>
    <row r="1063" spans="2:2" ht="15.75" customHeight="1">
      <c r="B1063" s="2"/>
    </row>
    <row r="1064" spans="2:2" ht="15.75" customHeight="1">
      <c r="B1064" s="2"/>
    </row>
    <row r="1065" spans="2:2" ht="15.75" customHeight="1">
      <c r="B1065" s="2"/>
    </row>
    <row r="1066" spans="2:2" ht="15.75" customHeight="1">
      <c r="B1066" s="2"/>
    </row>
    <row r="1067" spans="2:2" ht="15.75" customHeight="1">
      <c r="B1067" s="2"/>
    </row>
    <row r="1068" spans="2:2" ht="15.75" customHeight="1">
      <c r="B1068" s="2"/>
    </row>
    <row r="1069" spans="2:2" ht="15.75" customHeight="1">
      <c r="B1069" s="2"/>
    </row>
    <row r="1070" spans="2:2" ht="15.75" customHeight="1">
      <c r="B1070" s="2"/>
    </row>
    <row r="1071" spans="2:2" ht="15.75" customHeight="1">
      <c r="B1071" s="2"/>
    </row>
    <row r="1072" spans="2:2" ht="15.75" customHeight="1">
      <c r="B1072" s="2"/>
    </row>
    <row r="1073" spans="2:2" ht="15.75" customHeight="1">
      <c r="B1073" s="2"/>
    </row>
    <row r="1074" spans="2:2" ht="15.75" customHeight="1">
      <c r="B1074" s="2"/>
    </row>
    <row r="1075" spans="2:2" ht="15.75" customHeight="1">
      <c r="B1075" s="2"/>
    </row>
    <row r="1076" spans="2:2" ht="15.75" customHeight="1">
      <c r="B1076" s="2"/>
    </row>
    <row r="1077" spans="2:2" ht="15.75" customHeight="1">
      <c r="B1077" s="2"/>
    </row>
    <row r="1078" spans="2:2" ht="15.75" customHeight="1">
      <c r="B1078" s="2"/>
    </row>
    <row r="1079" spans="2:2" ht="15.75" customHeight="1">
      <c r="B1079" s="2"/>
    </row>
    <row r="1080" spans="2:2" ht="15.75" customHeight="1">
      <c r="B1080" s="2"/>
    </row>
    <row r="1081" spans="2:2" ht="15.75" customHeight="1">
      <c r="B1081" s="2"/>
    </row>
    <row r="1082" spans="2:2" ht="15.75" customHeight="1">
      <c r="B1082" s="2"/>
    </row>
    <row r="1083" spans="2:2" ht="15.75" customHeight="1">
      <c r="B1083" s="2"/>
    </row>
    <row r="1084" spans="2:2" ht="15.75" customHeight="1">
      <c r="B1084" s="2"/>
    </row>
    <row r="1085" spans="2:2" ht="15.75" customHeight="1">
      <c r="B1085" s="2"/>
    </row>
    <row r="1086" spans="2:2" ht="15.75" customHeight="1">
      <c r="B1086" s="2"/>
    </row>
    <row r="1087" spans="2:2" ht="15.75" customHeight="1">
      <c r="B1087" s="2"/>
    </row>
    <row r="1088" spans="2:2" ht="15.75" customHeight="1">
      <c r="B1088" s="2"/>
    </row>
    <row r="1089" spans="2:2" ht="15.75" customHeight="1">
      <c r="B1089" s="2"/>
    </row>
    <row r="1090" spans="2:2" ht="15.75" customHeight="1">
      <c r="B1090" s="2"/>
    </row>
    <row r="1091" spans="2:2" ht="15.75" customHeight="1">
      <c r="B1091" s="2"/>
    </row>
    <row r="1092" spans="2:2" ht="15.75" customHeight="1">
      <c r="B1092" s="2"/>
    </row>
    <row r="1093" spans="2:2" ht="15.75" customHeight="1">
      <c r="B1093" s="2"/>
    </row>
    <row r="1094" spans="2:2" ht="15.75" customHeight="1">
      <c r="B1094" s="2"/>
    </row>
    <row r="1095" spans="2:2" ht="15.75" customHeight="1">
      <c r="B1095" s="2"/>
    </row>
    <row r="1096" spans="2:2" ht="15.75" customHeight="1">
      <c r="B1096" s="2"/>
    </row>
    <row r="1097" spans="2:2" ht="15.75" customHeight="1">
      <c r="B1097" s="2"/>
    </row>
    <row r="1098" spans="2:2" ht="15.75" customHeight="1">
      <c r="B1098" s="2"/>
    </row>
    <row r="1099" spans="2:2" ht="15.75" customHeight="1">
      <c r="B1099" s="2"/>
    </row>
    <row r="1100" spans="2:2" ht="15.75" customHeight="1">
      <c r="B1100" s="2"/>
    </row>
    <row r="1101" spans="2:2" ht="15.75" customHeight="1">
      <c r="B1101" s="2"/>
    </row>
    <row r="1102" spans="2:2" ht="15.75" customHeight="1">
      <c r="B1102" s="2"/>
    </row>
    <row r="1103" spans="2:2" ht="15.75" customHeight="1">
      <c r="B1103" s="2"/>
    </row>
    <row r="1104" spans="2:2" ht="15.75" customHeight="1">
      <c r="B1104" s="2"/>
    </row>
    <row r="1105" spans="2:2" ht="15.75" customHeight="1">
      <c r="B1105" s="2"/>
    </row>
    <row r="1106" spans="2:2" ht="15.75" customHeight="1">
      <c r="B1106" s="2"/>
    </row>
    <row r="1107" spans="2:2" ht="15.75" customHeight="1">
      <c r="B1107" s="2"/>
    </row>
    <row r="1108" spans="2:2" ht="15.75" customHeight="1">
      <c r="B1108" s="2"/>
    </row>
    <row r="1109" spans="2:2" ht="15.75" customHeight="1">
      <c r="B1109" s="2"/>
    </row>
    <row r="1110" spans="2:2" ht="15.75" customHeight="1">
      <c r="B1110" s="2"/>
    </row>
    <row r="1111" spans="2:2" ht="15.75" customHeight="1">
      <c r="B1111" s="2"/>
    </row>
    <row r="1112" spans="2:2" ht="15.75" customHeight="1">
      <c r="B1112" s="2"/>
    </row>
    <row r="1113" spans="2:2" ht="15.75" customHeight="1">
      <c r="B1113" s="2"/>
    </row>
    <row r="1114" spans="2:2" ht="15.75" customHeight="1">
      <c r="B1114" s="2"/>
    </row>
    <row r="1115" spans="2:2" ht="15.75" customHeight="1">
      <c r="B1115" s="2"/>
    </row>
    <row r="1116" spans="2:2" ht="15.75" customHeight="1">
      <c r="B1116" s="2"/>
    </row>
    <row r="1117" spans="2:2" ht="15.75" customHeight="1">
      <c r="B1117" s="2"/>
    </row>
    <row r="1118" spans="2:2" ht="15.75" customHeight="1">
      <c r="B1118" s="2"/>
    </row>
    <row r="1119" spans="2:2" ht="15.75" customHeight="1">
      <c r="B1119" s="2"/>
    </row>
    <row r="1120" spans="2:2" ht="15.75" customHeight="1">
      <c r="B1120" s="2"/>
    </row>
    <row r="1121" spans="2:2" ht="15.75" customHeight="1">
      <c r="B1121" s="2"/>
    </row>
    <row r="1122" spans="2:2" ht="15.75" customHeight="1">
      <c r="B1122" s="2"/>
    </row>
    <row r="1123" spans="2:2" ht="15.75" customHeight="1">
      <c r="B1123" s="2"/>
    </row>
    <row r="1124" spans="2:2" ht="15.75" customHeight="1">
      <c r="B1124" s="2"/>
    </row>
    <row r="1125" spans="2:2" ht="15.75" customHeight="1">
      <c r="B1125" s="2"/>
    </row>
    <row r="1126" spans="2:2" ht="15.75" customHeight="1">
      <c r="B1126" s="2"/>
    </row>
    <row r="1127" spans="2:2" ht="15.75" customHeight="1">
      <c r="B1127" s="2"/>
    </row>
    <row r="1128" spans="2:2" ht="15.75" customHeight="1">
      <c r="B1128" s="2"/>
    </row>
    <row r="1129" spans="2:2" ht="15.75" customHeight="1">
      <c r="B1129" s="2"/>
    </row>
    <row r="1130" spans="2:2" ht="15.75" customHeight="1">
      <c r="B1130" s="2"/>
    </row>
    <row r="1131" spans="2:2" ht="15.75" customHeight="1">
      <c r="B1131" s="2"/>
    </row>
    <row r="1132" spans="2:2" ht="15.75" customHeight="1">
      <c r="B1132" s="2"/>
    </row>
    <row r="1133" spans="2:2" ht="15.75" customHeight="1">
      <c r="B1133" s="2"/>
    </row>
    <row r="1134" spans="2:2" ht="15.75" customHeight="1">
      <c r="B1134" s="2"/>
    </row>
    <row r="1135" spans="2:2" ht="15.75" customHeight="1">
      <c r="B1135" s="2"/>
    </row>
    <row r="1136" spans="2:2" ht="15.75" customHeight="1">
      <c r="B1136" s="2"/>
    </row>
    <row r="1137" spans="2:2" ht="15.75" customHeight="1">
      <c r="B1137" s="2"/>
    </row>
    <row r="1138" spans="2:2" ht="15.75" customHeight="1">
      <c r="B1138" s="2"/>
    </row>
    <row r="1139" spans="2:2" ht="15.75" customHeight="1">
      <c r="B1139" s="2"/>
    </row>
    <row r="1140" spans="2:2" ht="15.75" customHeight="1">
      <c r="B1140" s="2"/>
    </row>
    <row r="1141" spans="2:2" ht="15.75" customHeight="1">
      <c r="B1141" s="2"/>
    </row>
    <row r="1142" spans="2:2" ht="15.75" customHeight="1">
      <c r="B1142" s="2"/>
    </row>
    <row r="1143" spans="2:2" ht="15.75" customHeight="1">
      <c r="B1143" s="2"/>
    </row>
    <row r="1144" spans="2:2" ht="15.75" customHeight="1">
      <c r="B1144" s="2"/>
    </row>
    <row r="1145" spans="2:2" ht="15.75" customHeight="1">
      <c r="B1145" s="2"/>
    </row>
    <row r="1146" spans="2:2" ht="15.75" customHeight="1">
      <c r="B1146" s="2"/>
    </row>
    <row r="1147" spans="2:2" ht="15.75" customHeight="1">
      <c r="B1147" s="2"/>
    </row>
    <row r="1148" spans="2:2" ht="15.75" customHeight="1">
      <c r="B1148" s="2"/>
    </row>
    <row r="1149" spans="2:2" ht="15.75" customHeight="1">
      <c r="B1149" s="2"/>
    </row>
    <row r="1150" spans="2:2" ht="15.75" customHeight="1">
      <c r="B1150" s="2"/>
    </row>
    <row r="1151" spans="2:2" ht="15.75" customHeight="1">
      <c r="B1151" s="2"/>
    </row>
    <row r="1152" spans="2:2" ht="15.75" customHeight="1">
      <c r="B1152" s="2"/>
    </row>
    <row r="1153" spans="2:2" ht="15.75" customHeight="1">
      <c r="B1153" s="2"/>
    </row>
    <row r="1154" spans="2:2" ht="15.75" customHeight="1">
      <c r="B1154" s="2"/>
    </row>
    <row r="1155" spans="2:2" ht="15.75" customHeight="1">
      <c r="B1155" s="2"/>
    </row>
    <row r="1156" spans="2:2" ht="15.75" customHeight="1">
      <c r="B1156" s="2"/>
    </row>
    <row r="1157" spans="2:2" ht="15.75" customHeight="1">
      <c r="B1157" s="2"/>
    </row>
    <row r="1158" spans="2:2" ht="15.75" customHeight="1">
      <c r="B1158" s="2"/>
    </row>
    <row r="1159" spans="2:2" ht="15.75" customHeight="1">
      <c r="B1159" s="2"/>
    </row>
    <row r="1160" spans="2:2" ht="15.75" customHeight="1">
      <c r="B1160" s="2"/>
    </row>
    <row r="1161" spans="2:2" ht="15.75" customHeight="1">
      <c r="B1161" s="2"/>
    </row>
    <row r="1162" spans="2:2" ht="15.75" customHeight="1">
      <c r="B1162" s="2"/>
    </row>
    <row r="1163" spans="2:2" ht="15.75" customHeight="1">
      <c r="B1163" s="2"/>
    </row>
    <row r="1164" spans="2:2" ht="15.75" customHeight="1">
      <c r="B1164" s="2"/>
    </row>
    <row r="1165" spans="2:2" ht="15.75" customHeight="1">
      <c r="B1165" s="2"/>
    </row>
    <row r="1166" spans="2:2" ht="15.75" customHeight="1">
      <c r="B1166" s="2"/>
    </row>
    <row r="1167" spans="2:2" ht="15.75" customHeight="1">
      <c r="B1167" s="2"/>
    </row>
    <row r="1168" spans="2:2" ht="15.75" customHeight="1">
      <c r="B1168" s="2"/>
    </row>
    <row r="1169" spans="2:2" ht="15.75" customHeight="1">
      <c r="B1169" s="2"/>
    </row>
    <row r="1170" spans="2:2" ht="15.75" customHeight="1">
      <c r="B1170" s="2"/>
    </row>
    <row r="1171" spans="2:2" ht="15.75" customHeight="1">
      <c r="B1171" s="2"/>
    </row>
    <row r="1172" spans="2:2" ht="15.75" customHeight="1">
      <c r="B1172" s="2"/>
    </row>
    <row r="1173" spans="2:2" ht="15.75" customHeight="1">
      <c r="B1173" s="2"/>
    </row>
    <row r="1174" spans="2:2" ht="15.75" customHeight="1">
      <c r="B1174" s="2"/>
    </row>
    <row r="1175" spans="2:2" ht="15.75" customHeight="1">
      <c r="B1175" s="2"/>
    </row>
    <row r="1176" spans="2:2" ht="15.75" customHeight="1">
      <c r="B1176" s="2"/>
    </row>
    <row r="1177" spans="2:2" ht="15.75" customHeight="1">
      <c r="B1177" s="2"/>
    </row>
    <row r="1178" spans="2:2" ht="15.75" customHeight="1">
      <c r="B1178" s="2"/>
    </row>
    <row r="1179" spans="2:2" ht="15.75" customHeight="1">
      <c r="B1179" s="2"/>
    </row>
    <row r="1180" spans="2:2" ht="15.75" customHeight="1">
      <c r="B1180" s="2"/>
    </row>
    <row r="1181" spans="2:2" ht="15.75" customHeight="1">
      <c r="B1181" s="2"/>
    </row>
    <row r="1182" spans="2:2" ht="15.75" customHeight="1">
      <c r="B1182" s="2"/>
    </row>
    <row r="1183" spans="2:2" ht="15.75" customHeight="1">
      <c r="B1183" s="2"/>
    </row>
    <row r="1184" spans="2:2" ht="15.75" customHeight="1">
      <c r="B1184" s="2"/>
    </row>
    <row r="1185" spans="2:2" ht="15.75" customHeight="1">
      <c r="B1185" s="2"/>
    </row>
    <row r="1186" spans="2:2" ht="15.75" customHeight="1">
      <c r="B1186" s="2"/>
    </row>
    <row r="1187" spans="2:2" ht="15.75" customHeight="1">
      <c r="B1187" s="2"/>
    </row>
    <row r="1188" spans="2:2" ht="15.75" customHeight="1">
      <c r="B1188" s="2"/>
    </row>
    <row r="1189" spans="2:2" ht="15.75" customHeight="1">
      <c r="B1189" s="2"/>
    </row>
    <row r="1190" spans="2:2" ht="15.75" customHeight="1">
      <c r="B1190" s="2"/>
    </row>
    <row r="1191" spans="2:2" ht="15.75" customHeight="1">
      <c r="B1191" s="2"/>
    </row>
    <row r="1192" spans="2:2" ht="15.75" customHeight="1">
      <c r="B1192" s="2"/>
    </row>
    <row r="1193" spans="2:2" ht="15.75" customHeight="1">
      <c r="B1193" s="2"/>
    </row>
    <row r="1194" spans="2:2" ht="15.75" customHeight="1">
      <c r="B1194" s="2"/>
    </row>
    <row r="1195" spans="2:2" ht="15.75" customHeight="1">
      <c r="B1195" s="2"/>
    </row>
    <row r="1196" spans="2:2" ht="15.75" customHeight="1">
      <c r="B1196" s="2"/>
    </row>
    <row r="1197" spans="2:2" ht="15.75" customHeight="1">
      <c r="B1197" s="2"/>
    </row>
    <row r="1198" spans="2:2" ht="15.75" customHeight="1">
      <c r="B1198" s="2"/>
    </row>
    <row r="1199" spans="2:2" ht="15.75" customHeight="1">
      <c r="B1199" s="2"/>
    </row>
    <row r="1200" spans="2:2" ht="15.75" customHeight="1">
      <c r="B1200" s="2"/>
    </row>
    <row r="1201" spans="2:2" ht="15.75" customHeight="1">
      <c r="B1201" s="2"/>
    </row>
    <row r="1202" spans="2:2" ht="15.75" customHeight="1">
      <c r="B1202" s="2"/>
    </row>
    <row r="1203" spans="2:2" ht="15.75" customHeight="1">
      <c r="B1203" s="2"/>
    </row>
    <row r="1204" spans="2:2" ht="15.75" customHeight="1">
      <c r="B1204" s="2"/>
    </row>
    <row r="1205" spans="2:2" ht="15.75" customHeight="1">
      <c r="B1205" s="2"/>
    </row>
    <row r="1206" spans="2:2" ht="15.75" customHeight="1">
      <c r="B1206" s="2"/>
    </row>
    <row r="1207" spans="2:2" ht="15.75" customHeight="1">
      <c r="B1207" s="2"/>
    </row>
  </sheetData>
  <phoneticPr fontId="8" type="noConversion"/>
  <dataValidations count="2">
    <dataValidation type="list" allowBlank="1" showErrorMessage="1" sqref="B2:B510 C482:C510" xr:uid="{00000000-0002-0000-0000-000000000000}">
      <formula1>"Đơn ngữ,Song ngữ,Đa ngữ"</formula1>
    </dataValidation>
    <dataValidation type="list" allowBlank="1" showErrorMessage="1" sqref="D366 C2:C481" xr:uid="{4E3B9D37-A17B-4C7E-AC71-70C0F1F077F0}">
      <formula1>$H$2:$H$10</formula1>
    </dataValidation>
  </dataValidations>
  <hyperlinks>
    <hyperlink ref="A65" r:id="rId1" xr:uid="{00000000-0004-0000-0000-000001000000}"/>
    <hyperlink ref="A68" r:id="rId2" xr:uid="{00000000-0004-0000-0000-000002000000}"/>
    <hyperlink ref="A130" r:id="rId3" xr:uid="{00000000-0004-0000-0000-000004000000}"/>
    <hyperlink ref="A178" r:id="rId4" xr:uid="{00000000-0004-0000-0000-000005000000}"/>
    <hyperlink ref="A195" r:id="rId5" xr:uid="{00000000-0004-0000-0000-000006000000}"/>
    <hyperlink ref="A196" r:id="rId6" xr:uid="{00000000-0004-0000-0000-000007000000}"/>
    <hyperlink ref="A256" r:id="rId7" xr:uid="{00000000-0004-0000-0000-000008000000}"/>
  </hyperlinks>
  <pageMargins left="0.7" right="0.7" top="0.75" bottom="0.75" header="0.3" footer="0.3"/>
  <pageSetup orientation="portrait" horizontalDpi="0" verticalDpi="0"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4C72A-5AF3-448D-8C86-828301A644E1}">
  <dimension ref="A1:Z298"/>
  <sheetViews>
    <sheetView topLeftCell="G1" workbookViewId="0">
      <selection activeCell="J10" sqref="J10"/>
    </sheetView>
  </sheetViews>
  <sheetFormatPr defaultRowHeight="12.75"/>
  <cols>
    <col min="1" max="1" width="63.140625" style="3" customWidth="1"/>
    <col min="2" max="2" width="34" style="3" customWidth="1"/>
    <col min="3" max="3" width="14.5703125" customWidth="1"/>
    <col min="4" max="16384" width="9.140625" style="3"/>
  </cols>
  <sheetData>
    <row r="1" spans="1:26" ht="25.5">
      <c r="A1" s="3" t="str" cm="1">
        <f t="array" ref="A1:A4">_xlfn.UNIQUE(SignData[Column2])</f>
        <v>Song ngữ</v>
      </c>
      <c r="G1" s="1" t="s">
        <v>263</v>
      </c>
      <c r="H1">
        <f>COUNTIFS(D:D,"VNE")</f>
        <v>79</v>
      </c>
      <c r="J1" s="3" t="s">
        <v>539</v>
      </c>
      <c r="K1" s="3">
        <f>COUNTIFS(D:D,"VNE",C:C,"Ăn uống")</f>
        <v>19</v>
      </c>
      <c r="M1" s="1" t="s">
        <v>548</v>
      </c>
      <c r="N1" s="3">
        <f>COUNTIFS(D:D,"VNE",C:C,"Thương mại")</f>
        <v>43</v>
      </c>
      <c r="P1" s="1" t="s">
        <v>557</v>
      </c>
      <c r="Q1" s="3">
        <f>COUNTIFS(D:D,"VNE",C:C,"Lưu trú")</f>
        <v>0</v>
      </c>
      <c r="S1" s="3" t="s">
        <v>568</v>
      </c>
      <c r="T1" s="3">
        <f>COUNTIFS(D:D,"VNE",C:C,"Khác")</f>
        <v>11</v>
      </c>
      <c r="V1" s="3" t="s">
        <v>566</v>
      </c>
      <c r="W1" s="3">
        <f>COUNTIFS(D:D,"VNE",C:C,"Thẩm mỹ")</f>
        <v>3</v>
      </c>
    </row>
    <row r="2" spans="1:26" ht="25.5">
      <c r="A2" s="3" t="str">
        <v>Đơn ngữ</v>
      </c>
      <c r="G2" s="1" t="s">
        <v>262</v>
      </c>
      <c r="H2">
        <f>COUNTIFS(D:D,"ENG")</f>
        <v>180</v>
      </c>
      <c r="J2" s="3" t="s">
        <v>540</v>
      </c>
      <c r="K2" s="3">
        <f>COUNTIFS(D:D,"ENG",C:C,"Ăn uống")</f>
        <v>39</v>
      </c>
      <c r="M2" s="1" t="s">
        <v>549</v>
      </c>
      <c r="N2" s="3">
        <f>COUNTIFS(D:D,"ENG",C:C,"Thương mại")</f>
        <v>61</v>
      </c>
      <c r="P2" s="1" t="s">
        <v>558</v>
      </c>
      <c r="Q2" s="3">
        <f>COUNTIFS(D:D,"ENG",C:C,"Lưu trú")</f>
        <v>29</v>
      </c>
      <c r="S2" s="3" t="s">
        <v>569</v>
      </c>
      <c r="T2" s="3">
        <f>COUNTIFS(D:D,"ENG",C:C,"Khác")</f>
        <v>14</v>
      </c>
      <c r="V2" s="3" t="s">
        <v>567</v>
      </c>
      <c r="W2" s="3">
        <f>COUNTIFS(D:D,"ENG",C:C,"Thẩm mỹ")</f>
        <v>16</v>
      </c>
      <c r="Y2" s="3" t="s">
        <v>570</v>
      </c>
      <c r="Z2" s="3">
        <f>COUNTIFS(D:D,"ENG",C:C,"Du lịch")</f>
        <v>12</v>
      </c>
    </row>
    <row r="3" spans="1:26" ht="25.5">
      <c r="A3" s="3" t="str">
        <v>Đa ngữ</v>
      </c>
      <c r="G3" s="1" t="s">
        <v>269</v>
      </c>
      <c r="H3" s="3">
        <f>COUNTIFS(D:D,"FRE")</f>
        <v>7</v>
      </c>
      <c r="J3" s="3" t="s">
        <v>541</v>
      </c>
      <c r="K3" s="3">
        <f>COUNTIFS(D:D,"FRE",C:C,"Ăn uống")</f>
        <v>5</v>
      </c>
      <c r="M3" s="1" t="s">
        <v>550</v>
      </c>
      <c r="N3" s="3">
        <f>COUNTIFS(D:D,"FRE",C:C,"Thương mại")</f>
        <v>1</v>
      </c>
      <c r="P3" s="1" t="s">
        <v>559</v>
      </c>
      <c r="Q3" s="3">
        <f>COUNTIFS(D:D,"FRE",C:C,"Lưu trú")</f>
        <v>1</v>
      </c>
    </row>
    <row r="4" spans="1:26" ht="38.25">
      <c r="A4" s="3">
        <v>0</v>
      </c>
      <c r="G4" s="1" t="s">
        <v>270</v>
      </c>
      <c r="H4">
        <f>COUNTIFS(D:D,"SPA")</f>
        <v>0</v>
      </c>
      <c r="J4" s="3" t="s">
        <v>542</v>
      </c>
      <c r="K4" s="3">
        <f>COUNTIFS(D:D,"PROPER NOUN",C:C,"Ăn uống")</f>
        <v>4</v>
      </c>
      <c r="M4" s="1" t="s">
        <v>551</v>
      </c>
      <c r="N4" s="3">
        <f>COUNTIFS(D:D,"SPA",C:C,"Thương mại")</f>
        <v>0</v>
      </c>
      <c r="P4" s="1" t="s">
        <v>560</v>
      </c>
      <c r="Q4" s="3">
        <f>COUNTIFS(D:D,"SPA",C:C,"Lưu trú")</f>
        <v>0</v>
      </c>
    </row>
    <row r="5" spans="1:26" ht="38.25">
      <c r="G5" s="3" t="s">
        <v>505</v>
      </c>
      <c r="H5" s="3">
        <f>COUNTIFS(D:D,"ITA")</f>
        <v>1</v>
      </c>
      <c r="J5" s="3" t="s">
        <v>543</v>
      </c>
      <c r="K5" s="3">
        <f>COUNTIFS(D:D,"ITA",C:C,"Ăn uống")</f>
        <v>1</v>
      </c>
      <c r="M5" s="3" t="s">
        <v>552</v>
      </c>
      <c r="N5" s="3">
        <f>COUNTIFS(D:D,"ITA",C:C,"Thương mại")</f>
        <v>0</v>
      </c>
      <c r="P5" s="3" t="s">
        <v>561</v>
      </c>
      <c r="Q5" s="3">
        <f>COUNTIFS(D:D,"ITA",C:C,"Lưu trú")</f>
        <v>0</v>
      </c>
    </row>
    <row r="6" spans="1:26" ht="25.5">
      <c r="G6" s="1" t="s">
        <v>264</v>
      </c>
      <c r="H6">
        <f>COUNTIFS(D:D,"KOR")</f>
        <v>0</v>
      </c>
      <c r="J6" s="3" t="s">
        <v>544</v>
      </c>
      <c r="K6" s="3">
        <f>COUNTIFS(D:D,"CHI",C:C,"Ăn uống")</f>
        <v>1</v>
      </c>
      <c r="M6" s="1" t="s">
        <v>553</v>
      </c>
      <c r="N6" s="3">
        <f>COUNTIFS(D:D,"KOR",C:C,"Thương mại")</f>
        <v>0</v>
      </c>
      <c r="P6" s="1" t="s">
        <v>562</v>
      </c>
      <c r="Q6" s="3">
        <f>COUNTIFS(D:D,"KOR",C:C,"Lưu trú")</f>
        <v>0</v>
      </c>
    </row>
    <row r="7" spans="1:26">
      <c r="A7" s="5" t="s">
        <v>7</v>
      </c>
      <c r="G7" s="1" t="s">
        <v>265</v>
      </c>
      <c r="H7">
        <f>COUNTIFS(D:D,"JAP")</f>
        <v>1</v>
      </c>
      <c r="J7" s="3" t="s">
        <v>416</v>
      </c>
      <c r="K7" s="3">
        <f>SUM(K1:K6)</f>
        <v>69</v>
      </c>
      <c r="M7" s="1" t="s">
        <v>554</v>
      </c>
      <c r="N7" s="3">
        <f>COUNTIFS(D:D,"JAP",C:C,"Thương mại")</f>
        <v>1</v>
      </c>
      <c r="P7" s="1" t="s">
        <v>563</v>
      </c>
      <c r="Q7" s="3">
        <f>COUNTIFS(D:D,"JAP",C:C,"Lưu trú")</f>
        <v>0</v>
      </c>
    </row>
    <row r="8" spans="1:26">
      <c r="G8" s="1" t="s">
        <v>266</v>
      </c>
      <c r="H8">
        <f>COUNTIFS(D:D,"CHI")</f>
        <v>1</v>
      </c>
      <c r="M8" s="1" t="s">
        <v>555</v>
      </c>
      <c r="N8" s="3">
        <f>COUNTIFS(D:D,"CHI",C:C,"Thương mại")</f>
        <v>0</v>
      </c>
      <c r="P8" s="1" t="s">
        <v>564</v>
      </c>
      <c r="Q8" s="3">
        <f>COUNTIFS(D:D,"CHI",C:C,"Lưu trú")</f>
        <v>0</v>
      </c>
    </row>
    <row r="9" spans="1:26" ht="38.25">
      <c r="A9" s="3" t="str" cm="1">
        <f t="array" ref="A9:C298">_xlfn._xlws.FILTER(SignData[],SignData[Column2]=A7,"nothing found")</f>
        <v>CRAVE COMPANY LIMITED
SPRING 15
15 Hang Khay 0948938354</v>
      </c>
      <c r="B9" s="3" t="str">
        <v>Đơn ngữ</v>
      </c>
      <c r="C9" t="str">
        <v>Ăn uống</v>
      </c>
      <c r="D9" s="3" t="s">
        <v>262</v>
      </c>
      <c r="G9" s="1" t="s">
        <v>267</v>
      </c>
      <c r="H9">
        <f>COUNTIFS(D:D,"PROPER NOUN")</f>
        <v>21</v>
      </c>
      <c r="M9" s="1" t="s">
        <v>556</v>
      </c>
      <c r="N9" s="3">
        <f>COUNTIFS(D:D,"PROPER NOUN",C:C,"Thương mại")</f>
        <v>15</v>
      </c>
      <c r="P9" s="1" t="s">
        <v>565</v>
      </c>
      <c r="Q9" s="3">
        <f>COUNTIFS(D:D,"PROPER NOUN",C:C,"Lưu trú")</f>
        <v>0</v>
      </c>
    </row>
    <row r="10" spans="1:26" ht="127.5">
      <c r="A10" s="3" t="str">
        <v>ĐẶC SẢN HỮU LŨNG - LẠNG SƠN
9A HÀNG KHAY
- VỊT KHAY
- KHÂU NHỤC
- HEO SỮA QUAY
- LẠP SƯỜN
- BÁNH CUỐN
- BÁNH NGẢI
039 477 8888
0944 898 989</v>
      </c>
      <c r="B10" s="3" t="str">
        <v>Đơn ngữ</v>
      </c>
      <c r="C10" t="str">
        <v>Thương mại</v>
      </c>
      <c r="D10" s="3" t="s">
        <v>263</v>
      </c>
      <c r="G10" s="12" t="s">
        <v>416</v>
      </c>
      <c r="H10" s="3">
        <f>SUM(H1:H9)</f>
        <v>290</v>
      </c>
      <c r="M10" s="3" t="s">
        <v>416</v>
      </c>
      <c r="N10" s="3">
        <f>SUM(N1:N9)</f>
        <v>121</v>
      </c>
    </row>
    <row r="11" spans="1:26" ht="76.5">
      <c r="A11" s="3" t="str">
        <v>9c HÀNG KHAY
Mỹ Nghệ Thăng Long
Quang Anh
Kim Thu
ĐTCH: 04.8259996
DĐ: 0913210452</v>
      </c>
      <c r="B11" s="3" t="str">
        <v>Đơn ngữ</v>
      </c>
      <c r="C11" t="str">
        <v>Thương mại</v>
      </c>
      <c r="D11" s="3" t="s">
        <v>263</v>
      </c>
    </row>
    <row r="12" spans="1:26" ht="114.75">
      <c r="A12" s="3" t="str">
        <v>TOUR INFORMATION CENTER
HA NOI QUEEN TRAVEL
BOOKING OFFICE
Add: 3 Hang Khay Str, Hoan Kiem Dist, Hanoi
Tel: 0974889368
BOOKING OFFICE
EXCHANGE MONEY
LAUNDRY
SIM CARD 3G, 4G</v>
      </c>
      <c r="B12" s="3" t="str">
        <v>Đơn ngữ</v>
      </c>
      <c r="C12" t="str">
        <v>Du lịch</v>
      </c>
      <c r="D12" s="3" t="s">
        <v>262</v>
      </c>
    </row>
    <row r="13" spans="1:26" ht="77.25" customHeight="1">
      <c r="A13" s="3" t="str">
        <v>BI.NGUYEN
GRILLZ &amp; JEWELRY
Since 2017</v>
      </c>
      <c r="B13" s="3" t="str">
        <v>Đơn ngữ</v>
      </c>
      <c r="C13" t="str">
        <v>Thương mại</v>
      </c>
      <c r="D13" s="3" t="s">
        <v>262</v>
      </c>
    </row>
    <row r="14" spans="1:26" ht="25.5">
      <c r="A14" s="3" t="str">
        <v>Patisserie
Since 2010</v>
      </c>
      <c r="B14" s="3" t="str">
        <v>Đơn ngữ</v>
      </c>
      <c r="C14" t="str">
        <v>Ăn uống</v>
      </c>
      <c r="D14" s="3" t="s">
        <v>262</v>
      </c>
    </row>
    <row r="15" spans="1:26" ht="51">
      <c r="A15" s="3" t="str">
        <v>Little Hanoi Hotel
BOOKING OFFICE
32 LE THAI TO
TEL: 024.39289897 – 091 3681033</v>
      </c>
      <c r="B15" s="3" t="str">
        <v>Đơn ngữ</v>
      </c>
      <c r="C15" t="str">
        <v>Lưu trú</v>
      </c>
      <c r="D15" s="3" t="s">
        <v>262</v>
      </c>
    </row>
    <row r="16" spans="1:26" ht="25.5">
      <c r="A16" s="3" t="str">
        <v>Chixmax</v>
      </c>
      <c r="B16" s="3" t="str">
        <v>Đơn ngữ</v>
      </c>
      <c r="C16" t="str">
        <v>Ăn uống</v>
      </c>
      <c r="D16" s="3" t="s">
        <v>267</v>
      </c>
    </row>
    <row r="17" spans="1:4" ht="64.5" customHeight="1">
      <c r="A17" s="3" t="str">
        <v>VID Fashion
www.vid.com.vn
No6 - Le Thai To – Hoan Kiem – Ha Noi.
Tel: 04.393.78.606</v>
      </c>
      <c r="B17" s="3" t="str">
        <v>Đơn ngữ</v>
      </c>
      <c r="C17" t="str">
        <v>Thương mại</v>
      </c>
      <c r="D17" s="3" t="s">
        <v>262</v>
      </c>
    </row>
    <row r="18" spans="1:4" ht="165.75">
      <c r="A18" s="3" t="str">
        <v>THE NOTE COFFEE
POST-IT LOVE
Hanoi Km 0 www.thenote.vn
04 3938 0468
EGG COFFEE COCONUT COFFEE
Espresso
Cappuccino
Smoothies
Cakes
Snacks
Wifi
AirConditioner
3 floors</v>
      </c>
      <c r="B18" s="3" t="str">
        <v>Đơn ngữ</v>
      </c>
      <c r="C18" t="str">
        <v>Ăn uống</v>
      </c>
      <c r="D18" s="3" t="s">
        <v>262</v>
      </c>
    </row>
    <row r="19" spans="1:4" ht="25.5">
      <c r="A19" s="3" t="str">
        <v>KÍNH MẮT THÀNH HIẾU
ĐC: 64 Lương Văn Can – ĐT: 0902194077</v>
      </c>
      <c r="B19" s="3" t="str">
        <v>Đơn ngữ</v>
      </c>
      <c r="C19" t="str">
        <v>Thương mại</v>
      </c>
      <c r="D19" s="3" t="s">
        <v>262</v>
      </c>
    </row>
    <row r="20" spans="1:4" ht="38.25">
      <c r="A20" s="3" t="str">
        <v>64 KÍNH MẮT HÙNG SƠN
64 Lương Văn Can
090 323 7773</v>
      </c>
      <c r="B20" s="3" t="str">
        <v>Đơn ngữ</v>
      </c>
      <c r="C20" t="str">
        <v>Thương mại</v>
      </c>
      <c r="D20" s="3" t="s">
        <v>263</v>
      </c>
    </row>
    <row r="21" spans="1:4" ht="36" customHeight="1">
      <c r="A21" s="3" t="str">
        <v>the BALCONY
COFFEE &amp; PUB
2nd floor</v>
      </c>
      <c r="B21" s="3" t="str">
        <v>Đơn ngữ</v>
      </c>
      <c r="C21" t="str">
        <v>Ăn uống</v>
      </c>
      <c r="D21" s="3" t="s">
        <v>262</v>
      </c>
    </row>
    <row r="22" spans="1:4" ht="51">
      <c r="A22" s="3" t="str">
        <v>Häagen-Dazs TM
ĐỊA ĐIỂM KINH DOANH HAAGEN DAZS 1 – CTCP INN SAIGON – CHI NHÁNH HÀ NỘI – 4-6 Lê Thái Tổ, Phường Hàng Trống, Quận Hoàn Kiếm, TP Hà Nội – 024 7309 7099</v>
      </c>
      <c r="B22" s="3" t="str">
        <v>Đơn ngữ</v>
      </c>
      <c r="C22" t="str">
        <v>Ăn uống</v>
      </c>
      <c r="D22" s="3" t="s">
        <v>263</v>
      </c>
    </row>
    <row r="23" spans="1:4">
      <c r="A23" s="3" t="str">
        <v>HIGHLANDS COFFEE</v>
      </c>
      <c r="B23" s="3" t="str">
        <v>Đơn ngữ</v>
      </c>
      <c r="C23" t="str">
        <v>Ăn uống</v>
      </c>
      <c r="D23" s="3" t="s">
        <v>262</v>
      </c>
    </row>
    <row r="24" spans="1:4" ht="25.5">
      <c r="A24" s="3" t="str">
        <v>THAI VILLAGE Restaurants
3 &amp; 5 Floor</v>
      </c>
      <c r="B24" s="3" t="str">
        <v>Đơn ngữ</v>
      </c>
      <c r="C24" t="str">
        <v>Ăn uống</v>
      </c>
      <c r="D24" s="3" t="s">
        <v>262</v>
      </c>
    </row>
    <row r="25" spans="1:4" ht="30.75" customHeight="1">
      <c r="A25" s="3" t="str">
        <v>LAIKA Café</v>
      </c>
      <c r="B25" s="3" t="str">
        <v>Đơn ngữ</v>
      </c>
      <c r="C25" t="str">
        <v>Ăn uống</v>
      </c>
      <c r="D25" s="3" t="s">
        <v>269</v>
      </c>
    </row>
    <row r="26" spans="1:4" ht="25.5">
      <c r="A26" s="3" t="str">
        <v>VUA CHẢ CÁ
Cơ sở 10</v>
      </c>
      <c r="B26" s="3" t="str">
        <v>Đơn ngữ</v>
      </c>
      <c r="C26" t="str">
        <v>Ăn uống</v>
      </c>
      <c r="D26" s="3" t="s">
        <v>263</v>
      </c>
    </row>
    <row r="27" spans="1:4">
      <c r="A27" s="3" t="str">
        <v>HIGHLANDS COFFEE</v>
      </c>
      <c r="B27" s="3" t="str">
        <v>Đơn ngữ</v>
      </c>
      <c r="C27" t="str">
        <v>Ăn uống</v>
      </c>
      <c r="D27" s="3" t="s">
        <v>262</v>
      </c>
    </row>
    <row r="28" spans="1:4" ht="25.5">
      <c r="A28" s="3" t="str">
        <v>HANOI 1930 BISTRO
COFFEE &amp; RESTAURANT</v>
      </c>
      <c r="B28" s="3" t="str">
        <v>Đơn ngữ</v>
      </c>
      <c r="C28" t="str">
        <v>Ăn uống</v>
      </c>
      <c r="D28" s="3" t="s">
        <v>262</v>
      </c>
    </row>
    <row r="29" spans="1:4">
      <c r="A29" s="3" t="str">
        <v>Tiger CRYSTAL</v>
      </c>
      <c r="B29" s="3" t="str">
        <v>Đơn ngữ</v>
      </c>
      <c r="C29" t="str">
        <v>Ăn uống</v>
      </c>
      <c r="D29" s="3" t="s">
        <v>262</v>
      </c>
    </row>
    <row r="30" spans="1:4" ht="25.5">
      <c r="A30" s="3" t="str">
        <v>ALDO</v>
      </c>
      <c r="B30" s="3" t="str">
        <v>Đơn ngữ</v>
      </c>
      <c r="C30" t="str">
        <v>Thương mại</v>
      </c>
      <c r="D30" s="3" t="s">
        <v>267</v>
      </c>
    </row>
    <row r="31" spans="1:4" ht="51">
      <c r="A31" s="3" t="str">
        <v>Smartphone ACCESSORIES
PHONE REPAIR CENTRE 4G, 5G SIM
0906 044 078
15 Đinh Tiên Hoàng</v>
      </c>
      <c r="B31" s="3" t="str">
        <v>Đơn ngữ</v>
      </c>
      <c r="C31" t="str">
        <v>Thương mại</v>
      </c>
      <c r="D31" s="3" t="s">
        <v>262</v>
      </c>
    </row>
    <row r="32" spans="1:4" ht="30.75" customHeight="1">
      <c r="A32" s="3" t="str">
        <v>MBAKES
11 ĐINH TIÊN HOÀNG
HOTLINE : 0943 099 495</v>
      </c>
      <c r="B32" s="3" t="str">
        <v>Đơn ngữ</v>
      </c>
      <c r="C32" t="str">
        <v>Ăn uống</v>
      </c>
      <c r="D32" s="3" t="s">
        <v>262</v>
      </c>
    </row>
    <row r="33" spans="1:4">
      <c r="A33" s="3" t="str">
        <v>FU RONG HUA</v>
      </c>
      <c r="B33" s="3" t="str">
        <v>Đơn ngữ</v>
      </c>
      <c r="C33" t="str">
        <v>Ăn uống</v>
      </c>
      <c r="D33" s="3" t="s">
        <v>266</v>
      </c>
    </row>
    <row r="34" spans="1:4" ht="40.5" customHeight="1">
      <c r="A34" s="3" t="str">
        <v>ALLUVIA CHOCOLATIER
VIETNAMESE CHOCOLATE – COFFEE – SOUVENIRS
45 ĐINH TIÊN HOÀNG, HÀ NỘI
0906 822 050</v>
      </c>
      <c r="B34" s="3" t="str">
        <v>Đơn ngữ</v>
      </c>
      <c r="C34" t="str">
        <v>Thương mại</v>
      </c>
      <c r="D34" s="3" t="s">
        <v>262</v>
      </c>
    </row>
    <row r="35" spans="1:4" ht="114.75">
      <c r="A35" s="3" t="str">
        <v>Coffee &amp; Tea
ORIGINAL COFFEE &amp; TEA
ROASTED LOCALLY
Kopiluwak, Weasel, Blue Mountain, Traditional, Arabica, Olong tea, Lotus tea
37 Đinh Tiên Hoàng
093 453 1303
trung coffee
trungcoffee.com</v>
      </c>
      <c r="B35" s="3" t="str">
        <v>Đơn ngữ</v>
      </c>
      <c r="C35" t="str">
        <v>Ăn uống</v>
      </c>
      <c r="D35" s="3" t="s">
        <v>262</v>
      </c>
    </row>
    <row r="36" spans="1:4" ht="23.25" customHeight="1">
      <c r="A36" s="3" t="str">
        <v>TROPICANA TRAVEL
FREE INFORMATION
Add: 17 Dinh Tien Hoang, Hoan Kiem, Hanoi – Tel: 0974.889.368</v>
      </c>
      <c r="B36" s="3" t="str">
        <v>Đơn ngữ</v>
      </c>
      <c r="C36" t="str">
        <v>Du lịch</v>
      </c>
      <c r="D36" s="3" t="s">
        <v>262</v>
      </c>
    </row>
    <row r="37" spans="1:4" ht="78" customHeight="1">
      <c r="A37" s="3" t="str">
        <v>GINKO
T – SHIRTS
49 Đinh Tiên Hoàng</v>
      </c>
      <c r="B37" s="3" t="str">
        <v>Đơn ngữ</v>
      </c>
      <c r="C37" t="str">
        <v>Thương mại</v>
      </c>
      <c r="D37" s="3" t="s">
        <v>262</v>
      </c>
    </row>
    <row r="38" spans="1:4">
      <c r="A38" s="3" t="str">
        <v>HERBALIST</v>
      </c>
      <c r="B38" s="3" t="str">
        <v>Đơn ngữ</v>
      </c>
      <c r="C38" t="str">
        <v>Thương mại</v>
      </c>
      <c r="D38" s="3" t="s">
        <v>262</v>
      </c>
    </row>
    <row r="39" spans="1:4">
      <c r="A39" s="3" t="str">
        <v>HELIO COFFEE</v>
      </c>
      <c r="B39" s="3" t="str">
        <v>Đơn ngữ</v>
      </c>
      <c r="C39" t="str">
        <v>Thương mại</v>
      </c>
      <c r="D39" s="3" t="s">
        <v>262</v>
      </c>
    </row>
    <row r="40" spans="1:4" ht="25.5">
      <c r="A40" s="3" t="str">
        <v>KHANG 
Vietnam export</v>
      </c>
      <c r="B40" s="3" t="str">
        <v>Đơn ngữ</v>
      </c>
      <c r="C40" t="str">
        <v>Thương mại</v>
      </c>
      <c r="D40" s="3" t="s">
        <v>262</v>
      </c>
    </row>
    <row r="41" spans="1:4">
      <c r="A41" s="3" t="str">
        <v>Coffee 63</v>
      </c>
      <c r="B41" s="3" t="str">
        <v>Đơn ngữ</v>
      </c>
      <c r="C41" t="str">
        <v>Ăn uống</v>
      </c>
      <c r="D41" s="3" t="s">
        <v>262</v>
      </c>
    </row>
    <row r="42" spans="1:4">
      <c r="A42" s="3" t="str">
        <v>VINTAGE 1976 CAFE</v>
      </c>
      <c r="B42" s="3" t="str">
        <v>Đơn ngữ</v>
      </c>
      <c r="C42" t="str">
        <v>Ăn uống</v>
      </c>
      <c r="D42" s="3" t="s">
        <v>269</v>
      </c>
    </row>
    <row r="43" spans="1:4">
      <c r="A43" s="3" t="str">
        <v>Café de Mayfair</v>
      </c>
      <c r="B43" s="3" t="str">
        <v>Đơn ngữ</v>
      </c>
      <c r="C43" t="str">
        <v>Ăn uống</v>
      </c>
      <c r="D43" s="3" t="s">
        <v>269</v>
      </c>
    </row>
    <row r="44" spans="1:4" ht="51">
      <c r="A44" s="3" t="str">
        <v>TIKTAK
CO – WORKING SPACE
Floor 2
No. 1 Dinh Le Street</v>
      </c>
      <c r="B44" s="3" t="str">
        <v>Đơn ngữ</v>
      </c>
      <c r="C44" t="str">
        <v>Khác</v>
      </c>
      <c r="D44" s="3" t="s">
        <v>262</v>
      </c>
    </row>
    <row r="45" spans="1:4" ht="50.25" customHeight="1">
      <c r="A45" s="3" t="str">
        <v>eSpace
COWORKING
3rd floor, Savina Building, No 1 Dinh Le</v>
      </c>
      <c r="B45" s="3" t="str">
        <v>Đơn ngữ</v>
      </c>
      <c r="C45" t="str">
        <v>Khác</v>
      </c>
      <c r="D45" s="3" t="s">
        <v>262</v>
      </c>
    </row>
    <row r="46" spans="1:4" ht="25.5">
      <c r="A46" s="3" t="str">
        <v>LE FAUBOURG 
BISTRO &amp; CAFÉ</v>
      </c>
      <c r="B46" s="3" t="str">
        <v>Đơn ngữ</v>
      </c>
      <c r="C46" t="str">
        <v>Ăn uống</v>
      </c>
      <c r="D46" s="3" t="s">
        <v>269</v>
      </c>
    </row>
    <row r="47" spans="1:4" ht="50.25" customHeight="1">
      <c r="A47" s="3" t="str">
        <v>Cà phê AMA PARIS</v>
      </c>
      <c r="B47" s="3" t="str">
        <v>Đơn ngữ</v>
      </c>
      <c r="C47" t="str">
        <v>Ăn uống</v>
      </c>
      <c r="D47" s="3" t="s">
        <v>263</v>
      </c>
    </row>
    <row r="48" spans="1:4">
      <c r="A48" s="3" t="str">
        <v>aha coffee</v>
      </c>
      <c r="B48" s="3" t="str">
        <v>Đơn ngữ</v>
      </c>
      <c r="C48" t="str">
        <v>Ăn uống</v>
      </c>
      <c r="D48" s="3" t="s">
        <v>262</v>
      </c>
    </row>
    <row r="49" spans="1:4" ht="25.5">
      <c r="A49" s="3" t="str">
        <v>DEVIALET
INGÉNIERIE ACOUSTIQUE DE FRANCE</v>
      </c>
      <c r="B49" s="3" t="str">
        <v>Đơn ngữ</v>
      </c>
      <c r="C49" t="str">
        <v>Thương mại</v>
      </c>
      <c r="D49" s="3" t="s">
        <v>269</v>
      </c>
    </row>
    <row r="50" spans="1:4" ht="38.25">
      <c r="A50" s="3" t="str">
        <v>HAFASCO
CÔNG TY CỔ PHẦN THƯƠNG MẠI DỊCH VỤ THỜI TRANG HÀ NỘI
Địa chỉ: 58 Tràng Tiền, Hoàn Kiếm, Hà Nội</v>
      </c>
      <c r="B50" s="3" t="str">
        <v>Đơn ngữ</v>
      </c>
      <c r="C50" t="str">
        <v>Thương mại</v>
      </c>
      <c r="D50" s="3" t="s">
        <v>263</v>
      </c>
    </row>
    <row r="51" spans="1:4" ht="25.5">
      <c r="A51" s="3" t="str">
        <v>MAISON KITSUNÉ
PARIS</v>
      </c>
      <c r="B51" s="3" t="str">
        <v>Đơn ngữ</v>
      </c>
      <c r="C51" t="str">
        <v>Thương mại</v>
      </c>
      <c r="D51" s="3" t="s">
        <v>267</v>
      </c>
    </row>
    <row r="52" spans="1:4" ht="25.5">
      <c r="A52" s="3" t="str">
        <v>PARIS FRANCE
BEAUTY</v>
      </c>
      <c r="B52" s="3" t="str">
        <v>Đơn ngữ</v>
      </c>
      <c r="C52" t="str">
        <v>Thương mại</v>
      </c>
      <c r="D52" s="3" t="s">
        <v>262</v>
      </c>
    </row>
    <row r="53" spans="1:4">
      <c r="A53" s="3" t="str">
        <v>TỔNG CÔNG TY SÁCH VIỆT NAM</v>
      </c>
      <c r="B53" s="3" t="str">
        <v>Đơn ngữ</v>
      </c>
      <c r="C53" t="str">
        <v>Thương mại</v>
      </c>
      <c r="D53" s="3" t="s">
        <v>263</v>
      </c>
    </row>
    <row r="54" spans="1:4">
      <c r="A54" s="3" t="str">
        <v>eSpace</v>
      </c>
      <c r="B54" s="3" t="str">
        <v>Đơn ngữ</v>
      </c>
      <c r="C54" t="str">
        <v>Khác</v>
      </c>
      <c r="D54" s="3" t="s">
        <v>262</v>
      </c>
    </row>
    <row r="55" spans="1:4" ht="25.5">
      <c r="A55" s="3" t="str">
        <v>TIKTAK 
CO-WORKING SPACE</v>
      </c>
      <c r="B55" s="3" t="str">
        <v>Đơn ngữ</v>
      </c>
      <c r="C55" t="str">
        <v>Khác</v>
      </c>
      <c r="D55" s="3" t="s">
        <v>262</v>
      </c>
    </row>
    <row r="56" spans="1:4">
      <c r="A56" s="3" t="str">
        <v>TRUNG TÂM SÁCH VÀ VĂN HÓA PHẨM TRÀNG TIỀN</v>
      </c>
      <c r="B56" s="3" t="str">
        <v>Đơn ngữ</v>
      </c>
      <c r="C56" t="str">
        <v>Thương mại</v>
      </c>
      <c r="D56" s="3" t="s">
        <v>263</v>
      </c>
    </row>
    <row r="57" spans="1:4" ht="51">
      <c r="A57" s="3" t="str">
        <v>CÔNG TY CỔ PHẦN SÁCH VIỆT NAM
ĐC: 44 TRÀNG TIỀN – HOÀN KIẾM – HÀ NỘI
WWW.SAVINA.COM.VN
ĐT: 04.38257857</v>
      </c>
      <c r="B57" s="3" t="str">
        <v>Đơn ngữ</v>
      </c>
      <c r="C57" t="str">
        <v>Thương mại</v>
      </c>
      <c r="D57" s="3" t="s">
        <v>263</v>
      </c>
    </row>
    <row r="58" spans="1:4">
      <c r="A58" s="3" t="str">
        <v>HO GUOM CERAMICS</v>
      </c>
      <c r="B58" s="3" t="str">
        <v>Đơn ngữ</v>
      </c>
      <c r="C58" t="str">
        <v>Thương mại</v>
      </c>
      <c r="D58" s="3" t="s">
        <v>262</v>
      </c>
    </row>
    <row r="59" spans="1:4" ht="25.5">
      <c r="A59" s="3" t="str">
        <v>Givral ®
French Bakery since 1950</v>
      </c>
      <c r="B59" s="3" t="str">
        <v>Đơn ngữ</v>
      </c>
      <c r="C59" t="str">
        <v>Ăn uống</v>
      </c>
      <c r="D59" s="3" t="s">
        <v>262</v>
      </c>
    </row>
    <row r="60" spans="1:4" ht="25.5">
      <c r="A60" s="3" t="str">
        <v>TRANG TIEN HOTEL
TEL: 0243.8256.115</v>
      </c>
      <c r="B60" s="3" t="str">
        <v>Đơn ngữ</v>
      </c>
      <c r="C60" t="str">
        <v>Thương mại</v>
      </c>
      <c r="D60" s="3" t="s">
        <v>262</v>
      </c>
    </row>
    <row r="61" spans="1:4" ht="76.5">
      <c r="A61" s="3" t="str">
        <v>MY NGHE PHUONG DONG
COLLECTION
ANTIQUES SWATCH
ANTIQUES CLOCK
33 TRANG TIEN – HA NOI 
MOBILE: 0915 470 675</v>
      </c>
      <c r="B61" s="3" t="str">
        <v>Đơn ngữ</v>
      </c>
      <c r="C61" t="str">
        <v>Thương mại</v>
      </c>
      <c r="D61" s="3" t="s">
        <v>262</v>
      </c>
    </row>
    <row r="62" spans="1:4" ht="25.5">
      <c r="A62" s="3" t="str">
        <v>Poke HANOI
In The Alley</v>
      </c>
      <c r="B62" s="3" t="str">
        <v>Đơn ngữ</v>
      </c>
      <c r="C62" t="str">
        <v>Ăn uống</v>
      </c>
      <c r="D62" s="3" t="s">
        <v>262</v>
      </c>
    </row>
    <row r="63" spans="1:4" ht="38.25">
      <c r="A63" s="3" t="str">
        <v>Jillian
SWITZERLAND
The perfume of love</v>
      </c>
      <c r="B63" s="3" t="str">
        <v>Đơn ngữ</v>
      </c>
      <c r="C63" t="str">
        <v>Thương mại</v>
      </c>
      <c r="D63" s="3" t="s">
        <v>262</v>
      </c>
    </row>
    <row r="64" spans="1:4" ht="63.75">
      <c r="A64" s="3" t="str">
        <v>ATC
TRẦM HƯƠNG KHÁNH HÒA ®
Linh Khí của Trời Đất
27 HÀNG KHAY
0886 199 686</v>
      </c>
      <c r="B64" s="3" t="str">
        <v>Đơn ngữ</v>
      </c>
      <c r="C64" t="str">
        <v>Thương mại</v>
      </c>
      <c r="D64" s="3" t="s">
        <v>263</v>
      </c>
    </row>
    <row r="65" spans="1:4" ht="25.5">
      <c r="A65" s="3" t="str">
        <v>IN ẢNH KỸ THUẬT SỐ
LÂM HÙNG</v>
      </c>
      <c r="B65" s="3" t="str">
        <v>Đơn ngữ</v>
      </c>
      <c r="C65" t="str">
        <v>Khác</v>
      </c>
      <c r="D65" s="3" t="s">
        <v>263</v>
      </c>
    </row>
    <row r="66" spans="1:4" ht="38.25">
      <c r="A66" s="3" t="str">
        <v>TATTOO PIERCING
61 Đinh Tiên Hoàng
INK TATTOO STUDIO</v>
      </c>
      <c r="B66" s="3" t="str">
        <v>Đơn ngữ</v>
      </c>
      <c r="C66" t="str">
        <v>Thẩm mỹ</v>
      </c>
      <c r="D66" s="3" t="s">
        <v>262</v>
      </c>
    </row>
    <row r="67" spans="1:4" ht="51">
      <c r="A67" s="3" t="str">
        <v>HTX LONG BIÊN
CHUYÊN BÁN BUÔN, BÁN LẺ GIẦY DÉP THỂ THAO
ĐC: 41 Hàng Dầu
ĐT: 024 3936 4871</v>
      </c>
      <c r="B67" s="3" t="str">
        <v>Đơn ngữ</v>
      </c>
      <c r="C67" t="str">
        <v>Thương mại</v>
      </c>
      <c r="D67" s="3" t="s">
        <v>263</v>
      </c>
    </row>
    <row r="68" spans="1:4" ht="25.5">
      <c r="A68" s="3" t="str">
        <v>The BESPOKE BAR
39 Hang Dau</v>
      </c>
      <c r="B68" s="3" t="str">
        <v>Đơn ngữ</v>
      </c>
      <c r="C68" t="str">
        <v>Khác</v>
      </c>
      <c r="D68" s="3" t="s">
        <v>262</v>
      </c>
    </row>
    <row r="69" spans="1:4" ht="25.5">
      <c r="A69" s="3" t="str">
        <v>FUGASHIN Signature
EXPRESS TAILORED SERVICE 48 HOURS</v>
      </c>
      <c r="B69" s="3" t="str">
        <v>Đơn ngữ</v>
      </c>
      <c r="C69" t="str">
        <v>Khác</v>
      </c>
      <c r="D69" s="3" t="s">
        <v>262</v>
      </c>
    </row>
    <row r="70" spans="1:4" ht="38.25">
      <c r="A70" s="3" t="str">
        <v>PAINTING – SCULPTURE
21 HANG DAU – HOAN KIEM – HN
TuHu Art Studio</v>
      </c>
      <c r="B70" s="3" t="str">
        <v>Đơn ngữ</v>
      </c>
      <c r="C70" t="str">
        <v>Nghệ thuật</v>
      </c>
      <c r="D70" s="3" t="s">
        <v>262</v>
      </c>
    </row>
    <row r="71" spans="1:4" ht="51">
      <c r="A71" s="3" t="str">
        <v>Nhà May
Ngọc Bích
Địa Chỉ: 17 Hàng Dầu
(vào ngỏ rẽ phải đi tiếp 10m)</v>
      </c>
      <c r="B71" s="3" t="str">
        <v>Đơn ngữ</v>
      </c>
      <c r="C71" t="str">
        <v>Khác</v>
      </c>
      <c r="D71" s="3" t="s">
        <v>263</v>
      </c>
    </row>
    <row r="72" spans="1:4" ht="63.75">
      <c r="A72" s="3" t="str">
        <v>GIẦY DÉP CAO CẤP
TUẤN THỦY
17 HÀNG DẦU
098 338 5787
091 689 1984</v>
      </c>
      <c r="B72" s="3" t="str">
        <v>Đơn ngữ</v>
      </c>
      <c r="C72" t="str">
        <v>Thương mại</v>
      </c>
      <c r="D72" s="3" t="s">
        <v>263</v>
      </c>
    </row>
    <row r="73" spans="1:4" ht="38.25">
      <c r="A73" s="3" t="str">
        <v>Giầy Dép Thời Trang
Phi My
Địa Chỉ: 17 Hàng Dầu</v>
      </c>
      <c r="B73" s="3" t="str">
        <v>Đơn ngữ</v>
      </c>
      <c r="C73" t="str">
        <v>Thương mại</v>
      </c>
      <c r="D73" s="3" t="s">
        <v>263</v>
      </c>
    </row>
    <row r="74" spans="1:4" ht="63.75">
      <c r="A74" s="3" t="str">
        <v>GIẦY DÉP THỜI TRANG
15 HÀNG DẦU
ĐT: 04.3934 1121
Đây Nhận
Rang Xay Café</v>
      </c>
      <c r="B74" s="3" t="str">
        <v>Đơn ngữ</v>
      </c>
      <c r="C74" t="str">
        <v>Thương mại</v>
      </c>
      <c r="D74" s="3" t="s">
        <v>263</v>
      </c>
    </row>
    <row r="75" spans="1:4">
      <c r="A75" s="3" t="str">
        <v>MEDIA HOTEL &amp; SPA</v>
      </c>
      <c r="B75" s="3" t="str">
        <v>Đơn ngữ</v>
      </c>
      <c r="C75" t="str">
        <v>Lưu trú</v>
      </c>
      <c r="D75" s="3" t="s">
        <v>262</v>
      </c>
    </row>
    <row r="76" spans="1:4" ht="51">
      <c r="A76" s="3" t="str">
        <v>CÔNG TY TNHH THƯƠNG MẠI &amp;  PHÁT TRIỂN THU NGỌC
VÀNG – ĐÁ QUỸ THUẬN PHÁT
ĐC: 9A HÀNG DẦU
ĐT: 04 39264509 - 39264510</v>
      </c>
      <c r="B76" s="3" t="str">
        <v>Đơn ngữ</v>
      </c>
      <c r="C76" t="str">
        <v>Thương mại</v>
      </c>
      <c r="D76" s="3" t="s">
        <v>263</v>
      </c>
    </row>
    <row r="77" spans="1:4">
      <c r="A77" s="3" t="str">
        <v>AMORITA BOUTIQUE HOTEL</v>
      </c>
      <c r="B77" s="3" t="str">
        <v>Đơn ngữ</v>
      </c>
      <c r="C77" t="str">
        <v>Lưu trú</v>
      </c>
      <c r="D77" s="3" t="s">
        <v>262</v>
      </c>
    </row>
    <row r="78" spans="1:4" ht="38.25">
      <c r="A78" s="3" t="str">
        <v>Tunger Premium
024 3930 0555
5 Hàng Dầu</v>
      </c>
      <c r="B78" s="3" t="str">
        <v>Đơn ngữ</v>
      </c>
      <c r="C78" t="str">
        <v>Lưu trú</v>
      </c>
      <c r="D78" s="3" t="s">
        <v>262</v>
      </c>
    </row>
    <row r="79" spans="1:4">
      <c r="A79" s="3" t="str">
        <v>HM BOUTIQUE HOTEL</v>
      </c>
      <c r="B79" s="3" t="str">
        <v>Đơn ngữ</v>
      </c>
      <c r="C79" t="str">
        <v>Lưu trú</v>
      </c>
      <c r="D79" s="3" t="s">
        <v>262</v>
      </c>
    </row>
    <row r="80" spans="1:4" ht="51">
      <c r="A80" s="3" t="str">
        <v>Phương Anh 
GIẦY DÉP THỜI TRANG NỮ
ĐC: Số 4 Hàng Dầu
ĐT: 024 3936 2639/0988 502054</v>
      </c>
      <c r="B80" s="3" t="str">
        <v>Đơn ngữ</v>
      </c>
      <c r="C80" t="str">
        <v>Ăn uống</v>
      </c>
      <c r="D80" s="3" t="s">
        <v>263</v>
      </c>
    </row>
    <row r="81" spans="1:4" ht="51">
      <c r="A81" s="3" t="str">
        <v>VÂN LONG
CHUYÊN BÁN BUÔN – BÁN LẺ GIẦY DÉP THỂ THAO NAM NỮ
Số 4 Hàng Dầu
ĐT: 024 8242 71</v>
      </c>
      <c r="B81" s="3" t="str">
        <v>Đơn ngữ</v>
      </c>
      <c r="C81" t="str">
        <v>Thương mại</v>
      </c>
      <c r="D81" s="3" t="s">
        <v>263</v>
      </c>
    </row>
    <row r="82" spans="1:4" ht="51">
      <c r="A82" s="3" t="str">
        <v>HIẾU THỦY
GIẦY DÉP DA NAM NỮ
ĐC: Số 8 Hàng Dầu 
ĐT: 024 3825 0746</v>
      </c>
      <c r="B82" s="3" t="str">
        <v>Đơn ngữ</v>
      </c>
      <c r="C82" t="str">
        <v>Thương mại</v>
      </c>
      <c r="D82" s="3" t="s">
        <v>263</v>
      </c>
    </row>
    <row r="83" spans="1:4" ht="51">
      <c r="A83" s="3" t="str">
        <v>GIẦY DÉP CHIẾN HƯƠNG
BÁN BUÔN – BÁN LẺ
ĐC: 18 Hàng Dầu
ĐT: 024 3923 1284</v>
      </c>
      <c r="B83" s="3" t="str">
        <v>Đơn ngữ</v>
      </c>
      <c r="C83" t="str">
        <v>Thương mại</v>
      </c>
      <c r="D83" s="3" t="s">
        <v>263</v>
      </c>
    </row>
    <row r="84" spans="1:4" ht="51">
      <c r="A84" s="3" t="str">
        <v>Nghĩa Hạnh
TRUNG TÂM GIẦY DÉP DA CAO CẤP
ĐC: 16 Hàng Dầu
ĐT: 024 3826699</v>
      </c>
      <c r="B84" s="3" t="str">
        <v>Đơn ngữ</v>
      </c>
      <c r="C84" t="str">
        <v>Thương mại</v>
      </c>
      <c r="D84" s="3" t="s">
        <v>263</v>
      </c>
    </row>
    <row r="85" spans="1:4">
      <c r="A85" s="3" t="str">
        <v>ESTHEVA SPA</v>
      </c>
      <c r="B85" s="3" t="str">
        <v>Đơn ngữ</v>
      </c>
      <c r="C85" t="str">
        <v>Thương mại</v>
      </c>
      <c r="D85" s="3" t="s">
        <v>262</v>
      </c>
    </row>
    <row r="86" spans="1:4" ht="38.25">
      <c r="A86" s="3" t="str">
        <v>ROMIO VAPE STORE
71 Lò Sũ, P. Lý Thái Tổ, Q. Hoàn Kiếm, Hà Nội
Hotline: 086.3411193 – 091 2103434</v>
      </c>
      <c r="B86" s="3" t="str">
        <v>Đơn ngữ</v>
      </c>
      <c r="C86" t="str">
        <v>Thương mại</v>
      </c>
      <c r="D86" s="3" t="s">
        <v>262</v>
      </c>
    </row>
    <row r="87" spans="1:4" ht="63.75">
      <c r="A87" s="3" t="str">
        <v>LOCAL CRAFT BEER
HANOI HOMEBREW
VIETNAMESE TASTE
50 Lò Sũ
0368.428.198</v>
      </c>
      <c r="B87" s="3" t="str">
        <v>Đơn ngữ</v>
      </c>
      <c r="C87" t="str">
        <v>Ăn uống</v>
      </c>
      <c r="D87" s="3" t="s">
        <v>262</v>
      </c>
    </row>
    <row r="88" spans="1:4" ht="25.5">
      <c r="A88" s="3" t="str">
        <v>GIẦY DÉP
56 LÒ SŨ</v>
      </c>
      <c r="B88" s="3" t="str">
        <v>Đơn ngữ</v>
      </c>
      <c r="C88" t="str">
        <v>Thương mại</v>
      </c>
      <c r="D88" s="3" t="s">
        <v>263</v>
      </c>
    </row>
    <row r="89" spans="1:4">
      <c r="A89" s="3" t="str">
        <v>J’adore ® Cafe</v>
      </c>
      <c r="B89" s="3" t="str">
        <v>Đơn ngữ</v>
      </c>
      <c r="C89" t="str">
        <v>Ăn uống</v>
      </c>
      <c r="D89" s="3" t="s">
        <v>269</v>
      </c>
    </row>
    <row r="90" spans="1:4" ht="51">
      <c r="A90" s="3" t="str">
        <v>Shop HƯNG VƯỢNG
Made in Vietnam
62 LÒ SŨ
0989 068 034</v>
      </c>
      <c r="B90" s="3" t="str">
        <v>Đơn ngữ</v>
      </c>
      <c r="C90" t="str">
        <v>Thương mại</v>
      </c>
      <c r="D90" s="3" t="s">
        <v>262</v>
      </c>
    </row>
    <row r="91" spans="1:4" ht="63.75">
      <c r="A91" s="3" t="str">
        <v>VIET AROMA
Coffee – Tea – Cacao – Spice
Dry Fruits – Nut – Herbal
Add: 84 Lo Su str
Tel: 0977 000 281</v>
      </c>
      <c r="B91" s="3" t="str">
        <v>Đơn ngữ</v>
      </c>
      <c r="C91" t="str">
        <v>Thương mại</v>
      </c>
      <c r="D91" s="3" t="s">
        <v>262</v>
      </c>
    </row>
    <row r="92" spans="1:4" ht="38.25">
      <c r="A92" s="3" t="str">
        <v>NEM NƯỚNG QUẾ HOA
ĐẶC SẢN NEM NƯỚNG NHA TRANG – CHÍNH GỐC NINH HÒA
ĐC: 23 Hồ Hoàn Kiếm – ĐT: 038 742 9042 – 098 2115448</v>
      </c>
      <c r="B92" s="3" t="str">
        <v>Đơn ngữ</v>
      </c>
      <c r="C92" t="str">
        <v>Ăn uống</v>
      </c>
      <c r="D92" s="3" t="s">
        <v>263</v>
      </c>
    </row>
    <row r="93" spans="1:4" ht="38.25">
      <c r="A93" s="3" t="str">
        <v>Nguyên Gia
Add: 28 Ho Hoan Kiem Str
Tel: 04 3936 0468</v>
      </c>
      <c r="B93" s="3" t="str">
        <v>Đơn ngữ</v>
      </c>
      <c r="C93" t="str">
        <v>Khác</v>
      </c>
      <c r="D93" s="3" t="s">
        <v>262</v>
      </c>
    </row>
    <row r="94" spans="1:4" ht="25.5">
      <c r="A94" s="3" t="str">
        <v>Quang Minh
CÀ PHÊ – NƯỚC TRÁI CÂY</v>
      </c>
      <c r="B94" s="3" t="str">
        <v>Đơn ngữ</v>
      </c>
      <c r="C94" t="str">
        <v>Ăn uống</v>
      </c>
      <c r="D94" s="3" t="s">
        <v>263</v>
      </c>
    </row>
    <row r="95" spans="1:4">
      <c r="A95" s="3" t="str">
        <v>VietinBank</v>
      </c>
      <c r="B95" s="3" t="str">
        <v>Đơn ngữ</v>
      </c>
      <c r="C95" t="str">
        <v>Établissement étatique</v>
      </c>
      <c r="D95" s="3" t="s">
        <v>262</v>
      </c>
    </row>
    <row r="96" spans="1:4" ht="25.5">
      <c r="A96" s="3" t="str">
        <v>LOTTERIA Hoàn Kiếm
MIỄN PHÍ GIAO HÀNG 1900.6778</v>
      </c>
      <c r="B96" s="3" t="str">
        <v>Đơn ngữ</v>
      </c>
      <c r="C96" t="str">
        <v>Ăn uống</v>
      </c>
      <c r="D96" s="3" t="s">
        <v>263</v>
      </c>
    </row>
    <row r="97" spans="1:4">
      <c r="A97" s="3" t="str">
        <v>OWNDAYS</v>
      </c>
      <c r="B97" s="3" t="str">
        <v>Đơn ngữ</v>
      </c>
      <c r="C97" t="str">
        <v>Thương mại</v>
      </c>
      <c r="D97" s="3" t="s">
        <v>262</v>
      </c>
    </row>
    <row r="98" spans="1:4" ht="25.5">
      <c r="A98" s="3" t="str">
        <v>LEVI’S ®</v>
      </c>
      <c r="B98" s="3" t="str">
        <v>Đơn ngữ</v>
      </c>
      <c r="C98" t="str">
        <v>Thương mại</v>
      </c>
      <c r="D98" s="3" t="s">
        <v>267</v>
      </c>
    </row>
    <row r="99" spans="1:4" ht="25.5">
      <c r="A99" s="3" t="str">
        <v>HANOI SOUL CAFE
Tel: (04) 3934 8541 – Website: www.hanoisoulcafe.com</v>
      </c>
      <c r="B99" s="3" t="str">
        <v>Đơn ngữ</v>
      </c>
      <c r="C99" t="str">
        <v>Ăn uống</v>
      </c>
      <c r="D99" s="3" t="s">
        <v>262</v>
      </c>
    </row>
    <row r="100" spans="1:4" ht="25.5">
      <c r="A100" s="3" t="str">
        <v>Didongviet.vn</v>
      </c>
      <c r="B100" s="3" t="str">
        <v>Đơn ngữ</v>
      </c>
      <c r="C100" t="str">
        <v>Thương mại</v>
      </c>
      <c r="D100" s="3" t="s">
        <v>267</v>
      </c>
    </row>
    <row r="101" spans="1:4">
      <c r="A101" s="3" t="str">
        <v>VERTU by didongviet.vn</v>
      </c>
      <c r="B101" s="3" t="str">
        <v>Đơn ngữ</v>
      </c>
      <c r="C101" t="str">
        <v>Thương mại</v>
      </c>
      <c r="D101" s="3" t="s">
        <v>262</v>
      </c>
    </row>
    <row r="102" spans="1:4" ht="25.5">
      <c r="A102" s="3" t="str">
        <v>HSBC</v>
      </c>
      <c r="B102" s="3" t="str">
        <v>Đơn ngữ</v>
      </c>
      <c r="C102" t="str">
        <v>Établissement étatique</v>
      </c>
      <c r="D102" s="3" t="s">
        <v>267</v>
      </c>
    </row>
    <row r="103" spans="1:4">
      <c r="A103" s="3" t="str">
        <v>Shinhan Bank</v>
      </c>
      <c r="B103" s="3" t="str">
        <v>Đơn ngữ</v>
      </c>
      <c r="C103" t="str">
        <v>Établissement étatique</v>
      </c>
      <c r="D103" s="3" t="s">
        <v>262</v>
      </c>
    </row>
    <row r="104" spans="1:4">
      <c r="A104" s="3" t="str">
        <v>Shinhan Digital Hub</v>
      </c>
      <c r="B104" s="3" t="str">
        <v>Đơn ngữ</v>
      </c>
      <c r="C104" t="str">
        <v>Établissement étatique</v>
      </c>
      <c r="D104" s="3" t="s">
        <v>262</v>
      </c>
    </row>
    <row r="105" spans="1:4" ht="25.5">
      <c r="A105" s="3" t="str">
        <v>CHARLES &amp; KEITH</v>
      </c>
      <c r="B105" s="3" t="str">
        <v>Đơn ngữ</v>
      </c>
      <c r="C105" t="str">
        <v>Thương mại</v>
      </c>
      <c r="D105" s="3" t="s">
        <v>267</v>
      </c>
    </row>
    <row r="106" spans="1:4" ht="63.75">
      <c r="A106" s="3" t="str">
        <v>Ctrl S by 1996
Serviced apartment – Homestay
Mobile: Mr.Nam: 0768346866/Mr Huy 0963161121
Facebook page: Ctrl S by 1996
Email: ctrlsby1996@gmail.com</v>
      </c>
      <c r="B106" s="3" t="str">
        <v>Đơn ngữ</v>
      </c>
      <c r="C106" t="str">
        <v>Lưu trú</v>
      </c>
      <c r="D106" s="3" t="s">
        <v>262</v>
      </c>
    </row>
    <row r="107" spans="1:4">
      <c r="A107" s="3" t="str">
        <v>UNIQLO ユニクロ</v>
      </c>
      <c r="B107" s="3" t="str">
        <v>Đơn ngữ</v>
      </c>
      <c r="C107" t="str">
        <v>Thương mại</v>
      </c>
      <c r="D107" s="3" t="s">
        <v>265</v>
      </c>
    </row>
    <row r="108" spans="1:4" ht="89.25">
      <c r="A108" s="3" t="str">
        <v>Chụp ảnh lấy ngay
ẢNH MÀU KỸ THUẬT SỐ
PHƯƠNG ĐÔNG
27 HÀNG KHAY
ĐT: 02438240589
CHỤP ẢNH, HỘ CHIẾU, CHỨNG MINH LẤY NGAY
IN ẢNH, PHÓNG ẢNH, PHỤC CHẾ ẢNH</v>
      </c>
      <c r="B108" s="3" t="str">
        <v>Đơn ngữ</v>
      </c>
      <c r="C108" t="str">
        <v>Khác</v>
      </c>
      <c r="D108" s="3" t="s">
        <v>263</v>
      </c>
    </row>
    <row r="109" spans="1:4">
      <c r="A109" s="3" t="str">
        <v>TRACY STUDIO</v>
      </c>
      <c r="B109" s="3" t="str">
        <v>Đơn ngữ</v>
      </c>
      <c r="C109" t="str">
        <v>Khác</v>
      </c>
      <c r="D109" s="3" t="s">
        <v>262</v>
      </c>
    </row>
    <row r="110" spans="1:4">
      <c r="A110" s="3" t="str">
        <v>SILK PATH BOUTIQUE</v>
      </c>
      <c r="B110" s="3" t="str">
        <v>Đơn ngữ</v>
      </c>
      <c r="C110" t="str">
        <v>Thương mại</v>
      </c>
      <c r="D110" s="3" t="s">
        <v>262</v>
      </c>
    </row>
    <row r="111" spans="1:4" ht="114.75">
      <c r="A111" s="3" t="str">
        <v>SOUVENIR SHOP
AUTUMN
Specialife in Oil painting
Embroidery picture
Brocade
Bronge carving
Add: 15 Hang Khay – HN
Tel: 04.38264907
Mobil: 0936407673</v>
      </c>
      <c r="B111" s="3" t="str">
        <v>Đơn ngữ</v>
      </c>
      <c r="C111" t="str">
        <v>Thương mại</v>
      </c>
      <c r="D111" s="3" t="s">
        <v>262</v>
      </c>
    </row>
    <row r="112" spans="1:4" ht="25.5">
      <c r="A112" s="3" t="str">
        <v>CAO
CAO FINE JEWELLERY</v>
      </c>
      <c r="B112" s="3" t="str">
        <v>Đơn ngữ</v>
      </c>
      <c r="C112" t="str">
        <v>Thương mại</v>
      </c>
      <c r="D112" s="3" t="s">
        <v>262</v>
      </c>
    </row>
    <row r="113" spans="1:4">
      <c r="A113" s="3" t="str">
        <v>BREAD FACTORY</v>
      </c>
      <c r="B113" s="3" t="str">
        <v>Đơn ngữ</v>
      </c>
      <c r="C113" t="str">
        <v>Ăn uống</v>
      </c>
      <c r="D113" s="3" t="s">
        <v>262</v>
      </c>
    </row>
    <row r="114" spans="1:4">
      <c r="A114" s="3" t="str">
        <v>SeAbank</v>
      </c>
      <c r="B114" s="3" t="str">
        <v>Đơn ngữ</v>
      </c>
      <c r="C114" t="str">
        <v>Khác</v>
      </c>
      <c r="D114" s="3" t="s">
        <v>262</v>
      </c>
    </row>
    <row r="115" spans="1:4" ht="25.5">
      <c r="A115" s="3" t="str">
        <v>CỬA HÀNG McDonald’s 
SỐ 02 HÀNG BÀI P.TRÀNG TIỀN, Q.HOÀN KIẾM, TP. HÀ NỘI</v>
      </c>
      <c r="B115" s="3" t="str">
        <v>Đơn ngữ</v>
      </c>
      <c r="C115" t="str">
        <v>Ăn uống</v>
      </c>
      <c r="D115" s="3" t="s">
        <v>263</v>
      </c>
    </row>
    <row r="116" spans="1:4" ht="63.75">
      <c r="A116" s="3" t="str">
        <v>HAPHARCO
CÔNG TY CỔ PHẦN DƯỢC PHẨM THIẾT BỊ Y TẾ HÀ NỘI
ĐC: Số 2 Hàng Bài – Phường Tràng Tiền – Quận Hoàn Kiếm – TP Hà Nội
ĐT: 024 3 8257 980 – Fax: 024 3 8266029</v>
      </c>
      <c r="B116" s="3" t="str">
        <v>Đơn ngữ</v>
      </c>
      <c r="C116" t="str">
        <v>Thương mại</v>
      </c>
      <c r="D116" s="3" t="s">
        <v>263</v>
      </c>
    </row>
    <row r="117" spans="1:4" ht="25.5">
      <c r="A117" s="3" t="str">
        <v>iSHOP
STORE-SERVICE</v>
      </c>
      <c r="B117" s="3" t="str">
        <v>Đơn ngữ</v>
      </c>
      <c r="C117" t="str">
        <v>Thương mại</v>
      </c>
      <c r="D117" s="3" t="s">
        <v>262</v>
      </c>
    </row>
    <row r="118" spans="1:4" ht="38.25">
      <c r="A118" s="3" t="str">
        <v>CÔNG TY TNHH TINH HOA XANH
ĐC: 14 Hàng Bài – HN
ĐT: 04 6686 0489</v>
      </c>
      <c r="B118" s="3" t="str">
        <v>Đơn ngữ</v>
      </c>
      <c r="C118" t="str">
        <v>Thương mại</v>
      </c>
      <c r="D118" s="3" t="s">
        <v>263</v>
      </c>
    </row>
    <row r="119" spans="1:4" ht="25.5">
      <c r="A119" s="3" t="str">
        <v>CUISINE
MIXOLOGY</v>
      </c>
      <c r="B119" s="3" t="str">
        <v>Đơn ngữ</v>
      </c>
      <c r="C119" t="str">
        <v>Ăn uống</v>
      </c>
      <c r="D119" s="3" t="s">
        <v>262</v>
      </c>
    </row>
    <row r="120" spans="1:4" ht="25.5">
      <c r="A120" s="3" t="str">
        <v>BRGgolf
CLUBHOUSE</v>
      </c>
      <c r="B120" s="3" t="str">
        <v>Đơn ngữ</v>
      </c>
      <c r="C120" t="str">
        <v>Thương mại</v>
      </c>
      <c r="D120" s="3" t="s">
        <v>262</v>
      </c>
    </row>
    <row r="121" spans="1:4" ht="25.5">
      <c r="A121" s="3" t="str">
        <v>BAC A BANK
Alpha BANK</v>
      </c>
      <c r="B121" s="3" t="str">
        <v>Đơn ngữ</v>
      </c>
      <c r="C121" t="str">
        <v>Établissement étatique</v>
      </c>
      <c r="D121" s="3" t="s">
        <v>262</v>
      </c>
    </row>
    <row r="122" spans="1:4" ht="25.5">
      <c r="A122" s="3" t="str">
        <v>MARC JACOBS</v>
      </c>
      <c r="B122" s="3" t="str">
        <v>Đơn ngữ</v>
      </c>
      <c r="C122" t="str">
        <v>Thương mại</v>
      </c>
      <c r="D122" s="3" t="s">
        <v>267</v>
      </c>
    </row>
    <row r="123" spans="1:4" ht="25.5">
      <c r="A123" s="3" t="str">
        <v>SANDRO</v>
      </c>
      <c r="B123" s="3" t="str">
        <v>Đơn ngữ</v>
      </c>
      <c r="C123" t="str">
        <v>Thương mại</v>
      </c>
      <c r="D123" s="3" t="s">
        <v>267</v>
      </c>
    </row>
    <row r="124" spans="1:4" ht="25.5">
      <c r="A124" s="3" t="str">
        <v>LONGCHAMP</v>
      </c>
      <c r="B124" s="3" t="str">
        <v>Đơn ngữ</v>
      </c>
      <c r="C124" t="str">
        <v>Thương mại</v>
      </c>
      <c r="D124" s="3" t="s">
        <v>267</v>
      </c>
    </row>
    <row r="125" spans="1:4" ht="25.5">
      <c r="A125" s="3" t="str">
        <v>maje</v>
      </c>
      <c r="B125" s="3" t="str">
        <v>Đơn ngữ</v>
      </c>
      <c r="C125" t="str">
        <v>Thương mại</v>
      </c>
      <c r="D125" s="3" t="s">
        <v>267</v>
      </c>
    </row>
    <row r="126" spans="1:4" ht="25.5">
      <c r="A126" s="3" t="str">
        <v>BANG &amp; OLUFSEN</v>
      </c>
      <c r="B126" s="3" t="str">
        <v>Đơn ngữ</v>
      </c>
      <c r="C126" t="str">
        <v>Thương mại</v>
      </c>
      <c r="D126" s="3" t="s">
        <v>267</v>
      </c>
    </row>
    <row r="127" spans="1:4" ht="102">
      <c r="A127" s="3" t="str">
        <v>49 TIEN HUNG
intienhung@gmail.com
BƯU THIẾP
DỊCH VỤ IN NHANH
PHÒNG BÌ – BAO BÌ
LỊCH CÁC LOẠI
VÂN BƯU THIẾP
0914 127 589</v>
      </c>
      <c r="B127" s="3" t="str">
        <v>Đơn ngữ</v>
      </c>
      <c r="C127" t="str">
        <v>Thương mại</v>
      </c>
      <c r="D127" s="3" t="s">
        <v>263</v>
      </c>
    </row>
    <row r="128" spans="1:4">
      <c r="A128" s="3" t="str">
        <v>PIZZA 4P’S</v>
      </c>
      <c r="B128" s="3" t="str">
        <v>Đơn ngữ</v>
      </c>
      <c r="C128" t="str">
        <v>Ăn uống</v>
      </c>
      <c r="D128" s="3" t="s">
        <v>262</v>
      </c>
    </row>
    <row r="129" spans="1:4" ht="25.5">
      <c r="A129" s="3" t="str">
        <v>NHÀ HÁT KỊCH HÀ NỘI
42 TRÀNG TIỀN – HOÀN KIẾM – HÀ NỘI</v>
      </c>
      <c r="B129" s="3" t="str">
        <v>Đơn ngữ</v>
      </c>
      <c r="C129" t="str">
        <v>Nghệ thuật</v>
      </c>
      <c r="D129" s="3" t="s">
        <v>263</v>
      </c>
    </row>
    <row r="130" spans="1:4" ht="38.25">
      <c r="A130" s="3" t="str">
        <v>RED MOON GALLERY
Add: 38 Trang Tien Str 
Tel: (84.4)39342531</v>
      </c>
      <c r="B130" s="3" t="str">
        <v>Đơn ngữ</v>
      </c>
      <c r="C130" t="str">
        <v>Nghệ thuật</v>
      </c>
      <c r="D130" s="3" t="s">
        <v>262</v>
      </c>
    </row>
    <row r="131" spans="1:4" ht="63.75">
      <c r="A131" s="3" t="str">
        <v>CÔNG TY CỔ PHẦN THƯƠNG MẠI DỊCH VỤ TỔNG HỢP TRÀNG TIỀN
KEM 33
PHỒ TRÀNG TIỀN
CỬA HÀNG BÁN VÀ GIỚI THIỆU SẢN PHẨM
33 TRÀNG TIỀN – HOÀN KIẾM - HN</v>
      </c>
      <c r="B131" s="3" t="str">
        <v>Đơn ngữ</v>
      </c>
      <c r="C131" t="str">
        <v>Dịch vụ tổng hợp</v>
      </c>
      <c r="D131" s="3" t="s">
        <v>263</v>
      </c>
    </row>
    <row r="132" spans="1:4" ht="25.5">
      <c r="A132" s="3" t="str">
        <v>SONG THU ART GALLERY
18 NGÔ QUYỀN</v>
      </c>
      <c r="B132" s="3" t="str">
        <v>Đơn ngữ</v>
      </c>
      <c r="C132" t="str">
        <v>Nghệ thuật</v>
      </c>
      <c r="D132" s="3" t="s">
        <v>262</v>
      </c>
    </row>
    <row r="133" spans="1:4" ht="63.75">
      <c r="A133" s="3" t="str">
        <v>Cửa hàng : 2 LƯƠNG VĂN CAN
CHUYÊN BÁN BUÔN – BÁN LẺ
CHÈ THÁI NGON ĐẶC BIỆT
CHÈ NGON ƯỚP HOA NHÀI HOA SEN
TÍN NHIỆM – LÂU NĂM</v>
      </c>
      <c r="B133" s="3" t="str">
        <v>Đơn ngữ</v>
      </c>
      <c r="C133" t="str">
        <v>Thương mại</v>
      </c>
      <c r="D133" s="3" t="s">
        <v>263</v>
      </c>
    </row>
    <row r="134" spans="1:4" ht="25.5">
      <c r="A134" s="3" t="str">
        <v>ATTIC 
COCKTAIL &amp; WINE LAB</v>
      </c>
      <c r="B134" s="3" t="str">
        <v>Đơn ngữ</v>
      </c>
      <c r="C134" t="str">
        <v>Ăn uống</v>
      </c>
      <c r="D134" s="3" t="s">
        <v>262</v>
      </c>
    </row>
    <row r="135" spans="1:4" ht="25.5">
      <c r="A135" s="3" t="str">
        <v>BÁNH ĐA BỀ XAY
LẨU BỀ XAY</v>
      </c>
      <c r="B135" s="3" t="str">
        <v>Đơn ngữ</v>
      </c>
      <c r="C135" t="str">
        <v>Ăn uống</v>
      </c>
      <c r="D135" s="3" t="s">
        <v>263</v>
      </c>
    </row>
    <row r="136" spans="1:4" ht="38.25">
      <c r="A136" s="3" t="str">
        <v>NHÀ SÁCH LÂM
Số 3 Đinh Lễ
0243.266.9370</v>
      </c>
      <c r="B136" s="3" t="str">
        <v>Đơn ngữ</v>
      </c>
      <c r="C136" t="str">
        <v>Thương mại</v>
      </c>
      <c r="D136" s="3" t="s">
        <v>263</v>
      </c>
    </row>
    <row r="137" spans="1:4" ht="25.5">
      <c r="A137" s="3" t="str">
        <v>SÁCH mụ Hoa
5 ĐINH LỄ - HÀ NỘI</v>
      </c>
      <c r="B137" s="3" t="str">
        <v>Đơn ngữ</v>
      </c>
      <c r="C137" t="str">
        <v>Thương mại</v>
      </c>
      <c r="D137" s="3" t="s">
        <v>263</v>
      </c>
    </row>
    <row r="138" spans="1:4" ht="25.5">
      <c r="A138" s="3" t="str">
        <v>VNPT
vinaphone</v>
      </c>
      <c r="B138" s="3" t="str">
        <v>Đơn ngữ</v>
      </c>
      <c r="C138" t="str">
        <v>Établissement étatique</v>
      </c>
      <c r="D138" s="3" t="s">
        <v>267</v>
      </c>
    </row>
    <row r="139" spans="1:4" ht="25.5">
      <c r="A139" s="3" t="str">
        <v>CHAUTFIFTH</v>
      </c>
      <c r="B139" s="3" t="str">
        <v>Đơn ngữ</v>
      </c>
      <c r="C139" t="str">
        <v>Thương mại</v>
      </c>
      <c r="D139" s="3" t="s">
        <v>267</v>
      </c>
    </row>
    <row r="140" spans="1:4" ht="153">
      <c r="A140" s="3" t="str">
        <v>LÂM KHOÁ
ĐT: 0989 141 368
MỞ - LÀM MỚI - BỌC KHOÁ
VESPA - LX - LIBERTY
XE HƠI - XE TAY GA - CÓ CHÍP - CỬA CUỐN
ĐIỀU KHIỂN TỪ Ô TÔ - THẺ CẦU THANG - MỞ KÉT SẮT
CƯỚI HỎI TRỌN GÓI
- Nhận làm tráp ăn hỏi
- Trang trí phông bạt, bàn ghế
- Cho thuê xe, làm hoa, trang trí xe hoa
ĐC: 67 Lò Sũ
ĐT: 0243.825 4241 - 0987 492 168</v>
      </c>
      <c r="B140" s="3" t="str">
        <v>Đơn ngữ</v>
      </c>
      <c r="C140" t="str">
        <v>Khác</v>
      </c>
      <c r="D140" s="3" t="s">
        <v>263</v>
      </c>
    </row>
    <row r="141" spans="1:4" ht="76.5">
      <c r="A141" s="3" t="str">
        <v>BỘ PHẬN TIẾP NHẬN VÀ TRẢ KẾT QUẢ
SỞ VĂN HÓA VÀ THỂ THAO HÀ NỘI
Hành chính phục vụ
Địa chỉ: SỐ 47, PHỐ HÀNG DẦU
Điện thoại: 043 825 3083</v>
      </c>
      <c r="B141" s="3" t="str">
        <v>Đơn ngữ</v>
      </c>
      <c r="C141" t="str">
        <v>Établissement étatique</v>
      </c>
      <c r="D141" s="3" t="s">
        <v>263</v>
      </c>
    </row>
    <row r="142" spans="1:4" ht="38.25">
      <c r="A142" s="3" t="str">
        <v>CỬA HÀNG GIẦY DA 
CHUNG - HIẾU
45 HÀNG DẦU</v>
      </c>
      <c r="B142" s="3" t="str">
        <v>Đơn ngữ</v>
      </c>
      <c r="C142" t="str">
        <v>Thương mại</v>
      </c>
      <c r="D142" s="3" t="s">
        <v>263</v>
      </c>
    </row>
    <row r="143" spans="1:4" ht="25.5">
      <c r="A143" s="3" t="str">
        <v>GIẦY THỂ THAO
31 Hàng Dầu</v>
      </c>
      <c r="B143" s="3" t="str">
        <v>Đơn ngữ</v>
      </c>
      <c r="C143" t="str">
        <v>Thương mại</v>
      </c>
      <c r="D143" s="3" t="s">
        <v>263</v>
      </c>
    </row>
    <row r="144" spans="1:4" ht="38.25">
      <c r="A144" s="3" t="str">
        <v>Made in Vietnam
31A HÀNG DẦU STREET
TEL: 0123 512</v>
      </c>
      <c r="B144" s="3" t="str">
        <v>Đơn ngữ</v>
      </c>
      <c r="C144" t="str">
        <v>Thương mại</v>
      </c>
      <c r="D144" s="3" t="s">
        <v>262</v>
      </c>
    </row>
    <row r="145" spans="1:4" ht="38.25">
      <c r="A145" s="3" t="str">
        <v>29
29 Hàng Dầu
ĐT: 0988 363 5</v>
      </c>
      <c r="B145" s="3" t="str">
        <v>Đơn ngữ</v>
      </c>
      <c r="C145" t="str">
        <v>Thương mại</v>
      </c>
      <c r="D145" s="3" t="s">
        <v>263</v>
      </c>
    </row>
    <row r="146" spans="1:4" ht="25.5">
      <c r="A146" s="3" t="str">
        <v>CỬA HÀNG GIẦY DÉP
ĐC: 29 HÀNG DẦU</v>
      </c>
      <c r="B146" s="3" t="str">
        <v>Đơn ngữ</v>
      </c>
      <c r="C146" t="str">
        <v>Thương mại</v>
      </c>
      <c r="D146" s="3" t="s">
        <v>263</v>
      </c>
    </row>
    <row r="147" spans="1:4" ht="25.5">
      <c r="A147" s="3" t="str">
        <v>Tien Dat FASHION
27 HANG DAU</v>
      </c>
      <c r="B147" s="3" t="str">
        <v>Đơn ngữ</v>
      </c>
      <c r="C147" t="str">
        <v>Thương mại</v>
      </c>
      <c r="D147" s="3" t="s">
        <v>262</v>
      </c>
    </row>
    <row r="148" spans="1:4" ht="63.75">
      <c r="A148" s="3" t="str">
        <v>GIẦY DÉP
Chiến Hương
BÁN BUÔN - BÁN LẺ
ĐC: 18 Hàng Dầu
ĐT: 024 3926 1234</v>
      </c>
      <c r="B148" s="3" t="str">
        <v>Đơn ngữ</v>
      </c>
      <c r="C148" t="str">
        <v>Thương mại</v>
      </c>
      <c r="D148" s="3" t="s">
        <v>263</v>
      </c>
    </row>
    <row r="149" spans="1:4" ht="51">
      <c r="A149" s="3" t="str">
        <v>Nghĩa Hạnh
TRUNG TÂM GIẦY DÉP DA CAO CẤP
ĐC: 16 Hàng Dầu
ĐT: 024 38266990</v>
      </c>
      <c r="B149" s="3" t="str">
        <v>Đơn ngữ</v>
      </c>
      <c r="C149" t="str">
        <v>Thương mại</v>
      </c>
      <c r="D149" s="3" t="s">
        <v>263</v>
      </c>
    </row>
    <row r="150" spans="1:4" ht="25.5">
      <c r="A150" s="3" t="str">
        <v>An Ninh
ĐC: 13 Hàng Dầu</v>
      </c>
      <c r="B150" s="3" t="str">
        <v>Đơn ngữ</v>
      </c>
      <c r="C150" t="str">
        <v>Thương mại</v>
      </c>
      <c r="D150" s="3" t="s">
        <v>267</v>
      </c>
    </row>
    <row r="151" spans="1:4" ht="25.5">
      <c r="A151" s="3" t="str">
        <v>PHÊ-LA
NỐT HƯƠNG ĐẶC SẢN</v>
      </c>
      <c r="B151" s="3" t="str">
        <v>Đơn ngữ</v>
      </c>
      <c r="C151" t="str">
        <v>Ăn uống</v>
      </c>
      <c r="D151" s="3" t="s">
        <v>267</v>
      </c>
    </row>
    <row r="152" spans="1:4" ht="25.5">
      <c r="A152" s="3" t="str">
        <v>Viettel
Số 53 Lương Văn Can - Hàng Trống - Hoàn Kiếm - Hà Nội</v>
      </c>
      <c r="B152" s="3" t="str">
        <v>Đơn ngữ</v>
      </c>
      <c r="C152" t="str">
        <v>Thương mại</v>
      </c>
      <c r="D152" s="3" t="s">
        <v>267</v>
      </c>
    </row>
    <row r="153" spans="1:4" ht="38.25">
      <c r="A153" s="3" t="str">
        <v>HIỆU KÍNH 
Ngọc Trung
58 LƯƠNG VĂN CAN</v>
      </c>
      <c r="B153" s="3" t="str">
        <v>Đơn ngữ</v>
      </c>
      <c r="C153" t="str">
        <v>Thương mại</v>
      </c>
      <c r="D153" s="3" t="s">
        <v>263</v>
      </c>
    </row>
    <row r="154" spans="1:4" ht="38.25">
      <c r="A154" s="3" t="str">
        <v>HIỆU KÍNH Văn Tòng
CHUYÊN BÁN BUÔN - BÁN LẺ CÁC LOẠI KÍNH MODEL
58 LƯƠNG VĂN CAN</v>
      </c>
      <c r="B154" s="3" t="str">
        <v>Đơn ngữ</v>
      </c>
      <c r="C154" t="str">
        <v>Thương mại</v>
      </c>
      <c r="D154" s="3" t="s">
        <v>263</v>
      </c>
    </row>
    <row r="155" spans="1:4" ht="38.25">
      <c r="A155" s="3" t="str">
        <v>HIỆU KÍNH 
THÀNH LUÂN
58 LƯƠNG VĂN CAN</v>
      </c>
      <c r="B155" s="3" t="str">
        <v>Đơn ngữ</v>
      </c>
      <c r="C155" t="str">
        <v>Thương mại</v>
      </c>
      <c r="D155" s="3" t="s">
        <v>263</v>
      </c>
    </row>
    <row r="156" spans="1:4" ht="51">
      <c r="A156" s="3" t="str">
        <v>HIỆU KÍNH
NGỌC LONG
58 LƯƠNG VĂN CAN
ĐT: 024 246428</v>
      </c>
      <c r="B156" s="3" t="str">
        <v>Đơn ngữ</v>
      </c>
      <c r="C156" t="str">
        <v>Thương mại</v>
      </c>
      <c r="D156" s="3" t="s">
        <v>263</v>
      </c>
    </row>
    <row r="157" spans="1:4" ht="63.75">
      <c r="A157" s="3" t="str">
        <v>BM VISA
HIỆU KÍNH BÌNH MINH
CHUYÊN BÁN CÁC LOẠI KÍNH MODE - THỜI TRANG 
ĐC: 58 LƯƠNG VĂN CAN, HÀ NỘI
ĐT: 8288247 - 9286967</v>
      </c>
      <c r="B157" s="3" t="str">
        <v>Đơn ngữ</v>
      </c>
      <c r="C157" t="str">
        <v>Thương mại</v>
      </c>
      <c r="D157" s="3" t="s">
        <v>263</v>
      </c>
    </row>
    <row r="158" spans="1:4" ht="51">
      <c r="A158" s="3" t="str">
        <v>SỬA CHỮA
                     &gt;   ĐIỆN THOẠI
PHỤ KIỆN      
58 LƯƠNG VĂN CAN</v>
      </c>
      <c r="B158" s="3" t="str">
        <v>Đơn ngữ</v>
      </c>
      <c r="C158" t="str">
        <v>Thương mại</v>
      </c>
      <c r="D158" s="3" t="s">
        <v>263</v>
      </c>
    </row>
    <row r="159" spans="1:4" ht="51">
      <c r="A159" s="3" t="str">
        <v>HIỆU KÍNH
LỆ THANH
51 Lương Văn Can, Hà Nội
0912 815 292</v>
      </c>
      <c r="B159" s="3" t="str">
        <v>Đơn ngữ</v>
      </c>
      <c r="C159" t="str">
        <v>Thương mại</v>
      </c>
      <c r="D159" s="3" t="s">
        <v>263</v>
      </c>
    </row>
    <row r="160" spans="1:4" ht="38.25">
      <c r="A160" s="3" t="str">
        <v>HIỆU KÍNH QUANG VĨ
51 Lương Văn Can, Hà Nội
0989 302 186</v>
      </c>
      <c r="B160" s="3" t="str">
        <v>Đơn ngữ</v>
      </c>
      <c r="C160" t="str">
        <v>Thương mại</v>
      </c>
      <c r="D160" s="3" t="s">
        <v>263</v>
      </c>
    </row>
    <row r="161" spans="1:4" ht="38.25">
      <c r="A161" s="3" t="str">
        <v>1990 Spa
2 Hang Hanh Str
+84944549669</v>
      </c>
      <c r="B161" s="3" t="str">
        <v>Đơn ngữ</v>
      </c>
      <c r="C161" t="str">
        <v>Thẩm mỹ</v>
      </c>
      <c r="D161" s="3" t="s">
        <v>262</v>
      </c>
    </row>
    <row r="162" spans="1:4">
      <c r="A162" s="3" t="str">
        <v>AURORA HOTELS &amp; TRAVEL</v>
      </c>
      <c r="B162" s="3" t="str">
        <v>Đơn ngữ</v>
      </c>
      <c r="C162" t="str">
        <v>Lưu trú</v>
      </c>
      <c r="D162" s="3" t="s">
        <v>262</v>
      </c>
    </row>
    <row r="163" spans="1:4" ht="51">
      <c r="A163" s="3" t="str">
        <v>Ms Cloud
TRAVEL AGENCY
Add: 7 Hang Hanh Str, Hoan Kiem district
Tel: 0966.022.987</v>
      </c>
      <c r="B163" s="3" t="str">
        <v>Đơn ngữ</v>
      </c>
      <c r="C163" t="str">
        <v>Du lịch</v>
      </c>
      <c r="D163" s="3" t="s">
        <v>262</v>
      </c>
    </row>
    <row r="164" spans="1:4">
      <c r="A164" s="3" t="str">
        <v>SPLENDID HOTEL</v>
      </c>
      <c r="B164" s="3" t="str">
        <v>Đơn ngữ</v>
      </c>
      <c r="C164" t="str">
        <v>Lưu trú</v>
      </c>
      <c r="D164" s="3" t="s">
        <v>262</v>
      </c>
    </row>
    <row r="165" spans="1:4" ht="38.25">
      <c r="A165" s="3" t="str">
        <v>SHB
Đối tác tin cậy giải pháp phù hợp
NGÂN HÀNG SÀI GÒN - HÀ NỘI</v>
      </c>
      <c r="B165" s="3" t="str">
        <v>Đơn ngữ</v>
      </c>
      <c r="C165" t="str">
        <v>Khác</v>
      </c>
      <c r="D165" s="3" t="s">
        <v>263</v>
      </c>
    </row>
    <row r="166" spans="1:4" ht="25.5">
      <c r="A166" s="3" t="str">
        <v>HANOI MORNING HOTEL
ADD: 10 HANG MANH</v>
      </c>
      <c r="B166" s="3" t="str">
        <v>Đơn ngữ</v>
      </c>
      <c r="C166" t="str">
        <v>Lưu trú</v>
      </c>
      <c r="D166" s="3" t="s">
        <v>262</v>
      </c>
    </row>
    <row r="167" spans="1:4" ht="51">
      <c r="A167" s="3" t="str">
        <v>outlet factory
shop Long Xuyến
MADE IN VIỆT NAM
11 HANG HANH - HOAN KIEM - HANOI</v>
      </c>
      <c r="B167" s="3" t="str">
        <v>Đơn ngữ</v>
      </c>
      <c r="C167" t="str">
        <v>Thương mại</v>
      </c>
      <c r="D167" s="3" t="s">
        <v>262</v>
      </c>
    </row>
    <row r="168" spans="1:4" ht="76.5">
      <c r="A168" s="3" t="str">
        <v>HOAN KIEM
LAKE VIEW
Hotel &amp; Travel
11 Hang Hanh Str.
Tel: 024.3938.6246
Hotline: 0888.658.007</v>
      </c>
      <c r="B168" s="3" t="str">
        <v>Đơn ngữ</v>
      </c>
      <c r="C168" t="str">
        <v>Lưu trú</v>
      </c>
      <c r="D168" s="3" t="s">
        <v>262</v>
      </c>
    </row>
    <row r="169" spans="1:4" ht="25.5">
      <c r="A169" s="3" t="str">
        <v>Lẩu
ẨM THỰC CÔ ANH</v>
      </c>
      <c r="B169" s="3" t="str">
        <v>Đơn ngữ</v>
      </c>
      <c r="C169" t="str">
        <v>Ăn uống</v>
      </c>
      <c r="D169" s="3" t="s">
        <v>263</v>
      </c>
    </row>
    <row r="170" spans="1:4">
      <c r="A170" s="3" t="str">
        <v>LAKESIDE PALACE HOTEL</v>
      </c>
      <c r="B170" s="3" t="str">
        <v>Đơn ngữ</v>
      </c>
      <c r="C170" t="str">
        <v>Lưu trú</v>
      </c>
      <c r="D170" s="3" t="s">
        <v>262</v>
      </c>
    </row>
    <row r="171" spans="1:4">
      <c r="A171" s="3" t="str">
        <v>TRANG TIEN OPTIC</v>
      </c>
      <c r="B171" s="3" t="str">
        <v>Đơn ngữ</v>
      </c>
      <c r="C171" t="str">
        <v>Thương mại</v>
      </c>
      <c r="D171" s="3" t="s">
        <v>262</v>
      </c>
    </row>
    <row r="172" spans="1:4" ht="153">
      <c r="A172" s="3" t="str">
        <v>VIETNAM PACKAGES TOUR
BOOKING OFFICE
HALONG BAY
SAPA TREKKING
HA GIANG LOOP
NINH BINH
BAN GIOC - BA BE
Add: 17 Hang Hanh Str - Hoan Kiem Dist - Hanoi
Website:www.hagiangopentour.com/en
Tel: 024 39939678
Hotline &amp; WhatsApp: +84.333.575.689
Email: Salehagiangopentours@gmail.com</v>
      </c>
      <c r="B172" s="3" t="str">
        <v>Đơn ngữ</v>
      </c>
      <c r="C172" t="str">
        <v>Du lịch</v>
      </c>
      <c r="D172" s="3" t="s">
        <v>262</v>
      </c>
    </row>
    <row r="173" spans="1:4">
      <c r="A173" s="3" t="str">
        <v>ROYAL HOLIDAY HOTEL</v>
      </c>
      <c r="B173" s="3" t="str">
        <v>Đơn ngữ</v>
      </c>
      <c r="C173" t="str">
        <v>Lưu trú</v>
      </c>
      <c r="D173" s="3" t="s">
        <v>262</v>
      </c>
    </row>
    <row r="174" spans="1:4" ht="38.25">
      <c r="A174" s="3" t="str">
        <v>BÚN MỌC SỐ 10 BẢO KHÁNH
21 Hàng Hành - Hoàn Kiếm - Hà Nội
ĐỊA CHỈ DUY NHẤT</v>
      </c>
      <c r="B174" s="3" t="str">
        <v>Đơn ngữ</v>
      </c>
      <c r="C174" t="str">
        <v>Ăn uống</v>
      </c>
      <c r="D174" s="3" t="s">
        <v>263</v>
      </c>
    </row>
    <row r="175" spans="1:4" ht="51">
      <c r="A175" s="3" t="str">
        <v>HIỆU KÍNH TRUNG ĐỈNH
20 HÀNG HÀNH
ĐT: 39289368
We prefer MasterCard</v>
      </c>
      <c r="B175" s="3" t="str">
        <v>Đơn ngữ</v>
      </c>
      <c r="C175" t="str">
        <v>Thương mại</v>
      </c>
      <c r="D175" s="3" t="s">
        <v>263</v>
      </c>
    </row>
    <row r="176" spans="1:4" ht="38.25">
      <c r="A176" s="3" t="str">
        <v>Suzi Spa
THE WAY TO ENJOY
23 HANG HANH, HANG TRONG, HOAN KIEM</v>
      </c>
      <c r="B176" s="3" t="str">
        <v>Đơn ngữ</v>
      </c>
      <c r="C176" t="str">
        <v>Thẩm mỹ</v>
      </c>
      <c r="D176" s="3" t="s">
        <v>262</v>
      </c>
    </row>
    <row r="177" spans="1:4" ht="63.75">
      <c r="A177" s="3" t="str">
        <v>1990
SPA
Enjoy Your Life
20 Hàng Hành 
094 454 9669 - 0387 7555 29</v>
      </c>
      <c r="B177" s="3" t="str">
        <v>Đơn ngữ</v>
      </c>
      <c r="C177" t="str">
        <v>Thẩm mỹ</v>
      </c>
      <c r="D177" s="3" t="s">
        <v>262</v>
      </c>
    </row>
    <row r="178" spans="1:4">
      <c r="A178" s="3" t="str">
        <v>ARTISAN LAKE VIEW HOTEL</v>
      </c>
      <c r="B178" s="3" t="str">
        <v>Đơn ngữ</v>
      </c>
      <c r="C178" t="str">
        <v>Lưu trú</v>
      </c>
      <c r="D178" s="3" t="s">
        <v>262</v>
      </c>
    </row>
    <row r="179" spans="1:4" ht="89.25">
      <c r="A179" s="3" t="str">
        <v>HALONG BAY
SAPA TOUR
ASIA NATURE TRAVEL
- OBLIGATION FREE QUOTE -
Master Trip Advisor
Add: 23 Hang Hanh Str, Hoan Kiem Dist, Hanoi - Phone: 0243 8286316 - www.asianaturetravel.com</v>
      </c>
      <c r="B179" s="3" t="str">
        <v>Đơn ngữ</v>
      </c>
      <c r="C179" t="str">
        <v>Du lịch</v>
      </c>
      <c r="D179" s="3" t="s">
        <v>262</v>
      </c>
    </row>
    <row r="180" spans="1:4" ht="38.25">
      <c r="A180" s="3" t="str">
        <v>K&amp;A COFFEE
Add: 22 Hàng Hành 
Tel: 096.1143.899</v>
      </c>
      <c r="B180" s="3" t="str">
        <v>Đơn ngữ</v>
      </c>
      <c r="C180" t="str">
        <v>Ăn uống</v>
      </c>
      <c r="D180" s="3" t="s">
        <v>262</v>
      </c>
    </row>
    <row r="181" spans="1:4" ht="25.5">
      <c r="A181" s="3" t="str">
        <v>Laito
LAITO OPTICAL</v>
      </c>
      <c r="B181" s="3" t="str">
        <v>Đơn ngữ</v>
      </c>
      <c r="C181" t="str">
        <v>Thương mại</v>
      </c>
      <c r="D181" s="3" t="s">
        <v>262</v>
      </c>
    </row>
    <row r="182" spans="1:4">
      <c r="A182" s="3" t="str">
        <v>San Hotel</v>
      </c>
      <c r="B182" s="3" t="str">
        <v>Đơn ngữ</v>
      </c>
      <c r="C182" t="str">
        <v>Lưu trú</v>
      </c>
      <c r="D182" s="3" t="s">
        <v>262</v>
      </c>
    </row>
    <row r="183" spans="1:4" ht="38.25">
      <c r="A183" s="3" t="str">
        <v>THUỐC GIA TRUYỀN 
TƯA TRỚ 
28 HÀNG HÀNH</v>
      </c>
      <c r="B183" s="3" t="str">
        <v>Đơn ngữ</v>
      </c>
      <c r="C183" t="str">
        <v>Thương mại</v>
      </c>
      <c r="D183" s="3" t="s">
        <v>262</v>
      </c>
    </row>
    <row r="184" spans="1:4" ht="25.5">
      <c r="A184" s="3" t="str">
        <v>Centre Point
HANOI * HOTEL</v>
      </c>
      <c r="B184" s="3" t="str">
        <v>Đơn ngữ</v>
      </c>
      <c r="C184" t="str">
        <v>Lưu trú</v>
      </c>
      <c r="D184" s="3" t="s">
        <v>262</v>
      </c>
    </row>
    <row r="185" spans="1:4" ht="25.5">
      <c r="A185" s="3" t="str">
        <v>HANOI SPA
Add: 25 Hang Hanh Str</v>
      </c>
      <c r="B185" s="3" t="str">
        <v>Đơn ngữ</v>
      </c>
      <c r="C185" t="str">
        <v>Thẩm mỹ</v>
      </c>
      <c r="D185" s="3" t="s">
        <v>262</v>
      </c>
    </row>
    <row r="186" spans="1:4" ht="51">
      <c r="A186" s="3" t="str">
        <v>1995 
Relaxation &amp; Health Spa
ADD: 30 HÀNG HÀNH
TEL: 0877 102 708</v>
      </c>
      <c r="B186" s="3" t="str">
        <v>Đơn ngữ</v>
      </c>
      <c r="C186" t="str">
        <v>Thẩm mỹ</v>
      </c>
      <c r="D186" s="3" t="s">
        <v>263</v>
      </c>
    </row>
    <row r="187" spans="1:4" ht="25.5">
      <c r="A187" s="3" t="str">
        <v>29 HÀNG HÀNH
XÔI GÀ - BÚN THANG</v>
      </c>
      <c r="B187" s="3" t="str">
        <v>Đơn ngữ</v>
      </c>
      <c r="C187" t="str">
        <v>Ăn uống</v>
      </c>
      <c r="D187" s="3" t="s">
        <v>263</v>
      </c>
    </row>
    <row r="188" spans="1:4" ht="38.25">
      <c r="A188" s="3" t="str">
        <v>BÌNH EMBROIDERY
ADD: 33 HÀNG HÀNH 
TEL: 0949 528 696</v>
      </c>
      <c r="B188" s="3" t="str">
        <v>Đơn ngữ</v>
      </c>
      <c r="C188" t="str">
        <v>Thương mại</v>
      </c>
      <c r="D188" s="3" t="s">
        <v>262</v>
      </c>
    </row>
    <row r="189" spans="1:4" ht="51">
      <c r="A189" s="3" t="str">
        <v>Súp Vi Cá Nhất Phẩm
Shiper 24/7 
0904 991 991
35 Hàng Hành</v>
      </c>
      <c r="B189" s="3" t="str">
        <v>Đơn ngữ</v>
      </c>
      <c r="C189" t="str">
        <v>Ăn uống</v>
      </c>
      <c r="D189" s="3" t="s">
        <v>262</v>
      </c>
    </row>
    <row r="190" spans="1:4" ht="51">
      <c r="A190" s="3" t="str">
        <v>SEN SPA
- HANOI -
Add: 38 Hàng Hành
Hotline: 0965 38 1600</v>
      </c>
      <c r="B190" s="3" t="str">
        <v>Đơn ngữ</v>
      </c>
      <c r="C190" t="str">
        <v>Thẩm mỹ</v>
      </c>
      <c r="D190" s="3" t="s">
        <v>262</v>
      </c>
    </row>
    <row r="191" spans="1:4" ht="51">
      <c r="A191" s="3" t="str">
        <v>IMPERIAL
HOTEL&amp;SPA
Add: 44 Hang Hanh Str., Hoan Kiem Dist., Hanoi - Website: https://hanoiimperialhotel.com/</v>
      </c>
      <c r="B191" s="3" t="str">
        <v>Đơn ngữ</v>
      </c>
      <c r="C191" t="str">
        <v>Lưu trú</v>
      </c>
      <c r="D191" s="3" t="s">
        <v>262</v>
      </c>
    </row>
    <row r="192" spans="1:4" ht="25.5">
      <c r="A192" s="3" t="str">
        <v>TIRED CITY
creative store</v>
      </c>
      <c r="B192" s="3" t="str">
        <v>Đơn ngữ</v>
      </c>
      <c r="C192" t="str">
        <v>Thương mại</v>
      </c>
      <c r="D192" s="3" t="s">
        <v>262</v>
      </c>
    </row>
    <row r="193" spans="1:4">
      <c r="A193" s="3" t="str">
        <v>Urban Oasis Spa</v>
      </c>
      <c r="B193" s="3" t="str">
        <v>Đơn ngữ</v>
      </c>
      <c r="C193" t="str">
        <v>Thẩm mỹ</v>
      </c>
      <c r="D193" s="3" t="s">
        <v>262</v>
      </c>
    </row>
    <row r="194" spans="1:4" ht="216.75">
      <c r="A194" s="3" t="str">
        <v>HANOI TOUR AND TRANSPORT SERVICE COMPANY LIMITED
VIETNAM TRAVEL SERVICE
VIETNAM TOUR
VIETNAM CRUISE
VIETNAM TRANSPORT
VIETNAM TRAVEL PACKAGE
VIETNAM HOTEL - VISA - TICKET
INTERNATIONAL TOUR OPERATOR
HANOI TOUR
HALONG BAY TOUR
NINH BINH TOUR
SAPA TOUR
HA GIANG TOUR
HANOI PACKAGE TOUR
HANOI TRANSPORT SERVICE
Add: 39b Hang Hanh Str - Hotline: (+84) 943.887.393 - www.vietnamtravelservice.com - www.hanoitour.com</v>
      </c>
      <c r="B194" s="3" t="str">
        <v>Đơn ngữ</v>
      </c>
      <c r="C194" t="str">
        <v>Du lịch</v>
      </c>
      <c r="D194" s="3" t="s">
        <v>262</v>
      </c>
    </row>
    <row r="195" spans="1:4" ht="76.5">
      <c r="A195" s="3" t="str">
        <v>3THOTEL
HOTEL&amp;TRAVEL
39C HÀNG HÀNH
HOÀN KIẾM, HÀ NỘI
037.50.39.333
3THOTEL.VN</v>
      </c>
      <c r="B195" s="3" t="str">
        <v>Đơn ngữ</v>
      </c>
      <c r="C195" t="str">
        <v>Lưu trú</v>
      </c>
      <c r="D195" s="3" t="s">
        <v>262</v>
      </c>
    </row>
    <row r="196" spans="1:4">
      <c r="A196" s="3" t="str">
        <v>SUNLINE HOTEL</v>
      </c>
      <c r="B196" s="3" t="str">
        <v>Đơn ngữ</v>
      </c>
      <c r="C196" t="str">
        <v>Lưu trú</v>
      </c>
      <c r="D196" s="3" t="s">
        <v>262</v>
      </c>
    </row>
    <row r="197" spans="1:4" ht="76.5">
      <c r="A197" s="3" t="str">
        <v>THE SINH TOURIST
BOOKING OFFICE
SINH CAFE TRAVEL
We are the best choice for you
39D HÀNG HÀNH
WHATSAPP / ZALO: + 84 932 04 9191</v>
      </c>
      <c r="B197" s="3" t="str">
        <v>Đơn ngữ</v>
      </c>
      <c r="C197" t="str">
        <v>Du lịch</v>
      </c>
      <c r="D197" s="3" t="s">
        <v>262</v>
      </c>
    </row>
    <row r="198" spans="1:4" ht="51">
      <c r="A198" s="3" t="str">
        <v>MF SPA
11 Bao Khanh Alley
Truly relax
0966 939 918</v>
      </c>
      <c r="B198" s="3" t="str">
        <v>Đơn ngữ</v>
      </c>
      <c r="C198" t="str">
        <v>Thẩm mỹ</v>
      </c>
      <c r="D198" s="3" t="s">
        <v>262</v>
      </c>
    </row>
    <row r="199" spans="1:4" ht="25.5">
      <c r="A199" s="3" t="str">
        <v>GREENHOUSE
Apartment &amp; Bistro</v>
      </c>
      <c r="B199" s="3" t="str">
        <v>Đơn ngữ</v>
      </c>
      <c r="C199" t="str">
        <v>Lưu trú</v>
      </c>
      <c r="D199" s="3" t="s">
        <v>262</v>
      </c>
    </row>
    <row r="200" spans="1:4" ht="127.5">
      <c r="A200" s="3" t="str">
        <v>Bao Anh Silk &amp; Handicraft
Best Price - Good Quality - Unique Design
Silk products
Handmade ceramic products
Stone carving products
Lacquer products
Traditional handmade bags
And many other handmade products
Add: No 11 - Bao Khanh Lane
Hotline: 098 651 0180</v>
      </c>
      <c r="B200" s="3" t="str">
        <v>Đơn ngữ</v>
      </c>
      <c r="C200" t="str">
        <v>Thương mại</v>
      </c>
      <c r="D200" s="3" t="s">
        <v>262</v>
      </c>
    </row>
    <row r="201" spans="1:4" ht="25.5">
      <c r="A201" s="3" t="str">
        <v>VALENTINO 
COCKTAIL BAR</v>
      </c>
      <c r="B201" s="3" t="str">
        <v>Đơn ngữ</v>
      </c>
      <c r="C201" t="str">
        <v>Ăn uống</v>
      </c>
      <c r="D201" s="3" t="s">
        <v>262</v>
      </c>
    </row>
    <row r="202" spans="1:4" ht="38.25">
      <c r="A202" s="3" t="str">
        <v>Silk NGỌC DIỆP
0374 794 600
9 BAO KHANH</v>
      </c>
      <c r="B202" s="3" t="str">
        <v>Đơn ngữ</v>
      </c>
      <c r="C202" t="str">
        <v>Thương mại</v>
      </c>
      <c r="D202" s="3" t="s">
        <v>262</v>
      </c>
    </row>
    <row r="203" spans="1:4" ht="25.5">
      <c r="A203" s="3" t="str">
        <v>COFFEE &amp; TEA
Weasel, Kopi Luwak, Blue Mountain, Traditional, Arabica</v>
      </c>
      <c r="B203" s="3" t="str">
        <v>Đơn ngữ</v>
      </c>
      <c r="C203" t="str">
        <v>Thương mại</v>
      </c>
      <c r="D203" s="3" t="s">
        <v>262</v>
      </c>
    </row>
    <row r="204" spans="1:4" ht="38.25">
      <c r="A204" s="3" t="str">
        <v>YOUR SAFE PLACE
Leo’s Tavern
NO. 9 BẢO KHÁNH ALLEY</v>
      </c>
      <c r="B204" s="3" t="str">
        <v>Đơn ngữ</v>
      </c>
      <c r="C204" t="str">
        <v>Ăn uống</v>
      </c>
      <c r="D204" s="3" t="s">
        <v>262</v>
      </c>
    </row>
    <row r="205" spans="1:4" ht="25.5">
      <c r="A205" s="3" t="str">
        <v>LITTLE LONDON
MINI SUPERMARKET</v>
      </c>
      <c r="B205" s="3" t="str">
        <v>Đơn ngữ</v>
      </c>
      <c r="C205" t="str">
        <v>Thương mại</v>
      </c>
      <c r="D205" s="3" t="s">
        <v>262</v>
      </c>
    </row>
    <row r="206" spans="1:4" ht="38.25">
      <c r="A206" s="3" t="str">
        <v>TAILOR SHOP
Gentlemen
Bespoke Tailoring</v>
      </c>
      <c r="B206" s="3" t="str">
        <v>Đơn ngữ</v>
      </c>
      <c r="C206" t="str">
        <v>Khác</v>
      </c>
      <c r="D206" s="3" t="s">
        <v>262</v>
      </c>
    </row>
    <row r="207" spans="1:4">
      <c r="A207" s="3" t="str">
        <v>HANOI PEARL HOTEL</v>
      </c>
      <c r="B207" s="3" t="str">
        <v>Đơn ngữ</v>
      </c>
      <c r="C207" t="str">
        <v>Lưu trú</v>
      </c>
      <c r="D207" s="3" t="s">
        <v>262</v>
      </c>
    </row>
    <row r="208" spans="1:4" ht="25.5">
      <c r="A208" s="3" t="str">
        <v>SOGREEN ®
COLD PRESSED JUICE &amp; CAFE</v>
      </c>
      <c r="B208" s="3" t="str">
        <v>Đơn ngữ</v>
      </c>
      <c r="C208" t="str">
        <v>Ăn uống</v>
      </c>
      <c r="D208" s="3" t="s">
        <v>262</v>
      </c>
    </row>
    <row r="209" spans="1:4" ht="102">
      <c r="A209" s="3" t="str">
        <v>TheSinhTourist
Formerly well-known as Sinh Cafe
Since 1993
BOOKING OFFICE
2019 CERTIFICATE of EXCELLENCE tripadvisor
3 Bao Khanh 
info@sapatravel.com
(+84) 78759033 WhatsApp</v>
      </c>
      <c r="B209" s="3" t="str">
        <v>Đơn ngữ</v>
      </c>
      <c r="C209" t="str">
        <v>Du lịch</v>
      </c>
      <c r="D209" s="3" t="s">
        <v>262</v>
      </c>
    </row>
    <row r="210" spans="1:4">
      <c r="A210" s="3" t="str">
        <v>MISTWALKER</v>
      </c>
      <c r="B210" s="3" t="str">
        <v>Đơn ngữ</v>
      </c>
      <c r="C210" t="str">
        <v>Thương mại</v>
      </c>
      <c r="D210" s="3" t="s">
        <v>262</v>
      </c>
    </row>
    <row r="211" spans="1:4" ht="127.5">
      <c r="A211" s="3" t="str">
        <v>Ngoc Silk &amp; Handicraft
Best Price - Good Quality - Unique Design
Add: No 2A - Bao Khanh Lane
Hotline: 098 651 0180
- Silk products
- Handmade ceramic products
- Store carving products
- Lacquer products
- Traditional handmade bags
- And many other handmade products</v>
      </c>
      <c r="B211" s="3" t="str">
        <v>Đơn ngữ</v>
      </c>
      <c r="C211" t="str">
        <v>Thương mại</v>
      </c>
      <c r="D211" s="3" t="s">
        <v>262</v>
      </c>
    </row>
    <row r="212" spans="1:4" ht="63.75">
      <c r="A212" s="3" t="str">
        <v>Ngọc Quyên
Silk &amp; Souvenirs
Add: 2 Bao Khanh Lane, Hang Trong Ward, Hoan Kiem district, Ha Noi
Tel: 0936 957 333
0903 275 049</v>
      </c>
      <c r="B212" s="3" t="str">
        <v>Đơn ngữ</v>
      </c>
      <c r="C212" t="str">
        <v>Thương mại</v>
      </c>
      <c r="D212" s="3" t="s">
        <v>262</v>
      </c>
    </row>
    <row r="213" spans="1:4" ht="51">
      <c r="A213" s="3" t="str">
        <v>The Corner Food
Vietnamese Restaurant - Vegetarian Food
Số 1 Ngõ Bảo Khánh, Hà Nội, Việt Nam
Chef</v>
      </c>
      <c r="B213" s="3" t="str">
        <v>Đơn ngữ</v>
      </c>
      <c r="C213" t="str">
        <v>Ăn uống</v>
      </c>
      <c r="D213" s="3" t="s">
        <v>262</v>
      </c>
    </row>
    <row r="214" spans="1:4" ht="25.5">
      <c r="A214" s="3" t="str">
        <v>Bếp Việt
Số 1 Ngõ Bảo Khánh - Hàng Trống - Hoàn Kiếm - Hà Nội</v>
      </c>
      <c r="B214" s="3" t="str">
        <v>Đơn ngữ</v>
      </c>
      <c r="C214" t="str">
        <v>Ăn uống</v>
      </c>
      <c r="D214" s="3" t="s">
        <v>263</v>
      </c>
    </row>
    <row r="215" spans="1:4" ht="63.75">
      <c r="A215" s="3" t="str">
        <v>Since 1993
TheSinhTourist
BOOKING OFFICE
Add: No 2 Bao Khanh Str
Hotline: 0962969262</v>
      </c>
      <c r="B215" s="3" t="str">
        <v>Đơn ngữ</v>
      </c>
      <c r="C215" t="str">
        <v>Du lịch</v>
      </c>
      <c r="D215" s="3" t="s">
        <v>262</v>
      </c>
    </row>
    <row r="216" spans="1:4" ht="25.5">
      <c r="A216" s="3" t="str">
        <v>NORT
14A BẢO KHÁNH</v>
      </c>
      <c r="B216" s="3" t="str">
        <v>Đơn ngữ</v>
      </c>
      <c r="C216" t="str">
        <v>Ăn uống</v>
      </c>
      <c r="D216" s="3" t="s">
        <v>267</v>
      </c>
    </row>
    <row r="217" spans="1:4" ht="76.5">
      <c r="A217" s="3" t="str">
        <v>bếp TUỆ AN
BÁNH CUỐN
PHỞ BÒ
14b Bảo Khánh
0983342242
0906199816</v>
      </c>
      <c r="B217" s="3" t="str">
        <v>Đơn ngữ</v>
      </c>
      <c r="C217" t="str">
        <v>Ăn uống</v>
      </c>
      <c r="D217" s="3" t="s">
        <v>263</v>
      </c>
    </row>
    <row r="218" spans="1:4" ht="38.25">
      <c r="A218" s="3" t="str">
        <v>ĐIỂN LOAN
CHUYÊN: KHĂN CHẦU ÁO NGỰ
14B - Bảo Khánh - Hoàn Kiếm : 0989661638 - 09888</v>
      </c>
      <c r="B218" s="3" t="str">
        <v>Đơn ngữ</v>
      </c>
      <c r="C218" t="str">
        <v>Thương mại</v>
      </c>
      <c r="D218" s="3" t="s">
        <v>263</v>
      </c>
    </row>
    <row r="219" spans="1:4" ht="38.25">
      <c r="A219" s="3" t="str">
        <v>CONFETTI
KAFE, TEA HOUSE &amp; BREAD 
16 BẢO KHÁNH</v>
      </c>
      <c r="B219" s="3" t="str">
        <v>Đơn ngữ</v>
      </c>
      <c r="C219" t="str">
        <v>Ăn uống</v>
      </c>
      <c r="D219" s="3" t="s">
        <v>262</v>
      </c>
    </row>
    <row r="220" spans="1:4" ht="38.25">
      <c r="A220" s="3" t="str">
        <v>ORIENT
Day Spa &amp; Nails
18 Bảo Khánh</v>
      </c>
      <c r="B220" s="3" t="str">
        <v>Đơn ngữ</v>
      </c>
      <c r="C220" t="str">
        <v>Thẩm mỹ</v>
      </c>
      <c r="D220" s="3" t="s">
        <v>262</v>
      </c>
    </row>
    <row r="221" spans="1:4">
      <c r="A221" s="3" t="str">
        <v>RESTAURANT HUYỀN HƯƠNG</v>
      </c>
      <c r="B221" s="3" t="str">
        <v>Đơn ngữ</v>
      </c>
      <c r="C221" t="str">
        <v>Ăn uống</v>
      </c>
      <c r="D221" s="3" t="s">
        <v>262</v>
      </c>
    </row>
    <row r="222" spans="1:4" ht="38.25">
      <c r="A222" s="3" t="str">
        <v>MIAs Restaurant
VIETNAMESE RESTAURANT
COOKING CLASS</v>
      </c>
      <c r="B222" s="3" t="str">
        <v>Đơn ngữ</v>
      </c>
      <c r="C222" t="str">
        <v>Ăn uống</v>
      </c>
      <c r="D222" s="3" t="s">
        <v>262</v>
      </c>
    </row>
    <row r="223" spans="1:4">
      <c r="A223" s="3" t="str">
        <v>SOLARIA HOTEL &amp; SPA</v>
      </c>
      <c r="B223" s="3" t="str">
        <v>Đơn ngữ</v>
      </c>
      <c r="C223" t="str">
        <v>Lưu trú</v>
      </c>
      <c r="D223" s="3" t="s">
        <v>262</v>
      </c>
    </row>
    <row r="224" spans="1:4" ht="51">
      <c r="A224" s="3" t="str">
        <v>XÔI - BÁNH MÌ - NƯỚC ÉP
KIM HƯƠNG
0903 489 455
28 BẢO KHÁNH</v>
      </c>
      <c r="B224" s="3" t="str">
        <v>Đơn ngữ</v>
      </c>
      <c r="C224" t="str">
        <v>Ăn uống</v>
      </c>
      <c r="D224" s="3" t="s">
        <v>263</v>
      </c>
    </row>
    <row r="225" spans="1:4" ht="38.25">
      <c r="A225" s="3" t="str">
        <v xml:space="preserve">Granny’s Mini Mart
Local shop, Local prices
28 Phố Bảo Khánh </v>
      </c>
      <c r="B225" s="3" t="str">
        <v>Đơn ngữ</v>
      </c>
      <c r="C225" t="str">
        <v>Thương mại</v>
      </c>
      <c r="D225" s="3" t="s">
        <v>262</v>
      </c>
    </row>
    <row r="226" spans="1:4" ht="51">
      <c r="A226" s="3" t="str">
        <v>BÁNH TRÁNG TRỘN
CÔ HIẾU 90 HÀNG TRỐNG
(BÁN HÀNG TỪ 9H - 23H)
ĐT: 0904.967.564</v>
      </c>
      <c r="B226" s="3" t="str">
        <v>Đơn ngữ</v>
      </c>
      <c r="C226" t="str">
        <v>Ăn uống</v>
      </c>
      <c r="D226" s="3" t="s">
        <v>263</v>
      </c>
    </row>
    <row r="227" spans="1:4" ht="38.25">
      <c r="A227" s="3" t="str">
        <v>Hương Lan
THỜI TRANG TÓC
69 HÀNG TRỐNG</v>
      </c>
      <c r="B227" s="3" t="str">
        <v>Đơn ngữ</v>
      </c>
      <c r="C227" t="str">
        <v>Thẩm mỹ</v>
      </c>
      <c r="D227" s="3" t="s">
        <v>263</v>
      </c>
    </row>
    <row r="228" spans="1:4" ht="102">
      <c r="A228" s="3" t="str">
        <v>VietnamAirlines
tripadvisor
HANOI TOURIST
BOOKING OFFICE
69 Hang Trong Str - Hoan Kiem - Hanoi
hanoitourists.com
+84 967252894/ +84 836798299
info.hanoitourists@gmail.com</v>
      </c>
      <c r="B228" s="3" t="str">
        <v>Đơn ngữ</v>
      </c>
      <c r="C228" t="str">
        <v>Du lịch</v>
      </c>
      <c r="D228" s="3" t="s">
        <v>262</v>
      </c>
    </row>
    <row r="229" spans="1:4" ht="25.5">
      <c r="A229" s="3" t="str">
        <v>TIREDCITY
LOCAL ART &amp; GIFTS</v>
      </c>
      <c r="B229" s="3" t="str">
        <v>Đơn ngữ</v>
      </c>
      <c r="C229" t="str">
        <v>Thương mại</v>
      </c>
      <c r="D229" s="3" t="s">
        <v>262</v>
      </c>
    </row>
    <row r="230" spans="1:4" ht="63.75">
      <c r="A230" s="3" t="str">
        <v>TRUNG TÂM KỸ THUẬT
THÊU VI TÍNH
DỆT NHÃN MÁC
ĐC: 67A HÀNG TRỐNG 
ĐT: 091 303 8282</v>
      </c>
      <c r="B230" s="3" t="str">
        <v>Đơn ngữ</v>
      </c>
      <c r="C230" t="str">
        <v>Khác</v>
      </c>
      <c r="D230" s="3" t="s">
        <v>263</v>
      </c>
    </row>
    <row r="231" spans="1:4" ht="51">
      <c r="A231" s="3" t="str">
        <v>CÔNG TY CỔ PHẦN SẢN XUẤT VÀ THƯƠNG MẠI
HUY THÔNG 67B
CHUYỂN SANG 69 HÀNG TRỐNG
CÁCH 5M</v>
      </c>
      <c r="B231" s="3" t="str">
        <v>Đơn ngữ</v>
      </c>
      <c r="C231" t="str">
        <v>Khác</v>
      </c>
      <c r="D231" s="3" t="s">
        <v>263</v>
      </c>
    </row>
    <row r="232" spans="1:4" ht="25.5">
      <c r="A232" s="3" t="str">
        <v>SOL SPA
65 Hàng Trống</v>
      </c>
      <c r="B232" s="3" t="str">
        <v>Đơn ngữ</v>
      </c>
      <c r="C232" t="str">
        <v>Thẩm mỹ</v>
      </c>
      <c r="D232" s="3" t="s">
        <v>262</v>
      </c>
    </row>
    <row r="233" spans="1:4" ht="63.75">
      <c r="A233" s="3" t="str">
        <v>Arabican
FRESH COFFEE AND TEA
61 HÀNG TRỐNG
0988.010.787
0983.345.386</v>
      </c>
      <c r="B233" s="3" t="str">
        <v>Đơn ngữ</v>
      </c>
      <c r="C233" t="str">
        <v>Ăn uống</v>
      </c>
      <c r="D233" s="3" t="s">
        <v>262</v>
      </c>
    </row>
    <row r="234" spans="1:4" ht="63.75">
      <c r="A234" s="3" t="str">
        <v>TRỊNH TUẤN
NHẬN KÝ GỬI
CHUYÊN: ẨM THANH CỔ
61 HÀNG TRỐNG
ĐT: 0912 034 257</v>
      </c>
      <c r="B234" s="3" t="str">
        <v>Đơn ngữ</v>
      </c>
      <c r="C234" t="str">
        <v>Khác</v>
      </c>
      <c r="D234" s="3" t="s">
        <v>263</v>
      </c>
    </row>
    <row r="235" spans="1:4" ht="38.25">
      <c r="A235" s="3" t="str">
        <v>July Shop
Vietnamese Handicraft
61 HÀNG TRỐNG</v>
      </c>
      <c r="B235" s="3" t="str">
        <v>Đơn ngữ</v>
      </c>
      <c r="C235" t="str">
        <v>Thương mại</v>
      </c>
      <c r="D235" s="3" t="s">
        <v>262</v>
      </c>
    </row>
    <row r="236" spans="1:4" ht="51">
      <c r="A236" s="3" t="str">
        <v>QUYEN SILK
SCARVES &amp; ACCESSORIES
Add: 59 Hàng Trống Str
Phone: +84834231987 (Zalo, whatsapp)</v>
      </c>
      <c r="B236" s="3" t="str">
        <v>Đơn ngữ</v>
      </c>
      <c r="C236" t="str">
        <v>Thương mại</v>
      </c>
      <c r="D236" s="3" t="s">
        <v>262</v>
      </c>
    </row>
    <row r="237" spans="1:4" ht="25.5">
      <c r="A237" s="3" t="str">
        <v>KIÊN &amp; ANDRÉ SAUVAGEOT SPA
FOOT - BODY - SKIN - NAIL</v>
      </c>
      <c r="B237" s="3" t="str">
        <v>Đơn ngữ</v>
      </c>
      <c r="C237" t="str">
        <v>Thẩm mỹ</v>
      </c>
      <c r="D237" s="3" t="s">
        <v>262</v>
      </c>
    </row>
    <row r="238" spans="1:4" ht="63.75">
      <c r="A238" s="3" t="str">
        <v>D&amp;C
ArtGALLERY
57 Hàng Trống 
D&amp;Cartgallery
+84 904 665 894</v>
      </c>
      <c r="B238" s="3" t="str">
        <v>Đơn ngữ</v>
      </c>
      <c r="C238" t="str">
        <v>Nghệ thuật</v>
      </c>
      <c r="D238" s="3" t="s">
        <v>262</v>
      </c>
    </row>
    <row r="239" spans="1:4">
      <c r="A239" s="3" t="str">
        <v>GOLDEN LOTUS HOTEL</v>
      </c>
      <c r="B239" s="3" t="str">
        <v>Đơn ngữ</v>
      </c>
      <c r="C239" t="str">
        <v>Lưu trú</v>
      </c>
      <c r="D239" s="3" t="s">
        <v>262</v>
      </c>
    </row>
    <row r="240" spans="1:4" ht="51">
      <c r="A240" s="3" t="str">
        <v>THE 49TH ROOT
Tailored clothes
ADD: 49 Hang Trong Str
Phone: 090 494 8998</v>
      </c>
      <c r="B240" s="3" t="str">
        <v>Đơn ngữ</v>
      </c>
      <c r="C240" t="str">
        <v>Khác</v>
      </c>
      <c r="D240" s="3" t="s">
        <v>262</v>
      </c>
    </row>
    <row r="241" spans="1:4" ht="63.75">
      <c r="A241" s="3" t="str">
        <v>LAN BẢO
Bánh mì
Bánh táo Pháp
Nem rán
SĐT: 0912.321.748</v>
      </c>
      <c r="B241" s="3" t="str">
        <v>Đơn ngữ</v>
      </c>
      <c r="C241" t="str">
        <v>Ăn uống</v>
      </c>
      <c r="D241" s="3" t="s">
        <v>263</v>
      </c>
    </row>
    <row r="242" spans="1:4" ht="51">
      <c r="A242" s="3" t="str">
        <v>AURORA
Nail Studio
Hotline: 0382414664
45 Hàng Trống, Hoàn Kiếm, HN</v>
      </c>
      <c r="B242" s="3" t="str">
        <v>Đơn ngữ</v>
      </c>
      <c r="C242" t="str">
        <v>Thẩm mỹ</v>
      </c>
      <c r="D242" s="3" t="s">
        <v>262</v>
      </c>
    </row>
    <row r="243" spans="1:4" ht="25.5">
      <c r="A243" s="3" t="str">
        <v>KANA</v>
      </c>
      <c r="B243" s="3" t="str">
        <v>Đơn ngữ</v>
      </c>
      <c r="C243" t="str">
        <v>Thương mại</v>
      </c>
      <c r="D243" s="3" t="s">
        <v>267</v>
      </c>
    </row>
    <row r="244" spans="1:4">
      <c r="A244" s="3" t="str">
        <v>L’HANOI du LAC</v>
      </c>
      <c r="B244" s="3" t="str">
        <v>Đơn ngữ</v>
      </c>
      <c r="C244" t="str">
        <v>Lưu trú</v>
      </c>
      <c r="D244" s="3" t="s">
        <v>269</v>
      </c>
    </row>
    <row r="245" spans="1:4" ht="51">
      <c r="A245" s="3" t="str">
        <v>Mẹt
Vietnamese Restaurant &amp; Vegetarian Food
29 Hang Trong, Hoan Kiem, HN
Tel: 0985.627.976</v>
      </c>
      <c r="B245" s="3" t="str">
        <v>Đơn ngữ</v>
      </c>
      <c r="C245" t="str">
        <v>Ăn uống</v>
      </c>
      <c r="D245" s="3" t="s">
        <v>262</v>
      </c>
    </row>
    <row r="246" spans="1:4" ht="38.25">
      <c r="A246" s="3" t="str">
        <v>LAM VIET TATTOO
22 HANG TRONG
HOTLINE: 037 683 3338</v>
      </c>
      <c r="B246" s="3" t="str">
        <v>Đơn ngữ</v>
      </c>
      <c r="C246" t="str">
        <v>Thẩm mỹ</v>
      </c>
      <c r="D246" s="3" t="s">
        <v>262</v>
      </c>
    </row>
    <row r="247" spans="1:4" ht="25.5">
      <c r="A247" s="3" t="str">
        <v>A Little Hoi An
Coffee &amp; Tea</v>
      </c>
      <c r="B247" s="3" t="str">
        <v>Đơn ngữ</v>
      </c>
      <c r="C247" t="str">
        <v>Ăn uống</v>
      </c>
      <c r="D247" s="3" t="s">
        <v>262</v>
      </c>
    </row>
    <row r="248" spans="1:4" ht="38.25">
      <c r="A248" s="3" t="str">
        <v>theWarehouse 
17 Hàng Trống - Hoàn Kiếm - Hà Nội
Tel: 024.3928.7666</v>
      </c>
      <c r="B248" s="3" t="str">
        <v>Đơn ngữ</v>
      </c>
      <c r="C248" t="str">
        <v>Thương mại</v>
      </c>
      <c r="D248" s="3" t="s">
        <v>262</v>
      </c>
    </row>
    <row r="249" spans="1:4" ht="51">
      <c r="A249" s="3" t="str">
        <v>THỜI TRANG TRẺ EM
ĐỒNG PHỤC HỌC SINH
13 Hàng Trống - Hoàn Kiếm - Hà Nội
0243 933 6285</v>
      </c>
      <c r="B249" s="3" t="str">
        <v>Đơn ngữ</v>
      </c>
      <c r="C249" t="str">
        <v>Thương mại</v>
      </c>
      <c r="D249" s="3" t="s">
        <v>263</v>
      </c>
    </row>
    <row r="250" spans="1:4" ht="51">
      <c r="A250" s="3" t="str">
        <v>XQUISITE
HOME DECOR &amp; GIFTS
AD: 7 HÀNG TRỐNG - TEL: (84-4) 3938 7216 - Email: exquisite1999@gmail.com</v>
      </c>
      <c r="B250" s="3" t="str">
        <v>Đơn ngữ</v>
      </c>
      <c r="C250" t="str">
        <v>Thương mại</v>
      </c>
      <c r="D250" s="3" t="s">
        <v>262</v>
      </c>
    </row>
    <row r="251" spans="1:4" ht="51">
      <c r="A251" s="3" t="str">
        <v>MF BOUTIQUE SPA
Truly relax
5 Hang Trong
0966 939 918</v>
      </c>
      <c r="B251" s="3" t="str">
        <v>Đơn ngữ</v>
      </c>
      <c r="C251" t="str">
        <v>Thẩm mỹ</v>
      </c>
      <c r="D251" s="3" t="s">
        <v>262</v>
      </c>
    </row>
    <row r="252" spans="1:4" ht="51">
      <c r="A252" s="3" t="str">
        <v>Lộc Hà
BÒ - NẦM NƯỚNG
SỐ 3 HÀNG TRỐNG 
ĐT: 090 468 3661</v>
      </c>
      <c r="B252" s="3" t="str">
        <v>Đơn ngữ</v>
      </c>
      <c r="C252" t="str">
        <v>Ăn uống</v>
      </c>
      <c r="D252" s="3" t="s">
        <v>263</v>
      </c>
    </row>
    <row r="253" spans="1:4" ht="51">
      <c r="A253" s="3" t="str">
        <v>SIM SỐ ĐẸP - SIM 4G CẢ NĂM
SÁCH - BÁO - LỊCH NĂM MỚI
ĐC: SỐ 1 HÀNG TRỐNG
ĐT: 097 959 1111</v>
      </c>
      <c r="B253" s="3" t="str">
        <v>Đơn ngữ</v>
      </c>
      <c r="C253" t="str">
        <v>Thương mại</v>
      </c>
      <c r="D253" s="3" t="s">
        <v>263</v>
      </c>
    </row>
    <row r="254" spans="1:4" ht="25.5">
      <c r="A254" s="3" t="str">
        <v>The Corner
Nail &amp; Spa</v>
      </c>
      <c r="B254" s="3" t="str">
        <v>Đơn ngữ</v>
      </c>
      <c r="C254" t="str">
        <v>Thẩm mỹ</v>
      </c>
      <c r="D254" s="3" t="s">
        <v>262</v>
      </c>
    </row>
    <row r="255" spans="1:4" ht="63.75">
      <c r="A255" s="3" t="str">
        <v>THE BEAUTY OF TRADITION HANDMADE IN VIETNAM
Shop Phương Anh
Add: 8A Hàng Trống Street, Hoàn Kiếm District, Hà Nội, Việt Nam
Mobile: (+84) 0243.9287950 - 0982912528
Email: phuonganh8aht@gmail.com</v>
      </c>
      <c r="B255" s="3" t="str">
        <v>Đơn ngữ</v>
      </c>
      <c r="C255" t="str">
        <v>Thương mại</v>
      </c>
      <c r="D255" s="3" t="s">
        <v>262</v>
      </c>
    </row>
    <row r="256" spans="1:4" ht="89.25">
      <c r="A256" s="3" t="str">
        <v>Thời Trang
THÊU MÁY
THÊU TAY
DỆT MÁC - THÊU VI TÍNH
Thu Cúc
DĐ: 0915553236
ĐT: 0243 8288 036</v>
      </c>
      <c r="B256" s="3" t="str">
        <v>Đơn ngữ</v>
      </c>
      <c r="C256" t="str">
        <v>Khác</v>
      </c>
      <c r="D256" s="3" t="s">
        <v>263</v>
      </c>
    </row>
    <row r="257" spans="1:4" ht="51">
      <c r="A257" s="3" t="str">
        <v>TIMELINE TRAVEL
TOUR INFORMATION CENTER
8 HANG TRONG STR -  HOAN KIEM DIST - HA NOI
024 32 000 111 - 091 451 2033</v>
      </c>
      <c r="B257" s="3" t="str">
        <v>Đơn ngữ</v>
      </c>
      <c r="C257" t="str">
        <v>Du lịch</v>
      </c>
      <c r="D257" s="3" t="s">
        <v>262</v>
      </c>
    </row>
    <row r="258" spans="1:4" ht="25.5">
      <c r="A258" s="3" t="str">
        <v>HIỆU MAY PHÚ CƯỜNG
10 - Hàng Trống</v>
      </c>
      <c r="B258" s="3" t="str">
        <v>Đơn ngữ</v>
      </c>
      <c r="C258" t="str">
        <v>Khác</v>
      </c>
      <c r="D258" s="3" t="s">
        <v>263</v>
      </c>
    </row>
    <row r="259" spans="1:4" ht="25.5">
      <c r="A259" s="3" t="str">
        <v>TÂN MỸ
16 HÀNG TRỐNG</v>
      </c>
      <c r="B259" s="3" t="str">
        <v>Đơn ngữ</v>
      </c>
      <c r="C259" t="str">
        <v>Khác</v>
      </c>
      <c r="D259" s="3" t="s">
        <v>263</v>
      </c>
    </row>
    <row r="260" spans="1:4" ht="38.25">
      <c r="A260" s="3" t="str">
        <v>KASHI®
Đ/C: 18-20 HÀNG TRỐNG
ĐT: 0243 8243 777</v>
      </c>
      <c r="B260" s="3" t="str">
        <v>Đơn ngữ</v>
      </c>
      <c r="C260" t="str">
        <v>Thương mại</v>
      </c>
      <c r="D260" s="3" t="s">
        <v>267</v>
      </c>
    </row>
    <row r="261" spans="1:4" ht="25.5">
      <c r="A261" s="3" t="str">
        <v>ViinRiic
NICHE PERFUME GALLERY</v>
      </c>
      <c r="B261" s="3" t="str">
        <v>Đơn ngữ</v>
      </c>
      <c r="C261" t="str">
        <v>Thương mại</v>
      </c>
      <c r="D261" s="3" t="s">
        <v>262</v>
      </c>
    </row>
    <row r="262" spans="1:4" ht="38.25">
      <c r="A262" s="3" t="str">
        <v>CERENDER
Ceramics by Jork Pap - Since 2014
Feel your world from inside</v>
      </c>
      <c r="B262" s="3" t="str">
        <v>Đơn ngữ</v>
      </c>
      <c r="C262" t="str">
        <v>Thương mại</v>
      </c>
      <c r="D262" s="3" t="s">
        <v>262</v>
      </c>
    </row>
    <row r="263" spans="1:4">
      <c r="A263" s="3" t="str">
        <v>MERCURY HA NOI</v>
      </c>
      <c r="B263" s="3" t="str">
        <v>Đơn ngữ</v>
      </c>
      <c r="C263" t="str">
        <v>Lưu trú</v>
      </c>
      <c r="D263" s="3" t="s">
        <v>262</v>
      </c>
    </row>
    <row r="264" spans="1:4" ht="63.75">
      <c r="A264" s="3" t="str">
        <v>QUYÊN
BÁNH TRÁNG TRỘN
Giờ bán hàng: 15h00 - 23h00
ĐC: 38 Hàng Trống 
ĐT: 01632106746</v>
      </c>
      <c r="B264" s="3" t="str">
        <v>Đơn ngữ</v>
      </c>
      <c r="C264" t="str">
        <v>Ăn uống</v>
      </c>
      <c r="D264" s="3" t="s">
        <v>263</v>
      </c>
    </row>
    <row r="265" spans="1:4" ht="51">
      <c r="A265" s="3" t="str">
        <v>SILK - EMBROIDERY - TAILOR MADE
AIRASHI
Add: 38 HÀNG TRỐNG
TEL: 0945452878</v>
      </c>
      <c r="B265" s="3" t="str">
        <v>Đơn ngữ</v>
      </c>
      <c r="C265" t="str">
        <v>Thương mại</v>
      </c>
      <c r="D265" s="3" t="s">
        <v>262</v>
      </c>
    </row>
    <row r="266" spans="1:4" ht="38.25">
      <c r="A266" s="3" t="str">
        <v>HOARIENT
ASIAN FRAGRANCE TREASURY
40 Hàng Trống, Quận Hoàn Kiếm, Hà Nội</v>
      </c>
      <c r="B266" s="3" t="str">
        <v>Đơn ngữ</v>
      </c>
      <c r="C266" t="str">
        <v>Thương mại</v>
      </c>
      <c r="D266" s="3" t="s">
        <v>262</v>
      </c>
    </row>
    <row r="267" spans="1:4" ht="38.25">
      <c r="A267" s="3" t="str">
        <v>Spas Hanoi Boutique
0972 26 42 42
42 Hang Trong</v>
      </c>
      <c r="B267" s="3" t="str">
        <v>Đơn ngữ</v>
      </c>
      <c r="C267" t="str">
        <v>Thẩm mỹ</v>
      </c>
      <c r="D267" s="3" t="s">
        <v>262</v>
      </c>
    </row>
    <row r="268" spans="1:4">
      <c r="A268" s="3" t="str">
        <v>BRILLIANT HOTEL &amp; SPA</v>
      </c>
      <c r="B268" s="3" t="str">
        <v>Đơn ngữ</v>
      </c>
      <c r="C268" t="str">
        <v>Lưu trú</v>
      </c>
      <c r="D268" s="3" t="s">
        <v>262</v>
      </c>
    </row>
    <row r="269" spans="1:4" ht="38.25">
      <c r="A269" s="3" t="str">
        <v>Lyn COFFEE &amp; TEA
46 Hàng Trống
0829 86 6886</v>
      </c>
      <c r="B269" s="3" t="str">
        <v>Đơn ngữ</v>
      </c>
      <c r="C269" t="str">
        <v>Ăn uống</v>
      </c>
      <c r="D269" s="3" t="s">
        <v>262</v>
      </c>
    </row>
    <row r="270" spans="1:4" ht="38.25">
      <c r="A270" s="3" t="str">
        <v>nap.
cocktails &amp; coffee bar
60 Hàng Trống</v>
      </c>
      <c r="B270" s="3" t="str">
        <v>Đơn ngữ</v>
      </c>
      <c r="C270" t="str">
        <v>Ăn uống</v>
      </c>
      <c r="D270" s="3" t="s">
        <v>262</v>
      </c>
    </row>
    <row r="271" spans="1:4" ht="25.5">
      <c r="A271" s="3" t="str">
        <v>MINH HIEN GALLERY
62 HANG TRONG</v>
      </c>
      <c r="B271" s="3" t="str">
        <v>Đơn ngữ</v>
      </c>
      <c r="C271" t="str">
        <v>Nghệ thuật</v>
      </c>
      <c r="D271" s="3" t="s">
        <v>262</v>
      </c>
    </row>
    <row r="272" spans="1:4" ht="89.25">
      <c r="A272" s="3" t="str">
        <v>Royal Silk
TAILORING IN 24 HOURS
FASHION DESIGNER
WHOLESALER &amp; RETAILER
Address: 64 Hang Trong, Hoan Kiem, Hanoi
Email: royalsilk.59hangtrong@gmail.com - Phone/Whatsapp number: +84 37 5555 171</v>
      </c>
      <c r="B272" s="3" t="str">
        <v>Đơn ngữ</v>
      </c>
      <c r="C272" t="str">
        <v>Khác</v>
      </c>
      <c r="D272" s="3" t="s">
        <v>262</v>
      </c>
    </row>
    <row r="273" spans="1:4" ht="38.25">
      <c r="A273" s="3" t="str">
        <v>GOLDEN SUNSHINE VILLA
68 Hang Trong st
024 39386728</v>
      </c>
      <c r="B273" s="3" t="str">
        <v>Đơn ngữ</v>
      </c>
      <c r="C273" t="str">
        <v>Lưu trú</v>
      </c>
      <c r="D273" s="3" t="s">
        <v>262</v>
      </c>
    </row>
    <row r="274" spans="1:4" ht="63.75">
      <c r="A274" s="3" t="str">
        <v>HIỆU KÍNH NGỌC MINH
UY TÍN - CHẤT LƯỢNG
70 Hàng Trống
ĐT: 024 3266 8351
Giờ LV: 8h30 - 18h30</v>
      </c>
      <c r="B274" s="3" t="str">
        <v>Đơn ngữ</v>
      </c>
      <c r="C274" t="str">
        <v>Thương mại</v>
      </c>
      <c r="D274" s="3" t="s">
        <v>263</v>
      </c>
    </row>
    <row r="275" spans="1:4">
      <c r="A275" s="3" t="str">
        <v>Blue Dragon Tours</v>
      </c>
      <c r="B275" s="3" t="str">
        <v>Đơn ngữ</v>
      </c>
      <c r="C275" t="str">
        <v>Du lịch</v>
      </c>
      <c r="D275" s="3" t="s">
        <v>262</v>
      </c>
    </row>
    <row r="276" spans="1:4">
      <c r="A276" s="3" t="str">
        <v>VALENCIANI</v>
      </c>
      <c r="B276" s="3" t="str">
        <v>Đơn ngữ</v>
      </c>
      <c r="C276" t="str">
        <v>Thương mại</v>
      </c>
      <c r="D276" s="3" t="s">
        <v>262</v>
      </c>
    </row>
    <row r="277" spans="1:4" ht="38.25">
      <c r="A277" s="3" t="str">
        <v>Hotel Hồ Gươm
76 HÀNG TRỐNG
TEL: 8252225</v>
      </c>
      <c r="B277" s="3" t="str">
        <v>Đơn ngữ</v>
      </c>
      <c r="C277" t="str">
        <v>Lưu trú</v>
      </c>
      <c r="D277" s="3" t="s">
        <v>262</v>
      </c>
    </row>
    <row r="278" spans="1:4">
      <c r="A278" s="3" t="str">
        <v>THE ORIENTAL JADE</v>
      </c>
      <c r="B278" s="3" t="str">
        <v>Đơn ngữ</v>
      </c>
      <c r="C278" t="str">
        <v>Lưu trú</v>
      </c>
      <c r="D278" s="3" t="s">
        <v>262</v>
      </c>
    </row>
    <row r="279" spans="1:4" ht="63.75">
      <c r="A279" s="3" t="str">
        <v>pizza pepperonis.®
SINCE 1997
98 HÀNG TRỐNG
024 3926 7030
PEPPERONISVIETNAM</v>
      </c>
      <c r="B279" s="3" t="str">
        <v>Đơn ngữ</v>
      </c>
      <c r="C279" t="str">
        <v>Ăn uống</v>
      </c>
      <c r="D279" s="3" t="s">
        <v>262</v>
      </c>
    </row>
    <row r="280" spans="1:4" ht="63.75">
      <c r="A280" s="3" t="str">
        <v>Lan 
Cắt Uốn Tóc Nam, Nữ
Nhuộm Tóc - Lấy Dáy Tai, Gội Đầu
ĐC: 100 Hàng Trống
ĐT: 0243 8286 288</v>
      </c>
      <c r="B280" s="3" t="str">
        <v>Đơn ngữ</v>
      </c>
      <c r="C280" t="str">
        <v>Thẩm mỹ</v>
      </c>
      <c r="D280" s="3" t="s">
        <v>263</v>
      </c>
    </row>
    <row r="281" spans="1:4" ht="38.25">
      <c r="A281" s="3" t="str">
        <v>Affetto Coffee
106 HANG TRONG Str
Hotline: 0243 928 8070</v>
      </c>
      <c r="B281" s="3" t="str">
        <v>Đơn ngữ</v>
      </c>
      <c r="C281" t="str">
        <v>Ăn uống</v>
      </c>
      <c r="D281" s="3" t="s">
        <v>262</v>
      </c>
    </row>
    <row r="282" spans="1:4" ht="38.25">
      <c r="A282" s="3" t="str">
        <v xml:space="preserve">July Shop
Vietnamese Handicraft
108 Hàng Trống </v>
      </c>
      <c r="B282" s="3" t="str">
        <v>Đơn ngữ</v>
      </c>
      <c r="C282" t="str">
        <v>Thương mại</v>
      </c>
      <c r="D282" s="3" t="s">
        <v>262</v>
      </c>
    </row>
    <row r="283" spans="1:4">
      <c r="A283" s="3" t="str">
        <v>WOORI BANK</v>
      </c>
      <c r="B283" s="3" t="str">
        <v>Đơn ngữ</v>
      </c>
      <c r="C283" t="str">
        <v>Khác</v>
      </c>
      <c r="D283" s="3" t="s">
        <v>262</v>
      </c>
    </row>
    <row r="284" spans="1:4" ht="51">
      <c r="A284" s="3" t="str">
        <v>Souvenir Shop
HOÀNG HIỆP Handicrafts
2 Nhà Thờ
Tel: 0243 8288280</v>
      </c>
      <c r="B284" s="3" t="str">
        <v>Đơn ngữ</v>
      </c>
      <c r="C284" t="str">
        <v>Thương mại</v>
      </c>
      <c r="D284" s="3" t="s">
        <v>262</v>
      </c>
    </row>
    <row r="285" spans="1:4" ht="76.5">
      <c r="A285" s="3" t="str">
        <v>Shop Ha’s 
Handicrafts - Wholesale - Made in Viet Nam
Gmail: Souvenir.hanoi@gmail.com
Add: 12 Nhà Thờ - Hoàn Kiếm
www.facebook.com/Nguyen Thu Ha
Phone: 098.327.0204</v>
      </c>
      <c r="B285" s="3" t="str">
        <v>Đơn ngữ</v>
      </c>
      <c r="C285" t="str">
        <v>Thương mại</v>
      </c>
      <c r="D285" s="3" t="s">
        <v>262</v>
      </c>
    </row>
    <row r="286" spans="1:4" ht="51">
      <c r="A286" s="3" t="str">
        <v>SOUVENIR SHOP ANH QUÂN
Fine Art
18B NHÀ THỜ
TEL: 9.287057</v>
      </c>
      <c r="B286" s="3" t="str">
        <v>Đơn ngữ</v>
      </c>
      <c r="C286" t="str">
        <v>Thương mại</v>
      </c>
      <c r="D286" s="3" t="s">
        <v>262</v>
      </c>
    </row>
    <row r="287" spans="1:4" ht="38.25">
      <c r="A287" s="3" t="str">
        <v>Cỏ HANDMADE TAILOR
18A Nhà Thờ - Hà Nội
02438289925</v>
      </c>
      <c r="B287" s="3" t="str">
        <v>Đơn ngữ</v>
      </c>
      <c r="C287" t="str">
        <v>Thương mại</v>
      </c>
      <c r="D287" s="3" t="s">
        <v>262</v>
      </c>
    </row>
    <row r="288" spans="1:4">
      <c r="A288" s="3" t="str">
        <v>THE RUNNING BEAN</v>
      </c>
      <c r="B288" s="3" t="str">
        <v>Đơn ngữ</v>
      </c>
      <c r="C288" t="str">
        <v>Ăn uống</v>
      </c>
      <c r="D288" s="3" t="s">
        <v>262</v>
      </c>
    </row>
    <row r="289" spans="1:4" ht="25.5">
      <c r="A289" s="3" t="str">
        <v>Mediterraneo
Ristorante Italiano</v>
      </c>
      <c r="B289" s="3" t="str">
        <v>Đơn ngữ</v>
      </c>
      <c r="C289" t="str">
        <v>Ăn uống</v>
      </c>
      <c r="D289" s="3" t="s">
        <v>505</v>
      </c>
    </row>
    <row r="290" spans="1:4" ht="25.5">
      <c r="A290" s="3" t="str">
        <v xml:space="preserve">RUNAM
ART of GIFTING </v>
      </c>
      <c r="B290" s="3" t="str">
        <v>Đơn ngữ</v>
      </c>
      <c r="C290" t="str">
        <v>Thương mại</v>
      </c>
      <c r="D290" s="3" t="s">
        <v>262</v>
      </c>
    </row>
    <row r="291" spans="1:4">
      <c r="A291" s="3" t="str">
        <v>MINERVA CHURCH</v>
      </c>
      <c r="B291" s="3" t="str">
        <v>Đơn ngữ</v>
      </c>
      <c r="C291" t="str">
        <v>Lưu trú</v>
      </c>
      <c r="D291" s="3" t="s">
        <v>262</v>
      </c>
    </row>
    <row r="292" spans="1:4" ht="25.5">
      <c r="A292" s="3" t="str">
        <v>fours 
BAKERY</v>
      </c>
      <c r="B292" s="3" t="str">
        <v>Đơn ngữ</v>
      </c>
      <c r="C292" t="str">
        <v>Ăn uống</v>
      </c>
      <c r="D292" s="3" t="s">
        <v>262</v>
      </c>
    </row>
    <row r="293" spans="1:4" ht="25.5">
      <c r="A293" s="3" t="str">
        <v>H’ELEGANT
5 NHÀ THỜ</v>
      </c>
      <c r="B293" s="3" t="str">
        <v>Đơn ngữ</v>
      </c>
      <c r="C293" t="str">
        <v>Thương mại</v>
      </c>
      <c r="D293" s="3" t="s">
        <v>262</v>
      </c>
    </row>
    <row r="294" spans="1:4">
      <c r="A294" s="3" t="str">
        <v>TIRED CITY</v>
      </c>
      <c r="B294" s="3" t="str">
        <v>Đơn ngữ</v>
      </c>
      <c r="C294" t="str">
        <v>Thương mại</v>
      </c>
      <c r="D294" s="3" t="s">
        <v>262</v>
      </c>
    </row>
    <row r="295" spans="1:4" ht="25.5">
      <c r="A295" s="3" t="str">
        <v>OUD VIET NAM
Golden Tree Of Vietnam</v>
      </c>
      <c r="B295" s="3" t="str">
        <v>Đơn ngữ</v>
      </c>
      <c r="C295" t="str">
        <v>Thương mại</v>
      </c>
      <c r="D295" s="3" t="s">
        <v>262</v>
      </c>
    </row>
    <row r="296" spans="1:4" ht="38.25">
      <c r="A296" s="3" t="str">
        <v>PHU GIA Tailor
128 Hàng Trống
Tel: 024 3385 0666</v>
      </c>
      <c r="B296" s="3" t="str">
        <v>Đơn ngữ</v>
      </c>
      <c r="C296" t="str">
        <v>Khác</v>
      </c>
      <c r="D296" s="3" t="s">
        <v>262</v>
      </c>
    </row>
    <row r="297" spans="1:4" ht="25.5">
      <c r="A297" s="3" t="str">
        <v>Coffilia</v>
      </c>
      <c r="B297" s="3" t="str">
        <v>Đơn ngữ</v>
      </c>
      <c r="C297" t="str">
        <v>Ăn uống</v>
      </c>
      <c r="D297" s="3" t="s">
        <v>267</v>
      </c>
    </row>
    <row r="298" spans="1:4">
      <c r="A298" s="3" t="str">
        <v>APRICOT HOTEL</v>
      </c>
      <c r="B298" s="3" t="str">
        <v>Đơn ngữ</v>
      </c>
      <c r="C298" t="str">
        <v>Lưu trú</v>
      </c>
      <c r="D298" s="3" t="s">
        <v>262</v>
      </c>
    </row>
  </sheetData>
  <dataValidations count="2">
    <dataValidation type="list" allowBlank="1" showInputMessage="1" showErrorMessage="1" sqref="A7" xr:uid="{ECBA4EB7-9D93-4B6B-A716-54392A9F9587}">
      <formula1>_xlfn.ANCHORARRAY($A$1)</formula1>
    </dataValidation>
    <dataValidation type="list" allowBlank="1" showInputMessage="1" showErrorMessage="1" sqref="D9:D298" xr:uid="{78955C5E-773B-49A5-BEF3-0C4D5E6FF822}">
      <formula1>$G$1:$G$9</formula1>
    </dataValidation>
  </dataValidation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45D8F-5025-4E13-8BE8-584432A9F90E}">
  <dimension ref="A1:X183"/>
  <sheetViews>
    <sheetView topLeftCell="G1" workbookViewId="0">
      <selection activeCell="X2" sqref="X2"/>
    </sheetView>
  </sheetViews>
  <sheetFormatPr defaultRowHeight="12.75"/>
  <cols>
    <col min="1" max="1" width="63.140625" style="3" customWidth="1"/>
    <col min="2" max="2" width="34" style="3" customWidth="1"/>
    <col min="4" max="6" width="9.140625" style="3"/>
    <col min="7" max="7" width="11.7109375" style="3" customWidth="1"/>
    <col min="8" max="16384" width="9.140625" style="3"/>
  </cols>
  <sheetData>
    <row r="1" spans="1:24" ht="38.25">
      <c r="A1" s="3" t="str" cm="1">
        <f t="array" ref="A1:A4">_xlfn._xlws.SORT(_xlfn.UNIQUE(SignData[Column2]))</f>
        <v>Đa ngữ</v>
      </c>
      <c r="H1" s="12" t="s">
        <v>415</v>
      </c>
      <c r="I1" s="3">
        <f>COUNTIFS(D:D,"FRE",E:E,"CHI")</f>
        <v>1</v>
      </c>
      <c r="L1" s="3" t="s">
        <v>574</v>
      </c>
      <c r="M1" s="3">
        <f>COUNTIFS(C:C,"Thương mại",D:D,"VNE",E:E,"ENG")</f>
        <v>60</v>
      </c>
      <c r="O1" s="3" t="s">
        <v>404</v>
      </c>
      <c r="P1" s="3">
        <f>COUNTIFS(C:C,"Ăn uống",D:D,"VNE",E:E,"ENG")</f>
        <v>38</v>
      </c>
      <c r="R1" s="3" t="s">
        <v>404</v>
      </c>
      <c r="S1" s="3">
        <f>COUNTIFS(C:C,"Thẩm mỹ",D:D,"VNE",E:E,"ENG")</f>
        <v>6</v>
      </c>
      <c r="V1" s="3">
        <f>COUNTIFS(C:C,"Lưu trú",D:D,"VNE",E:E,"ENG")</f>
        <v>1</v>
      </c>
      <c r="X1" s="3">
        <f>COUNTIFS(C:C,"Du lịch",D:D,"VNE",E:E,"ENG")</f>
        <v>4</v>
      </c>
    </row>
    <row r="2" spans="1:24" ht="38.25">
      <c r="A2" s="3" t="str">
        <v>Đơn ngữ</v>
      </c>
      <c r="H2" s="12" t="s">
        <v>414</v>
      </c>
      <c r="I2" s="3">
        <f>COUNTIFS(D:D,"ENG",E:E,"CHI")</f>
        <v>5</v>
      </c>
      <c r="L2" s="3" t="s">
        <v>575</v>
      </c>
      <c r="M2" s="3">
        <f>COUNTIFS(C:C,"Thương mại",D:D,"ENG",E:E,"FRE")</f>
        <v>2</v>
      </c>
      <c r="O2" s="3" t="s">
        <v>406</v>
      </c>
      <c r="P2" s="3">
        <f>COUNTIFS(C:C,"Ăn uống",D:D,"ENG",E:E,"FRE")</f>
        <v>9</v>
      </c>
      <c r="R2" s="3" t="s">
        <v>406</v>
      </c>
      <c r="S2" s="3">
        <f>COUNTIFS(C:C,"Thẩm mỹ",D:D,"ENG",E:E,"FRE")</f>
        <v>1</v>
      </c>
      <c r="V2" s="3">
        <f>COUNTIFS(C:C,"Lưu trú",D:D,"ENG",E:E,"SPA")</f>
        <v>2</v>
      </c>
    </row>
    <row r="3" spans="1:24" ht="38.25">
      <c r="A3" s="3" t="str">
        <v>Song ngữ</v>
      </c>
      <c r="H3" s="12" t="s">
        <v>413</v>
      </c>
      <c r="I3" s="3">
        <f>COUNTIFS(D:D,"ENG",E:E,"KOR")</f>
        <v>1</v>
      </c>
      <c r="L3" s="3" t="s">
        <v>576</v>
      </c>
      <c r="M3" s="3">
        <f>COUNTIFS(C:C,"Thương mại",D:D,"VNE",E:E,"FRE")</f>
        <v>3</v>
      </c>
      <c r="O3" s="3" t="s">
        <v>405</v>
      </c>
      <c r="P3" s="3">
        <f>COUNTIFS(C:C,"Ăn uống",D:D,"VNE",E:E,"FRE")</f>
        <v>2</v>
      </c>
      <c r="R3" s="3" t="s">
        <v>412</v>
      </c>
      <c r="S3" s="3">
        <f>COUNTIFS(C:C,"Thẩm mỹ",D:D,"ENG",E:E,"JAP")</f>
        <v>1</v>
      </c>
      <c r="V3" s="3">
        <f>COUNTIFS(C:C,"Lưu trú",D:D,"ENG",E:E,"ITA")</f>
        <v>1</v>
      </c>
    </row>
    <row r="4" spans="1:24" ht="38.25">
      <c r="A4" s="3">
        <v>0</v>
      </c>
      <c r="H4" s="12" t="s">
        <v>412</v>
      </c>
      <c r="I4" s="3">
        <f>COUNTIFS(D:D,"ENG",E:E,"JAP")</f>
        <v>2</v>
      </c>
      <c r="L4" s="3" t="s">
        <v>577</v>
      </c>
      <c r="M4" s="3">
        <f>COUNTIFS(C:C,"Thương mại",D:D,"ENG",E:E,"CHI")</f>
        <v>0</v>
      </c>
      <c r="O4" s="3" t="s">
        <v>414</v>
      </c>
      <c r="P4" s="3">
        <f>COUNTIFS(C:C,"Ăn uống",D:D,"ENG",E:E,"CHI")</f>
        <v>5</v>
      </c>
      <c r="R4" s="3" t="s">
        <v>413</v>
      </c>
      <c r="S4" s="3">
        <f>COUNTIFS(C:C,"Thẩm mỹ",D:D,"ENG",E:E,"KOR")</f>
        <v>1</v>
      </c>
    </row>
    <row r="5" spans="1:24" ht="38.25">
      <c r="H5" s="3" t="s">
        <v>506</v>
      </c>
      <c r="I5" s="3">
        <f>COUNTIFS(D:D,"ENG",E:E,"ITA")</f>
        <v>1</v>
      </c>
      <c r="L5" s="3" t="s">
        <v>578</v>
      </c>
      <c r="M5" s="3">
        <f>COUNTIFS(C:C,"Thương mại",D:D,"FRE",E:E,"CHI")</f>
        <v>0</v>
      </c>
      <c r="O5" s="3" t="s">
        <v>412</v>
      </c>
      <c r="P5" s="3">
        <f>COUNTIFS(C:C,"Ăn uống",D:D,"ENG",E:E,"JAP")</f>
        <v>1</v>
      </c>
      <c r="R5" s="3" t="s">
        <v>512</v>
      </c>
      <c r="S5" s="3">
        <f>SUM(S1:S4)</f>
        <v>9</v>
      </c>
    </row>
    <row r="6" spans="1:24" ht="25.5">
      <c r="H6" s="12" t="s">
        <v>411</v>
      </c>
      <c r="I6" s="3">
        <f>COUNTIFS(D:D,"ENG",E:E,"SPA")</f>
        <v>2</v>
      </c>
      <c r="L6" s="3" t="s">
        <v>416</v>
      </c>
      <c r="M6" s="3">
        <f ca="1">SUM(M1:M6)</f>
        <v>66</v>
      </c>
      <c r="O6" s="3" t="s">
        <v>415</v>
      </c>
      <c r="P6" s="3">
        <f>COUNTIFS(C:C,"Ăn uống",D:D,"FRE",E:E,"CHI")</f>
        <v>1</v>
      </c>
    </row>
    <row r="7" spans="1:24" ht="25.5">
      <c r="A7" s="5" t="s">
        <v>1</v>
      </c>
      <c r="H7" s="12" t="s">
        <v>406</v>
      </c>
      <c r="I7" s="3">
        <f>COUNTIFS(D:D,"ENG",E:E,"FRE")</f>
        <v>12</v>
      </c>
      <c r="O7" s="3" t="s">
        <v>407</v>
      </c>
      <c r="P7" s="3">
        <f>COUNTIFS(C:C,"Ăn uống",D:D,"VNE",E:E,"CHI")</f>
        <v>2</v>
      </c>
    </row>
    <row r="8" spans="1:24">
      <c r="H8" s="12" t="s">
        <v>405</v>
      </c>
      <c r="I8" s="3">
        <f>COUNTIFS(D:D,"VNE",E:E,"FRE")</f>
        <v>5</v>
      </c>
      <c r="O8" s="3" t="s">
        <v>507</v>
      </c>
      <c r="P8" s="3">
        <f>SUM(P1:P7)</f>
        <v>58</v>
      </c>
    </row>
    <row r="9" spans="1:24" ht="76.5">
      <c r="A9" s="3" t="str" cm="1">
        <f t="array" ref="A9:C183">_xlfn._xlws.FILTER(SignData[],SignData[Column2]=A7,"nothing found")</f>
        <v>VIETNAM POST
TEM CHƠI &amp; QUÀ TẶNG
Philately Shop &amp; Gifts
Số 1 phố Lê Thạch, Phường Tràng Tiền, Quận Hoàn Kiếm, Thành phố Hà Nội
Stamp coffee</v>
      </c>
      <c r="B9" s="3" t="str">
        <v>Song ngữ</v>
      </c>
      <c r="C9" t="str">
        <v>Thương mại</v>
      </c>
      <c r="D9" s="3" t="s">
        <v>263</v>
      </c>
      <c r="E9" s="3" t="s">
        <v>262</v>
      </c>
      <c r="H9" s="12" t="s">
        <v>404</v>
      </c>
      <c r="I9" s="3">
        <f>COUNTIFS(D:D,"VNE",E:E,"ENG")</f>
        <v>144</v>
      </c>
    </row>
    <row r="10" spans="1:24" ht="178.5">
      <c r="A10" s="3" t="str">
        <v>CÔNG TY CỔ PHẦN ĐỒNG XUÂN
DONG XUAN CORPORATION
ĐIỂM BÁN VÉ BẾN XE ĐIỆN BỜ HỒ
BO HO ELECTRIC BUS TICKET STALL
THAM QUAN PHỐ CỔ &amp; XUNG QUANH HỒ HOÀN KIẾM
Visit the old quarter and around Hoan Kiem lake by Electric car
Giá Tour: 245.000đ/xe/30’/7 người
Tour price: 245.000đ/car/30’
(Trẻ dưới 3 tuổi miễn phí – Free for children under 3 years old)
THỜI GIAN HOẠT ĐỘNG:
Từ 8:00 – 22:00 (Từ thứ 2 đến thứ 5)
Từ 8:00 – 18:00 (Thứ 6, thứ 7, chủ nhật)
Tel: 024.3929.0509 / Hotline: 093.662.4566 / Email: dongxuantours@gmail.com</v>
      </c>
      <c r="B10" s="3" t="str">
        <v>Song ngữ</v>
      </c>
      <c r="C10" t="str">
        <v>Du lịch</v>
      </c>
      <c r="D10" s="3" t="s">
        <v>263</v>
      </c>
      <c r="E10" s="3" t="s">
        <v>262</v>
      </c>
      <c r="H10" s="12" t="s">
        <v>407</v>
      </c>
      <c r="I10" s="3">
        <f>COUNTIFS(D:D,"VNE",E:E,"CHI")</f>
        <v>2</v>
      </c>
    </row>
    <row r="11" spans="1:24" ht="25.5">
      <c r="A11" s="3" t="str">
        <v>VÀNG – TRANG SỨC CAO CẤP GẮN ĐÁ QUÝ
HIGH QUALITY JEWELRY</v>
      </c>
      <c r="B11" s="3" t="str">
        <v>Song ngữ</v>
      </c>
      <c r="C11" t="str">
        <v>Thương mại</v>
      </c>
      <c r="D11" s="3" t="s">
        <v>263</v>
      </c>
      <c r="E11" s="3" t="s">
        <v>262</v>
      </c>
      <c r="H11" s="12" t="s">
        <v>408</v>
      </c>
      <c r="I11" s="3">
        <f>COUNTIFS(D:D,"VNE",E:E,"KOR")</f>
        <v>0</v>
      </c>
    </row>
    <row r="12" spans="1:24" ht="51">
      <c r="A12" s="3" t="str">
        <v>PHÒNG THẨM ĐỊNH ĐÁ QUÝ – KIM CƯƠNG VÀ VÀNG
TESTING DEPARTMENT OF GOLD – DIAMOND AND GEMSTONE
Đc: 89 ĐINH TIÊN HOÀNG, HOÀN KIẾM, HÀ NỘI
TEL: 04 3825 9892</v>
      </c>
      <c r="B12" s="3" t="str">
        <v>Song ngữ</v>
      </c>
      <c r="C12" t="str">
        <v>Khác</v>
      </c>
      <c r="D12" s="3" t="s">
        <v>263</v>
      </c>
      <c r="E12" s="3" t="s">
        <v>262</v>
      </c>
      <c r="H12" s="12" t="s">
        <v>409</v>
      </c>
      <c r="I12" s="3">
        <f>COUNTIFS(D:D,"VNE",E:E,"JAP")</f>
        <v>0</v>
      </c>
    </row>
    <row r="13" spans="1:24" ht="89.25">
      <c r="A13" s="3" t="str">
        <v>VIETNAM POST
BƯU ĐIỆN VIỆT NAM
Call Center: 1900 545 481
BƯU CỤC KHL HOÀN KIẾM 2 – BƯU ĐIỆN TRUNG TÂM 1 – BƯU ĐIỆN TP HÀ NỘI
75B Đinh Tiên Hoàng – Hoàn Kiếm – Hà Nội – Post code 11063 – Tel: 02439361616</v>
      </c>
      <c r="B13" s="3" t="str">
        <v>Song ngữ</v>
      </c>
      <c r="C13" t="str">
        <v>Établissement étatique</v>
      </c>
      <c r="D13" s="3" t="s">
        <v>263</v>
      </c>
      <c r="E13" s="3" t="s">
        <v>262</v>
      </c>
      <c r="H13" s="12" t="s">
        <v>410</v>
      </c>
      <c r="I13" s="3">
        <f>COUNTIFS(D:D,"VNE",E:E,"SPA")</f>
        <v>0</v>
      </c>
    </row>
    <row r="14" spans="1:24" ht="25.5">
      <c r="A14" s="3" t="str">
        <v>Onebank – 365+ Banking – NAM A BANK
Một chạm mọi trải nghiệm</v>
      </c>
      <c r="B14" s="3" t="str">
        <v>Song ngữ</v>
      </c>
      <c r="C14" t="str">
        <v>Établissement étatique</v>
      </c>
      <c r="D14" s="3" t="s">
        <v>263</v>
      </c>
      <c r="E14" s="3" t="s">
        <v>262</v>
      </c>
      <c r="H14" s="12" t="s">
        <v>416</v>
      </c>
      <c r="I14" s="3">
        <f>SUM(I1:I13)</f>
        <v>175</v>
      </c>
    </row>
    <row r="15" spans="1:24" ht="25.5">
      <c r="A15" s="3" t="str">
        <v>L’étage Café
Address: 2nd floor Hang Khay</v>
      </c>
      <c r="B15" s="3" t="str">
        <v>Song ngữ</v>
      </c>
      <c r="C15" t="str">
        <v>Ăn uống</v>
      </c>
      <c r="D15" s="3" t="s">
        <v>262</v>
      </c>
      <c r="E15" s="3" t="s">
        <v>269</v>
      </c>
    </row>
    <row r="16" spans="1:24" ht="25.5">
      <c r="A16" s="3" t="str">
        <v>L’étage Café
2nd floor, 9A Hang Khay Str., Hanoi</v>
      </c>
      <c r="B16" s="3" t="str">
        <v>Song ngữ</v>
      </c>
      <c r="C16" t="str">
        <v>Ăn uống</v>
      </c>
      <c r="D16" s="3" t="s">
        <v>262</v>
      </c>
      <c r="E16" s="3" t="s">
        <v>269</v>
      </c>
    </row>
    <row r="17" spans="1:5" ht="102">
      <c r="A17" s="3" t="str">
        <v>HƯƠNG THẮNG MỸ NGHỆ 9B 
TRANG SƠN MÀI
TRANH THÊU THANH ĐỒNG
TRANH SƠN MÀI
MỸ NGHỆ ĐÔNG HỒ CỔ
9b HÀNG KHAY
TEL: 0912612230
DĐ: 0989 958 711</v>
      </c>
      <c r="B17" s="3" t="str">
        <v>Song ngữ</v>
      </c>
      <c r="C17" t="str">
        <v>Thương mại</v>
      </c>
      <c r="D17" s="3" t="s">
        <v>263</v>
      </c>
      <c r="E17" s="3" t="s">
        <v>262</v>
      </c>
    </row>
    <row r="18" spans="1:5" ht="51">
      <c r="A18" s="3" t="str">
        <v>LYNH COFFEE
CAFÉ – NƯỚC ÉP – SINH TỐ
coffee - juice – smoothie
5 HÀNG KHAY</v>
      </c>
      <c r="B18" s="3" t="str">
        <v>Song ngữ</v>
      </c>
      <c r="C18" t="str">
        <v>Ăn uống</v>
      </c>
      <c r="D18" s="3" t="s">
        <v>263</v>
      </c>
      <c r="E18" s="3" t="s">
        <v>262</v>
      </c>
    </row>
    <row r="19" spans="1:5" ht="63.75">
      <c r="A19" s="3" t="str">
        <v>SỞ VĂN HÓA VÀ THỂ THAO HÀ NỘI
TRUNG TÂM THÔNG TIN TRIỂN LÃM
NHÀ TRIỂN LÃM VÀ TRƯNG BÀY NGHỆ THUẬT
Exhibition Center &amp; Art Gallery
93 Đinh Tiên Hoàng – Hoàn Kiếm – Hà Nội</v>
      </c>
      <c r="B19" s="3" t="str">
        <v>Song ngữ</v>
      </c>
      <c r="C19" t="str">
        <v>Nghệ thuật</v>
      </c>
      <c r="D19" s="3" t="s">
        <v>263</v>
      </c>
      <c r="E19" s="3" t="s">
        <v>262</v>
      </c>
    </row>
    <row r="20" spans="1:5" ht="51">
      <c r="A20" s="3" t="str">
        <v>BỘ CÔNG THƯƠNG
TỔNG CỤC QUẢN LÝ THỊ TRƯỜNG
Vietnam Directorate of Market Surveillance
91 Đinh Tiên Hoàng, Hoàn Kiếm, Hà Nội</v>
      </c>
      <c r="B20" s="3" t="str">
        <v>Song ngữ</v>
      </c>
      <c r="C20" t="str">
        <v>Établissement étatique</v>
      </c>
      <c r="D20" s="3" t="s">
        <v>263</v>
      </c>
      <c r="E20" s="3" t="s">
        <v>262</v>
      </c>
    </row>
    <row r="21" spans="1:5" ht="165.75">
      <c r="A21" s="3" t="str">
        <v>CÔNG TY CỔ PHẦN ĐÁ QUÝ VÀ VÀNG HÀ NỘI
HANOI GEM AND GOLD JOINT STOCK COMPANY
ĐC: 91 Đinh Tiên Hoàng, P. Tràng Tiền, Q. Hoàn Kiếm, TP. Hà Nội
Tel: 024. 3826 9395 / 3826 9393
Website: www.hagemco.com
TRUNG TÂM NGHIÊN CỨU – KIỂM ĐỊNH ĐÁ QUÝ VÀ VÀNG (VGC)
CENTER FOR GEM AND GOLD RESEARCH AND IDENTIFICATION
Tel: 024. 3825 5418
PHÒNG TRƯNG BÀY VÀ BÁN SẢN PHẨM TRANH ĐÁ QUÝ THIÊN NHIÊN
SHOWROOM FOR SELLING PICTURES CREATED FROM NATURAL GEMSTONES
91  Tầng 3 / 3rd Floor</v>
      </c>
      <c r="B21" s="3" t="str">
        <v>Song ngữ</v>
      </c>
      <c r="C21" t="str">
        <v>Thương mại</v>
      </c>
      <c r="D21" s="3" t="s">
        <v>263</v>
      </c>
      <c r="E21" s="3" t="s">
        <v>262</v>
      </c>
    </row>
    <row r="22" spans="1:5" ht="51">
      <c r="A22" s="3" t="str">
        <v>TPBank
Vì chúng tôi hiểu bạn
LiveBANK
24/7</v>
      </c>
      <c r="B22" s="3" t="str">
        <v>Song ngữ</v>
      </c>
      <c r="C22" t="str">
        <v>Établissement étatique</v>
      </c>
      <c r="D22" s="3" t="s">
        <v>263</v>
      </c>
      <c r="E22" s="3" t="s">
        <v>262</v>
      </c>
    </row>
    <row r="23" spans="1:5" ht="51">
      <c r="A23" s="3" t="str">
        <v>ZHENGXIN
CHICKEN STEAK
35 HÀNG KHAY
0979.099 151</v>
      </c>
      <c r="B23" s="3" t="str">
        <v>Song ngữ</v>
      </c>
      <c r="C23" t="str">
        <v>Ăn uống</v>
      </c>
      <c r="D23" s="3" t="s">
        <v>262</v>
      </c>
      <c r="E23" s="3" t="s">
        <v>266</v>
      </c>
    </row>
    <row r="24" spans="1:5" ht="38.25">
      <c r="A24" s="3" t="str">
        <v>KPHOTO
ĐC: 31 Hàng Khay, P. Tràng Tiền, Q. Hoàn Kiếm, TP Hà Nội, Việt Nam
ĐT: +84 917 299 031</v>
      </c>
      <c r="B24" s="3" t="str">
        <v>Song ngữ</v>
      </c>
      <c r="C24" t="str">
        <v>Khác</v>
      </c>
      <c r="D24" s="3" t="s">
        <v>263</v>
      </c>
      <c r="E24" s="3" t="s">
        <v>262</v>
      </c>
    </row>
    <row r="25" spans="1:5" ht="38.25">
      <c r="A25" s="3" t="str">
        <v>Gong Cha貢茶
CHI NHÁNH HÀ NỘI – CTY TNHH GONGCHA VIỆT NAM
25 Hàng Khay</v>
      </c>
      <c r="B25" s="3" t="str">
        <v>Song ngữ</v>
      </c>
      <c r="C25" t="str">
        <v>Ăn uống</v>
      </c>
      <c r="D25" s="3" t="s">
        <v>263</v>
      </c>
      <c r="E25" s="3" t="s">
        <v>266</v>
      </c>
    </row>
    <row r="26" spans="1:5" ht="89.25">
      <c r="A26" s="3" t="str">
        <v>CÔNG TY TNHH MTV
GIẢI TRÍ HÁT
HAT ENTERTAINMENT ONE MEMBER LIMITED
MST: 0306370914
ĐC: 19 HÀNG KHAY – QUẬN HOÀN KIẾM – TP HÀ NỘI
CÔNG TY CP ĐỒNG HỒ TUẤN HƯNG
TUAN HUNG WATCH</v>
      </c>
      <c r="B26" s="3" t="str">
        <v>Song ngữ</v>
      </c>
      <c r="C26" t="str">
        <v>Khác</v>
      </c>
      <c r="D26" s="3" t="s">
        <v>263</v>
      </c>
      <c r="E26" s="3" t="s">
        <v>262</v>
      </c>
    </row>
    <row r="27" spans="1:5" ht="76.5">
      <c r="A27" s="3" t="str">
        <v>CỬA HÀNG LƯU NIỆM
COLLECTION SHOP
BUYING AND SELLING
World coins, banknotes, stamps covers, postcards, medals militaria silver, lighters, knives, old watches antiquities and collectables
Add: 17A Hang Khay Str.Hanoi</v>
      </c>
      <c r="B27" s="3" t="str">
        <v>Song ngữ</v>
      </c>
      <c r="C27" t="str">
        <v>Thương mại</v>
      </c>
      <c r="D27" s="3" t="s">
        <v>263</v>
      </c>
      <c r="E27" s="3" t="s">
        <v>262</v>
      </c>
    </row>
    <row r="28" spans="1:5" ht="51">
      <c r="A28" s="3" t="str">
        <v>KHÔNG GIAN VĂN HÓA VIỆT
Luc Thuy
RESTAURANT &amp; LOUNGE
16 LE THAI TO</v>
      </c>
      <c r="B28" s="3" t="str">
        <v>Song ngữ</v>
      </c>
      <c r="C28" t="str">
        <v>Ăn uống</v>
      </c>
      <c r="D28" s="3" t="s">
        <v>263</v>
      </c>
      <c r="E28" s="3" t="s">
        <v>262</v>
      </c>
    </row>
    <row r="29" spans="1:5" ht="63.75">
      <c r="A29" s="3" t="str">
        <v>CƠM GÀ 360°
Singapore Chicken Rice
LẨU GÀ Trong Ngõ
32 Lê Thái Tổ
0903 591 386</v>
      </c>
      <c r="B29" s="3" t="str">
        <v>Song ngữ</v>
      </c>
      <c r="C29" t="str">
        <v>Ăn uống</v>
      </c>
      <c r="D29" s="3" t="s">
        <v>263</v>
      </c>
      <c r="E29" s="3" t="s">
        <v>262</v>
      </c>
    </row>
    <row r="30" spans="1:5" ht="63.75">
      <c r="A30" s="3" t="str">
        <v>MENARD
JAPAN, SINCE 1959
MENARD
FACIAL SALON
メナードフェイシャルサロン</v>
      </c>
      <c r="B30" s="3" t="str">
        <v>Song ngữ</v>
      </c>
      <c r="C30" t="str">
        <v>Thẩm mỹ</v>
      </c>
      <c r="D30" s="3" t="s">
        <v>262</v>
      </c>
      <c r="E30" s="3" t="s">
        <v>265</v>
      </c>
    </row>
    <row r="31" spans="1:5" ht="25.5">
      <c r="A31" s="3" t="str">
        <v>TỔNG CÔNG TY THƯƠNG MẠI HÀ NỘI
HANOI TRADE JOINT STOCK CORPORATION</v>
      </c>
      <c r="B31" s="3" t="str">
        <v>Song ngữ</v>
      </c>
      <c r="C31" t="str">
        <v>Établissement étatique</v>
      </c>
      <c r="D31" s="3" t="s">
        <v>263</v>
      </c>
      <c r="E31" s="3" t="s">
        <v>262</v>
      </c>
    </row>
    <row r="32" spans="1:5" ht="25.5">
      <c r="A32" s="3" t="str">
        <v>YUTANG
TEA &amp; NOODLE HOUSE</v>
      </c>
      <c r="B32" s="3" t="str">
        <v>Song ngữ</v>
      </c>
      <c r="C32" t="str">
        <v>Ăn uống</v>
      </c>
      <c r="D32" s="3" t="s">
        <v>262</v>
      </c>
      <c r="E32" s="3" t="s">
        <v>266</v>
      </c>
    </row>
    <row r="33" spans="1:5" ht="51">
      <c r="A33" s="3" t="str">
        <v>BAOVIET Bank
NGÂN HÀNG BẢO VIỆT
www.baovietbank.vn
Call center: 1900 55 88 48</v>
      </c>
      <c r="B33" s="3" t="str">
        <v>Song ngữ</v>
      </c>
      <c r="C33" t="str">
        <v>Établissement étatique</v>
      </c>
      <c r="D33" s="3" t="s">
        <v>263</v>
      </c>
      <c r="E33" s="3" t="s">
        <v>262</v>
      </c>
    </row>
    <row r="34" spans="1:5" ht="25.5">
      <c r="A34" s="3" t="str">
        <v>BAOVIET Securities
CHỨNG KHOÁN BẢO VIỆT</v>
      </c>
      <c r="B34" s="3" t="str">
        <v>Song ngữ</v>
      </c>
      <c r="C34" t="str">
        <v>Établissement étatique</v>
      </c>
      <c r="D34" s="3" t="s">
        <v>263</v>
      </c>
      <c r="E34" s="3" t="s">
        <v>262</v>
      </c>
    </row>
    <row r="35" spans="1:5" ht="89.25">
      <c r="A35" s="3" t="str">
        <v xml:space="preserve">VIETNAM POST
BƯU ĐIỆN VIỆT NAM
Call Center: 1900 545 481
BƯU ĐIỆN LƯƠNG VĂN CAN – BƯU ĐIỆN TRUNG TÂM 1 – BƯU ĐIỆN THÀNH PHỐ HÀ NỘI
66 Phố Lương Văn Can, phường Hàng Trống, quận Hoàn Kiếm, TP. Hà Nội – Post code 11057 – Tel: 04.38246161 </v>
      </c>
      <c r="B35" s="3" t="str">
        <v>Song ngữ</v>
      </c>
      <c r="C35" t="str">
        <v>Établissement étatique</v>
      </c>
      <c r="D35" s="3" t="s">
        <v>263</v>
      </c>
      <c r="E35" s="3" t="s">
        <v>262</v>
      </c>
    </row>
    <row r="36" spans="1:5" ht="89.25">
      <c r="A36" s="3" t="str">
        <v>BƯU ĐIỆN VIỆT NAM
VIETNAM POST
FruitsMart
NƯỚC ÉP SINH TỐ 30K
HOTLINE:097 6465 628
66 Lương Văn Can, Hoàn Kiếm, Hà Nội
fb.com/fruitsmart.fm</v>
      </c>
      <c r="B36" s="3" t="str">
        <v>Song ngữ</v>
      </c>
      <c r="C36" t="str">
        <v>Thương mại</v>
      </c>
      <c r="D36" s="3" t="s">
        <v>263</v>
      </c>
      <c r="E36" s="3" t="s">
        <v>262</v>
      </c>
    </row>
    <row r="37" spans="1:5" ht="38.25">
      <c r="A37" s="3" t="str">
        <v>SALAD &amp; SUSHI
Take Away
Nhà số 4 Lê Thái Tổ</v>
      </c>
      <c r="B37" s="3" t="str">
        <v>Song ngữ</v>
      </c>
      <c r="C37" t="str">
        <v>Ăn uống</v>
      </c>
      <c r="D37" s="3" t="s">
        <v>263</v>
      </c>
      <c r="E37" s="3" t="s">
        <v>262</v>
      </c>
    </row>
    <row r="38" spans="1:5" ht="46.5" customHeight="1">
      <c r="A38" s="3" t="str">
        <v>COFFEE CLUB 
Café &amp; Restaurant</v>
      </c>
      <c r="B38" s="3" t="str">
        <v>Song ngữ</v>
      </c>
      <c r="C38" t="str">
        <v>Ăn uống</v>
      </c>
      <c r="D38" s="3" t="s">
        <v>262</v>
      </c>
      <c r="E38" s="3" t="s">
        <v>269</v>
      </c>
    </row>
    <row r="39" spans="1:5" ht="25.5">
      <c r="A39" s="3" t="str">
        <v>COFFEE CLUB
4th Floor Café &amp; Restaurant</v>
      </c>
      <c r="B39" s="3" t="str">
        <v>Song ngữ</v>
      </c>
      <c r="C39" t="str">
        <v>Ăn uống</v>
      </c>
      <c r="D39" s="3" t="s">
        <v>262</v>
      </c>
      <c r="E39" s="3" t="s">
        <v>269</v>
      </c>
    </row>
    <row r="40" spans="1:5">
      <c r="A40" s="3" t="str">
        <v>文華廳 MANWAH TAIWANESE HOTPOT</v>
      </c>
      <c r="B40" s="3" t="str">
        <v>Song ngữ</v>
      </c>
      <c r="C40" t="str">
        <v>Ăn uống</v>
      </c>
      <c r="D40" s="3" t="s">
        <v>262</v>
      </c>
      <c r="E40" s="3" t="s">
        <v>266</v>
      </c>
    </row>
    <row r="41" spans="1:5" ht="38.25">
      <c r="A41" s="3" t="str">
        <v>Kính Mắt Thọ Kim Optic
Đ/C 1: 64 LƯƠNG VĂN CAN – HÀ NỘI – Đ/C 2: 57 CHÂU LONG – HÀ NỘI – ĐTCH: (04)3826 0065 – DĐ: 0913218 930</v>
      </c>
      <c r="B41" s="3" t="str">
        <v>Song ngữ</v>
      </c>
      <c r="C41" t="str">
        <v>Thương mại</v>
      </c>
      <c r="D41" s="3" t="s">
        <v>263</v>
      </c>
      <c r="E41" s="3" t="s">
        <v>262</v>
      </c>
    </row>
    <row r="42" spans="1:5" ht="76.5">
      <c r="A42" s="3" t="str">
        <v>WEB:kemkepsingapore.vn   FB: kemkepsingaporetasty
AUTHENTIC NHƯỢNG QUYỀN THƯƠNG HIỆU ĐT: 0987646151
KEM KẸP SINGAPORE
CƠ SỞ 6
KEM KẸP SINGAPORE
Cam kết kem chuẩn 100%</v>
      </c>
      <c r="B42" s="3" t="str">
        <v>Song ngữ</v>
      </c>
      <c r="C42" t="str">
        <v>Ăn uống</v>
      </c>
      <c r="D42" s="3" t="s">
        <v>263</v>
      </c>
      <c r="E42" s="3" t="s">
        <v>262</v>
      </c>
    </row>
    <row r="43" spans="1:5" ht="51">
      <c r="A43" s="3" t="str">
        <v>Coffeon 
Gotta Catch … a Cup of Coffee
13 Đinh Tiên Hoàng, Hoàn Kiếm, Hà Nội
Tầng 2 Rẽ Phải | 2nd Floor, on the right</v>
      </c>
      <c r="B43" s="3" t="str">
        <v>Song ngữ</v>
      </c>
      <c r="C43" t="str">
        <v>Ăn uống</v>
      </c>
      <c r="D43" s="3" t="s">
        <v>263</v>
      </c>
      <c r="E43" s="3" t="s">
        <v>262</v>
      </c>
    </row>
    <row r="44" spans="1:5" ht="63.75">
      <c r="A44" s="3" t="str">
        <v>KEM KẸP SINGAPORE
ĐC: 13 Đinh Tiên Hoàng – HK – HN
EST.2020
CHÍNH HÃNG
HAWKER STAR</v>
      </c>
      <c r="B44" s="3" t="str">
        <v>Song ngữ</v>
      </c>
      <c r="C44" t="str">
        <v>Ăn uống</v>
      </c>
      <c r="D44" s="3" t="s">
        <v>263</v>
      </c>
      <c r="E44" s="3" t="s">
        <v>262</v>
      </c>
    </row>
    <row r="45" spans="1:5" ht="76.5">
      <c r="A45" s="3" t="str">
        <v>HOME – MADE ICE CREAM
05 ĐINH TIÊN HOÀNG
Kem ngon nhà làm
2 Cream
0906269982
Kem2cream.com</v>
      </c>
      <c r="B45" s="3" t="str">
        <v>Song ngữ</v>
      </c>
      <c r="C45" t="str">
        <v>Ăn uống</v>
      </c>
      <c r="D45" s="3" t="s">
        <v>263</v>
      </c>
      <c r="E45" s="3" t="s">
        <v>262</v>
      </c>
    </row>
    <row r="46" spans="1:5" ht="25.5">
      <c r="A46" s="3" t="str">
        <v>HN TIME COFFEE SINGING
TẦNG 2 SỐ 39 ĐINH TIÊN HOÀNG</v>
      </c>
      <c r="B46" s="3" t="str">
        <v>Song ngữ</v>
      </c>
      <c r="C46" t="str">
        <v>Ăn uống</v>
      </c>
      <c r="D46" s="3" t="s">
        <v>263</v>
      </c>
      <c r="E46" s="3" t="s">
        <v>262</v>
      </c>
    </row>
    <row r="47" spans="1:5" ht="63.75">
      <c r="A47" s="3" t="str">
        <v>Elizabeth Galery
Dong Duong &amp; Gia Dinh
31   33
ĐỒNG HỒ
Truong Hoan Co, Ltd</v>
      </c>
      <c r="B47" s="3" t="str">
        <v>Song ngữ</v>
      </c>
      <c r="C47" t="str">
        <v>Khác</v>
      </c>
      <c r="D47" s="3" t="s">
        <v>263</v>
      </c>
      <c r="E47" s="3" t="s">
        <v>262</v>
      </c>
    </row>
    <row r="48" spans="1:5" ht="25.5">
      <c r="A48" s="3" t="str">
        <v>CIRCLE K KÍNH CHÀO QUÝ KHÁCH
WELCOME</v>
      </c>
      <c r="B48" s="3" t="str">
        <v>Song ngữ</v>
      </c>
      <c r="C48" t="str">
        <v>Dịch vụ tổng hợp</v>
      </c>
      <c r="D48" s="3" t="s">
        <v>263</v>
      </c>
      <c r="E48" s="3" t="s">
        <v>262</v>
      </c>
    </row>
    <row r="49" spans="1:5" ht="38.25">
      <c r="A49" s="3" t="str">
        <v>Kem tươi – Trà sữa
Ice-Cream 
Milk Tea</v>
      </c>
      <c r="B49" s="3" t="str">
        <v>Song ngữ</v>
      </c>
      <c r="C49" t="str">
        <v>Ăn uống</v>
      </c>
      <c r="D49" s="3" t="s">
        <v>263</v>
      </c>
      <c r="E49" s="3" t="s">
        <v>262</v>
      </c>
    </row>
    <row r="50" spans="1:5" ht="76.5">
      <c r="A50" s="3" t="str">
        <v>ANH NHI COFFEE
ARABICA – WEASAL – KOPILUWAK
ĐA LAT – MOKA -TRADITIONAL
17 Đinh Tiên Hoàng – Hoàn Kiếm – HN
Tel: 098 273 6382
Email: luonganhnhi19042007@gmail.com</v>
      </c>
      <c r="B50" s="3" t="str">
        <v>Song ngữ</v>
      </c>
      <c r="C50" t="str">
        <v>Thương mại</v>
      </c>
      <c r="D50" s="3" t="s">
        <v>263</v>
      </c>
      <c r="E50" s="3" t="s">
        <v>262</v>
      </c>
    </row>
    <row r="51" spans="1:5" ht="344.25">
      <c r="A51" s="3" t="str">
        <v>HẢI SINH NỘM THỊT BÒ KHÔ
XÚC XÍCH RÁN
SAUSAGE
NỘM CHIM QUAY
BIRD SALAD
NỘM BÒ
DRIED BEEF SALAD
NỘM THẬP CẨM
MIXED SALAD
BÁNH BỘT LỌC
TAPIOCA DUMPLING
NEM CHUA LÁ ỔI
PORK ROLL
NEM CHUA RÁN
FERMENTED PORK ROLL
KHOAI TÂY LẮC
FRENCH FRIES
CHÂN GÀ SỐT THÁI
THAI SAUCE CHICKEN
NEM CUỐN
SPRING ROLL
CHIM CÚT QUAY
ROASTED QUAIL BIRD
BÁNH GÀ PHÔ MAI
CHICKEN NUGGETS
57A ĐINH TIÊN HOÀNG – HOÀN KIẾM, HÀ NỘI
0968968696 . 03390905725</v>
      </c>
      <c r="B51" s="3" t="str">
        <v>Song ngữ</v>
      </c>
      <c r="C51" t="str">
        <v>Ăn uống</v>
      </c>
      <c r="D51" s="3" t="s">
        <v>263</v>
      </c>
      <c r="E51" s="3" t="s">
        <v>262</v>
      </c>
    </row>
    <row r="52" spans="1:5" ht="409.5">
      <c r="A52" s="3" t="str">
        <v>KEM TRÀNG TIỀN
SINCE 1958
KEM QUE 12.000
ICE CREAM
SÔCÔLA
Chocolate ice cream
CỐM
Rice flake ice cream
SỮA DỪA
Coconut milk ice cream
TRÀ XANH
Matcha ice cream
MƠ TÂY
Abricot ice cream
KHOAI MÔN
Taro ice cream
CACAO
Cacao ice cream
ĐẬU XANH
Grean Bean ice cream
SẦU RIÊNG
Durian ice cream 
MÈ ĐEN
Black Sesame ice cream
KEM MOCHI 30.000
MOCHI ICE CREAM
DÂU
Strawberry mochi ice cream
TRÀ XANH
Matcha mochi ice cream
VANI
Vanilla mochi ice cream
CÀ PHÊ
Coffee mochi ice cream
KEM ỐC QUE 15.000
ICE CREAM CONE
CACAO
Cocoa ice cream cone
VANI
Vanilla ice cream cone
SỮA DỪA
Coconut milk ice cream cone
TRÀ XANH
Matcha ice cream cone
KHOAI MÔN
Taro ice cream cone
CỐM
Rice flake ice cream cone
DÂU
Strawberry ice cream cone
KEM HỘP 85GR-450GR 12.000-50.000
ICE CREAM BOX 85GR-450GR
CỐM
Rice flake ice cream
ĐẬU XANH
Grean bean ice cream
CACAO
Cacao ice cream
VANI
Vanilla ice cream
KHOAI MÔN
Taro ice cream
SỮA DỪA
Coconut milk ice cream</v>
      </c>
      <c r="B52" s="3" t="str">
        <v>Song ngữ</v>
      </c>
      <c r="C52" t="str">
        <v>Ăn uống</v>
      </c>
      <c r="D52" s="3" t="s">
        <v>263</v>
      </c>
      <c r="E52" s="3" t="s">
        <v>262</v>
      </c>
    </row>
    <row r="53" spans="1:5" ht="63.75">
      <c r="A53" s="3" t="str">
        <v>HTX MAY DÂN CHỦ
DÂN CHỦ HANDICRAFTS
COFFEE – TEA – CONFECTIONERY – SOUVENIR
ĐC: 57A ĐINH TIÊN HOÀNG – HOÀN KIẾM – HÀ NỘI
ĐT: 024.38.262.984</v>
      </c>
      <c r="B53" s="3" t="str">
        <v>Song ngữ</v>
      </c>
      <c r="C53" t="str">
        <v>Thương mại</v>
      </c>
      <c r="D53" s="3" t="s">
        <v>263</v>
      </c>
      <c r="E53" s="3" t="s">
        <v>262</v>
      </c>
    </row>
    <row r="54" spans="1:5" ht="51">
      <c r="A54" s="3" t="str">
        <v>VIETBOOK - CÔNG TY CỔ PHẦN SÁCH HÀ NỘI
POSTER
ARTBOOK 
BOOK SOUVENIR</v>
      </c>
      <c r="B54" s="3" t="str">
        <v>Song ngữ</v>
      </c>
      <c r="C54" t="str">
        <v>Thương mại</v>
      </c>
      <c r="D54" s="3" t="s">
        <v>263</v>
      </c>
      <c r="E54" s="3" t="s">
        <v>262</v>
      </c>
    </row>
    <row r="55" spans="1:5" ht="38.25">
      <c r="A55" s="3" t="str">
        <v>ĐỒNG HỒ Thanh Dung
47 DINH TIEN HOANG
Ogival Swiss</v>
      </c>
      <c r="B55" s="3" t="str">
        <v>Song ngữ</v>
      </c>
      <c r="C55" t="str">
        <v>Thương mại</v>
      </c>
      <c r="D55" s="3" t="s">
        <v>263</v>
      </c>
      <c r="E55" s="3" t="s">
        <v>262</v>
      </c>
    </row>
    <row r="56" spans="1:5" ht="25.5">
      <c r="A56" s="3" t="str">
        <v>NHÀ HÁT MÚA RỐI THĂNG LONG
THANG LONG WATER PUPPET THEATRE</v>
      </c>
      <c r="B56" s="3" t="str">
        <v>Song ngữ</v>
      </c>
      <c r="C56" t="str">
        <v>Khác</v>
      </c>
      <c r="D56" s="3" t="s">
        <v>263</v>
      </c>
      <c r="E56" s="3" t="s">
        <v>262</v>
      </c>
    </row>
    <row r="57" spans="1:5" ht="76.5">
      <c r="A57" s="3" t="str">
        <v>Trà Chanh
Nước Ép Trái Cây
TEA &amp; FRUIT JUICES
57C ĐINH TIÊN HOÀNG
076.38.19991
100% HEALTHY JUICE</v>
      </c>
      <c r="B57" s="3" t="str">
        <v>Song ngữ</v>
      </c>
      <c r="C57" t="str">
        <v>Ăn uống</v>
      </c>
      <c r="D57" s="3" t="s">
        <v>263</v>
      </c>
      <c r="E57" s="3" t="s">
        <v>262</v>
      </c>
    </row>
    <row r="58" spans="1:5" ht="25.5">
      <c r="A58" s="3" t="str">
        <v>TÚI DA
LEATHER BAGS</v>
      </c>
      <c r="B58" s="3" t="str">
        <v>Song ngữ</v>
      </c>
      <c r="C58" t="str">
        <v>Thương mại</v>
      </c>
      <c r="D58" s="3" t="s">
        <v>263</v>
      </c>
      <c r="E58" s="3" t="s">
        <v>262</v>
      </c>
    </row>
    <row r="59" spans="1:5" ht="63.75">
      <c r="A59" s="3" t="str">
        <v>BÁNH MÌ KẸP
NƯỚC TRÁI CÂY
BÁNH MÌ phố
57C ĐINH TIÊN HOÀNG
024.3201.3133</v>
      </c>
      <c r="B59" s="3" t="str">
        <v>Song ngữ</v>
      </c>
      <c r="C59" t="str">
        <v>Ăn uống</v>
      </c>
      <c r="D59" s="3" t="s">
        <v>263</v>
      </c>
      <c r="E59" s="3" t="s">
        <v>262</v>
      </c>
    </row>
    <row r="60" spans="1:5" ht="25.5">
      <c r="A60" s="3" t="str">
        <v>Lake View Side
RESTAURANT &amp; CAFE</v>
      </c>
      <c r="B60" s="3" t="str">
        <v>Song ngữ</v>
      </c>
      <c r="C60" t="str">
        <v>Ăn uống</v>
      </c>
      <c r="D60" s="3" t="s">
        <v>262</v>
      </c>
      <c r="E60" s="3" t="s">
        <v>269</v>
      </c>
    </row>
    <row r="61" spans="1:5" ht="76.5">
      <c r="A61" s="3" t="str">
        <v>The original Vietnamese Cuisine
since 1955
PHỞ THÌN ®
61 ĐINH TIÊN HOÀNG
CERTIFICATE OF EXCELLENCE 
tripadvisor</v>
      </c>
      <c r="B61" s="3" t="str">
        <v>Song ngữ</v>
      </c>
      <c r="C61" t="str">
        <v>Ăn uống</v>
      </c>
      <c r="D61" s="3" t="s">
        <v>263</v>
      </c>
      <c r="E61" s="3" t="s">
        <v>262</v>
      </c>
    </row>
    <row r="62" spans="1:5" ht="51">
      <c r="A62" s="3" t="str">
        <v>HỒ GƯƠM SOUVENIRS
57 Đinh Tiên Hoàng
Email:hungthinh99@gmail.com
ĐT: (94-4)36241858-09827178</v>
      </c>
      <c r="B62" s="3" t="str">
        <v>Song ngữ</v>
      </c>
      <c r="C62" t="str">
        <v>Thương mại</v>
      </c>
      <c r="D62" s="3" t="s">
        <v>263</v>
      </c>
      <c r="E62" s="3" t="s">
        <v>262</v>
      </c>
    </row>
    <row r="63" spans="1:5">
      <c r="A63" s="3" t="str">
        <v>Xing Cafe</v>
      </c>
      <c r="B63" s="3" t="str">
        <v>Song ngữ</v>
      </c>
      <c r="C63" t="str">
        <v>Ăn uống</v>
      </c>
      <c r="D63" s="3" t="s">
        <v>269</v>
      </c>
      <c r="E63" s="3" t="s">
        <v>266</v>
      </c>
    </row>
    <row r="64" spans="1:5" ht="51">
      <c r="A64" s="3" t="str">
        <v>VIETNAM POST
POSTMART
BÁCH HÓA BƯU ĐIỆN
THẬT TIỆN THẬT GẦN</v>
      </c>
      <c r="B64" s="3" t="str">
        <v>Song ngữ</v>
      </c>
      <c r="C64" t="str">
        <v>Thương mại</v>
      </c>
      <c r="D64" s="3" t="s">
        <v>263</v>
      </c>
      <c r="E64" s="3" t="s">
        <v>262</v>
      </c>
    </row>
    <row r="65" spans="1:5" ht="25.5">
      <c r="A65" s="3" t="str">
        <v>NHÀ SÁCH TÂN VIỆT
Book coffee</v>
      </c>
      <c r="B65" s="3" t="str">
        <v>Song ngữ</v>
      </c>
      <c r="C65" t="str">
        <v>Dịch vụ tổng hợp</v>
      </c>
      <c r="D65" s="3" t="s">
        <v>263</v>
      </c>
      <c r="E65" s="3" t="s">
        <v>262</v>
      </c>
    </row>
    <row r="66" spans="1:5" ht="76.5">
      <c r="A66" s="3" t="str">
        <v>KOHIBITO
4 ĐINH LỄ
OPEN DAILY: 7:00 – 22:00
高品質なコーヒーと
至福のひと時を
どうぞ</v>
      </c>
      <c r="B66" s="3" t="str">
        <v>Song ngữ</v>
      </c>
      <c r="C66" t="str">
        <v>Ăn uống</v>
      </c>
      <c r="D66" s="3" t="s">
        <v>262</v>
      </c>
      <c r="E66" s="3" t="s">
        <v>265</v>
      </c>
    </row>
    <row r="67" spans="1:5" ht="102">
      <c r="A67" s="3" t="str">
        <v>HAFASCO
CÔNG TY CP THƯƠNG MẠI DỊCH VỤ THỜI TRANG HÀ NỘI
13 ĐINH LỄ, HOÀN KIẾM HÀ NỘI
ĐT: 0438257453
WWW.HAFASCO.COM
SOFTFIT
CREATING CURVES
PHÒNG TRƯNG BÀY GIỚI THIỆU ĐỒNG PHỤC</v>
      </c>
      <c r="B67" s="3" t="str">
        <v>Song ngữ</v>
      </c>
      <c r="C67" t="str">
        <v>Thương mại</v>
      </c>
      <c r="D67" s="3" t="s">
        <v>263</v>
      </c>
      <c r="E67" s="3" t="s">
        <v>262</v>
      </c>
    </row>
    <row r="68" spans="1:5" ht="76.5">
      <c r="A68" s="3" t="str">
        <v>BIDV 
Since 1957
NGÂN HÀNG TMCP ĐẦU TƯ VÀ PHÁT TRIỂN VIỆT NAM
PGD Đinh Lễ
9 Đinh Lễ, Hoàn Kiếm, Hà Nội
19009247</v>
      </c>
      <c r="B68" s="3" t="str">
        <v>Song ngữ</v>
      </c>
      <c r="C68" t="str">
        <v>Établissement étatique</v>
      </c>
      <c r="D68" s="3" t="s">
        <v>263</v>
      </c>
      <c r="E68" s="3" t="s">
        <v>262</v>
      </c>
    </row>
    <row r="69" spans="1:5" ht="51">
      <c r="A69" s="3" t="str">
        <v xml:space="preserve">Hiệu Sách Huy Hoàng
SỐ 3 ĐINH LỄ
TEL: 024 3936 4451
WEBSITE: HUYHOANGBOOK.COM.VN </v>
      </c>
      <c r="B69" s="3" t="str">
        <v>Song ngữ</v>
      </c>
      <c r="C69" t="str">
        <v>Thương mại</v>
      </c>
      <c r="D69" s="3" t="s">
        <v>263</v>
      </c>
      <c r="E69" s="3" t="s">
        <v>262</v>
      </c>
    </row>
    <row r="70" spans="1:5" ht="25.5">
      <c r="A70" s="3" t="str">
        <v>Kem SCOOPS
NATURAL ICE CREAM</v>
      </c>
      <c r="B70" s="3" t="str">
        <v>Song ngữ</v>
      </c>
      <c r="C70" t="str">
        <v>Ăn uống</v>
      </c>
      <c r="D70" s="3" t="s">
        <v>263</v>
      </c>
      <c r="E70" s="3" t="s">
        <v>262</v>
      </c>
    </row>
    <row r="71" spans="1:5" ht="38.25">
      <c r="A71" s="3" t="str">
        <v>Coffee
Endless cup
Cafe</v>
      </c>
      <c r="B71" s="3" t="str">
        <v>Song ngữ</v>
      </c>
      <c r="C71" t="str">
        <v>Ăn uống</v>
      </c>
      <c r="D71" s="3" t="s">
        <v>262</v>
      </c>
      <c r="E71" s="3" t="s">
        <v>269</v>
      </c>
    </row>
    <row r="72" spans="1:5" ht="102">
      <c r="A72" s="3" t="str">
        <v>HOTEL – FOOD – ICE CREAM
BODEGA ĐỆ NHẤT PHỞ HÀ NỘI
57 Trang Tien street – Ha Noi
CÔNG TY CỔ PHẦN BÔ ĐÊ GA
KHÁCH SẠN – NHÀ HÀNG – CÀ PHÊ – KEM
57 TRÀNG TIỀN – HÀ NỘI
TEL: 024 3825 3489
FAX: 024 3826 7787</v>
      </c>
      <c r="B72" s="3" t="str">
        <v>Song ngữ</v>
      </c>
      <c r="C72" t="str">
        <v>Dịch vụ tổng hợp</v>
      </c>
      <c r="D72" s="3" t="s">
        <v>263</v>
      </c>
      <c r="E72" s="3" t="s">
        <v>262</v>
      </c>
    </row>
    <row r="73" spans="1:5" ht="38.25">
      <c r="A73" s="3" t="str">
        <v xml:space="preserve">HIỆP HỘI BLOCKCHAIN VIỆT NAM
VIETNAM BLOCKCHAIN ASSOCIATION
48 Tràng Tiền, Hoàn Kiếm, Hà Nội </v>
      </c>
      <c r="B73" s="3" t="str">
        <v>Song ngữ</v>
      </c>
      <c r="C73" t="str">
        <v>Établissement étatique</v>
      </c>
      <c r="D73" s="3" t="s">
        <v>263</v>
      </c>
      <c r="E73" s="3" t="s">
        <v>262</v>
      </c>
    </row>
    <row r="74" spans="1:5" ht="63.75">
      <c r="A74" s="3" t="str">
        <v>SỞ VĂN HÓA VÀ THỂ THAO HÀ NỘI
TRUNG TÂM THÔNG TIN TRIỂN LÃM
NHÀ TRIỂN LÃM VÀ TRƯNG BÀY NGHỆ THUẬT
Exhibition Center &amp; Art Gallery
47 Tràng Tiền – Hoàn Kiềm-Hà Nội</v>
      </c>
      <c r="B74" s="3" t="str">
        <v>Song ngữ</v>
      </c>
      <c r="C74" t="str">
        <v>Nghệ thuật</v>
      </c>
      <c r="D74" s="3" t="s">
        <v>263</v>
      </c>
      <c r="E74" s="3" t="s">
        <v>262</v>
      </c>
    </row>
    <row r="75" spans="1:5" ht="38.25">
      <c r="A75" s="3" t="str">
        <v>KEM TRÀNG TIỀN
SINCE 1958
THƯƠNG HIỆU CHÍNH HÃNG DUY NHẤT</v>
      </c>
      <c r="B75" s="3" t="str">
        <v>Song ngữ</v>
      </c>
      <c r="C75" t="str">
        <v>Dịch vụ tổng hợp</v>
      </c>
      <c r="D75" s="3" t="s">
        <v>263</v>
      </c>
      <c r="E75" s="3" t="s">
        <v>262</v>
      </c>
    </row>
    <row r="76" spans="1:5" ht="165.75">
      <c r="A76" s="3" t="str">
        <v>CÔNG TY CỔ PHẦN DƯỢC PHẨM THIẾT BỊ Y TẾ HÀ NỘI
NHÀ THUỐC HAPHARCO PHARMACY
Địa chỉ: số 02 Hàng Bài, Quận Hoàn Kiếm, TP Hà Nội
Phạm vi kinh doanh: Thuốc, sản phẩm chăm sóc sức khỏe, mỹ phẩm, trang thiết bị y tế
Phụ trách chuyên môn: DSĐH NGUYỄN THỊ THÙY LINH
GCN đủ điều kiện kinh doanh dược số: 03-0160/DDKKDDD-HNO
Hotline: 0243 9387 275
Giờ mở cửa: 07:00 – 22:00
QUALITY
HAPHARCO
EST.1955
TRUSTED</v>
      </c>
      <c r="B76" s="3" t="str">
        <v>Song ngữ</v>
      </c>
      <c r="C76" t="str">
        <v>Thương mại</v>
      </c>
      <c r="D76" s="3" t="s">
        <v>263</v>
      </c>
      <c r="E76" s="3" t="s">
        <v>262</v>
      </c>
    </row>
    <row r="77" spans="1:5" ht="51">
      <c r="A77" s="3" t="str">
        <v>ToCoToco Tea
CÔNG TY CỔ PHẦN THƯƠNG MẠI VÀ DỊCH VỤ TACO VIỆT NAM
DELIVERY: 1900636936
SỐ 4B HÀNG BÀI</v>
      </c>
      <c r="B77" s="3" t="str">
        <v>Song ngữ</v>
      </c>
      <c r="C77" t="str">
        <v>Ăn uống</v>
      </c>
      <c r="D77" s="3" t="s">
        <v>263</v>
      </c>
      <c r="E77" s="3" t="s">
        <v>262</v>
      </c>
    </row>
    <row r="78" spans="1:5" ht="38.25">
      <c r="A78" s="3" t="str">
        <v>DaiPhong
TIÊN PHONG LĨNH VỰC CÔNG NGHỆ SỐ
MUSIC &amp; TECH</v>
      </c>
      <c r="B78" s="3" t="str">
        <v>Song ngữ</v>
      </c>
      <c r="C78" t="str">
        <v>Thương mại</v>
      </c>
      <c r="D78" s="3" t="s">
        <v>263</v>
      </c>
      <c r="E78" s="3" t="s">
        <v>262</v>
      </c>
    </row>
    <row r="79" spans="1:5" ht="38.25">
      <c r="A79" s="3" t="str">
        <v>Hitechworld
HỘI TỤ ĐẲNG CẤP SỐ
www.hitechworld.vn</v>
      </c>
      <c r="B79" s="3" t="str">
        <v>Song ngữ</v>
      </c>
      <c r="C79" t="str">
        <v>Thương mại</v>
      </c>
      <c r="D79" s="3" t="s">
        <v>263</v>
      </c>
      <c r="E79" s="3" t="s">
        <v>262</v>
      </c>
    </row>
    <row r="80" spans="1:5" ht="25.5">
      <c r="A80" s="3" t="str">
        <v>DIGI world hanoi
NÉT ĐẸP SỐ TRONG LÒNG HÀ NỘI</v>
      </c>
      <c r="B80" s="3" t="str">
        <v>Song ngữ</v>
      </c>
      <c r="C80" t="str">
        <v>Thương mại</v>
      </c>
      <c r="D80" s="3" t="s">
        <v>263</v>
      </c>
      <c r="E80" s="3" t="s">
        <v>262</v>
      </c>
    </row>
    <row r="81" spans="1:5" ht="51">
      <c r="A81" s="3" t="str">
        <v>STUDIO Cho Thuê
TRANG PHỤC CỔ CUNG ĐÌNH
TRADITIONAL DRESS OF PALACE
17 Hàng Khay – Hà Nội</v>
      </c>
      <c r="B81" s="3" t="str">
        <v>Song ngữ</v>
      </c>
      <c r="C81" t="str">
        <v>Khác</v>
      </c>
      <c r="D81" s="3" t="s">
        <v>263</v>
      </c>
      <c r="E81" s="3" t="s">
        <v>262</v>
      </c>
    </row>
    <row r="82" spans="1:5" ht="63.75">
      <c r="A82" s="3" t="str">
        <v>CƠ SỞ 2
37 HÀNG DẦU
MATTO Menu
CHÂN GÀ SẢ ỚT
Mobi: 0944 49 5025</v>
      </c>
      <c r="B82" s="3" t="str">
        <v>Song ngữ</v>
      </c>
      <c r="C82" t="str">
        <v>Ăn uống</v>
      </c>
      <c r="D82" s="3" t="s">
        <v>263</v>
      </c>
      <c r="E82" s="3" t="s">
        <v>262</v>
      </c>
    </row>
    <row r="83" spans="1:5" ht="25.5">
      <c r="A83" s="3" t="str">
        <v>LA SINFONÍA DEL RAY
HOTEL &amp; SPA</v>
      </c>
      <c r="B83" s="3" t="str">
        <v>Song ngữ</v>
      </c>
      <c r="C83" t="str">
        <v>Lưu trú</v>
      </c>
      <c r="D83" s="3" t="s">
        <v>262</v>
      </c>
      <c r="E83" s="3" t="s">
        <v>270</v>
      </c>
    </row>
    <row r="84" spans="1:5" ht="51">
      <c r="A84" s="3" t="str">
        <v>Shop Q&amp;D
Giầy trẻ em
ĐC: 21 HÀNG DẦU
ĐT: 043.9343461</v>
      </c>
      <c r="B84" s="3" t="str">
        <v>Song ngữ</v>
      </c>
      <c r="C84" t="str">
        <v>Thương mại</v>
      </c>
      <c r="D84" s="3" t="s">
        <v>263</v>
      </c>
      <c r="E84" s="3" t="s">
        <v>262</v>
      </c>
    </row>
    <row r="85" spans="1:5" ht="38.25">
      <c r="A85" s="3" t="str">
        <v>HANNA’S-shoes
ĐC: 17 HÀNG DẦU
ZALO: 0936362282</v>
      </c>
      <c r="B85" s="3" t="str">
        <v>Song ngữ</v>
      </c>
      <c r="C85" t="str">
        <v>Thương mại</v>
      </c>
      <c r="D85" s="3" t="s">
        <v>263</v>
      </c>
      <c r="E85" s="3" t="s">
        <v>262</v>
      </c>
    </row>
    <row r="86" spans="1:5" ht="51">
      <c r="A86" s="3" t="str">
        <v>BÁNH MÌ LONG HỘI
Add: Số 1 Hàng Dầu
Hotline: 0835.116.866
Website: //banhmilonghoi.vn</v>
      </c>
      <c r="B86" s="3" t="str">
        <v>Song ngữ</v>
      </c>
      <c r="C86" t="str">
        <v>Ăn uống</v>
      </c>
      <c r="D86" s="3" t="s">
        <v>263</v>
      </c>
      <c r="E86" s="3" t="s">
        <v>262</v>
      </c>
    </row>
    <row r="87" spans="1:5" ht="63.75">
      <c r="A87" s="3" t="str">
        <v>Sneaker
Ha NK
THỊNH PHÁT
ĐC: 6 HÀNG DẦU
ĐT: 0912 85 898</v>
      </c>
      <c r="B87" s="3" t="str">
        <v>Song ngữ</v>
      </c>
      <c r="C87" t="str">
        <v>Thương mại</v>
      </c>
      <c r="D87" s="3" t="s">
        <v>263</v>
      </c>
      <c r="E87" s="3" t="s">
        <v>262</v>
      </c>
    </row>
    <row r="88" spans="1:5" ht="38.25">
      <c r="A88" s="3" t="str">
        <v>SHOP Hùng Nga
GIẦY DÉP TRẺ EM
Số 10 Hàng Dầu</v>
      </c>
      <c r="B88" s="3" t="str">
        <v>Song ngữ</v>
      </c>
      <c r="C88" t="str">
        <v>Thương mại</v>
      </c>
      <c r="D88" s="3" t="s">
        <v>263</v>
      </c>
      <c r="E88" s="3" t="s">
        <v>262</v>
      </c>
    </row>
    <row r="89" spans="1:5" ht="38.25">
      <c r="A89" s="3" t="str">
        <v>SHOP Uyên
GIẦY DÉP TRẺ EM
SÔ 10 HÀNG DẦU</v>
      </c>
      <c r="B89" s="3" t="str">
        <v>Song ngữ</v>
      </c>
      <c r="C89" t="str">
        <v>Thương mại</v>
      </c>
      <c r="D89" s="3" t="s">
        <v>263</v>
      </c>
      <c r="E89" s="3" t="s">
        <v>262</v>
      </c>
    </row>
    <row r="90" spans="1:5" ht="38.25">
      <c r="A90" s="3" t="str">
        <v>Shop Bảo Hưng
MADE IN VIỆT NAM
ĐC: 20 Hàng Dầu</v>
      </c>
      <c r="B90" s="3" t="str">
        <v>Song ngữ</v>
      </c>
      <c r="C90" t="str">
        <v>Thương mại</v>
      </c>
      <c r="D90" s="3" t="s">
        <v>263</v>
      </c>
      <c r="E90" s="3" t="s">
        <v>262</v>
      </c>
    </row>
    <row r="91" spans="1:5" ht="25.5">
      <c r="A91" s="3" t="str">
        <v>Làgi
CLOTHING ACCESSORIES</v>
      </c>
      <c r="B91" s="3" t="str">
        <v>Song ngữ</v>
      </c>
      <c r="C91" t="str">
        <v>Thương mại</v>
      </c>
      <c r="D91" s="3" t="s">
        <v>263</v>
      </c>
      <c r="E91" s="3" t="s">
        <v>262</v>
      </c>
    </row>
    <row r="92" spans="1:5" ht="63.75">
      <c r="A92" s="3" t="str">
        <v>Fashion Store
QUẦN ÁO – GIÀY DÉP – BA LÔ – TÚI CẶP
Bán buôn – Bán lẻ
69 Lò Sũ
Tel: 024.2214 4200</v>
      </c>
      <c r="B92" s="3" t="str">
        <v>Song ngữ</v>
      </c>
      <c r="C92" t="str">
        <v>Thương mại</v>
      </c>
      <c r="D92" s="3" t="s">
        <v>263</v>
      </c>
      <c r="E92" s="3" t="s">
        <v>262</v>
      </c>
    </row>
    <row r="93" spans="1:5" ht="25.5">
      <c r="A93" s="3" t="str">
        <v>Áo dài OZ by Lan Luu
52 Lò Sũ</v>
      </c>
      <c r="B93" s="3" t="str">
        <v>Song ngữ</v>
      </c>
      <c r="C93" t="str">
        <v>Thương mại</v>
      </c>
      <c r="D93" s="3" t="s">
        <v>263</v>
      </c>
      <c r="E93" s="3" t="s">
        <v>262</v>
      </c>
    </row>
    <row r="94" spans="1:5" ht="51">
      <c r="A94" s="3" t="str">
        <v>SUPER STAR
GIẤY – ITA – LE - MOUYE
ĐC: 54A LÒ SŨ
ĐT: 04.39264379</v>
      </c>
      <c r="B94" s="3" t="str">
        <v>Song ngữ</v>
      </c>
      <c r="C94" t="str">
        <v>Thương mại</v>
      </c>
      <c r="D94" s="3" t="s">
        <v>263</v>
      </c>
      <c r="E94" s="3" t="s">
        <v>262</v>
      </c>
    </row>
    <row r="95" spans="1:5" ht="38.25">
      <c r="A95" s="3" t="str">
        <v>EYELASH – NAIL
TẦNG 2 – LÒ SŨ 
0333.997.338</v>
      </c>
      <c r="B95" s="3" t="str">
        <v>Song ngữ</v>
      </c>
      <c r="C95" t="str">
        <v>Thẩm mỹ</v>
      </c>
      <c r="D95" s="3" t="s">
        <v>263</v>
      </c>
      <c r="E95" s="3" t="s">
        <v>262</v>
      </c>
    </row>
    <row r="96" spans="1:5" ht="89.25">
      <c r="A96" s="3" t="str">
        <v>SkyWalkers 
SKY luggage 
HQ
Bags – Luggages Store
ĐT: 04 3 824 9527 - 0901 722 525
Địa chỉ: 83 Lò Sũ, Hoàn Kiếm, Hà Nội
Website: skywalkers.com.vn/valicaptui.com</v>
      </c>
      <c r="B96" s="3" t="str">
        <v>Song ngữ</v>
      </c>
      <c r="C96" t="str">
        <v>Thương mại</v>
      </c>
      <c r="D96" s="3" t="s">
        <v>263</v>
      </c>
      <c r="E96" s="3" t="s">
        <v>262</v>
      </c>
    </row>
    <row r="97" spans="1:5" ht="63.75">
      <c r="A97" s="3" t="str">
        <v>HẢI SINH 
Since: 1990
NỘM THỊT BÒ KHÔ
57 Đinh Tiên Hoàng
ĐT: 0912 382 945 – 0968 968 696</v>
      </c>
      <c r="B97" s="3" t="str">
        <v>Song ngữ</v>
      </c>
      <c r="C97" t="str">
        <v>Ăn uống</v>
      </c>
      <c r="D97" s="3" t="s">
        <v>263</v>
      </c>
      <c r="E97" s="3" t="s">
        <v>262</v>
      </c>
    </row>
    <row r="98" spans="1:5" ht="63.75">
      <c r="A98" s="3" t="str">
        <v>HỢP TÁC XÃ MỸ HÀ
ĐỒ LƯU NIỆM
SOUVENIR SHOP
23 Ho Hoan Kiem Str
0338662157 – 0363018789</v>
      </c>
      <c r="B98" s="3" t="str">
        <v>Song ngữ</v>
      </c>
      <c r="C98" t="str">
        <v>Thương mại</v>
      </c>
      <c r="D98" s="3" t="s">
        <v>263</v>
      </c>
      <c r="E98" s="3" t="s">
        <v>262</v>
      </c>
    </row>
    <row r="99" spans="1:5" ht="102">
      <c r="A99" s="3" t="str">
        <v>LONG VI DUNG ®
NỘM THỊT BÒ KHO GIA TRUYỀN
NHẬN ĐẶT TIỆC LIÊN HOAN, TIỆC CƯỚI
DĐ: 0904656708
ĐC1: 51 Đinh Tiên Hoàng
ĐC2: 23 Hồ Hoàn Kiếm
中国
牛肉干</v>
      </c>
      <c r="B99" s="3" t="str">
        <v>Song ngữ</v>
      </c>
      <c r="C99" t="str">
        <v>Ăn uống</v>
      </c>
      <c r="D99" s="3" t="s">
        <v>263</v>
      </c>
      <c r="E99" s="3" t="s">
        <v>266</v>
      </c>
    </row>
    <row r="100" spans="1:5" ht="63.75">
      <c r="A100" s="3" t="str">
        <v>TEP JUICE
NƯỚC ÉP HOA QUẢ
SẠCH – TƯƠI – NGUYÊN CHẤT
ĐC: 51 ĐINH TIÊN HOÀNG – 23A HỒ HOÀN KIẾM
ĐT: 0984.919.838</v>
      </c>
      <c r="B100" s="3" t="str">
        <v>Song ngữ</v>
      </c>
      <c r="C100" t="str">
        <v>Ăn uống</v>
      </c>
      <c r="D100" s="3" t="s">
        <v>263</v>
      </c>
      <c r="E100" s="3" t="s">
        <v>262</v>
      </c>
    </row>
    <row r="101" spans="1:5" ht="38.25">
      <c r="A101" s="3" t="str">
        <v>CÔNG TY CỔ PHẦN TẬP ĐOÀN vinapro
Richer MILK
ĐỊA CHỈ: SỐ 39 ĐINH TIÊN HOÀNG – 1900 1770</v>
      </c>
      <c r="B101" s="3" t="str">
        <v>Song ngữ</v>
      </c>
      <c r="C101" t="str">
        <v>Thương mại</v>
      </c>
      <c r="D101" s="3" t="s">
        <v>263</v>
      </c>
      <c r="E101" s="3" t="s">
        <v>262</v>
      </c>
    </row>
    <row r="102" spans="1:5" ht="38.25">
      <c r="A102" s="3" t="str">
        <v>NHAT LINH SOUVENIR SHOP
SỐ 41 ĐINH TIÊN HOÀNG
094 361 6831 – 033 866 2157</v>
      </c>
      <c r="B102" s="3" t="str">
        <v>Song ngữ</v>
      </c>
      <c r="C102" t="str">
        <v>Thương mại</v>
      </c>
      <c r="D102" s="3" t="s">
        <v>263</v>
      </c>
      <c r="E102" s="3" t="s">
        <v>262</v>
      </c>
    </row>
    <row r="103" spans="1:5" ht="89.25">
      <c r="A103" s="3" t="str">
        <v>CIRCLE K
ĐỊA ĐIỂM KINH DOANH SỐ 7
CHI NHÁNH HÀ NỘI
CÔNG TY TNHH VÒNG TRÒN ĐỎ
Địa chỉ: số 27 Đinh Tiên Hoàng, P. Hàng Bạc, Q. Hoàn Kiếm, TP. Hà Nội, Việt Nam
Điện thoại: 0243 266 9489</v>
      </c>
      <c r="B103" s="3" t="str">
        <v>Song ngữ</v>
      </c>
      <c r="C103" t="str">
        <v>Établissement étatique</v>
      </c>
      <c r="D103" s="3" t="s">
        <v>263</v>
      </c>
      <c r="E103" s="3" t="s">
        <v>262</v>
      </c>
    </row>
    <row r="104" spans="1:5" ht="38.25">
      <c r="A104" s="3" t="str">
        <v>SỮA CHUA TRÂN CHÂU HẠ LONG ®
ĐC: SỐ 25 ĐINH TIÊN HOÀNG 
HOTLINE: 0842.63.3939</v>
      </c>
      <c r="B104" s="3" t="str">
        <v>Song ngữ</v>
      </c>
      <c r="C104" t="str">
        <v>Ăn uống</v>
      </c>
      <c r="D104" s="3" t="s">
        <v>263</v>
      </c>
      <c r="E104" s="3" t="s">
        <v>262</v>
      </c>
    </row>
    <row r="105" spans="1:5" ht="38.25">
      <c r="A105" s="3" t="str">
        <v>THỦY TẠ ICE CREAM
Hương Xưa – Cảm xúc mới
Traditional Recipes – New Inspirations</v>
      </c>
      <c r="B105" s="3" t="str">
        <v>Song ngữ</v>
      </c>
      <c r="C105" t="str">
        <v>Ăn uống</v>
      </c>
      <c r="D105" s="3" t="s">
        <v>263</v>
      </c>
      <c r="E105" s="3" t="s">
        <v>262</v>
      </c>
    </row>
    <row r="106" spans="1:5" ht="38.25">
      <c r="A106" s="3" t="str">
        <v>BALCONY
Coffee – Beer – Cocktail
SỐ 4 LÊ THÁI TỔ - 0858822666</v>
      </c>
      <c r="B106" s="3" t="str">
        <v>Song ngữ</v>
      </c>
      <c r="C106" t="str">
        <v>Ăn uống</v>
      </c>
      <c r="D106" s="3" t="s">
        <v>263</v>
      </c>
      <c r="E106" s="3" t="s">
        <v>262</v>
      </c>
    </row>
    <row r="107" spans="1:5" ht="25.5">
      <c r="A107" s="3" t="str">
        <v>Lục Thủy Restaurant
16 LE THAI TO</v>
      </c>
      <c r="B107" s="3" t="str">
        <v>Song ngữ</v>
      </c>
      <c r="C107" t="str">
        <v>Ăn uống</v>
      </c>
      <c r="D107" s="3" t="s">
        <v>263</v>
      </c>
      <c r="E107" s="3" t="s">
        <v>262</v>
      </c>
    </row>
    <row r="108" spans="1:5" ht="25.5">
      <c r="A108" s="3" t="str">
        <v>CÔNG TY CỔ PHẦN DU LỊCH DỊCH VỤ HÀ NỘI
Hanoi Toserco</v>
      </c>
      <c r="B108" s="3" t="str">
        <v>Song ngữ</v>
      </c>
      <c r="C108" t="str">
        <v>Établissement étatique</v>
      </c>
      <c r="D108" s="3" t="s">
        <v>263</v>
      </c>
      <c r="E108" s="3" t="s">
        <v>262</v>
      </c>
    </row>
    <row r="109" spans="1:5" ht="25.5">
      <c r="A109" s="3" t="str">
        <v>Bích Decor
78 Hàng Mã</v>
      </c>
      <c r="B109" s="3" t="str">
        <v>Song ngữ</v>
      </c>
      <c r="C109" t="str">
        <v>Thương mại</v>
      </c>
      <c r="D109" s="3" t="s">
        <v>263</v>
      </c>
      <c r="E109" s="3" t="s">
        <v>262</v>
      </c>
    </row>
    <row r="110" spans="1:5" ht="38.25">
      <c r="A110" s="3" t="str">
        <v>MUA BÁN SỬA CHỮA ĐỒNG HỒ
THAY PIN ĐIỀU KHIỂN CÁC LOẠI
CHANGE BATTERY</v>
      </c>
      <c r="B110" s="3" t="str">
        <v>Song ngữ</v>
      </c>
      <c r="C110" t="str">
        <v>Thương mại</v>
      </c>
      <c r="D110" s="3" t="s">
        <v>263</v>
      </c>
      <c r="E110" s="3" t="s">
        <v>262</v>
      </c>
    </row>
    <row r="111" spans="1:5" ht="51">
      <c r="A111" s="3" t="str">
        <v>Kính hiệu: Cartier Fred S.T Dupont Ray.Ban
Hồ Gươm OPTIC
42 LÊ THÁI TỔ
ĐT: 04 92 67</v>
      </c>
      <c r="B111" s="3" t="str">
        <v>Song ngữ</v>
      </c>
      <c r="C111" t="str">
        <v>Thương mại</v>
      </c>
      <c r="D111" s="3" t="s">
        <v>263</v>
      </c>
      <c r="E111" s="3" t="s">
        <v>262</v>
      </c>
    </row>
    <row r="112" spans="1:5" ht="25.5">
      <c r="A112" s="3" t="str">
        <v>BỐN MÙA
FOUR SEASONS</v>
      </c>
      <c r="B112" s="3" t="str">
        <v>Song ngữ</v>
      </c>
      <c r="C112" t="str">
        <v>Ăn uống</v>
      </c>
      <c r="D112" s="3" t="s">
        <v>263</v>
      </c>
      <c r="E112" s="3" t="s">
        <v>262</v>
      </c>
    </row>
    <row r="113" spans="1:5" ht="25.5">
      <c r="A113" s="3" t="str">
        <v>MIXUE 
SINCE 1997 – ICE CCREAM &amp; TEA</v>
      </c>
      <c r="B113" s="3" t="str">
        <v>Song ngữ</v>
      </c>
      <c r="C113" t="str">
        <v>Ăn uống</v>
      </c>
      <c r="D113" s="3" t="s">
        <v>262</v>
      </c>
      <c r="E113" s="3" t="s">
        <v>266</v>
      </c>
    </row>
    <row r="114" spans="1:5" ht="38.25">
      <c r="A114" s="3" t="str">
        <v>HÔM BEAUTY
7 Hang Khay St
093 658 1989</v>
      </c>
      <c r="B114" s="3" t="str">
        <v>Song ngữ</v>
      </c>
      <c r="C114" t="str">
        <v>Thẩm mỹ</v>
      </c>
      <c r="D114" s="3" t="s">
        <v>263</v>
      </c>
      <c r="E114" s="3" t="s">
        <v>262</v>
      </c>
    </row>
    <row r="115" spans="1:5" ht="25.5">
      <c r="A115" s="3" t="str">
        <v>TUNZAO.OOO7 CAFÉ
SỐ 7 HÀNG KHAY</v>
      </c>
      <c r="B115" s="3" t="str">
        <v>Song ngữ</v>
      </c>
      <c r="C115" t="str">
        <v>Ăn uống</v>
      </c>
      <c r="D115" s="3" t="s">
        <v>263</v>
      </c>
      <c r="E115" s="3" t="s">
        <v>269</v>
      </c>
    </row>
    <row r="116" spans="1:5" ht="38.25">
      <c r="A116" s="3" t="str">
        <v>Mc Café TM
ĐVTH: CHI NHÁNH CTCP GOOD DAY HOSPITALITY
ĐỊA CHỈ: SỐ 2 HÀNG BÀI, P.TRÀNG TIỀN, Q.HOÀN KIẾM, TP. HÀ NỘI</v>
      </c>
      <c r="B116" s="3" t="str">
        <v>Song ngữ</v>
      </c>
      <c r="C116" t="str">
        <v>Ăn uống</v>
      </c>
      <c r="D116" s="3" t="s">
        <v>263</v>
      </c>
      <c r="E116" s="3" t="s">
        <v>262</v>
      </c>
    </row>
    <row r="117" spans="1:5" ht="25.5">
      <c r="A117" s="3" t="str">
        <v>SHOPDUNK
SỐ 2 HÀNG BÀI</v>
      </c>
      <c r="B117" s="3" t="str">
        <v>Song ngữ</v>
      </c>
      <c r="C117" t="str">
        <v>Thương mại</v>
      </c>
      <c r="D117" s="3" t="s">
        <v>263</v>
      </c>
      <c r="E117" s="3" t="s">
        <v>262</v>
      </c>
    </row>
    <row r="118" spans="1:5" ht="38.25">
      <c r="A118" s="3" t="str">
        <v>ABBANK
NGÂN HÀNG TMCP AN BÌNH
Số 6 Hàng Bài, Q. Hoàn Kiếm, TP. Hà Nội</v>
      </c>
      <c r="B118" s="3" t="str">
        <v>Song ngữ</v>
      </c>
      <c r="C118" t="str">
        <v>Établissement étatique</v>
      </c>
      <c r="D118" s="3" t="s">
        <v>263</v>
      </c>
      <c r="E118" s="3" t="s">
        <v>262</v>
      </c>
    </row>
    <row r="119" spans="1:5" ht="51">
      <c r="A119" s="3" t="str">
        <v>SeABank
Số 54 Tràng Tiền, Hoàn Kiếm, Hà Nội
www.seabank.com.vn
CallCentre: 1900 555 587</v>
      </c>
      <c r="B119" s="3" t="str">
        <v>Song ngữ</v>
      </c>
      <c r="C119" t="str">
        <v>Établissement étatique</v>
      </c>
      <c r="D119" s="3" t="s">
        <v>263</v>
      </c>
      <c r="E119" s="3" t="s">
        <v>262</v>
      </c>
    </row>
    <row r="120" spans="1:5" ht="165.75">
      <c r="A120" s="3" t="str">
        <v>CÔNG TY CỔ PHẦN DƯỢC PHẨM THIẾT BỊ Y TẾ HÀ NỘI
NHÀ THUỐC HAPHARCO PHARMACY
Địa chỉ: số 54 Tràng Tiền, Quận Hoàn Kiếm, TP Hà Nội
Phạm vi kinh doanh: Thuốc, sản phẩm chăm sóc sức khỏe, mỹ phẩm, trang thiết bị y tế
Phụ trách chuyên môn: DSĐH CẤN THU THỦY
GCN đủ điều kiện kinh doanh dược số: 03-0033/DDKKDDD-HNO
Hotline: 0243 9387 275
Giờ mở cửa: 07:00 – 22:00
QUALITY
HAPHARCO
EST.1955
TRUSTED</v>
      </c>
      <c r="B120" s="3" t="str">
        <v>Song ngữ</v>
      </c>
      <c r="C120" t="str">
        <v>Thương mại</v>
      </c>
      <c r="D120" s="3" t="s">
        <v>263</v>
      </c>
      <c r="E120" s="3" t="s">
        <v>262</v>
      </c>
    </row>
    <row r="121" spans="1:5" ht="63.75">
      <c r="A121" s="3" t="str">
        <v xml:space="preserve">CÔNG TY CỔ PHẦN KÍNH MẮT HÀ NỘI
KÍNH MẮT 48 TRÀNG TIỀN
TEL: 024.3824.3751
Web: hanoioptic.vn
</v>
      </c>
      <c r="B121" s="3" t="str">
        <v>Song ngữ</v>
      </c>
      <c r="C121" t="str">
        <v>Thương mại</v>
      </c>
      <c r="D121" s="3" t="s">
        <v>263</v>
      </c>
      <c r="E121" s="3" t="s">
        <v>262</v>
      </c>
    </row>
    <row r="122" spans="1:5" ht="38.25">
      <c r="A122" s="3" t="str">
        <v>KEM TRÀNG TIỀN
SINCE 1958
Hương vị vượt thời gian</v>
      </c>
      <c r="B122" s="3" t="str">
        <v>Song ngữ</v>
      </c>
      <c r="C122" t="str">
        <v>Ăn uống</v>
      </c>
      <c r="D122" s="3" t="s">
        <v>263</v>
      </c>
      <c r="E122" s="3" t="s">
        <v>262</v>
      </c>
    </row>
    <row r="123" spans="1:5" ht="25.5">
      <c r="A123" s="3" t="str">
        <v>Ẩm thực Thái Lan – Thai Cuisine
THAIOPERA restaurant</v>
      </c>
      <c r="B123" s="3" t="str">
        <v>Song ngữ</v>
      </c>
      <c r="C123" t="str">
        <v>Ăn uống</v>
      </c>
      <c r="D123" s="3" t="s">
        <v>263</v>
      </c>
      <c r="E123" s="3" t="s">
        <v>262</v>
      </c>
    </row>
    <row r="124" spans="1:5" ht="38.25">
      <c r="A124" s="3" t="str">
        <v>Nhà sách Mai Nguyệt
BÁN BUÔN – BÁN LẺ CÁC LOẠI SÁCH LỊCH
TEL: 0972681484</v>
      </c>
      <c r="B124" s="3" t="str">
        <v>Song ngữ</v>
      </c>
      <c r="C124" t="str">
        <v>Thương mại</v>
      </c>
      <c r="D124" s="3" t="s">
        <v>263</v>
      </c>
      <c r="E124" s="3" t="s">
        <v>262</v>
      </c>
    </row>
    <row r="125" spans="1:5" ht="76.5">
      <c r="A125" s="3" t="str">
        <v xml:space="preserve">IN MẪU KỸ THUẬT – THIẾT KẾ - PHOTOCOPY SIÊU TỐC
TRUNG TÂM PHÁT HÀNH LỊCH – THIẾP TẾT
LỊCH BLOC – LỊCH LÒ XO – LỊCH BÀN – SỔ LỊCH
ĐC: 02 Nguyễn Xí
Email: nguyenxi02@gmail.com
ĐT: </v>
      </c>
      <c r="B125" s="3" t="str">
        <v>Song ngữ</v>
      </c>
      <c r="C125" t="str">
        <v>Thương mại</v>
      </c>
      <c r="D125" s="3" t="s">
        <v>263</v>
      </c>
      <c r="E125" s="3" t="s">
        <v>262</v>
      </c>
    </row>
    <row r="126" spans="1:5" ht="63.75">
      <c r="A126" s="3" t="str">
        <v>02 NGUYỄN XÍ – CHUYÊN IN
HỒ SƠ – LÝ LỊCH CÁC LOẠI
HÓA ĐƠN – ORDER – MENU
CARD – CATALOGUE – TỜ RƠI
NHẬN KHẮC DẤU LIỀN MỰC</v>
      </c>
      <c r="B126" s="3" t="str">
        <v>Song ngữ</v>
      </c>
      <c r="C126" t="str">
        <v>Thương mại</v>
      </c>
      <c r="D126" s="3" t="s">
        <v>263</v>
      </c>
      <c r="E126" s="3" t="s">
        <v>262</v>
      </c>
    </row>
    <row r="127" spans="1:5" ht="63.75">
      <c r="A127" s="3" t="str">
        <v>Lê Thạch Quán ĐẬM ĐÀ HƯƠNG VỊ TRUYỀN THỐNG VIỆT
Authentic taste of Vietnamese cuisine
032 946 3555
LETHACHQUANHN@GMAIL.COM
HTTP://WWW.FACEBOOK.COM/LETHACHQUAN</v>
      </c>
      <c r="B127" s="3" t="str">
        <v>Song ngữ</v>
      </c>
      <c r="C127" t="str">
        <v>Ăn uống</v>
      </c>
      <c r="D127" s="3" t="s">
        <v>263</v>
      </c>
      <c r="E127" s="3" t="s">
        <v>262</v>
      </c>
    </row>
    <row r="128" spans="1:5" ht="38.25">
      <c r="A128" s="3" t="str">
        <v>CÔNG TY CỔ PHẦN XUẤT NHẬP KHẨU LƯƠNG THỰC - THỰC PHẨM HÀ NỘI
GU COFFEE</v>
      </c>
      <c r="B128" s="3" t="str">
        <v>Song ngữ</v>
      </c>
      <c r="C128" t="str">
        <v>Ăn uống</v>
      </c>
      <c r="D128" s="3" t="s">
        <v>263</v>
      </c>
      <c r="E128" s="3" t="s">
        <v>262</v>
      </c>
    </row>
    <row r="129" spans="1:5" ht="89.25">
      <c r="A129" s="3" t="str">
        <v>CÔNG TY CỔ PHẦN XUẤT NHẬP KHẨU LƯƠNG THỰC - THỰC PHẨM HÀ NỘI
Cửa hàng DỊCH VỤ ĂN UỐNG
Vihafood
Website: Www.vihafood.com
Số 63a Lò Sũ
Tel: 0243 8257 344</v>
      </c>
      <c r="B129" s="3" t="str">
        <v>Song ngữ</v>
      </c>
      <c r="C129" t="str">
        <v>Ăn uống</v>
      </c>
      <c r="D129" s="3" t="s">
        <v>263</v>
      </c>
      <c r="E129" s="3" t="s">
        <v>262</v>
      </c>
    </row>
    <row r="130" spans="1:5" ht="38.25">
      <c r="A130" s="3" t="str">
        <v>TAILOR ĐỨC NHẬT
48 LÒ SŨ
0903 776 875</v>
      </c>
      <c r="B130" s="3" t="str">
        <v>Song ngữ</v>
      </c>
      <c r="C130" t="str">
        <v>Khác</v>
      </c>
      <c r="D130" s="3" t="s">
        <v>263</v>
      </c>
      <c r="E130" s="3" t="s">
        <v>262</v>
      </c>
    </row>
    <row r="131" spans="1:5" ht="114.75">
      <c r="A131" s="3" t="str">
        <v>EVNHANOI
TỔNG CÔNG TY ĐIỆN LỰC THÀNH PHỐ HÀ NỘI
CÔNG TY ĐIỆN LỰC HOÀN KIẾM
PHÒNG GIAO DỊCH KHÁCH HÀNG
Địa chỉ: 69C Đinh Tiên Hoàng, Phường Lý Thái Tổ, Quận Hoàn Kiếm, TP Hà Nội
Điện thoại: 19001288
Email: evnhanoi@evnhanoi.vn
Website: www.evnhanoi.com.vn</v>
      </c>
      <c r="B131" s="3" t="str">
        <v>Song ngữ</v>
      </c>
      <c r="C131" t="str">
        <v>Établissement étatique</v>
      </c>
      <c r="D131" s="3" t="s">
        <v>263</v>
      </c>
      <c r="E131" s="3" t="s">
        <v>262</v>
      </c>
    </row>
    <row r="132" spans="1:5" ht="89.25">
      <c r="A132" s="3" t="str">
        <v>EVNHANOI
TỔNG CÔNG TY ĐIỆN LỰC THÀNH PHỐ HÀ NỘI
HANOI POWER CORPORATION
ĐC: 69 Đinh Tiên Hoàng, Phường Lý Thái Tổ, Quận Hoàn Kiếm, TP. Hà Nội
Hotline: 19001288 - ĐT: 024 2220 0898 - Fax: 024 2220 0899 - Email: evnhanoi@evnhanoi.vn</v>
      </c>
      <c r="B132" s="3" t="str">
        <v>Song ngữ</v>
      </c>
      <c r="C132" t="str">
        <v>Établissement étatique</v>
      </c>
      <c r="D132" s="3" t="s">
        <v>263</v>
      </c>
      <c r="E132" s="3" t="s">
        <v>262</v>
      </c>
    </row>
    <row r="133" spans="1:5" ht="102">
      <c r="A133" s="3" t="str">
        <v>EVNHANOI
PC HOANKIEM
CÔNG TY ĐIỆN LỰC HOÀN KIẾM
ĐỘI QUẢN LÝ ĐIỆN SỐ 2
Địa chỉ: Số 69 Lò Sũ, Phường Lý Thái Tổ, Quận Hoàn Kiếm, TP Hà Nội
Điện thoại: 19001288
Email: evnhanoi@evnhanoi.vn
Website: www.evnhanoi.com.vn</v>
      </c>
      <c r="B133" s="3" t="str">
        <v>Song ngữ</v>
      </c>
      <c r="C133" t="str">
        <v>Établissement étatique</v>
      </c>
      <c r="D133" s="3" t="s">
        <v>263</v>
      </c>
      <c r="E133" s="3" t="s">
        <v>262</v>
      </c>
    </row>
    <row r="134" spans="1:5" ht="51">
      <c r="A134" s="3" t="str">
        <v>ĐIỆN THOẠI - PHỤ KIỆN - THIẾT BỊ THÔNG MINH - SIM SỐ - CHUYỂN TIỀN
viettel store
HÀNG GIA DỤNG</v>
      </c>
      <c r="B134" s="3" t="str">
        <v>Song ngữ</v>
      </c>
      <c r="C134" t="str">
        <v>Thương mại</v>
      </c>
      <c r="D134" s="3" t="s">
        <v>263</v>
      </c>
      <c r="E134" s="3" t="s">
        <v>262</v>
      </c>
    </row>
    <row r="135" spans="1:5" ht="38.25">
      <c r="A135" s="3" t="str">
        <v>CỬA HÀNG THỜI TRANG
T&amp;T Fashionshop
ĐC: 25 Hàng Dầu - Hoàn Kiếm - Hà Nội</v>
      </c>
      <c r="B135" s="3" t="str">
        <v>Song ngữ</v>
      </c>
      <c r="C135" t="str">
        <v>Thương mại</v>
      </c>
      <c r="D135" s="3" t="s">
        <v>263</v>
      </c>
      <c r="E135" s="3" t="s">
        <v>262</v>
      </c>
    </row>
    <row r="136" spans="1:5" ht="38.25">
      <c r="A136" s="3" t="str">
        <v>Shop Bảo Hưng
MADE IN VIỆT NAM
ĐC: 20 Hàng Dầu</v>
      </c>
      <c r="B136" s="3" t="str">
        <v>Song ngữ</v>
      </c>
      <c r="C136" t="str">
        <v>Thương mại</v>
      </c>
      <c r="D136" s="3" t="s">
        <v>263</v>
      </c>
      <c r="E136" s="3" t="s">
        <v>262</v>
      </c>
    </row>
    <row r="137" spans="1:5" ht="63.75">
      <c r="A137" s="3" t="str">
        <v>GIẦY DÉP THỜI TRANG 
15 HÀNG DẦU
ĐT: 04.3934 1121
Đây Nhận
Rang Xay Café</v>
      </c>
      <c r="B137" s="3" t="str">
        <v>Song ngữ</v>
      </c>
      <c r="C137" t="str">
        <v>Thương mại</v>
      </c>
      <c r="D137" s="3" t="s">
        <v>263</v>
      </c>
      <c r="E137" s="3" t="s">
        <v>269</v>
      </c>
    </row>
    <row r="138" spans="1:5" ht="63.75">
      <c r="A138" s="3" t="str">
        <v>ỦY BAN NHÂN DÂN THÀNH PHỐ HÀ NỘI
CƠ SỞ THƯƠNG BINH NẶNG 27/7
CHUYÊN BÁN BUÔN BÁN LẺ: CẶP, TÚI, VALI, QUẦN ÁO
Địa chỉ: 83 Lò Sũ, Hà Nội
Tel: 024 3824 1394</v>
      </c>
      <c r="B138" s="3" t="str">
        <v>Song ngữ</v>
      </c>
      <c r="C138" t="str">
        <v>Thương mại</v>
      </c>
      <c r="D138" s="3" t="s">
        <v>263</v>
      </c>
      <c r="E138" s="3" t="s">
        <v>262</v>
      </c>
    </row>
    <row r="139" spans="1:5" ht="38.25">
      <c r="A139" s="3" t="str">
        <v>DING TEA ®
57A ĐINH TIÊN HOÀNG
HOTLINE: 0922 075757</v>
      </c>
      <c r="B139" s="3" t="str">
        <v>Song ngữ</v>
      </c>
      <c r="C139" t="str">
        <v>Ăn uống</v>
      </c>
      <c r="D139" s="3" t="s">
        <v>262</v>
      </c>
      <c r="E139" s="3" t="s">
        <v>266</v>
      </c>
    </row>
    <row r="140" spans="1:5" ht="63.75">
      <c r="A140" s="3" t="str">
        <v>TUẤN VÂN Optical
MINH TU
62 Lương Văn Can
Mobile: 0969 054 529
Open: 10h - 19h (7/7)</v>
      </c>
      <c r="B140" s="3" t="str">
        <v>Song ngữ</v>
      </c>
      <c r="C140" t="str">
        <v>Thương mại</v>
      </c>
      <c r="D140" s="3" t="s">
        <v>263</v>
      </c>
      <c r="E140" s="3" t="s">
        <v>262</v>
      </c>
    </row>
    <row r="141" spans="1:5" ht="89.25">
      <c r="A141" s="3" t="str">
        <v>Đức Quý
60 Lương Văn Can
Chuyên: MUA BÁN KÍNH LẮC KÊ - HÀNG ĐỜI CŨ - SECOND HAND
SỬA CHỮA - THAY THẾ - HÀN MẠ - ĐO MẮT
TEST EYES, FAR-SIGHTED, NEAR -  SIGHTED GLASSES, PROGRESSIVE GLASSES
0904 019 486 - 0985 36 1963</v>
      </c>
      <c r="B141" s="3" t="str">
        <v>Song ngữ</v>
      </c>
      <c r="C141" t="str">
        <v>Thương mại</v>
      </c>
      <c r="D141" s="3" t="s">
        <v>263</v>
      </c>
      <c r="E141" s="3" t="s">
        <v>262</v>
      </c>
    </row>
    <row r="142" spans="1:5" ht="89.25">
      <c r="A142" s="3" t="str">
        <v>Tiệm Kính
CHUYÊN ĐO MẮT ĐIỆN TỬ - LẮP RÁP LẤY NGAY
CẬN - VIỄN - LOẠN THỊ - ĐA TRÒNG - ÁP TRÒNG
TEST EYES, FAR - SIGHTED GLASSES, NEAR - SIGHTED GLASSES CONTACT LENSES, SINGLE VISION - GLASSES, BIFOCALS GLASSES, PROGRESSIVE GLASSES, PHOTOCHROMIC LENS
60 LƯƠNG VĂN CAN</v>
      </c>
      <c r="B142" s="3" t="str">
        <v>Song ngữ</v>
      </c>
      <c r="C142" t="str">
        <v>Thương mại</v>
      </c>
      <c r="D142" s="3" t="s">
        <v>263</v>
      </c>
      <c r="E142" s="3" t="s">
        <v>262</v>
      </c>
    </row>
    <row r="143" spans="1:5" ht="140.25">
      <c r="A143" s="3" t="str">
        <v>Kim Travel
58 Luong Van Can Str
+84.944.70.2255/ +84.91.3399.658/ +84.91.262.1722
kimtravelhanoi@gmail.com
Kimtravel.vn
Miss Nga office in Hanoi - Recommended by Pantip - Thailand
Pantip
Learn, Share &amp; Fun
Tripadvisor ®
ĐÃ THÔNG BÁO BỘ CÔNG THƯƠNG
ONLINE.GOV.VN</v>
      </c>
      <c r="B143" s="3" t="str">
        <v>Song ngữ</v>
      </c>
      <c r="C143" t="str">
        <v>Du lịch</v>
      </c>
      <c r="D143" s="3" t="s">
        <v>263</v>
      </c>
      <c r="E143" s="3" t="s">
        <v>262</v>
      </c>
    </row>
    <row r="144" spans="1:5" ht="63.75">
      <c r="A144" s="3" t="str">
        <v>HIỆU KÍNH
HIẾU PHONG
CHUYÊN BÁN - SỬA CHỮA HÀN MẠ KÍNH LẮC KÊ, TITAN,...
51 Lương Văn Can
Tel: 098 557 8689 - 0915 088 449</v>
      </c>
      <c r="B144" s="3" t="str">
        <v>Song ngữ</v>
      </c>
      <c r="C144" t="str">
        <v>Thương mại</v>
      </c>
      <c r="D144" s="3" t="s">
        <v>263</v>
      </c>
      <c r="E144" s="3" t="s">
        <v>262</v>
      </c>
    </row>
    <row r="145" spans="1:5" ht="51">
      <c r="A145" s="3" t="str">
        <v xml:space="preserve">Esalen Spa
MASSAGE
NOURISHING SHAMPOO
4B HANG HANH - HOAN KIEM / ĐT: 0866 720 458 </v>
      </c>
      <c r="B145" s="3" t="str">
        <v>Song ngữ</v>
      </c>
      <c r="C145" t="str">
        <v>Thẩm mỹ</v>
      </c>
      <c r="D145" s="3" t="s">
        <v>263</v>
      </c>
      <c r="E145" s="3" t="s">
        <v>262</v>
      </c>
    </row>
    <row r="146" spans="1:5" ht="38.25">
      <c r="A146" s="3" t="str">
        <v>LA MANDARINA
HOTEL &amp; TRAVEL
ADD: 13 HANG HANH</v>
      </c>
      <c r="B146" s="3" t="str">
        <v>Song ngữ</v>
      </c>
      <c r="C146" t="str">
        <v>Lưu trú</v>
      </c>
      <c r="D146" s="3" t="s">
        <v>262</v>
      </c>
      <c r="E146" s="3" t="s">
        <v>270</v>
      </c>
    </row>
    <row r="147" spans="1:5" ht="51">
      <c r="A147" s="3" t="str">
        <v>ẨM THỰC CÔ ANH
CS1: HÀNG HÀNH, CS2: 17 HỘI VŨ
RICE-NOODLES-COFFEE-JUICE
HOTLINE: 0905 99 6688</v>
      </c>
      <c r="B147" s="3" t="str">
        <v>Song ngữ</v>
      </c>
      <c r="C147" t="str">
        <v>Ăn uống</v>
      </c>
      <c r="D147" s="3" t="s">
        <v>263</v>
      </c>
      <c r="E147" s="3" t="s">
        <v>262</v>
      </c>
    </row>
    <row r="148" spans="1:5" ht="51">
      <c r="A148" s="3" t="str">
        <v>Mobifone
17 Hàng Hành
Công ty TNHH Thương mại và Dịch vụ Truyền thông Thanh Bình - Hotline: 079645</v>
      </c>
      <c r="B148" s="3" t="str">
        <v>Song ngữ</v>
      </c>
      <c r="C148" t="str">
        <v>Établissement étatique</v>
      </c>
      <c r="D148" s="3" t="s">
        <v>263</v>
      </c>
      <c r="E148" s="3" t="s">
        <v>262</v>
      </c>
    </row>
    <row r="149" spans="1:5" ht="51">
      <c r="A149" s="3" t="str">
        <v>Add: 16 Hàng Hành
Tel: +84 339.304.305
Mon Spa
you desire, we made it</v>
      </c>
      <c r="B149" s="3" t="str">
        <v>Song ngữ</v>
      </c>
      <c r="C149" t="str">
        <v>Thẩm mỹ</v>
      </c>
      <c r="D149" s="3" t="s">
        <v>262</v>
      </c>
      <c r="E149" s="3" t="s">
        <v>269</v>
      </c>
    </row>
    <row r="150" spans="1:5" ht="76.5">
      <c r="A150" s="3" t="str">
        <v>Hanoi
Spa
Relax and enjoy
Gội đầu dưỡng sinh (Shampoo)
28 Hàng Hành 
097 4567 973</v>
      </c>
      <c r="B150" s="3" t="str">
        <v>Song ngữ</v>
      </c>
      <c r="C150" t="str">
        <v>Thẩm mỹ</v>
      </c>
      <c r="D150" s="3" t="s">
        <v>263</v>
      </c>
      <c r="E150" s="3" t="s">
        <v>262</v>
      </c>
    </row>
    <row r="151" spans="1:5" ht="25.5">
      <c r="A151" s="3" t="str">
        <v>BOND CAFE
35 HÀNG HÀNH</v>
      </c>
      <c r="B151" s="3" t="str">
        <v>Song ngữ</v>
      </c>
      <c r="C151" t="str">
        <v>Ăn uống</v>
      </c>
      <c r="D151" s="3" t="s">
        <v>262</v>
      </c>
      <c r="E151" s="3" t="s">
        <v>269</v>
      </c>
    </row>
    <row r="152" spans="1:5">
      <c r="A152" s="3" t="str">
        <v>Café Nhân Since 1946</v>
      </c>
      <c r="B152" s="3" t="str">
        <v>Song ngữ</v>
      </c>
      <c r="C152" t="str">
        <v>Ăn uống</v>
      </c>
      <c r="D152" s="3" t="s">
        <v>262</v>
      </c>
      <c r="E152" s="3" t="s">
        <v>269</v>
      </c>
    </row>
    <row r="153" spans="1:5" ht="25.5">
      <c r="A153" s="3" t="str">
        <v>DAL VOSTRO
HA NOI HOTEL &amp; SPA</v>
      </c>
      <c r="B153" s="3" t="str">
        <v>Song ngữ</v>
      </c>
      <c r="C153" t="str">
        <v>Lưu trú</v>
      </c>
      <c r="D153" s="3" t="s">
        <v>262</v>
      </c>
      <c r="E153" s="3" t="s">
        <v>505</v>
      </c>
    </row>
    <row r="154" spans="1:5" ht="51">
      <c r="A154" s="3" t="str">
        <v>POLITE &amp; CO
NHÀ HÀNG THANH LỊCH
T. 0968849606
A.5B NGÕ BẢO KHÁNH, P.HÀNG TRỐNG, Q.HK</v>
      </c>
      <c r="B154" s="3" t="str">
        <v>Song ngữ</v>
      </c>
      <c r="C154" t="str">
        <v>Ăn uống</v>
      </c>
      <c r="D154" s="3" t="s">
        <v>263</v>
      </c>
      <c r="E154" s="3" t="s">
        <v>262</v>
      </c>
    </row>
    <row r="155" spans="1:5" ht="76.5">
      <c r="A155" s="3" t="str">
        <v>TRUNG TÂM SỬA CHỮA CAMERA, MÁY ẢNH
TUẤN VIỆT
CAMERA REPAIRING CENTER
Số 3B Bảo Khánh - Hoàn Kiếm - Hà Nội 
ĐT: 0466736646 - 0904251189
Panasonic SONY Nikon Canon</v>
      </c>
      <c r="B155" s="3" t="str">
        <v>Song ngữ</v>
      </c>
      <c r="C155" t="str">
        <v>Khác</v>
      </c>
      <c r="D155" s="3" t="s">
        <v>263</v>
      </c>
      <c r="E155" s="3" t="s">
        <v>262</v>
      </c>
    </row>
    <row r="156" spans="1:5" ht="38.25">
      <c r="A156" s="3" t="str">
        <v>SALON PHƯƠNG CHI
ĐC: 3A NGÕ BẢO KHÁNH - HÀ NỘI
ĐT: 0907068437</v>
      </c>
      <c r="B156" s="3" t="str">
        <v>Song ngữ</v>
      </c>
      <c r="C156" t="str">
        <v>Thẩm mỹ</v>
      </c>
      <c r="D156" s="3" t="s">
        <v>263</v>
      </c>
      <c r="E156" s="3" t="s">
        <v>262</v>
      </c>
    </row>
    <row r="157" spans="1:5" ht="165.75">
      <c r="A157" s="3" t="str">
        <v>SÔNG HỒNG TOURIST
TheSinhTourist
MST: 0108486709
SỐ 2 BẢO KHÁNH
HÀNG TRỐNG, HOÀN KIẾM, HÀ NỘI
TheSinhTourist
Since 1993
ONLINE.GOV.VN
ĐÃ THÔNG BÁO
BỘ CÔNG THƯƠNG
Hotline: 0962969262
Tel: 0243.3502335
Website: dulichthesinhtourist.com.vn</v>
      </c>
      <c r="B157" s="3" t="str">
        <v>Song ngữ</v>
      </c>
      <c r="C157" t="str">
        <v>Du lịch</v>
      </c>
      <c r="D157" s="3" t="s">
        <v>263</v>
      </c>
      <c r="E157" s="3" t="s">
        <v>262</v>
      </c>
    </row>
    <row r="158" spans="1:5" ht="102">
      <c r="A158" s="3" t="str">
        <v>CÔNG TY CP SX &amp; TM HUY THÔNG
IN MAY THÊU CỜ
CÔNG NGHỆ CAO
67 Big HÀNG TRỐNG - HOÀN KIẾM - HÀ NỘI
GIẤY PHÉP KINH DOANH SỐ: 0103015066
ĐT/Fax: 024.3826.9199
DĐ: 0903 207 213/0904 297 339
Email: huythong667@gmail.com</v>
      </c>
      <c r="B158" s="3" t="str">
        <v>Song ngữ</v>
      </c>
      <c r="C158" t="str">
        <v>Dịch vụ tổng hợp</v>
      </c>
      <c r="D158" s="3" t="s">
        <v>263</v>
      </c>
      <c r="E158" s="3" t="s">
        <v>262</v>
      </c>
    </row>
    <row r="159" spans="1:5" ht="63.75">
      <c r="A159" s="3" t="str">
        <v>HT Store
THIẾT BỊ ĐIỆN TỬ
PHỤ KIỆN SỐ 
Thiết bị số 78 Hàng Trống
ĐT: 0904.524.456 - 024.3826.5495</v>
      </c>
      <c r="B159" s="3" t="str">
        <v>Song ngữ</v>
      </c>
      <c r="C159" t="str">
        <v>Thương mại</v>
      </c>
      <c r="D159" s="3" t="s">
        <v>263</v>
      </c>
      <c r="E159" s="3" t="s">
        <v>262</v>
      </c>
    </row>
    <row r="160" spans="1:5" ht="25.5">
      <c r="A160" s="3" t="str">
        <v>BRG MART
HƯƠNG VỊ CUỘC SỐNG</v>
      </c>
      <c r="B160" s="3" t="str">
        <v>Song ngữ</v>
      </c>
      <c r="C160" t="str">
        <v>Ăn uống</v>
      </c>
      <c r="D160" s="3" t="s">
        <v>263</v>
      </c>
      <c r="E160" s="3" t="s">
        <v>262</v>
      </c>
    </row>
    <row r="161" spans="1:5" ht="127.5">
      <c r="A161" s="3" t="str">
        <v>CÔNG TY TNHH DV DU LỊCH LIGHTRIP.VN
Lightrip
Make your vacation to be memorable
Chuyên Tour Phú Quốc.
Độc quyền The Palmy Phú Quốc Resort &amp; Spa
AD: NO.51 HANG TRONG STR., HOAN KIEM DIST., HANOI CITY
WEB: HTTPS://LIGHTRIP.VN
FB: HTTPS://WWW.FACEBOOK.COM/LIGHTRIP.VN
PHONE: 0828637066
MAIL: INFO@LIGHTRIP.VN</v>
      </c>
      <c r="B161" s="3" t="str">
        <v>Song ngữ</v>
      </c>
      <c r="C161" t="str">
        <v>Du lịch</v>
      </c>
      <c r="D161" s="3" t="s">
        <v>263</v>
      </c>
      <c r="E161" s="3" t="s">
        <v>262</v>
      </c>
    </row>
    <row r="162" spans="1:5" ht="63.75">
      <c r="A162" s="3" t="str">
        <v>HTX VIỆT HÀ
Mỹ Phẩm
lienthang
51 Hang Trong
Tel: 39287551</v>
      </c>
      <c r="B162" s="3" t="str">
        <v>Song ngữ</v>
      </c>
      <c r="C162" t="str">
        <v>Thương mại</v>
      </c>
      <c r="D162" s="3" t="s">
        <v>263</v>
      </c>
      <c r="E162" s="3" t="s">
        <v>262</v>
      </c>
    </row>
    <row r="163" spans="1:5" ht="89.25">
      <c r="A163" s="3" t="str">
        <v>CÔNG TY CỔ PHẦN SẢN XUẤT THƯƠNG MẠI MAIKA
COMPLET - VESTON
ĐÀO OANH
ĐIỂM BÁN HÀNG SỐ 2
47 HÀNG TRỐNG
0916 375 070
0916 25 6668</v>
      </c>
      <c r="B163" s="3" t="str">
        <v>Song ngữ</v>
      </c>
      <c r="C163" t="str">
        <v>Thương mại</v>
      </c>
      <c r="D163" s="3" t="s">
        <v>263</v>
      </c>
      <c r="E163" s="3" t="s">
        <v>269</v>
      </c>
    </row>
    <row r="164" spans="1:5" ht="38.25">
      <c r="A164" s="3" t="str">
        <v>SONG THU ART GALLERY
43 Hàng Trống - Hoàn Kiếm - Hà Nội
ĐT: 0982 052 617</v>
      </c>
      <c r="B164" s="3" t="str">
        <v>Song ngữ</v>
      </c>
      <c r="C164" t="str">
        <v>Nghệ thuật</v>
      </c>
      <c r="D164" s="3" t="s">
        <v>263</v>
      </c>
      <c r="E164" s="3" t="s">
        <v>262</v>
      </c>
    </row>
    <row r="165" spans="1:5" ht="63.75">
      <c r="A165" s="3" t="str">
        <v>TỔNG CÔNG TY THƯƠNG MẠI HÀ NỘI
COMPLET - VESTON
Đồng Phục Công Sở - Khách Sạn
ĐC: 33 Hàng Trống
ĐT: 0243 8286973</v>
      </c>
      <c r="B165" s="3" t="str">
        <v>Song ngữ</v>
      </c>
      <c r="C165" t="str">
        <v>Thương mại</v>
      </c>
      <c r="D165" s="3" t="s">
        <v>263</v>
      </c>
      <c r="E165" s="3" t="s">
        <v>269</v>
      </c>
    </row>
    <row r="166" spans="1:5" ht="102">
      <c r="A166" s="3" t="str">
        <v>TRUNG
THE COFFEE HOUSE
27 HÀNG TRỐNG - HOÀN KIẾM - HÀ NỘI
0334 782 290
Hapro
TỔNG CÔNG TY THƯƠNG MẠI HÀ NỘI
CÔNG TY TNHH MỘT THÀNH VIÊN THƯƠNG MẠI THỜI TRANG HÀ NỘI</v>
      </c>
      <c r="B166" s="3" t="str">
        <v>Song ngữ</v>
      </c>
      <c r="C166" t="str">
        <v>Ăn uống</v>
      </c>
      <c r="D166" s="3" t="s">
        <v>263</v>
      </c>
      <c r="E166" s="3" t="s">
        <v>262</v>
      </c>
    </row>
    <row r="167" spans="1:5" ht="127.5">
      <c r="A167" s="3" t="str">
        <v>1950 BY DUC HANH
QUẦN ÁO TRẺ EM
ĐỨC HẠNH
BÀ: TRẦN THỨC LỄ
SÁNG LẬP NĂM 1950
QUẦN ÁO TRẺ EM
ĐỒNG PHỤC HỌC SINH
21 NHÀ TRONG
HÀNG TRỐNG
ĐT: 0243 8243362</v>
      </c>
      <c r="B167" s="3" t="str">
        <v>Song ngữ</v>
      </c>
      <c r="C167" t="str">
        <v>Thương mại</v>
      </c>
      <c r="D167" s="3" t="s">
        <v>263</v>
      </c>
      <c r="E167" s="3" t="s">
        <v>262</v>
      </c>
    </row>
    <row r="168" spans="1:5" ht="89.25">
      <c r="A168" s="3" t="str">
        <v>HAFASCO
TỔNG CÔNG TY THƯƠNG MẠI HÀ NỘI
CÔNG TY TNHH MỘT THÀNH VIÊN THƯƠNG MẠI THỜI TRANG HÀ NỘI
Đức Hạnh ®
19 HÀNG TRỐNG
Tel: 04.3828 873</v>
      </c>
      <c r="B168" s="3" t="str">
        <v>Song ngữ</v>
      </c>
      <c r="C168" t="str">
        <v>Thương mại</v>
      </c>
      <c r="D168" s="3" t="s">
        <v>263</v>
      </c>
      <c r="E168" s="3" t="s">
        <v>262</v>
      </c>
    </row>
    <row r="169" spans="1:5" ht="51">
      <c r="A169" s="3" t="str">
        <v>CỬA HÀNG THỰC PHẨM CHẾ BIẾN - THE DELI
VISSAN
ĐC: 15 HÀNG TRỐNG - HÀ NỘI
ĐT: 0243.825.0757 - 0913.522.725 - 0987.375.588</v>
      </c>
      <c r="B169" s="3" t="str">
        <v>Song ngữ</v>
      </c>
      <c r="C169" t="str">
        <v>Thương mại</v>
      </c>
      <c r="D169" s="3" t="s">
        <v>263</v>
      </c>
      <c r="E169" s="3" t="s">
        <v>262</v>
      </c>
    </row>
    <row r="170" spans="1:5" ht="25.5">
      <c r="A170" s="3" t="str">
        <v>HI' de Maison
Arts of Handmade Silver</v>
      </c>
      <c r="B170" s="3" t="str">
        <v>Song ngữ</v>
      </c>
      <c r="C170" t="str">
        <v>Thương mại</v>
      </c>
      <c r="D170" s="3" t="s">
        <v>262</v>
      </c>
      <c r="E170" s="3" t="s">
        <v>269</v>
      </c>
    </row>
    <row r="171" spans="1:5" ht="63.75">
      <c r="A171" s="3" t="str">
        <v>P.K.T HOÀN KIẾM
9 Hàng Trống Street
H.T.X MAY THỦ ĐÔ
RT. SOUVENIR SHOP
MOBILE: 079 6164334</v>
      </c>
      <c r="B171" s="3" t="str">
        <v>Song ngữ</v>
      </c>
      <c r="C171" t="str">
        <v>Thương mại</v>
      </c>
      <c r="D171" s="3" t="s">
        <v>263</v>
      </c>
      <c r="E171" s="3" t="s">
        <v>262</v>
      </c>
    </row>
    <row r="172" spans="1:5" ht="38.25">
      <c r="A172" s="3" t="str">
        <v>CAFÉ TRAVEL
3 Hang Trong
Drinks - Sandwich - Ice cream</v>
      </c>
      <c r="B172" s="3" t="str">
        <v>Song ngữ</v>
      </c>
      <c r="C172" t="str">
        <v>Ăn uống</v>
      </c>
      <c r="D172" s="3" t="s">
        <v>262</v>
      </c>
      <c r="E172" s="3" t="s">
        <v>269</v>
      </c>
    </row>
    <row r="173" spans="1:5" ht="38.25">
      <c r="A173" s="3" t="str">
        <v>KHÁCH SẠN MAY MẮN
LUCKY HOTEL
12 - Hàng Trống</v>
      </c>
      <c r="B173" s="3" t="str">
        <v>Song ngữ</v>
      </c>
      <c r="C173" t="str">
        <v>Lưu trú</v>
      </c>
      <c r="D173" s="3" t="s">
        <v>263</v>
      </c>
      <c r="E173" s="3" t="s">
        <v>262</v>
      </c>
    </row>
    <row r="174" spans="1:5" ht="63.75">
      <c r="A174" s="3" t="str">
        <v>An’ Amour
Interior - Homewares - Giftwares
Phone: 0912 640 988
Email: AnAmourInterior@gmail.com
14 Hang Trong str.</v>
      </c>
      <c r="B174" s="3" t="str">
        <v>Song ngữ</v>
      </c>
      <c r="C174" t="str">
        <v>Thương mại</v>
      </c>
      <c r="D174" s="3" t="s">
        <v>262</v>
      </c>
      <c r="E174" s="3" t="s">
        <v>269</v>
      </c>
    </row>
    <row r="175" spans="1:5" ht="76.5">
      <c r="A175" s="3" t="str">
        <v>TRUNG TÂM GIÁO DỤC THƯỜNG XUYÊN NGUYỄN VĂN TỐ
PLAN INTERNATIONAL VIETNAM
KIDS &amp; STONE
CƠ SỞ ĐÁ MỸ NGHỆ TIẾN DŨNG
ĐT: 8288208 - 9287848
E-mail: mynghetd@fpt.vn - Website: http://www.kidsandstone.com</v>
      </c>
      <c r="B175" s="3" t="str">
        <v>Song ngữ</v>
      </c>
      <c r="C175" t="str">
        <v>Khác</v>
      </c>
      <c r="D175" s="3" t="s">
        <v>263</v>
      </c>
      <c r="E175" s="3" t="s">
        <v>262</v>
      </c>
    </row>
    <row r="176" spans="1:5" ht="76.5">
      <c r="A176" s="5" t="str">
        <v>CÔNG TY CỔ PHẦN DỊCH VỤ VÀ THƯƠNG MẠI ĐÔNG Á 
MOUNTAIN’S COLOR
Hemp - Indigo - Batik
VIETNAMESE TRADITIONAL SOUVENIR, LOCAL SUPPORT
Tel: 0986138831
Add: 46 Hang Trong</v>
      </c>
      <c r="B176" s="3" t="str">
        <v>Song ngữ</v>
      </c>
      <c r="C176" t="str">
        <v>Thương mại</v>
      </c>
      <c r="D176" s="3" t="s">
        <v>263</v>
      </c>
      <c r="E176" s="3" t="s">
        <v>262</v>
      </c>
    </row>
    <row r="177" spans="1:5" ht="89.25">
      <c r="A177" s="3" t="str">
        <v>Sally Bui
PHUN THÊU THẨM MỸ
LÀM ĐẸP KHÔNG PHẪU THUẬT
0983220891
48 Hàng Trống
HienBui (SallyBui Spa)
Cơ sở 3</v>
      </c>
      <c r="B177" s="3" t="str">
        <v>Song ngữ</v>
      </c>
      <c r="C177" t="str">
        <v>Thẩm mỹ</v>
      </c>
      <c r="D177" s="3" t="s">
        <v>263</v>
      </c>
      <c r="E177" s="3" t="s">
        <v>262</v>
      </c>
    </row>
    <row r="178" spans="1:5" ht="38.25">
      <c r="A178" s="3" t="str">
        <v>BÁNH MÌ VEGAN
64 HÀNG TRỐNG
0378 233 113</v>
      </c>
      <c r="B178" s="3" t="str">
        <v>Song ngữ</v>
      </c>
      <c r="C178" t="str">
        <v>Ăn uống</v>
      </c>
      <c r="D178" s="3" t="s">
        <v>263</v>
      </c>
      <c r="E178" s="3" t="s">
        <v>262</v>
      </c>
    </row>
    <row r="179" spans="1:5" ht="51">
      <c r="A179" s="3" t="str">
        <v>ALLUVIA
THE CHOCOLATE HOUSE
ĐC: 68 HÀNG TRỐNG - HOÀN KIẾM - HÀ NỘI
ĐT: 0906.822.050</v>
      </c>
      <c r="B179" s="3" t="str">
        <v>Song ngữ</v>
      </c>
      <c r="C179" t="str">
        <v>Thương mại</v>
      </c>
      <c r="D179" s="3" t="s">
        <v>263</v>
      </c>
      <c r="E179" s="3" t="s">
        <v>262</v>
      </c>
    </row>
    <row r="180" spans="1:5" ht="63.75">
      <c r="A180" s="3" t="str">
        <v>Roma Spa
The healing power of touch 
베트남 전통 마사지
Add: 108 Hàng Trống, Hoàn Kiếm, Hà Nội
WhatsApp: 0948 388 679</v>
      </c>
      <c r="B180" s="3" t="str">
        <v>Song ngữ</v>
      </c>
      <c r="C180" t="str">
        <v>Thẩm mỹ</v>
      </c>
      <c r="D180" s="3" t="s">
        <v>262</v>
      </c>
      <c r="E180" s="3" t="s">
        <v>264</v>
      </c>
    </row>
    <row r="181" spans="1:5" ht="76.5">
      <c r="A181" s="3" t="str">
        <v>HỢP TÁC XÃ THỦ ĐÔ
PCN QHK
TAKE Tacos II
Coffee &amp; food
24 Nhà Thờ
ĐT: 098 5614015</v>
      </c>
      <c r="B181" s="3" t="str">
        <v>Song ngữ</v>
      </c>
      <c r="C181" t="str">
        <v>Ăn uống</v>
      </c>
      <c r="D181" s="3" t="s">
        <v>263</v>
      </c>
      <c r="E181" s="3" t="s">
        <v>262</v>
      </c>
    </row>
    <row r="182" spans="1:5" ht="25.5">
      <c r="A182" s="3" t="str">
        <v>CAFE TRÀ CHANH
24 NHÀ THỜ</v>
      </c>
      <c r="B182" s="3" t="str">
        <v>Song ngữ</v>
      </c>
      <c r="C182" t="str">
        <v>Ăn uống</v>
      </c>
      <c r="D182" s="3" t="s">
        <v>263</v>
      </c>
      <c r="E182" s="3" t="s">
        <v>269</v>
      </c>
    </row>
    <row r="183" spans="1:5" ht="25.5">
      <c r="A183" s="3" t="str">
        <v>CHĂN CON CÔNG
Vintage Store</v>
      </c>
      <c r="B183" s="3" t="str">
        <v>Song ngữ</v>
      </c>
      <c r="C183" t="str">
        <v>Thương mại</v>
      </c>
      <c r="D183" s="3" t="s">
        <v>263</v>
      </c>
      <c r="E183" s="3" t="s">
        <v>262</v>
      </c>
    </row>
  </sheetData>
  <dataValidations count="1">
    <dataValidation type="list" allowBlank="1" showInputMessage="1" showErrorMessage="1" sqref="A7" xr:uid="{E6538348-23B3-407E-BD52-F968F063782F}">
      <formula1>_xlfn.ANCHORARRAY($A$1)</formula1>
    </dataValidation>
  </dataValidations>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r:uid="{9302D78A-EA51-464E-84A9-1812A51AC755}">
          <x14:formula1>
            <xm:f>'Lọc (đơn ngữ)'!$G$1:$G$8</xm:f>
          </x14:formula1>
          <xm:sqref>D9:E66 D100:E183 D186:E189 E67:E82 D67:D99 E84:E99</xm:sqref>
        </x14:dataValidation>
        <x14:dataValidation type="list" allowBlank="1" showInputMessage="1" showErrorMessage="1" xr:uid="{6B4E715B-CD17-4BD4-9B82-D7612AA06244}">
          <x14:formula1>
            <xm:f>'Lọc (đơn ngữ)'!$G$1:$G$9</xm:f>
          </x14:formula1>
          <xm:sqref>E83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F8BF6-DAA1-4473-990C-1D93C476AB8D}">
  <dimension ref="A1:K23"/>
  <sheetViews>
    <sheetView tabSelected="1" topLeftCell="A14" workbookViewId="0">
      <selection activeCell="H6" sqref="H6"/>
    </sheetView>
  </sheetViews>
  <sheetFormatPr defaultRowHeight="12.75"/>
  <cols>
    <col min="1" max="1" width="63.140625" style="3" customWidth="1"/>
    <col min="2" max="2" width="34" style="3" customWidth="1"/>
    <col min="4" max="16384" width="9.140625" style="3"/>
  </cols>
  <sheetData>
    <row r="1" spans="1:11">
      <c r="A1" s="3" t="str" cm="1">
        <f t="array" ref="A1:A4">_xlfn._xlws.SORT(_xlfn.UNIQUE(SignData[Column2]))</f>
        <v>Đa ngữ</v>
      </c>
      <c r="K1" s="3">
        <f>COUNTIFS(C:C,"Ăn uống",D:D,"VNE",E:E,"ENG",F:F,"FRE")</f>
        <v>6</v>
      </c>
    </row>
    <row r="2" spans="1:11">
      <c r="A2" s="3" t="str">
        <v>Đơn ngữ</v>
      </c>
      <c r="K2" s="3">
        <f>COUNTIFS(C:C,"Ăn uống",D:D,"VNE",E:E,"ENG",F:F,"KOR")</f>
        <v>1</v>
      </c>
    </row>
    <row r="3" spans="1:11">
      <c r="A3" s="3" t="str">
        <v>Song ngữ</v>
      </c>
      <c r="K3" s="3">
        <f>COUNTIFS(C:C,"Ăn uống",D:D,"VNE",E:E,"ENG",F:F,"SPA")</f>
        <v>1</v>
      </c>
    </row>
    <row r="4" spans="1:11">
      <c r="A4" s="3">
        <v>0</v>
      </c>
    </row>
    <row r="6" spans="1:11">
      <c r="H6" s="3">
        <f>COUNTIFS(D:D,"VNE",E:E,"ENG",F:F,"FRE")</f>
        <v>9</v>
      </c>
    </row>
    <row r="7" spans="1:11">
      <c r="A7" s="5" t="s">
        <v>13</v>
      </c>
      <c r="H7" s="3">
        <f>COUNTIFS(D:D,"VNE",E:E,"ENG",F:F,"CHI")</f>
        <v>3</v>
      </c>
    </row>
    <row r="8" spans="1:11">
      <c r="H8" s="3">
        <f>COUNTIFS(D:D,"VNE",E:E,"ENG",F:F,"JAP")</f>
        <v>1</v>
      </c>
    </row>
    <row r="9" spans="1:11" ht="63.75">
      <c r="A9" s="3" t="str" cm="1">
        <f t="array" ref="A9:C23">_xlfn._xlws.FILTER(SignData[],SignData[Column2]=A7,"nothing found")</f>
        <v>GIẢI KHÁT – CAFÉ
BỘT SẮN – TRÀ CHANH – TRÀ ĐÀO – TRÀ QUẤT
NƯỚC ME – MƠ – NƯỚC CHANH – NƯỚC SẤU
BIA – NƯỚC NGỌT
Wifi Free</v>
      </c>
      <c r="B9" s="3" t="str">
        <v>Đa ngữ</v>
      </c>
      <c r="C9" t="str">
        <v>Ăn uống</v>
      </c>
      <c r="D9" s="3" t="s">
        <v>263</v>
      </c>
      <c r="E9" s="3" t="s">
        <v>262</v>
      </c>
      <c r="F9" s="3" t="s">
        <v>269</v>
      </c>
      <c r="H9" s="3">
        <f>COUNTIFS(D:D,"VNE",E:E,"ENG",F:F,"KOR")</f>
        <v>1</v>
      </c>
    </row>
    <row r="10" spans="1:11" ht="25.5">
      <c r="A10" s="3" t="str">
        <v>Café ĐINH
Egg</v>
      </c>
      <c r="B10" s="3" t="str">
        <v>Đa ngữ</v>
      </c>
      <c r="C10" t="str">
        <v>Ăn uống</v>
      </c>
      <c r="D10" s="3" t="s">
        <v>263</v>
      </c>
      <c r="E10" s="3" t="s">
        <v>262</v>
      </c>
      <c r="F10" s="3" t="s">
        <v>269</v>
      </c>
      <c r="H10" s="3">
        <f>COUNTIFS(D:D,"VNE",E:E,"ENG",F:F,"SPA")</f>
        <v>1</v>
      </c>
    </row>
    <row r="11" spans="1:11" ht="51">
      <c r="A11" s="3" t="str">
        <v>TRÀ SỮA ĐÀI LOAN
DING TEA 鼎茶
57A ĐINH TIÊN HOÀNG
ĐT: 0922 075757</v>
      </c>
      <c r="B11" s="3" t="str">
        <v>Đa ngữ</v>
      </c>
      <c r="C11" t="str">
        <v>Ăn uống</v>
      </c>
      <c r="D11" s="3" t="s">
        <v>263</v>
      </c>
      <c r="E11" s="3" t="s">
        <v>262</v>
      </c>
      <c r="F11" s="3" t="s">
        <v>266</v>
      </c>
    </row>
    <row r="12" spans="1:11" ht="51">
      <c r="A12" s="3" t="str">
        <v>Lan Hạ coffee
61 Đinh Tiên Hoàng
Café – Sinh tố - Nước ép – Trà sữa
0983 45 258</v>
      </c>
      <c r="B12" s="3" t="str">
        <v>Đa ngữ</v>
      </c>
      <c r="C12" t="str">
        <v>Ăn uống</v>
      </c>
      <c r="D12" s="3" t="s">
        <v>263</v>
      </c>
      <c r="E12" s="3" t="s">
        <v>262</v>
      </c>
      <c r="F12" s="3" t="s">
        <v>269</v>
      </c>
    </row>
    <row r="13" spans="1:11" ht="51">
      <c r="A13" s="3" t="str">
        <v xml:space="preserve">Café Ngõ
NƯỚC ÉP TRÁI CÂY
ĐỒNG GIÁ
Nhận Ship – ĐT:    39   </v>
      </c>
      <c r="B13" s="3" t="str">
        <v>Đa ngữ</v>
      </c>
      <c r="C13" t="str">
        <v>Ăn uống</v>
      </c>
      <c r="D13" s="3" t="s">
        <v>263</v>
      </c>
      <c r="E13" s="3" t="s">
        <v>262</v>
      </c>
      <c r="F13" s="3" t="s">
        <v>269</v>
      </c>
    </row>
    <row r="14" spans="1:11" ht="76.5">
      <c r="A14" s="3" t="str">
        <v>ĐỊA ĐIỂM KINH DOANH CÔNG TY TNHHDV DU LỊCH HÌNH ẢNH VIỆT
SINH CAFE TRAVEL
BOOKING OFFICE
48 Lo Su Str
+84 868 363 379
TOURIST INFORMATION CENTER</v>
      </c>
      <c r="B14" s="3" t="str">
        <v>Đa ngữ</v>
      </c>
      <c r="C14" t="str">
        <v>Du lịch</v>
      </c>
      <c r="D14" s="3" t="s">
        <v>263</v>
      </c>
      <c r="E14" s="3" t="s">
        <v>262</v>
      </c>
      <c r="F14" s="3" t="s">
        <v>269</v>
      </c>
    </row>
    <row r="15" spans="1:11" ht="63.75">
      <c r="A15" s="3" t="str">
        <v>ĐỒNG GIÁ 19K
#111
Nhượng quyền ngay chỉ từ 19.000.000
TE AMO
Hot line: 1900633370</v>
      </c>
      <c r="B15" s="3" t="str">
        <v>Đa ngữ</v>
      </c>
      <c r="C15" t="str">
        <v>Ăn uống</v>
      </c>
      <c r="D15" s="3" t="s">
        <v>263</v>
      </c>
      <c r="E15" s="3" t="s">
        <v>262</v>
      </c>
      <c r="F15" s="3" t="s">
        <v>270</v>
      </c>
    </row>
    <row r="16" spans="1:11" ht="63.75">
      <c r="A16" s="3" t="str">
        <v>Trúc Lâm Quán
Trầm Tuệ
TRẦM HƯƠNG - AGARWOOD - 沉香
9A Bao Khanh lane, Hang Trong ward, Hoan Kiem district, Hanoi
Hotline: 0903254999 - 090 4374716 * www.tramtue.vn</v>
      </c>
      <c r="B16" s="3" t="str">
        <v>Đa ngữ</v>
      </c>
      <c r="C16" t="str">
        <v>Thương mại</v>
      </c>
      <c r="D16" s="3" t="s">
        <v>263</v>
      </c>
      <c r="E16" s="3" t="s">
        <v>262</v>
      </c>
      <c r="F16" s="3" t="s">
        <v>266</v>
      </c>
    </row>
    <row r="17" spans="1:6" ht="38.25">
      <c r="A17" s="3" t="str">
        <v>Góc Hà Nội
Restaurant - CaFé
Số 1 Ngõ Bảo Khánh, Hà Nội, Việt Nam</v>
      </c>
      <c r="B17" s="3" t="str">
        <v>Đa ngữ</v>
      </c>
      <c r="C17" t="str">
        <v>Ăn uống</v>
      </c>
      <c r="D17" s="3" t="s">
        <v>263</v>
      </c>
      <c r="E17" s="3" t="s">
        <v>262</v>
      </c>
      <c r="F17" s="3" t="s">
        <v>269</v>
      </c>
    </row>
    <row r="18" spans="1:6" ht="89.25">
      <c r="A18" s="3" t="str">
        <v>Since 1993
CÔNG TY TNHH DU LỊCH SINH TOUR 1993
SINH CAFE ® -THE SINH TOURIST.VN
25 Hàng Trống, Q.Hoàn Kiếm, Hà Nội
094 301 8888
097 110 9999
sinhcafe-thesinhtourist.vn</v>
      </c>
      <c r="B18" s="3" t="str">
        <v>Đa ngữ</v>
      </c>
      <c r="C18" t="str">
        <v>Du lịch</v>
      </c>
      <c r="D18" s="3" t="s">
        <v>263</v>
      </c>
      <c r="E18" s="3" t="s">
        <v>262</v>
      </c>
      <c r="F18" s="3" t="s">
        <v>269</v>
      </c>
    </row>
    <row r="19" spans="1:6" ht="76.5">
      <c r="A19" s="3" t="str">
        <v>HỢP TÁC XÃ TÂN THỊNH
Mộc Lan
TRẦM HƯƠNG THIÊN NHIÊN
NATURAL OUD 沉香大
ĐC: 52 Hàng Trống, quận Hoàn Kiếm, Hà Nội
Website: www.tramhuongmoc.vn</v>
      </c>
      <c r="B19" s="3" t="str">
        <v>Đa ngữ</v>
      </c>
      <c r="C19" t="str">
        <v>Thương mại</v>
      </c>
      <c r="D19" s="3" t="s">
        <v>263</v>
      </c>
      <c r="E19" s="3" t="s">
        <v>262</v>
      </c>
      <c r="F19" s="3" t="s">
        <v>266</v>
      </c>
    </row>
    <row r="20" spans="1:6" ht="89.25">
      <c r="A20" s="3" t="str">
        <v>UBND QUẬN HOÀN KIẾM
PCN QUẬN HOÀN KIẾM
HTX THỦ ĐÔ
HIKOSEN CARA
Brand of Japan
ĐC: 104 Hàng Trống, Hoàn Kiếm, Hà Nội
SĐT: 0243 8289321</v>
      </c>
      <c r="B20" s="3" t="str">
        <v>Đa ngữ</v>
      </c>
      <c r="C20" t="str">
        <v>Thương mại</v>
      </c>
      <c r="D20" s="3" t="s">
        <v>263</v>
      </c>
      <c r="E20" s="3" t="s">
        <v>262</v>
      </c>
      <c r="F20" s="3" t="s">
        <v>265</v>
      </c>
    </row>
    <row r="21" spans="1:6" ht="38.25">
      <c r="A21" s="3" t="str">
        <v>Cửa Hàng Bonchon 본촌
Hotline: 0859 662 466
12 Nhà Thờ</v>
      </c>
      <c r="B21" s="3" t="str">
        <v>Đa ngữ</v>
      </c>
      <c r="C21" t="str">
        <v>Ăn uống</v>
      </c>
      <c r="D21" s="3" t="s">
        <v>263</v>
      </c>
      <c r="E21" s="3" t="s">
        <v>262</v>
      </c>
      <c r="F21" s="3" t="s">
        <v>264</v>
      </c>
    </row>
    <row r="22" spans="1:6" ht="51">
      <c r="A22" s="3" t="str">
        <v>takeeateasy
SINCE 2016
Bánh Trứng Gà Non
Kem Ý - Café Trứng</v>
      </c>
      <c r="B22" s="3" t="str">
        <v>Đa ngữ</v>
      </c>
      <c r="C22" t="str">
        <v>Ăn uống</v>
      </c>
      <c r="D22" s="3" t="s">
        <v>263</v>
      </c>
      <c r="E22" s="3" t="s">
        <v>262</v>
      </c>
      <c r="F22" s="3" t="s">
        <v>269</v>
      </c>
    </row>
    <row r="23" spans="1:6">
      <c r="A23" s="3" t="str">
        <v>TRUYỀN NHÂN
128 HÀNG TRỐNG
PAINTING PORTRAIT
Painter Ton Tuan Nguyen
Look For Nguyen Inside, Please
PORTRAIT D'APRÈS PHOTO
Ton Tuan Nguyen ÀLÍNTÉRIEURE
Hỏi Anh Nguyên nhà trong
ĐT: 04 38288953 - DĐ: 026 5955 3664</v>
      </c>
      <c r="B23" s="3" t="str">
        <v>Đa ngữ</v>
      </c>
      <c r="C23" t="str">
        <v>Nghệ thuật</v>
      </c>
      <c r="D23" s="3" t="s">
        <v>263</v>
      </c>
      <c r="E23" s="3" t="s">
        <v>262</v>
      </c>
      <c r="F23" s="3" t="s">
        <v>269</v>
      </c>
    </row>
  </sheetData>
  <dataValidations count="1">
    <dataValidation type="list" allowBlank="1" showInputMessage="1" showErrorMessage="1" sqref="A7" xr:uid="{2A5E6D61-23F8-4A89-AF29-F0E0FB5D74A3}">
      <formula1>_xlfn.ANCHORARRAY($A$1)</formula1>
    </dataValidation>
  </dataValidations>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4F2DD3B8-41FF-4134-BCD5-7B01D0238F81}">
          <x14:formula1>
            <xm:f>'Lọc (đơn ngữ)'!$G$1:$G$9</xm:f>
          </x14:formula1>
          <xm:sqref>D9:F23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F5040-36BE-457A-AF2B-0C5C41C99CAA}">
  <dimension ref="A3:G91"/>
  <sheetViews>
    <sheetView topLeftCell="A33" workbookViewId="0">
      <selection activeCell="C4" sqref="C4"/>
    </sheetView>
  </sheetViews>
  <sheetFormatPr defaultRowHeight="12.75"/>
  <cols>
    <col min="1" max="1" width="51" style="3" customWidth="1"/>
    <col min="2" max="16384" width="9.140625" style="3"/>
  </cols>
  <sheetData>
    <row r="3" spans="1:7">
      <c r="A3" s="3" t="s">
        <v>510</v>
      </c>
    </row>
    <row r="6" spans="1:7" ht="63.75">
      <c r="A6" s="3" t="str" cm="1">
        <f t="array" ref="A6:C39">_xlfn._xlws.FILTER(SignData[],SignData[Column3]=A3,"nothing found")</f>
        <v>PHÒNG THẨM ĐỊNH ĐÁ QUÝ – KIM CƯƠNG VÀ VÀNG
TESTING DEPARTMENT OF GOLD – DIAMOND AND GEMSTONE
Đc: 89 ĐINH TIÊN HOÀNG, HOÀN KIẾM, HÀ NỘI
TEL: 04 3825 9892</v>
      </c>
      <c r="B6" s="3" t="str">
        <v>Song ngữ</v>
      </c>
      <c r="C6" s="3" t="str">
        <v>Khác</v>
      </c>
    </row>
    <row r="7" spans="1:7" ht="89.25">
      <c r="A7" s="3" t="str">
        <v>KPHOTO
ĐC: 31 Hàng Khay, P. Tràng Tiền, Q. Hoàn Kiếm, TP Hà Nội, Việt Nam
ĐT: +84 917 299 031</v>
      </c>
      <c r="B7" s="3" t="str">
        <v>Song ngữ</v>
      </c>
      <c r="C7" s="3" t="str">
        <v>Khác</v>
      </c>
      <c r="F7" s="3" t="s">
        <v>532</v>
      </c>
      <c r="G7" s="3" t="s">
        <v>533</v>
      </c>
    </row>
    <row r="8" spans="1:7" ht="25.5">
      <c r="A8" s="3" t="str">
        <v>CÔNG TY TNHH MTV
GIẢI TRÍ HÁT
HAT ENTERTAINMENT ONE MEMBER LIMITED
MST: 0306370914
ĐC: 19 HÀNG KHAY – QUẬN HOÀN KIẾM – TP HÀ NỘI
CÔNG TY CP ĐỒNG HỒ TUẤN HƯNG
TUAN HUNG WATCH</v>
      </c>
      <c r="B8" s="3" t="str">
        <v>Song ngữ</v>
      </c>
      <c r="C8" s="3" t="str">
        <v>Khác</v>
      </c>
      <c r="F8" s="3" t="s">
        <v>534</v>
      </c>
    </row>
    <row r="9" spans="1:7" ht="63.75">
      <c r="A9" s="3" t="str">
        <v>Elizabeth Galery
Dong Duong &amp; Gia Dinh
31   33
ĐỒNG HỒ
Truong Hoan Co, Ltd</v>
      </c>
      <c r="B9" s="3" t="str">
        <v>Song ngữ</v>
      </c>
      <c r="C9" s="3" t="str">
        <v>Khác</v>
      </c>
    </row>
    <row r="10" spans="1:7" ht="51">
      <c r="A10" s="3" t="str">
        <v>NHÀ HÁT MÚA RỐI THĂNG LONG
THANG LONG WATER PUPPET THEATRE</v>
      </c>
      <c r="B10" s="3" t="str">
        <v>Song ngữ</v>
      </c>
      <c r="C10" s="3" t="str">
        <v>Khác</v>
      </c>
    </row>
    <row r="11" spans="1:7" ht="51">
      <c r="A11" s="3" t="str">
        <v>TIKTAK
CO – WORKING SPACE
Floor 2
No. 1 Dinh Le Street</v>
      </c>
      <c r="B11" s="3" t="str">
        <v>Đơn ngữ</v>
      </c>
      <c r="C11" s="3" t="str">
        <v>Khác</v>
      </c>
    </row>
    <row r="12" spans="1:7" ht="51">
      <c r="A12" s="3" t="str">
        <v>eSpace
COWORKING
3rd floor, Savina Building, No 1 Dinh Le</v>
      </c>
      <c r="B12" s="3" t="str">
        <v>Đơn ngữ</v>
      </c>
      <c r="C12" s="3" t="str">
        <v>Khác</v>
      </c>
    </row>
    <row r="13" spans="1:7" ht="89.25">
      <c r="A13" s="3" t="str">
        <v>eSpace</v>
      </c>
      <c r="B13" s="3" t="str">
        <v>Đơn ngữ</v>
      </c>
      <c r="C13" s="3" t="str">
        <v>Khác</v>
      </c>
    </row>
    <row r="14" spans="1:7" ht="25.5">
      <c r="A14" s="3" t="str">
        <v>TIKTAK 
CO-WORKING SPACE</v>
      </c>
      <c r="B14" s="3" t="str">
        <v>Đơn ngữ</v>
      </c>
      <c r="C14" s="3" t="str">
        <v>Khác</v>
      </c>
    </row>
    <row r="15" spans="1:7" ht="51">
      <c r="A15" s="3" t="str">
        <v>STUDIO Cho Thuê
TRANG PHỤC CỔ CUNG ĐÌNH
TRADITIONAL DRESS OF PALACE
17 Hàng Khay – Hà Nội</v>
      </c>
      <c r="B15" s="3" t="str">
        <v>Song ngữ</v>
      </c>
      <c r="C15" s="3" t="str">
        <v>Khác</v>
      </c>
    </row>
    <row r="16" spans="1:7" ht="25.5">
      <c r="A16" s="3" t="str">
        <v>IN ẢNH KỸ THUẬT SỐ
LÂM HÙNG</v>
      </c>
      <c r="B16" s="3" t="str">
        <v>Đơn ngữ</v>
      </c>
      <c r="C16" s="3" t="str">
        <v>Khác</v>
      </c>
    </row>
    <row r="17" spans="1:3" ht="165.75">
      <c r="A17" s="3" t="str">
        <v>The BESPOKE BAR
39 Hang Dau</v>
      </c>
      <c r="B17" s="3" t="str">
        <v>Đơn ngữ</v>
      </c>
      <c r="C17" s="3" t="str">
        <v>Khác</v>
      </c>
    </row>
    <row r="18" spans="1:3" ht="89.25">
      <c r="A18" s="3" t="str">
        <v>FUGASHIN Signature
EXPRESS TAILORED SERVICE 48 HOURS</v>
      </c>
      <c r="B18" s="3" t="str">
        <v>Đơn ngữ</v>
      </c>
      <c r="C18" s="3" t="str">
        <v>Khác</v>
      </c>
    </row>
    <row r="19" spans="1:3" ht="63.75">
      <c r="A19" s="3" t="str">
        <v>Nhà May
Ngọc Bích
Địa Chỉ: 17 Hàng Dầu
(vào ngỏ rẽ phải đi tiếp 10m)</v>
      </c>
      <c r="B19" s="3" t="str">
        <v>Đơn ngữ</v>
      </c>
      <c r="C19" s="3" t="str">
        <v>Khác</v>
      </c>
    </row>
    <row r="20" spans="1:3" ht="25.5">
      <c r="A20" s="3" t="str">
        <v>Nguyên Gia
Add: 28 Ho Hoan Kiem Str
Tel: 04 3936 0468</v>
      </c>
      <c r="B20" s="3" t="str">
        <v>Đơn ngữ</v>
      </c>
      <c r="C20" s="3" t="str">
        <v>Khác</v>
      </c>
    </row>
    <row r="21" spans="1:3" ht="25.5">
      <c r="A21" s="3" t="str">
        <v>Chụp ảnh lấy ngay
ẢNH MÀU KỸ THUẬT SỐ
PHƯƠNG ĐÔNG
27 HÀNG KHAY
ĐT: 02438240589
CHỤP ẢNH, HỘ CHIẾU, CHỨNG MINH LẤY NGAY
IN ẢNH, PHÓNG ẢNH, PHỤC CHẾ ẢNH</v>
      </c>
      <c r="B21" s="3" t="str">
        <v>Đơn ngữ</v>
      </c>
      <c r="C21" s="3" t="str">
        <v>Khác</v>
      </c>
    </row>
    <row r="22" spans="1:3" ht="76.5">
      <c r="A22" s="3" t="str">
        <v>TRACY STUDIO</v>
      </c>
      <c r="B22" s="3" t="str">
        <v>Đơn ngữ</v>
      </c>
      <c r="C22" s="3" t="str">
        <v>Khác</v>
      </c>
    </row>
    <row r="23" spans="1:3" ht="51">
      <c r="A23" s="3" t="str">
        <v>SeAbank</v>
      </c>
      <c r="B23" s="3" t="str">
        <v>Đơn ngữ</v>
      </c>
      <c r="C23" s="3" t="str">
        <v>Khác</v>
      </c>
    </row>
    <row r="24" spans="1:3" ht="38.25">
      <c r="A24" s="3" t="str">
        <v>LÂM KHOÁ
ĐT: 0989 141 368
MỞ - LÀM MỚI - BỌC KHOÁ
VESPA - LX - LIBERTY
XE HƠI - XE TAY GA - CÓ CHÍP - CỬA CUỐN
ĐIỀU KHIỂN TỪ Ô TÔ - THẺ CẦU THANG - MỞ KÉT SẮT
CƯỚI HỎI TRỌN GÓI
- Nhận làm tráp ăn hỏi
- Trang trí phông bạt, bàn ghế
- Cho thuê xe, làm hoa, trang trí xe hoa
ĐC: 67 Lò Sũ
ĐT: 0243.825 4241 - 0987 492 168</v>
      </c>
      <c r="B24" s="3" t="str">
        <v>Đơn ngữ</v>
      </c>
      <c r="C24" s="3" t="str">
        <v>Khác</v>
      </c>
    </row>
    <row r="25" spans="1:3" ht="102">
      <c r="A25" s="3" t="str">
        <v>TAILOR ĐỨC NHẬT
48 LÒ SŨ
0903 776 875</v>
      </c>
      <c r="B25" s="3" t="str">
        <v>Song ngữ</v>
      </c>
      <c r="C25" s="3" t="str">
        <v>Khác</v>
      </c>
    </row>
    <row r="26" spans="1:3" ht="38.25">
      <c r="A26" s="3" t="str">
        <v>SHB
Đối tác tin cậy giải pháp phù hợp
NGÂN HÀNG SÀI GÒN - HÀ NỘI</v>
      </c>
      <c r="B26" s="3" t="str">
        <v>Đơn ngữ</v>
      </c>
      <c r="C26" s="3" t="str">
        <v>Khác</v>
      </c>
    </row>
    <row r="27" spans="1:3" ht="63.75">
      <c r="A27" s="3" t="str">
        <v>TAILOR SHOP
Gentlemen
Bespoke Tailoring</v>
      </c>
      <c r="B27" s="3" t="str">
        <v>Đơn ngữ</v>
      </c>
      <c r="C27" s="3" t="str">
        <v>Khác</v>
      </c>
    </row>
    <row r="28" spans="1:3">
      <c r="A28" s="3" t="str">
        <v>TRUNG TÂM SỬA CHỮA CAMERA, MÁY ẢNH
TUẤN VIỆT
CAMERA REPAIRING CENTER
Số 3B Bảo Khánh - Hoàn Kiếm - Hà Nội 
ĐT: 0466736646 - 0904251189
Panasonic SONY Nikon Canon</v>
      </c>
      <c r="B28" s="3" t="str">
        <v>Song ngữ</v>
      </c>
      <c r="C28" s="3" t="str">
        <v>Khác</v>
      </c>
    </row>
    <row r="29" spans="1:3" ht="25.5">
      <c r="A29" s="3" t="str">
        <v>TRUNG TÂM KỸ THUẬT
THÊU VI TÍNH
DỆT NHÃN MÁC
ĐC: 67A HÀNG TRỐNG 
ĐT: 091 303 8282</v>
      </c>
      <c r="B29" s="3" t="str">
        <v>Đơn ngữ</v>
      </c>
      <c r="C29" s="3" t="str">
        <v>Khác</v>
      </c>
    </row>
    <row r="30" spans="1:3" ht="191.25">
      <c r="A30" s="3" t="str">
        <v>CÔNG TY CỔ PHẦN SẢN XUẤT VÀ THƯƠNG MẠI
HUY THÔNG 67B
CHUYỂN SANG 69 HÀNG TRỐNG
CÁCH 5M</v>
      </c>
      <c r="B30" s="3" t="str">
        <v>Đơn ngữ</v>
      </c>
      <c r="C30" s="3" t="str">
        <v>Khác</v>
      </c>
    </row>
    <row r="31" spans="1:3" ht="51">
      <c r="A31" s="3" t="str">
        <v>TRỊNH TUẤN
NHẬN KÝ GỬI
CHUYÊN: ẨM THANH CỔ
61 HÀNG TRỐNG
ĐT: 0912 034 257</v>
      </c>
      <c r="B31" s="3" t="str">
        <v>Đơn ngữ</v>
      </c>
      <c r="C31" s="3" t="str">
        <v>Khác</v>
      </c>
    </row>
    <row r="32" spans="1:3" ht="25.5">
      <c r="A32" s="3" t="str">
        <v>THE 49TH ROOT
Tailored clothes
ADD: 49 Hang Trong Str
Phone: 090 494 8998</v>
      </c>
      <c r="B32" s="3" t="str">
        <v>Đơn ngữ</v>
      </c>
      <c r="C32" s="3" t="str">
        <v>Khác</v>
      </c>
    </row>
    <row r="33" spans="1:4" ht="38.25">
      <c r="A33" s="3" t="str">
        <v>Thời Trang
THÊU MÁY
THÊU TAY
DỆT MÁC - THÊU VI TÍNH
Thu Cúc
DĐ: 0915553236
ĐT: 0243 8288 036</v>
      </c>
      <c r="B33" s="3" t="str">
        <v>Đơn ngữ</v>
      </c>
      <c r="C33" s="3" t="str">
        <v>Khác</v>
      </c>
      <c r="D33" s="3" t="s">
        <v>535</v>
      </c>
    </row>
    <row r="34" spans="1:4" ht="51">
      <c r="A34" s="3" t="str">
        <v>HIỆU MAY PHÚ CƯỜNG
10 - Hàng Trống</v>
      </c>
      <c r="B34" s="3" t="str">
        <v>Đơn ngữ</v>
      </c>
      <c r="C34" s="3" t="str">
        <v>Khác</v>
      </c>
    </row>
    <row r="35" spans="1:4" ht="25.5">
      <c r="A35" s="3" t="str">
        <v>TÂN MỸ
16 HÀNG TRỐNG</v>
      </c>
      <c r="B35" s="3" t="str">
        <v>Đơn ngữ</v>
      </c>
      <c r="C35" s="3" t="str">
        <v>Khác</v>
      </c>
    </row>
    <row r="36" spans="1:4" ht="25.5">
      <c r="A36" s="3" t="str">
        <v>TRUNG TÂM GIÁO DỤC THƯỜNG XUYÊN NGUYỄN VĂN TỐ
PLAN INTERNATIONAL VIETNAM
KIDS &amp; STONE
CƠ SỞ ĐÁ MỸ NGHỆ TIẾN DŨNG
ĐT: 8288208 - 9287848
E-mail: mynghetd@fpt.vn - Website: http://www.kidsandstone.com</v>
      </c>
      <c r="B36" s="3" t="str">
        <v>Song ngữ</v>
      </c>
      <c r="C36" s="3" t="str">
        <v>Khác</v>
      </c>
    </row>
    <row r="37" spans="1:4" ht="38.25">
      <c r="A37" s="3" t="str">
        <v>Royal Silk
TAILORING IN 24 HOURS
FASHION DESIGNER
WHOLESALER &amp; RETAILER
Address: 64 Hang Trong, Hoan Kiem, Hanoi
Email: royalsilk.59hangtrong@gmail.com - Phone/Whatsapp number: +84 37 5555 171</v>
      </c>
      <c r="B37" s="3" t="str">
        <v>Đơn ngữ</v>
      </c>
      <c r="C37" s="3" t="str">
        <v>Khác</v>
      </c>
    </row>
    <row r="38" spans="1:4" ht="51">
      <c r="A38" s="3" t="str">
        <v>WOORI BANK</v>
      </c>
      <c r="B38" s="3" t="str">
        <v>Đơn ngữ</v>
      </c>
      <c r="C38" s="3" t="str">
        <v>Khác</v>
      </c>
    </row>
    <row r="39" spans="1:4" ht="38.25">
      <c r="A39" s="3" t="str">
        <v>PHU GIA Tailor
128 Hàng Trống
Tel: 024 3385 0666</v>
      </c>
      <c r="B39" s="3" t="str">
        <v>Đơn ngữ</v>
      </c>
      <c r="C39" s="3" t="str">
        <v>Khác</v>
      </c>
    </row>
    <row r="41" spans="1:4" ht="89.25"/>
    <row r="45" spans="1:4" ht="25.5"/>
    <row r="46" spans="1:4" ht="89.25"/>
    <row r="49" ht="76.5"/>
    <row r="50" ht="38.25"/>
    <row r="51" ht="25.5"/>
    <row r="52" ht="51"/>
    <row r="53" ht="191.25"/>
    <row r="54" ht="25.5"/>
    <row r="55" ht="38.25"/>
    <row r="56" ht="25.5"/>
    <row r="57" ht="25.5"/>
    <row r="58" ht="153"/>
    <row r="59" ht="38.25"/>
    <row r="60" ht="114.75"/>
    <row r="61" ht="89.25"/>
    <row r="62" ht="76.5"/>
    <row r="63" ht="114.75"/>
    <row r="64" ht="38.25"/>
    <row r="65" ht="51"/>
    <row r="66" ht="38.25"/>
    <row r="67" ht="38.25"/>
    <row r="68" ht="76.5"/>
    <row r="70" ht="102"/>
    <row r="71" ht="63.75"/>
    <row r="72" ht="51"/>
    <row r="73" ht="63.75"/>
    <row r="74" ht="63.75"/>
    <row r="75" ht="51"/>
    <row r="76" ht="89.25"/>
    <row r="77" ht="38.25"/>
    <row r="78" ht="63.75"/>
    <row r="79" ht="38.25"/>
    <row r="80" ht="127.5"/>
    <row r="81" ht="89.25"/>
    <row r="82" ht="25.5"/>
    <row r="83" ht="25.5"/>
    <row r="84" ht="25.5"/>
    <row r="86" ht="102"/>
    <row r="87" ht="25.5"/>
    <row r="88" ht="89.25"/>
    <row r="90" ht="114.75"/>
    <row r="91" ht="38.25"/>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10AE32E-8DB5-4561-9391-290485BBAAFA}">
          <x14:formula1>
            <xm:f>'Data gốc'!$H$2:$H$10</xm:f>
          </x14:formula1>
          <xm:sqref>A3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566BA-6F73-4DD5-861F-E9989FC454AF}">
  <dimension ref="A3:G33"/>
  <sheetViews>
    <sheetView topLeftCell="A3" workbookViewId="0">
      <selection activeCell="A3" sqref="A3"/>
    </sheetView>
  </sheetViews>
  <sheetFormatPr defaultRowHeight="12.75"/>
  <cols>
    <col min="1" max="1" width="51" style="3" customWidth="1"/>
    <col min="2" max="16384" width="9.140625" style="3"/>
  </cols>
  <sheetData>
    <row r="3" spans="1:7">
      <c r="A3" s="3" t="s">
        <v>537</v>
      </c>
    </row>
    <row r="6" spans="1:7" ht="89.25">
      <c r="A6" s="3" t="str" cm="1">
        <f t="array" ref="A6:C30">_xlfn._xlws.FILTER(SignData[],SignData[Column3]=A3,"nothing found")</f>
        <v>VIETNAM POST
BƯU ĐIỆN VIỆT NAM
Call Center: 1900 545 481
BƯU CỤC KHL HOÀN KIẾM 2 – BƯU ĐIỆN TRUNG TÂM 1 – BƯU ĐIỆN TP HÀ NỘI
75B Đinh Tiên Hoàng – Hoàn Kiếm – Hà Nội – Post code 11063 – Tel: 02439361616</v>
      </c>
      <c r="B6" s="3" t="str">
        <v>Song ngữ</v>
      </c>
      <c r="C6" s="3" t="str">
        <v>Établissement étatique</v>
      </c>
    </row>
    <row r="7" spans="1:7" ht="38.25">
      <c r="A7" s="3" t="str">
        <v>Onebank – 365+ Banking – NAM A BANK
Một chạm mọi trải nghiệm</v>
      </c>
      <c r="B7" s="3" t="str">
        <v>Song ngữ</v>
      </c>
      <c r="C7" s="3" t="str">
        <v>Établissement étatique</v>
      </c>
      <c r="F7" s="3" t="s">
        <v>532</v>
      </c>
      <c r="G7" s="3" t="s">
        <v>533</v>
      </c>
    </row>
    <row r="8" spans="1:7" ht="51">
      <c r="A8" s="3" t="str">
        <v>BỘ CÔNG THƯƠNG
TỔNG CỤC QUẢN LÝ THỊ TRƯỜNG
Vietnam Directorate of Market Surveillance
91 Đinh Tiên Hoàng, Hoàn Kiếm, Hà Nội</v>
      </c>
      <c r="B8" s="3" t="str">
        <v>Song ngữ</v>
      </c>
      <c r="C8" s="3" t="str">
        <v>Établissement étatique</v>
      </c>
      <c r="F8" s="3" t="s">
        <v>534</v>
      </c>
    </row>
    <row r="9" spans="1:7" ht="51">
      <c r="A9" s="3" t="str">
        <v>TPBank
Vì chúng tôi hiểu bạn
LiveBANK
24/7</v>
      </c>
      <c r="B9" s="3" t="str">
        <v>Song ngữ</v>
      </c>
      <c r="C9" s="3" t="str">
        <v>Établissement étatique</v>
      </c>
    </row>
    <row r="10" spans="1:7" ht="38.25">
      <c r="A10" s="3" t="str">
        <v>TỔNG CÔNG TY THƯƠNG MẠI HÀ NỘI
HANOI TRADE JOINT STOCK CORPORATION</v>
      </c>
      <c r="B10" s="3" t="str">
        <v>Song ngữ</v>
      </c>
      <c r="C10" s="3" t="str">
        <v>Établissement étatique</v>
      </c>
    </row>
    <row r="11" spans="1:7" ht="51">
      <c r="A11" s="3" t="str">
        <v>BAOVIET Bank
NGÂN HÀNG BẢO VIỆT
www.baovietbank.vn
Call center: 1900 55 88 48</v>
      </c>
      <c r="B11" s="3" t="str">
        <v>Song ngữ</v>
      </c>
      <c r="C11" s="3" t="str">
        <v>Établissement étatique</v>
      </c>
    </row>
    <row r="12" spans="1:7" ht="38.25">
      <c r="A12" s="3" t="str">
        <v>BAOVIET Securities
CHỨNG KHOÁN BẢO VIỆT</v>
      </c>
      <c r="B12" s="3" t="str">
        <v>Song ngữ</v>
      </c>
      <c r="C12" s="3" t="str">
        <v>Établissement étatique</v>
      </c>
    </row>
    <row r="13" spans="1:7" ht="66.75" customHeight="1">
      <c r="A13" s="3" t="str">
        <v xml:space="preserve">VIETNAM POST
BƯU ĐIỆN VIỆT NAM
Call Center: 1900 545 481
BƯU ĐIỆN LƯƠNG VĂN CAN – BƯU ĐIỆN TRUNG TÂM 1 – BƯU ĐIỆN THÀNH PHỐ HÀ NỘI
66 Phố Lương Văn Can, phường Hàng Trống, quận Hoàn Kiếm, TP. Hà Nội – Post code 11057 – Tel: 04.38246161 </v>
      </c>
      <c r="B13" s="3" t="str">
        <v>Song ngữ</v>
      </c>
      <c r="C13" s="3" t="str">
        <v>Établissement étatique</v>
      </c>
    </row>
    <row r="14" spans="1:7" ht="79.5" customHeight="1">
      <c r="A14" s="3" t="str">
        <v>BIDV 
Since 1957
NGÂN HÀNG TMCP ĐẦU TƯ VÀ PHÁT TRIỂN VIỆT NAM
PGD Đinh Lễ
9 Đinh Lễ, Hoàn Kiếm, Hà Nội
19009247</v>
      </c>
      <c r="B14" s="3" t="str">
        <v>Song ngữ</v>
      </c>
      <c r="C14" s="3" t="str">
        <v>Établissement étatique</v>
      </c>
    </row>
    <row r="15" spans="1:7" ht="38.25">
      <c r="A15" s="3" t="str">
        <v xml:space="preserve">HIỆP HỘI BLOCKCHAIN VIỆT NAM
VIETNAM BLOCKCHAIN ASSOCIATION
48 Tràng Tiền, Hoàn Kiếm, Hà Nội </v>
      </c>
      <c r="B15" s="3" t="str">
        <v>Song ngữ</v>
      </c>
      <c r="C15" s="3" t="str">
        <v>Établissement étatique</v>
      </c>
    </row>
    <row r="16" spans="1:7" ht="38.25">
      <c r="A16" s="3" t="str">
        <v>VietinBank</v>
      </c>
      <c r="B16" s="3" t="str">
        <v>Đơn ngữ</v>
      </c>
      <c r="C16" s="3" t="str">
        <v>Établissement étatique</v>
      </c>
    </row>
    <row r="17" spans="1:3" ht="89.25">
      <c r="A17" s="3" t="str">
        <v>CIRCLE K
ĐỊA ĐIỂM KINH DOANH SỐ 7
CHI NHÁNH HÀ NỘI
CÔNG TY TNHH VÒNG TRÒN ĐỎ
Địa chỉ: số 27 Đinh Tiên Hoàng, P. Hàng Bạc, Q. Hoàn Kiếm, TP. Hà Nội, Việt Nam
Điện thoại: 0243 266 9489</v>
      </c>
      <c r="B17" s="3" t="str">
        <v>Song ngữ</v>
      </c>
      <c r="C17" s="3" t="str">
        <v>Établissement étatique</v>
      </c>
    </row>
    <row r="18" spans="1:3" ht="38.25">
      <c r="A18" s="3" t="str">
        <v>HSBC</v>
      </c>
      <c r="B18" s="3" t="str">
        <v>Đơn ngữ</v>
      </c>
      <c r="C18" s="3" t="str">
        <v>Établissement étatique</v>
      </c>
    </row>
    <row r="19" spans="1:3" ht="38.25">
      <c r="A19" s="3" t="str">
        <v>Shinhan Bank</v>
      </c>
      <c r="B19" s="3" t="str">
        <v>Đơn ngữ</v>
      </c>
      <c r="C19" s="3" t="str">
        <v>Établissement étatique</v>
      </c>
    </row>
    <row r="20" spans="1:3" ht="38.25">
      <c r="A20" s="3" t="str">
        <v>Shinhan Digital Hub</v>
      </c>
      <c r="B20" s="3" t="str">
        <v>Đơn ngữ</v>
      </c>
      <c r="C20" s="3" t="str">
        <v>Établissement étatique</v>
      </c>
    </row>
    <row r="21" spans="1:3" ht="38.25">
      <c r="A21" s="3" t="str">
        <v>CÔNG TY CỔ PHẦN DU LỊCH DỊCH VỤ HÀ NỘI
Hanoi Toserco</v>
      </c>
      <c r="B21" s="3" t="str">
        <v>Song ngữ</v>
      </c>
      <c r="C21" s="3" t="str">
        <v>Établissement étatique</v>
      </c>
    </row>
    <row r="22" spans="1:3" ht="38.25">
      <c r="A22" s="3" t="str">
        <v>ABBANK
NGÂN HÀNG TMCP AN BÌNH
Số 6 Hàng Bài, Q. Hoàn Kiếm, TP. Hà Nội</v>
      </c>
      <c r="B22" s="3" t="str">
        <v>Song ngữ</v>
      </c>
      <c r="C22" s="3" t="str">
        <v>Établissement étatique</v>
      </c>
    </row>
    <row r="23" spans="1:3" ht="38.25">
      <c r="A23" s="3" t="str">
        <v>BAC A BANK
Alpha BANK</v>
      </c>
      <c r="B23" s="3" t="str">
        <v>Đơn ngữ</v>
      </c>
      <c r="C23" s="3" t="str">
        <v>Établissement étatique</v>
      </c>
    </row>
    <row r="24" spans="1:3" ht="51">
      <c r="A24" s="3" t="str">
        <v>SeABank
Số 54 Tràng Tiền, Hoàn Kiếm, Hà Nội
www.seabank.com.vn
CallCentre: 1900 555 587</v>
      </c>
      <c r="B24" s="3" t="str">
        <v>Song ngữ</v>
      </c>
      <c r="C24" s="3" t="str">
        <v>Établissement étatique</v>
      </c>
    </row>
    <row r="25" spans="1:3" ht="38.25">
      <c r="A25" s="3" t="str">
        <v>VNPT
vinaphone</v>
      </c>
      <c r="B25" s="3" t="str">
        <v>Đơn ngữ</v>
      </c>
      <c r="C25" s="3" t="str">
        <v>Établissement étatique</v>
      </c>
    </row>
    <row r="26" spans="1:3" ht="114.75">
      <c r="A26" s="3" t="str">
        <v>EVNHANOI
TỔNG CÔNG TY ĐIỆN LỰC THÀNH PHỐ HÀ NỘI
CÔNG TY ĐIỆN LỰC HOÀN KIẾM
PHÒNG GIAO DỊCH KHÁCH HÀNG
Địa chỉ: 69C Đinh Tiên Hoàng, Phường Lý Thái Tổ, Quận Hoàn Kiếm, TP Hà Nội
Điện thoại: 19001288
Email: evnhanoi@evnhanoi.vn
Website: www.evnhanoi.com.vn</v>
      </c>
      <c r="B26" s="3" t="str">
        <v>Song ngữ</v>
      </c>
      <c r="C26" s="3" t="str">
        <v>Établissement étatique</v>
      </c>
    </row>
    <row r="27" spans="1:3" ht="89.25">
      <c r="A27" s="3" t="str">
        <v>EVNHANOI
TỔNG CÔNG TY ĐIỆN LỰC THÀNH PHỐ HÀ NỘI
HANOI POWER CORPORATION
ĐC: 69 Đinh Tiên Hoàng, Phường Lý Thái Tổ, Quận Hoàn Kiếm, TP. Hà Nội
Hotline: 19001288 - ĐT: 024 2220 0898 - Fax: 024 2220 0899 - Email: evnhanoi@evnhanoi.vn</v>
      </c>
      <c r="B27" s="3" t="str">
        <v>Song ngữ</v>
      </c>
      <c r="C27" s="3" t="str">
        <v>Établissement étatique</v>
      </c>
    </row>
    <row r="28" spans="1:3" ht="76.5">
      <c r="A28" s="3" t="str">
        <v>BỘ PHẬN TIẾP NHẬN VÀ TRẢ KẾT QUẢ
SỞ VĂN HÓA VÀ THỂ THAO HÀ NỘI
Hành chính phục vụ
Địa chỉ: SỐ 47, PHỐ HÀNG DẦU
Điện thoại: 043 825 3083</v>
      </c>
      <c r="B28" s="3" t="str">
        <v>Đơn ngữ</v>
      </c>
      <c r="C28" s="3" t="str">
        <v>Établissement étatique</v>
      </c>
    </row>
    <row r="29" spans="1:3" ht="114.75">
      <c r="A29" s="3" t="str">
        <v>EVNHANOI
PC HOANKIEM
CÔNG TY ĐIỆN LỰC HOÀN KIẾM
ĐỘI QUẢN LÝ ĐIỆN SỐ 2
Địa chỉ: Số 69 Lò Sũ, Phường Lý Thái Tổ, Quận Hoàn Kiếm, TP Hà Nội
Điện thoại: 19001288
Email: evnhanoi@evnhanoi.vn
Website: www.evnhanoi.com.vn</v>
      </c>
      <c r="B29" s="3" t="str">
        <v>Song ngữ</v>
      </c>
      <c r="C29" s="3" t="str">
        <v>Établissement étatique</v>
      </c>
    </row>
    <row r="30" spans="1:3" ht="51">
      <c r="A30" s="3" t="str">
        <v>Mobifone
17 Hàng Hành
Công ty TNHH Thương mại và Dịch vụ Truyền thông Thanh Bình - Hotline: 079645</v>
      </c>
      <c r="B30" s="3" t="str">
        <v>Song ngữ</v>
      </c>
      <c r="C30" s="3" t="str">
        <v>Établissement étatique</v>
      </c>
    </row>
    <row r="33" spans="4:4">
      <c r="D33" s="3" t="s">
        <v>535</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C8C9681-BE97-455E-97AA-8361F9701905}">
          <x14:formula1>
            <xm:f>'Data gốc'!$H$2:$H$10</xm:f>
          </x14:formula1>
          <xm:sqref>A3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57017-653B-4EF5-B7A8-6C47DAA52F95}">
  <dimension ref="A1"/>
  <sheetViews>
    <sheetView workbookViewId="0">
      <selection activeCell="A3" sqref="A3"/>
    </sheetView>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gốc</vt:lpstr>
      <vt:lpstr>Lọc (đơn ngữ)</vt:lpstr>
      <vt:lpstr>Lọc (song ngữ)</vt:lpstr>
      <vt:lpstr>Lọc (đa ngữ)</vt:lpstr>
      <vt:lpstr>Khác</vt:lpstr>
      <vt:lpstr>Khác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Khanh Linh Nguyen</cp:lastModifiedBy>
  <dcterms:modified xsi:type="dcterms:W3CDTF">2024-02-25T15:21:51Z</dcterms:modified>
</cp:coreProperties>
</file>