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730" windowHeight="11760"/>
  </bookViews>
  <sheets>
    <sheet name="Dạng xem Lịch biểu" sheetId="3" r:id="rId1"/>
    <sheet name="Công cụ theo dõi Ngày nghỉ..." sheetId="1" r:id="rId2"/>
    <sheet name="Danh sách Nhân viên" sheetId="2" r:id="rId3"/>
    <sheet name="Loại Ngày nghỉ" sheetId="4" r:id="rId4"/>
    <sheet name="Ngày lễ của Công ty" sheetId="5" r:id="rId5"/>
  </sheets>
  <externalReferences>
    <externalReference r:id="rId6"/>
  </externalReferences>
  <definedNames>
    <definedName name="_xlnm._FilterDatabase" localSheetId="0" hidden="1">'[1]Calendar View'!$H$19:$K$22</definedName>
    <definedName name="Bă">'Công cụ theo dõi Ngày nghỉ...'!$B$741</definedName>
    <definedName name="lstEDates">Công_cụ_theo_dõi_Ngày_nghỉ[Ngày Kết thúc]</definedName>
    <definedName name="lstEmployees">Nhân_viên[Tên Nhân viên]</definedName>
    <definedName name="lstEmpNames">Công_cụ_theo_dõi_Ngày_nghỉ[Tên Nhân viên]</definedName>
    <definedName name="lstHolidays">Ngày_lễ_của_Công_ty[Ngày lễ của Công ty]</definedName>
    <definedName name="lstHolidayTypes">Loại_Ngày_nghỉ[Danh sách Loại Ngày nghỉ]</definedName>
    <definedName name="lstHTypes">Công_cụ_theo_dõi_Ngày_nghỉ[Loại Ngày nghỉ]</definedName>
    <definedName name="lstSdates">Công_cụ_theo_dõi_Ngày_nghỉ[Ngày Bắt đầu]</definedName>
    <definedName name="Năm_Dương_lịch">'Dạng xem Lịch biểu'!$C$3</definedName>
    <definedName name="Tiêu_đề_1">Bảng_Chấm_Công[[#Headers],[Ngày trong tuần/Tháng]]</definedName>
    <definedName name="Tiêu_đề_2">Công_cụ_theo_dõi_Ngày_nghỉ[[#Headers],[Tên Nhân viên]]</definedName>
    <definedName name="Tiêu_đề_Cột_3">Nhân_viên[[#Headers],[Tên Nhân viên]]</definedName>
    <definedName name="Tiêu_đề_Cột_4">Loại_Ngày_nghỉ[[#Headers],[Danh sách Loại Ngày nghỉ]]</definedName>
    <definedName name="Tiêu_đề_Cột_5">Ngày_lễ_của_Công_ty[[#Headers],[Ngày lễ của Công ty]]</definedName>
    <definedName name="valSelEmployee">'Dạng xem Lịch biểu'!$C$2</definedName>
    <definedName name="Vùng_Tiêu_đề_Cột..AC22.1">'Dạng xem Lịch biểu'!$C$19:$E$19</definedName>
  </definedNames>
  <calcPr calcId="144525"/>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3" i="1" l="1"/>
  <c r="F14" i="1"/>
  <c r="F5" i="1"/>
  <c r="F7" i="1"/>
  <c r="F12" i="1"/>
  <c r="F21" i="1"/>
  <c r="F17" i="1"/>
  <c r="F13" i="1"/>
  <c r="F8" i="1"/>
  <c r="F18" i="1"/>
  <c r="F24" i="1"/>
  <c r="F26" i="1"/>
  <c r="F16" i="1"/>
  <c r="F10" i="1"/>
  <c r="F9" i="1"/>
  <c r="F19" i="1"/>
  <c r="F22" i="1"/>
  <c r="F25" i="1"/>
  <c r="F15" i="1"/>
  <c r="F6" i="1"/>
  <c r="F11" i="1"/>
  <c r="F20" i="1"/>
  <c r="F4" i="1"/>
  <c r="C3" i="3"/>
  <c r="E13" i="3" l="1"/>
  <c r="F13" i="3" s="1"/>
  <c r="G13" i="3" s="1"/>
  <c r="H13" i="3" s="1"/>
  <c r="I13" i="3" s="1"/>
  <c r="D10" i="3"/>
  <c r="E10" i="3" s="1"/>
  <c r="F10" i="3" s="1"/>
  <c r="G10" i="3" s="1"/>
  <c r="H10" i="3" s="1"/>
  <c r="I10" i="3" s="1"/>
  <c r="C7" i="3"/>
  <c r="D7" i="3" s="1"/>
  <c r="E7" i="3" s="1"/>
  <c r="F7" i="3" s="1"/>
  <c r="G7" i="3" s="1"/>
  <c r="H7" i="3" s="1"/>
  <c r="I7" i="3" s="1"/>
  <c r="C11" i="3"/>
  <c r="D11" i="3" s="1"/>
  <c r="E11" i="3" s="1"/>
  <c r="F11" i="3" s="1"/>
  <c r="G11" i="3" s="1"/>
  <c r="H11" i="3" s="1"/>
  <c r="I11" i="3" s="1"/>
  <c r="C15" i="3"/>
  <c r="D15" i="3" s="1"/>
  <c r="E15" i="3" s="1"/>
  <c r="F15" i="3" s="1"/>
  <c r="G15" i="3" s="1"/>
  <c r="H15" i="3" s="1"/>
  <c r="I15" i="3" s="1"/>
  <c r="C8" i="3"/>
  <c r="D8" i="3" s="1"/>
  <c r="E8" i="3" s="1"/>
  <c r="F8" i="3" s="1"/>
  <c r="G8" i="3" s="1"/>
  <c r="H8" i="3" s="1"/>
  <c r="I8" i="3" s="1"/>
  <c r="C12" i="3"/>
  <c r="D12" i="3" s="1"/>
  <c r="E12" i="3" s="1"/>
  <c r="F12" i="3" s="1"/>
  <c r="G12" i="3" s="1"/>
  <c r="H12" i="3" s="1"/>
  <c r="I12" i="3" s="1"/>
  <c r="C16" i="3"/>
  <c r="D16" i="3" s="1"/>
  <c r="E16" i="3" s="1"/>
  <c r="F16" i="3" s="1"/>
  <c r="G16" i="3" s="1"/>
  <c r="H16" i="3" s="1"/>
  <c r="I16" i="3" s="1"/>
  <c r="C9" i="3"/>
  <c r="C13" i="3"/>
  <c r="D13" i="3" s="1"/>
  <c r="C17" i="3"/>
  <c r="D17" i="3" s="1"/>
  <c r="E17" i="3" s="1"/>
  <c r="F17" i="3" s="1"/>
  <c r="G17" i="3" s="1"/>
  <c r="H17" i="3" s="1"/>
  <c r="I17" i="3" s="1"/>
  <c r="C10" i="3"/>
  <c r="C14" i="3"/>
  <c r="D14" i="3" s="1"/>
  <c r="E14" i="3" s="1"/>
  <c r="F14" i="3" s="1"/>
  <c r="G14" i="3" s="1"/>
  <c r="H14" i="3" s="1"/>
  <c r="I14" i="3" s="1"/>
  <c r="C6" i="3"/>
  <c r="AC20" i="3"/>
  <c r="X21" i="3"/>
  <c r="X22" i="3" s="1"/>
  <c r="S21" i="3"/>
  <c r="AC21" i="3"/>
  <c r="S20" i="3"/>
  <c r="N21" i="3"/>
  <c r="N20" i="3"/>
  <c r="X20" i="3"/>
  <c r="H21" i="3"/>
  <c r="C21" i="3"/>
  <c r="H20" i="3"/>
  <c r="C20" i="3"/>
  <c r="AC22" i="3" l="1"/>
  <c r="S22" i="3"/>
  <c r="N22" i="3"/>
  <c r="C22" i="3"/>
  <c r="H22" i="3"/>
  <c r="J13" i="3"/>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J7" i="3"/>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J8" i="3"/>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9" i="3"/>
  <c r="E9" i="3" s="1"/>
  <c r="F9" i="3" s="1"/>
  <c r="G9" i="3" s="1"/>
  <c r="H9" i="3" s="1"/>
  <c r="I9" i="3" s="1"/>
  <c r="D6" i="3"/>
  <c r="J12" i="3" l="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J10" i="3"/>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J15" i="3"/>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J14" i="3"/>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J17" i="3"/>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E6" i="3"/>
  <c r="F6" i="3" s="1"/>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J9" i="3" l="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G6" i="3"/>
  <c r="H6" i="3" l="1"/>
  <c r="I6" i="3" l="1"/>
  <c r="J6" i="3" s="1"/>
  <c r="K6" i="3" s="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alcChain>
</file>

<file path=xl/sharedStrings.xml><?xml version="1.0" encoding="utf-8"?>
<sst xmlns="http://schemas.openxmlformats.org/spreadsheetml/2006/main" count="140" uniqueCount="85">
  <si>
    <t>BẢNG CHẤM CÔNG CỦA NHÂN VIÊN</t>
  </si>
  <si>
    <t>Chọn Nhân viên:</t>
  </si>
  <si>
    <t>Nhập Năm:</t>
  </si>
  <si>
    <t>Ngày trong tuần/Tháng</t>
  </si>
  <si>
    <t>THỐNG KÊ CHÍNH</t>
  </si>
  <si>
    <t>Nhân viên 1</t>
  </si>
  <si>
    <t>CN</t>
  </si>
  <si>
    <t>Số Ngày Nghỉ</t>
  </si>
  <si>
    <t>T2</t>
  </si>
  <si>
    <t>T3</t>
  </si>
  <si>
    <t>Số Ngày Làm việc</t>
  </si>
  <si>
    <t xml:space="preserve">CN   </t>
  </si>
  <si>
    <t xml:space="preserve">T2   </t>
  </si>
  <si>
    <t xml:space="preserve">T3   </t>
  </si>
  <si>
    <t>Số Ngày Nghỉ ốm</t>
  </si>
  <si>
    <t xml:space="preserve">CN    </t>
  </si>
  <si>
    <t xml:space="preserve">T2    </t>
  </si>
  <si>
    <t xml:space="preserve">T3    </t>
  </si>
  <si>
    <t>Nghỉ phép</t>
  </si>
  <si>
    <t xml:space="preserve">CN     </t>
  </si>
  <si>
    <t>Nghỉ tang</t>
  </si>
  <si>
    <t xml:space="preserve">T2     </t>
  </si>
  <si>
    <t xml:space="preserve">T3     </t>
  </si>
  <si>
    <t>Ngày nghỉ khác</t>
  </si>
  <si>
    <t xml:space="preserve">CN </t>
  </si>
  <si>
    <t xml:space="preserve">T2 </t>
  </si>
  <si>
    <t xml:space="preserve">T3 </t>
  </si>
  <si>
    <t xml:space="preserve">CN  </t>
  </si>
  <si>
    <t xml:space="preserve">T2  </t>
  </si>
  <si>
    <t xml:space="preserve">T3  </t>
  </si>
  <si>
    <t>Công cụ theo dõi Ngày nghỉ của Nhân viên</t>
  </si>
  <si>
    <t>Tên Nhân viên</t>
  </si>
  <si>
    <t>Nhân viên 2</t>
  </si>
  <si>
    <t>Nhân viên 3</t>
  </si>
  <si>
    <t>Nhân viên 5</t>
  </si>
  <si>
    <t>Nhân viên 4</t>
  </si>
  <si>
    <t>Ngày Bắt đầu</t>
  </si>
  <si>
    <t>Ngày Kết thúc</t>
  </si>
  <si>
    <t>Loại Ngày nghỉ</t>
  </si>
  <si>
    <t>Nghỉ Ốm</t>
  </si>
  <si>
    <t>Số ngày</t>
  </si>
  <si>
    <t>Danh sách Nhân viên</t>
  </si>
  <si>
    <t>Danh sách Loại Ngày nghỉ</t>
  </si>
  <si>
    <t>Ngày lễ của Công ty</t>
  </si>
  <si>
    <t>Mô tả</t>
  </si>
  <si>
    <t>Tết Dương Lịch</t>
  </si>
  <si>
    <t>Ngày Độc lập</t>
  </si>
  <si>
    <t>Lễ Tạ ơn</t>
  </si>
  <si>
    <t>Lễ Giáng sinh</t>
  </si>
  <si>
    <t>Tháng Hai</t>
  </si>
  <si>
    <t>Tháng Ba</t>
  </si>
  <si>
    <t>Tháng Tư</t>
  </si>
  <si>
    <t>Tháng Năm</t>
  </si>
  <si>
    <t>Tháng Sáu</t>
  </si>
  <si>
    <t>Tháng Bảy</t>
  </si>
  <si>
    <t>Tháng Tám</t>
  </si>
  <si>
    <t>Tháng Chín</t>
  </si>
  <si>
    <t>Tháng Mười</t>
  </si>
  <si>
    <t>Tháng Mười Một</t>
  </si>
  <si>
    <t>Tháng Mười Hai</t>
  </si>
  <si>
    <t>Tháng Một</t>
  </si>
  <si>
    <t>T4</t>
  </si>
  <si>
    <t xml:space="preserve">T4 </t>
  </si>
  <si>
    <t xml:space="preserve">T4  </t>
  </si>
  <si>
    <t xml:space="preserve">T4    </t>
  </si>
  <si>
    <t xml:space="preserve">T4      </t>
  </si>
  <si>
    <t xml:space="preserve">T4       </t>
  </si>
  <si>
    <t>T5</t>
  </si>
  <si>
    <t xml:space="preserve">T5 </t>
  </si>
  <si>
    <t xml:space="preserve">T5  </t>
  </si>
  <si>
    <t xml:space="preserve">T5      </t>
  </si>
  <si>
    <t xml:space="preserve">T5     </t>
  </si>
  <si>
    <t xml:space="preserve">T5       </t>
  </si>
  <si>
    <t>T6</t>
  </si>
  <si>
    <t xml:space="preserve">T6  </t>
  </si>
  <si>
    <t>T7</t>
  </si>
  <si>
    <t xml:space="preserve">T6 </t>
  </si>
  <si>
    <t xml:space="preserve">T7 </t>
  </si>
  <si>
    <t xml:space="preserve">T7  </t>
  </si>
  <si>
    <t xml:space="preserve">T6   </t>
  </si>
  <si>
    <t xml:space="preserve">T7   </t>
  </si>
  <si>
    <t xml:space="preserve">T6    </t>
  </si>
  <si>
    <t xml:space="preserve">T7    </t>
  </si>
  <si>
    <t xml:space="preserve">T6     </t>
  </si>
  <si>
    <t xml:space="preserve">T7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</si>
</sst>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
    <numFmt numFmtId="165" formatCode="&quot;LAST YEAR &quot;\ General"/>
    <numFmt numFmtId="166" formatCode="&quot;NĂM TRƯỚC &quot;\ General"/>
  </numFmts>
  <fonts count="15" x14ac:knownFonts="1">
    <font>
      <sz val="11"/>
      <color theme="1"/>
      <name val="Arial"/>
      <family val="2"/>
      <charset val="163"/>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sz val="9"/>
      <color theme="1"/>
      <name val="Trebuchet MS"/>
      <family val="2"/>
      <scheme val="minor"/>
    </font>
    <font>
      <sz val="12"/>
      <color theme="0"/>
      <name val="Arial"/>
      <family val="2"/>
      <charset val="163"/>
    </font>
    <font>
      <sz val="11"/>
      <color theme="1"/>
      <name val="Arial"/>
      <family val="2"/>
      <charset val="163"/>
    </font>
    <font>
      <sz val="11"/>
      <color theme="3" tint="-0.499984740745262"/>
      <name val="Arial"/>
      <family val="2"/>
      <charset val="163"/>
    </font>
    <font>
      <b/>
      <sz val="11"/>
      <color theme="9" tint="-0.499984740745262"/>
      <name val="Arial"/>
      <family val="2"/>
      <charset val="163"/>
    </font>
    <font>
      <sz val="11"/>
      <color theme="3"/>
      <name val="Arial"/>
      <family val="2"/>
      <charset val="163"/>
    </font>
    <font>
      <b/>
      <sz val="26"/>
      <color theme="3"/>
      <name val="Arial"/>
      <family val="2"/>
      <charset val="163"/>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14" fillId="0" borderId="0" applyNumberFormat="0" applyFill="0" applyBorder="0" applyProtection="0">
      <alignment horizontal="left" vertical="center"/>
    </xf>
    <xf numFmtId="0" fontId="1" fillId="2" borderId="2">
      <alignment horizontal="center"/>
    </xf>
    <xf numFmtId="0" fontId="1" fillId="3"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6" borderId="0" applyNumberFormat="0" applyFont="0" applyBorder="0" applyAlignment="0" applyProtection="0"/>
    <xf numFmtId="0" fontId="2" fillId="2" borderId="3">
      <alignment horizontal="left" vertical="center" wrapText="1" indent="1"/>
    </xf>
    <xf numFmtId="0" fontId="13" fillId="0" borderId="0">
      <alignment horizontal="left" vertical="center" indent="2"/>
    </xf>
    <xf numFmtId="0" fontId="6" fillId="2" borderId="0">
      <alignment horizontal="center" vertical="center"/>
    </xf>
    <xf numFmtId="0" fontId="3" fillId="0" borderId="1" applyNumberFormat="0" applyFont="0" applyFill="0" applyAlignment="0">
      <alignment horizontal="center" vertical="center"/>
    </xf>
    <xf numFmtId="0" fontId="10" fillId="0" borderId="0">
      <alignment horizontal="left" vertical="center" wrapText="1" indent="1"/>
    </xf>
    <xf numFmtId="0" fontId="10" fillId="0" borderId="0">
      <alignment horizontal="left" vertical="center" indent="1"/>
    </xf>
    <xf numFmtId="1" fontId="10" fillId="0" borderId="0">
      <alignment horizontal="center" vertical="center"/>
    </xf>
    <xf numFmtId="14" fontId="10" fillId="0" borderId="0">
      <alignment horizontal="left" vertical="center" indent="1"/>
    </xf>
    <xf numFmtId="0" fontId="1" fillId="7" borderId="0" applyProtection="0">
      <alignment horizontal="center" vertical="center"/>
    </xf>
    <xf numFmtId="0" fontId="13" fillId="0" borderId="0" applyFill="0" applyProtection="0">
      <alignment horizontal="right" indent="1"/>
    </xf>
    <xf numFmtId="0" fontId="13"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0" fillId="0" borderId="0" applyFill="0" applyBorder="0">
      <alignment horizontal="center" vertical="center"/>
    </xf>
    <xf numFmtId="0" fontId="1" fillId="7" borderId="0" applyNumberFormat="0" applyBorder="0" applyProtection="0">
      <alignment horizontal="center" vertical="center"/>
    </xf>
    <xf numFmtId="0" fontId="2" fillId="2" borderId="3">
      <alignment horizontal="left" vertical="center" indent="1"/>
    </xf>
  </cellStyleXfs>
  <cellXfs count="42">
    <xf numFmtId="0" fontId="0" fillId="0" borderId="0" xfId="0">
      <alignment vertical="center"/>
    </xf>
    <xf numFmtId="0" fontId="0" fillId="0" borderId="0" xfId="0" applyBorder="1">
      <alignment vertical="center"/>
    </xf>
    <xf numFmtId="0" fontId="4" fillId="0" borderId="0" xfId="0" applyFont="1" applyFill="1" applyBorder="1">
      <alignment vertical="center"/>
    </xf>
    <xf numFmtId="0" fontId="1" fillId="0" borderId="0" xfId="0" applyFont="1" applyFill="1" applyBorder="1">
      <alignment vertical="center"/>
    </xf>
    <xf numFmtId="0" fontId="8" fillId="0" borderId="0" xfId="0" applyFont="1">
      <alignment vertical="center"/>
    </xf>
    <xf numFmtId="0" fontId="8" fillId="0" borderId="0" xfId="0" applyFont="1" applyBorder="1" applyAlignment="1">
      <alignment vertical="center"/>
    </xf>
    <xf numFmtId="0" fontId="14" fillId="0" borderId="0" xfId="1" applyBorder="1" applyAlignment="1">
      <alignment horizontal="left" vertical="center" wrapText="1" indent="1"/>
    </xf>
    <xf numFmtId="0" fontId="14" fillId="0" borderId="0" xfId="1" applyBorder="1">
      <alignment horizontal="left" vertical="center"/>
    </xf>
    <xf numFmtId="0" fontId="14" fillId="0" borderId="0" xfId="1" applyFill="1" applyBorder="1">
      <alignment horizontal="left" vertical="center"/>
    </xf>
    <xf numFmtId="0" fontId="3" fillId="0" borderId="1" xfId="10">
      <alignment horizontal="center" vertical="center"/>
    </xf>
    <xf numFmtId="0" fontId="10" fillId="0" borderId="0" xfId="12">
      <alignment horizontal="left" vertical="center" indent="1"/>
    </xf>
    <xf numFmtId="0" fontId="3" fillId="0" borderId="0" xfId="0" applyFont="1" applyBorder="1" applyAlignment="1">
      <alignment horizontal="right" vertical="center" indent="1"/>
    </xf>
    <xf numFmtId="0" fontId="13" fillId="0" borderId="0" xfId="8">
      <alignment horizontal="left" vertical="center" indent="2"/>
    </xf>
    <xf numFmtId="0" fontId="0" fillId="0" borderId="0" xfId="0">
      <alignment vertical="center"/>
    </xf>
    <xf numFmtId="0" fontId="0" fillId="0" borderId="0" xfId="0">
      <alignment vertical="center"/>
    </xf>
    <xf numFmtId="0" fontId="13" fillId="0" borderId="0" xfId="16">
      <alignment horizontal="right" indent="1"/>
    </xf>
    <xf numFmtId="165" fontId="11" fillId="0" borderId="0" xfId="18">
      <alignment horizontal="center" vertical="center"/>
    </xf>
    <xf numFmtId="0" fontId="0" fillId="0" borderId="0" xfId="0" quotePrefix="1">
      <alignment vertical="center"/>
    </xf>
    <xf numFmtId="0" fontId="14" fillId="0" borderId="0" xfId="1">
      <alignment horizontal="left" vertical="center"/>
    </xf>
    <xf numFmtId="0" fontId="10" fillId="0" borderId="0" xfId="0" applyFont="1">
      <alignment vertical="center"/>
    </xf>
    <xf numFmtId="164" fontId="10" fillId="0" borderId="0" xfId="20" applyFont="1" applyFill="1" applyBorder="1">
      <alignment horizontal="center" vertical="center"/>
    </xf>
    <xf numFmtId="0" fontId="10" fillId="0" borderId="0" xfId="11">
      <alignment horizontal="left" vertical="center" wrapText="1" indent="1"/>
    </xf>
    <xf numFmtId="1" fontId="10" fillId="0" borderId="0" xfId="13">
      <alignment horizontal="center" vertical="center"/>
    </xf>
    <xf numFmtId="14" fontId="10" fillId="0" borderId="0" xfId="14">
      <alignment horizontal="left" vertical="center" indent="1"/>
    </xf>
    <xf numFmtId="0" fontId="0" fillId="0" borderId="0" xfId="0" applyFont="1">
      <alignment vertical="center"/>
    </xf>
    <xf numFmtId="0" fontId="0" fillId="0" borderId="0" xfId="0" applyAlignment="1">
      <alignment vertical="center" wrapText="1"/>
    </xf>
    <xf numFmtId="0" fontId="3" fillId="0" borderId="1" xfId="10" applyAlignment="1">
      <alignment horizontal="center" vertical="center" wrapText="1"/>
    </xf>
    <xf numFmtId="0" fontId="0" fillId="0" borderId="0" xfId="0" applyBorder="1" applyAlignment="1">
      <alignment vertical="center" wrapText="1"/>
    </xf>
    <xf numFmtId="0" fontId="5" fillId="0" borderId="0" xfId="0" applyFont="1" applyFill="1" applyBorder="1" applyAlignment="1">
      <alignment horizontal="left" vertical="center" wrapText="1"/>
    </xf>
    <xf numFmtId="0" fontId="13" fillId="0" borderId="0" xfId="17" applyAlignment="1">
      <alignment horizontal="center" vertical="center" wrapText="1"/>
    </xf>
    <xf numFmtId="0" fontId="0" fillId="0" borderId="0" xfId="0" applyNumberFormat="1" applyFont="1">
      <alignment vertical="center"/>
    </xf>
    <xf numFmtId="0" fontId="7" fillId="3" borderId="0" xfId="3" applyFont="1" applyBorder="1" applyAlignment="1">
      <alignment horizontal="center" vertical="center"/>
    </xf>
    <xf numFmtId="0" fontId="7" fillId="6" borderId="0" xfId="6" applyFont="1" applyBorder="1" applyAlignment="1">
      <alignment horizontal="center" vertical="center"/>
    </xf>
    <xf numFmtId="166" fontId="11" fillId="0" borderId="0" xfId="18" applyNumberFormat="1" applyFont="1">
      <alignment horizontal="center" vertical="center"/>
    </xf>
    <xf numFmtId="0" fontId="12" fillId="0" borderId="0" xfId="19" applyFont="1" applyFill="1">
      <alignment horizontal="center" vertical="center"/>
    </xf>
    <xf numFmtId="0" fontId="13" fillId="0" borderId="0" xfId="17" applyAlignment="1">
      <alignment horizontal="center" vertical="center" wrapText="1"/>
    </xf>
    <xf numFmtId="0" fontId="7" fillId="5" borderId="0" xfId="5" applyFont="1" applyBorder="1" applyAlignment="1">
      <alignment horizontal="center" vertical="center"/>
    </xf>
    <xf numFmtId="0" fontId="7" fillId="4" borderId="0" xfId="4" applyFont="1" applyBorder="1" applyAlignment="1">
      <alignment horizontal="center" vertical="center"/>
    </xf>
    <xf numFmtId="0" fontId="9" fillId="2" borderId="3" xfId="7" applyFont="1">
      <alignment horizontal="left" vertical="center" wrapText="1" indent="1"/>
    </xf>
    <xf numFmtId="0" fontId="9" fillId="2" borderId="3" xfId="22" applyFont="1">
      <alignment horizontal="left" vertical="center" indent="1"/>
    </xf>
    <xf numFmtId="0" fontId="6" fillId="2" borderId="0" xfId="9">
      <alignment horizontal="center" vertical="center"/>
    </xf>
    <xf numFmtId="0" fontId="12" fillId="0" borderId="0" xfId="19" applyFont="1">
      <alignment horizontal="center" vertical="center"/>
    </xf>
  </cellXfs>
  <cellStyles count="23">
    <cellStyle name="Accent1" xfId="3" builtinId="29" customBuiltin="1"/>
    <cellStyle name="Accent3" xfId="4" builtinId="37" customBuiltin="1"/>
    <cellStyle name="Accent4" xfId="5" builtinId="41" customBuiltin="1"/>
    <cellStyle name="Accent5" xfId="6" builtinId="45" customBuiltin="1"/>
    <cellStyle name="Chi tiết bảng" xfId="11"/>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Lựa chọn" xfId="7"/>
    <cellStyle name="Mục_nhập_năm" xfId="22"/>
    <cellStyle name="Ngày trong Bảng" xfId="14"/>
    <cellStyle name="Normal" xfId="0" builtinId="0" customBuiltin="1"/>
    <cellStyle name="Số ngày" xfId="20"/>
    <cellStyle name="Số_Ngày_Nghỉ" xfId="9"/>
    <cellStyle name="Tháng" xfId="8"/>
    <cellStyle name="Thứ trong Bảng" xfId="13"/>
    <cellStyle name="Tiêu đề Bảng" xfId="12"/>
    <cellStyle name="Title" xfId="1" builtinId="15" customBuiltin="1"/>
    <cellStyle name="Viền Phải" xfId="10"/>
  </cellStyles>
  <dxfs count="113">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b val="0"/>
        <i val="0"/>
        <strike val="0"/>
        <condense val="0"/>
        <extend val="0"/>
        <outline val="0"/>
        <shadow val="0"/>
        <u val="none"/>
        <vertAlign val="baseline"/>
        <sz val="11"/>
        <color theme="1"/>
        <name val="Arial"/>
        <scheme val="none"/>
      </font>
    </dxf>
    <dxf>
      <font>
        <strike val="0"/>
        <outline val="0"/>
        <shadow val="0"/>
        <u val="none"/>
        <vertAlign val="baseline"/>
        <sz val="11"/>
        <color theme="1"/>
        <name val="Arial"/>
        <scheme val="none"/>
      </font>
      <numFmt numFmtId="164" formatCode="d"/>
    </dxf>
    <dxf>
      <font>
        <strike val="0"/>
        <outline val="0"/>
        <shadow val="0"/>
        <u val="none"/>
        <vertAlign val="baseline"/>
        <sz val="11"/>
        <color theme="1"/>
        <name val="Arial"/>
        <scheme val="none"/>
      </font>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2" tint="-0.24994659260841701"/>
      </font>
    </dxf>
    <dxf>
      <font>
        <color theme="2" tint="-0.24994659260841701"/>
      </font>
    </dxf>
    <dxf>
      <font>
        <color theme="0" tint="-0.14996795556505021"/>
      </font>
      <numFmt numFmtId="167" formatCode="[$-DF00000]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Kiểu Bảng Chấm Công">
    <tableStyle name="Kiểu Bảng Chấm Công" pivot="0" count="5">
      <tableStyleElement type="wholeTable" dxfId="112"/>
      <tableStyleElement type="headerRow" dxfId="111"/>
      <tableStyleElement type="firstColumn" dxfId="110"/>
      <tableStyleElement type="firstRowStripe" dxfId="109"/>
      <tableStyleElement type="firstHeaderCell" dxfId="108"/>
    </tableStyle>
    <tableStyle name="Báo cáo về Ngày nghỉ" table="0" count="13">
      <tableStyleElement type="wholeTable" dxfId="107"/>
      <tableStyleElement type="headerRow" dxfId="106"/>
      <tableStyleElement type="totalRow" dxfId="105"/>
      <tableStyleElement type="firstRowStripe" dxfId="104"/>
      <tableStyleElement type="firstColumnStripe" dxfId="103"/>
      <tableStyleElement type="firstSubtotalColumn" dxfId="102"/>
      <tableStyleElement type="firstSubtotalRow" dxfId="101"/>
      <tableStyleElement type="secondSubtotalRow" dxfId="100"/>
      <tableStyleElement type="firstRowSubheading" dxfId="99"/>
      <tableStyleElement type="secondRowSubheading" dxfId="98"/>
      <tableStyleElement type="thirdRowSubheading" dxfId="97"/>
      <tableStyleElement type="pageFieldLabels" dxfId="96"/>
      <tableStyleElement type="pageFieldValues" dxfId="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alendar%20Vie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ar View"/>
    </sheetNames>
    <sheetDataSet>
      <sheetData sheetId="0" refreshError="1"/>
    </sheetDataSet>
  </externalBook>
</externalLink>
</file>

<file path=xl/tables/table1.xml><?xml version="1.0" encoding="utf-8"?>
<table xmlns="http://schemas.openxmlformats.org/spreadsheetml/2006/main" id="2" name="Bảng_Chấm_Công" displayName="Bảng_Chấm_Công" ref="B5:AR17" headerRowDxfId="86">
  <autoFilter ref="B5:AR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name="Ngày trong tuần/Tháng" totalsRowLabel="Tổng"/>
    <tableColumn id="6" name="CN" dataDxfId="85" totalsRowDxfId="84">
      <calculatedColumnFormula>IFERROR(IF(TEXT(DATE(Năm_Dương_lịch,ROW($A1),1),"ddd")=LEFT(C$5,4),DATE(Năm_Dương_lịch,ROW($A1),1),""),"")</calculatedColumnFormula>
    </tableColumn>
    <tableColumn id="7" name="T2" dataDxfId="83" totalsRowDxfId="82">
      <calculatedColumnFormula>IFERROR(IF(TEXT(DATE(Năm_Dương_lịch,ROW($A1),1),"ddd")=LEFT(D$5,4),DATE(Năm_Dương_lịch,ROW($A1),1),IF(C6&gt;=1,C6+1,"")),"")</calculatedColumnFormula>
    </tableColumn>
    <tableColumn id="8" name="T3" dataDxfId="81" totalsRowDxfId="80">
      <calculatedColumnFormula>IFERROR(IF(TEXT(DATE(Năm_Dương_lịch,ROW($A1),1),"ddd")=LEFT(E$5,4),DATE(Năm_Dương_lịch,ROW($A1),1),IF(D6&gt;=1,D6+1,"")),"")</calculatedColumnFormula>
    </tableColumn>
    <tableColumn id="9" name="T4" dataDxfId="79" totalsRowDxfId="78">
      <calculatedColumnFormula>IFERROR(IF(TEXT(DATE(Năm_Dương_lịch,ROW($A1),1),"ddd")=LEFT(F$5,4),DATE(Năm_Dương_lịch,ROW($A1),1),IF(E6&gt;=1,E6+1,"")),"")</calculatedColumnFormula>
    </tableColumn>
    <tableColumn id="10" name="T5" dataDxfId="77" totalsRowDxfId="76">
      <calculatedColumnFormula>IFERROR(IF(TEXT(DATE(Năm_Dương_lịch,ROW($A1),1),"ddd")=LEFT(G$5,4),DATE(Năm_Dương_lịch,ROW($A1),1),IF(F6&gt;=1,F6+1,"")),"")</calculatedColumnFormula>
    </tableColumn>
    <tableColumn id="11" name="T6" dataDxfId="75" totalsRowDxfId="74">
      <calculatedColumnFormula>IFERROR(IF(TEXT(DATE(Năm_Dương_lịch,ROW($A1),1),"ddd")=LEFT(H$5,4),DATE(Năm_Dương_lịch,ROW($A1),1),IF(G6&gt;=1,G6+1,"")),"")</calculatedColumnFormula>
    </tableColumn>
    <tableColumn id="12" name="T7" dataDxfId="73" totalsRowDxfId="72">
      <calculatedColumnFormula>IFERROR(IF(TEXT(DATE(Năm_Dương_lịch,ROW($A1),1),"ddd")=LEFT(I$5,4),DATE(Năm_Dương_lịch,ROW($A1),1),IF(H6&gt;=1,H6+1,"")),"")</calculatedColumnFormula>
    </tableColumn>
    <tableColumn id="13" name="CN   " dataDxfId="71" totalsRowDxfId="70">
      <calculatedColumnFormula>IFERROR(IF(I6&gt;=1,I6+1,""),"")</calculatedColumnFormula>
    </tableColumn>
    <tableColumn id="14" name="T2   " dataDxfId="69" totalsRowDxfId="68">
      <calculatedColumnFormula>IFERROR(IF(J6&gt;=1,J6+1,""),"")</calculatedColumnFormula>
    </tableColumn>
    <tableColumn id="15" name="T3   " dataDxfId="67" totalsRowDxfId="66">
      <calculatedColumnFormula>IFERROR(IF(K6&gt;=1,K6+1,""),"")</calculatedColumnFormula>
    </tableColumn>
    <tableColumn id="16" name="T4 " dataDxfId="65" totalsRowDxfId="64">
      <calculatedColumnFormula>IFERROR(IF(L6&gt;=1,L6+1,""),"")</calculatedColumnFormula>
    </tableColumn>
    <tableColumn id="17" name="T5 " dataDxfId="63" totalsRowDxfId="62">
      <calculatedColumnFormula>IFERROR(IF(M6&gt;=1,M6+1,""),"")</calculatedColumnFormula>
    </tableColumn>
    <tableColumn id="18" name="T6 " dataDxfId="61" totalsRowDxfId="60">
      <calculatedColumnFormula>IFERROR(IF(N6&gt;=1,N6+1,""),"")</calculatedColumnFormula>
    </tableColumn>
    <tableColumn id="19" name="T7 " dataDxfId="59" totalsRowDxfId="58">
      <calculatedColumnFormula>IFERROR(IF(O6&gt;=1,O6+1,""),"")</calculatedColumnFormula>
    </tableColumn>
    <tableColumn id="20" name="CN    " dataDxfId="57" totalsRowDxfId="56">
      <calculatedColumnFormula>IFERROR(IF(P6&gt;=1,P6+1,""),"")</calculatedColumnFormula>
    </tableColumn>
    <tableColumn id="21" name="T2    " dataDxfId="55" totalsRowDxfId="54">
      <calculatedColumnFormula>IFERROR(IF(Q6&gt;=1,Q6+1,""),"")</calculatedColumnFormula>
    </tableColumn>
    <tableColumn id="22" name="T3    " dataDxfId="53" totalsRowDxfId="52">
      <calculatedColumnFormula>IFERROR(IF(R6&gt;=1,R6+1,""),"")</calculatedColumnFormula>
    </tableColumn>
    <tableColumn id="23" name="T4  " dataDxfId="51" totalsRowDxfId="50">
      <calculatedColumnFormula>IFERROR(IF(S6&gt;=1,S6+1,""),"")</calculatedColumnFormula>
    </tableColumn>
    <tableColumn id="24" name="T5  " dataDxfId="49" totalsRowDxfId="48">
      <calculatedColumnFormula>IFERROR(IF(T6&gt;=1,T6+1,""),"")</calculatedColumnFormula>
    </tableColumn>
    <tableColumn id="25" name="T6  " dataDxfId="47" totalsRowDxfId="46">
      <calculatedColumnFormula>IFERROR(IF(U6&gt;=1,U6+1,""),"")</calculatedColumnFormula>
    </tableColumn>
    <tableColumn id="26" name="T7  " dataDxfId="45" totalsRowDxfId="44">
      <calculatedColumnFormula>IFERROR(IF(V6&gt;=1,V6+1,""),"")</calculatedColumnFormula>
    </tableColumn>
    <tableColumn id="27" name="CN     " dataDxfId="43" totalsRowDxfId="42">
      <calculatedColumnFormula>IFERROR(IF(W6&gt;=1,W6+1,""),"")</calculatedColumnFormula>
    </tableColumn>
    <tableColumn id="28" name="T2     " dataDxfId="41" totalsRowDxfId="40">
      <calculatedColumnFormula>IFERROR(IF(X6&gt;=1,X6+1,""),"")</calculatedColumnFormula>
    </tableColumn>
    <tableColumn id="29" name="T3     " dataDxfId="39" totalsRowDxfId="38">
      <calculatedColumnFormula>IFERROR(IF(Y6&gt;=1,Y6+1,""),"")</calculatedColumnFormula>
    </tableColumn>
    <tableColumn id="30" name="T4    " dataDxfId="37" totalsRowDxfId="36">
      <calculatedColumnFormula>IFERROR(IF(Z6&gt;=1,Z6+1,""),"")</calculatedColumnFormula>
    </tableColumn>
    <tableColumn id="31" name="T5      " dataDxfId="35" totalsRowDxfId="34">
      <calculatedColumnFormula>IFERROR(IF(AA6&gt;=1,AA6+1,""),"")</calculatedColumnFormula>
    </tableColumn>
    <tableColumn id="32" name="T6   " dataDxfId="33" totalsRowDxfId="32">
      <calculatedColumnFormula>IFERROR(IF(AB6&gt;=1,AB6+1,""),"")</calculatedColumnFormula>
    </tableColumn>
    <tableColumn id="33" name="T7   " dataDxfId="31" totalsRowDxfId="30">
      <calculatedColumnFormula>IFERROR(IF(AC6&gt;=1,AC6+1,""),"")</calculatedColumnFormula>
    </tableColumn>
    <tableColumn id="34" name="CN " dataDxfId="29" totalsRowDxfId="28">
      <calculatedColumnFormula>IFERROR(IF(AD6&gt;=1,AD6+1,""),"")</calculatedColumnFormula>
    </tableColumn>
    <tableColumn id="35" name="T2 " dataDxfId="27" totalsRowDxfId="26">
      <calculatedColumnFormula>IFERROR(IF(AE6&gt;=1,AE6+1,""),"")</calculatedColumnFormula>
    </tableColumn>
    <tableColumn id="36" name="T3 " dataDxfId="25" totalsRowDxfId="24">
      <calculatedColumnFormula>IFERROR(IF(AF6&gt;=1,AF6+1,""),"")</calculatedColumnFormula>
    </tableColumn>
    <tableColumn id="37" name="T4      " dataDxfId="23" totalsRowDxfId="22">
      <calculatedColumnFormula>IFERROR(IF(AG6&gt;=1,AG6+1,""),"")</calculatedColumnFormula>
    </tableColumn>
    <tableColumn id="38" name="T5     " dataDxfId="21" totalsRowDxfId="20">
      <calculatedColumnFormula>IFERROR(IF(AH6&gt;=1,AH6+1,""),"")</calculatedColumnFormula>
    </tableColumn>
    <tableColumn id="39" name="T6    " dataDxfId="19" totalsRowDxfId="18">
      <calculatedColumnFormula>IFERROR(IF(AI6&gt;=1,AI6+1,""),"")</calculatedColumnFormula>
    </tableColumn>
    <tableColumn id="40" name="T7    " dataDxfId="17" totalsRowDxfId="16">
      <calculatedColumnFormula>IFERROR(IF(AJ6&gt;=1,AJ6+1,""),"")</calculatedColumnFormula>
    </tableColumn>
    <tableColumn id="41" name="CN  " dataDxfId="15" totalsRowDxfId="14">
      <calculatedColumnFormula>IFERROR(IF(AND(AK6&gt;=1,AK6+1&lt;=DATE(Năm_Dương_lịch,ROW($A1)+1,0)),AK6+1,""),"")</calculatedColumnFormula>
    </tableColumn>
    <tableColumn id="42" name="T2  " dataDxfId="13" totalsRowDxfId="12">
      <calculatedColumnFormula>IFERROR(IF(AND(AL6&gt;=1,AL6+1&lt;=DATE(Năm_Dương_lịch,ROW($A1)+1,0)),AL6+1,""),"")</calculatedColumnFormula>
    </tableColumn>
    <tableColumn id="43" name="T3  " dataDxfId="11" totalsRowDxfId="10">
      <calculatedColumnFormula>IFERROR(IF(AND(AM6&gt;=1,AM6+1&lt;=DATE(Năm_Dương_lịch,ROW($A1)+1,0)),AM6+1,""),"")</calculatedColumnFormula>
    </tableColumn>
    <tableColumn id="44" name="T4       " dataDxfId="9" totalsRowDxfId="8">
      <calculatedColumnFormula>IFERROR(IF(AND(AN6&gt;=1,AN6+1&lt;=DATE(Năm_Dương_lịch,ROW($A1)+1,0)),AN6+1,""),"")</calculatedColumnFormula>
    </tableColumn>
    <tableColumn id="45" name="T5       " dataDxfId="7" totalsRowDxfId="6">
      <calculatedColumnFormula>IFERROR(IF(AND(AO6&gt;=1,AO6+1&lt;=DATE(Năm_Dương_lịch,ROW($A1)+1,0)),AO6+1,""),"")</calculatedColumnFormula>
    </tableColumn>
    <tableColumn id="46" name="T6     " dataDxfId="5" totalsRowDxfId="4">
      <calculatedColumnFormula>IFERROR(IF(AND(AP6&gt;=1,AP6+1&lt;=DATE(Năm_Dương_lịch,ROW($A1)+1,0)),AP6+1,""),"")</calculatedColumnFormula>
    </tableColumn>
    <tableColumn id="47" name="T7      " totalsRowFunction="count" dataDxfId="3" totalsRowDxfId="2">
      <calculatedColumnFormula>IFERROR(IF(AND(AQ6&gt;=1,AQ6+1&lt;=DATE(Năm_Dương_lịch,ROW($A1)+1,0)),AQ6+1,""),"")</calculatedColumnFormula>
    </tableColumn>
  </tableColumns>
  <tableStyleInfo name="Kiểu Bảng Chấm Công" showFirstColumn="0" showLastColumn="0" showRowStripes="1" showColumnStripes="0"/>
  <extLst>
    <ext xmlns:x14="http://schemas.microsoft.com/office/spreadsheetml/2009/9/main" uri="{504A1905-F514-4f6f-8877-14C23A59335A}">
      <x14:table altTextSummary="Bảng chấm công của nhân viên được phác thảo trong bảng này. Cột B có tháng của từng năm, hàng tương ứng với tháng đó hiển thị tình trạng vắng mặt cho mỗi ngày trong tháng"/>
    </ext>
  </extLst>
</table>
</file>

<file path=xl/tables/table2.xml><?xml version="1.0" encoding="utf-8"?>
<table xmlns="http://schemas.openxmlformats.org/spreadsheetml/2006/main" id="1" name="Công_cụ_theo_dõi_Ngày_nghỉ" displayName="Công_cụ_theo_dõi_Ngày_nghỉ" ref="B3:F26" dataDxfId="1">
  <autoFilter ref="B3:F26"/>
  <tableColumns count="5">
    <tableColumn id="1" name="Tên Nhân viên" totalsRowLabel="Total" dataCellStyle="Chi tiết bảng"/>
    <tableColumn id="2" name="Ngày Bắt đầu" dataCellStyle="Ngày trong Bảng"/>
    <tableColumn id="3" name="Ngày Kết thúc" dataCellStyle="Ngày trong Bảng"/>
    <tableColumn id="4" name="Loại Ngày nghỉ" dataCellStyle="Chi tiết bảng"/>
    <tableColumn id="5" name="Số ngày" totalsRowFunction="sum" dataCellStyle="Thứ trong Bảng">
      <calculatedColumnFormula>NETWORKDAYS(Công_cụ_theo_dõi_Ngày_nghỉ[[#This Row],[Ngày Bắt đầu]],Công_cụ_theo_dõi_Ngày_nghỉ[[#This Row],[Ngày Kết thúc]],lstHolidays)</calculatedColumnFormula>
    </tableColumn>
  </tableColumns>
  <tableStyleInfo name="Kiểu Bảng Chấm Công" showFirstColumn="1" showLastColumn="0" showRowStripes="1" showColumnStripes="0"/>
  <extLst>
    <ext xmlns:x14="http://schemas.microsoft.com/office/spreadsheetml/2009/9/main" uri="{504A1905-F514-4f6f-8877-14C23A59335A}">
      <x14:table altTextSummary="Ghi nhật ký ngày nghỉ của nhân viên vào bảng này. Thêm ngày bắt đầu, ngày kết thúc, loại ngày nghỉ và số ngày"/>
    </ext>
  </extLst>
</table>
</file>

<file path=xl/tables/table3.xml><?xml version="1.0" encoding="utf-8"?>
<table xmlns="http://schemas.openxmlformats.org/spreadsheetml/2006/main" id="4" name="Nhân_viên" displayName="Nhân_viên" ref="B3:B8" totalsRowShown="0" dataCellStyle="Chi tiết bảng">
  <sortState ref="B3:B25">
    <sortCondition ref="B2:B25"/>
  </sortState>
  <tableColumns count="1">
    <tableColumn id="1" name="Tên Nhân viên" dataCellStyle="Chi tiết bảng"/>
  </tableColumns>
  <tableStyleInfo name="Kiểu Bảng Chấm Công" showFirstColumn="0" showLastColumn="0" showRowStripes="1" showColumnStripes="0"/>
  <extLst>
    <ext xmlns:x14="http://schemas.microsoft.com/office/spreadsheetml/2009/9/main" uri="{504A1905-F514-4f6f-8877-14C23A59335A}">
      <x14:table altTextSummary="Danh sách tên Nhân viên"/>
    </ext>
  </extLst>
</table>
</file>

<file path=xl/tables/table4.xml><?xml version="1.0" encoding="utf-8"?>
<table xmlns="http://schemas.openxmlformats.org/spreadsheetml/2006/main" id="5" name="Loại_Ngày_nghỉ" displayName="Loại_Ngày_nghỉ" ref="B3:B7" totalsRowShown="0" dataCellStyle="Chi tiết bảng">
  <tableColumns count="1">
    <tableColumn id="1" name="Danh sách Loại Ngày nghỉ" dataCellStyle="Chi tiết bảng"/>
  </tableColumns>
  <tableStyleInfo name="Kiểu Bảng Chấm Công" showFirstColumn="0" showLastColumn="0" showRowStripes="1" showColumnStripes="0"/>
  <extLst>
    <ext xmlns:x14="http://schemas.microsoft.com/office/spreadsheetml/2009/9/main" uri="{504A1905-F514-4f6f-8877-14C23A59335A}">
      <x14:table altTextSummary="Danh sách các loại ngày nghỉ - Nghỉ Ốm, Nghỉ phép, Nghỉ tang và Ngày nghỉ khác"/>
    </ext>
  </extLst>
</table>
</file>

<file path=xl/tables/table5.xml><?xml version="1.0" encoding="utf-8"?>
<table xmlns="http://schemas.openxmlformats.org/spreadsheetml/2006/main" id="9" name="Ngày_lễ_của_Công_ty" displayName="Ngày_lễ_của_Công_ty" ref="B3:C9" totalsRowShown="0" dataDxfId="0">
  <tableColumns count="2">
    <tableColumn id="1" name="Ngày lễ của Công ty" dataCellStyle="Ngày trong Bảng"/>
    <tableColumn id="2" name="Mô tả" dataCellStyle="Chi tiết bảng"/>
  </tableColumns>
  <tableStyleInfo name="Kiểu Bảng Chấm Công" showFirstColumn="0" showLastColumn="0" showRowStripes="1" showColumnStripes="0"/>
  <extLst>
    <ext xmlns:x14="http://schemas.microsoft.com/office/spreadsheetml/2009/9/main" uri="{504A1905-F514-4f6f-8877-14C23A59335A}">
      <x14:table altTextSummary="Danh sách ngày lễ của công ty kèm mô tả"/>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R22"/>
  <sheetViews>
    <sheetView showGridLines="0" tabSelected="1" zoomScaleNormal="100" workbookViewId="0">
      <selection activeCell="M8" sqref="M8"/>
    </sheetView>
  </sheetViews>
  <sheetFormatPr defaultRowHeight="14.25" x14ac:dyDescent="0.2"/>
  <cols>
    <col min="1" max="1" width="2.625" customWidth="1"/>
    <col min="2" max="2" width="20.25" customWidth="1"/>
    <col min="3" max="3" width="5.375" customWidth="1"/>
    <col min="4" max="4" width="5.25" customWidth="1"/>
    <col min="5" max="5" width="5.5" customWidth="1"/>
    <col min="6" max="13" width="4.625" customWidth="1"/>
    <col min="14" max="14" width="5.25" customWidth="1"/>
    <col min="15" max="15" width="5.5" customWidth="1"/>
    <col min="16" max="16" width="5.625" customWidth="1"/>
    <col min="17" max="18" width="4.625" customWidth="1"/>
    <col min="19" max="19" width="5.5" customWidth="1"/>
    <col min="20" max="20" width="5" customWidth="1"/>
    <col min="21" max="21" width="5.125" customWidth="1"/>
    <col min="22" max="23" width="4.625" customWidth="1"/>
    <col min="24" max="24" width="5.375" customWidth="1"/>
    <col min="25" max="26" width="5" customWidth="1"/>
    <col min="27" max="28" width="4.625" customWidth="1"/>
    <col min="29" max="29" width="5.5" customWidth="1"/>
    <col min="30" max="30" width="5" customWidth="1"/>
    <col min="31" max="31" width="4.875" customWidth="1"/>
    <col min="32" max="44" width="4.625" customWidth="1"/>
    <col min="45" max="45" width="2.625" customWidth="1"/>
  </cols>
  <sheetData>
    <row r="1" spans="1:44" ht="39.950000000000003" customHeight="1" thickBot="1" x14ac:dyDescent="0.25">
      <c r="A1" s="19"/>
      <c r="B1" s="7" t="s">
        <v>0</v>
      </c>
    </row>
    <row r="2" spans="1:44" ht="21.75" customHeight="1" thickTop="1" thickBot="1" x14ac:dyDescent="0.25">
      <c r="B2" s="15" t="s">
        <v>1</v>
      </c>
      <c r="C2" s="38" t="s">
        <v>5</v>
      </c>
      <c r="D2" s="38"/>
      <c r="E2" s="38"/>
      <c r="F2" s="38"/>
      <c r="G2" s="38"/>
      <c r="H2" s="38"/>
      <c r="I2" s="38"/>
      <c r="J2" s="11"/>
      <c r="U2" s="6"/>
      <c r="V2" s="6"/>
      <c r="W2" s="6"/>
      <c r="X2" s="6"/>
      <c r="Y2" s="6"/>
      <c r="Z2" s="6"/>
      <c r="AA2" s="6"/>
      <c r="AB2" s="6"/>
      <c r="AC2" s="1"/>
    </row>
    <row r="3" spans="1:44" ht="21.95" customHeight="1" thickTop="1" thickBot="1" x14ac:dyDescent="0.25">
      <c r="B3" s="15" t="s">
        <v>2</v>
      </c>
      <c r="C3" s="39">
        <f ca="1">YEAR(TODAY())</f>
        <v>2019</v>
      </c>
      <c r="D3" s="39"/>
      <c r="E3" s="39"/>
      <c r="F3" s="39"/>
      <c r="G3" s="39"/>
      <c r="H3" s="39"/>
      <c r="I3" s="39"/>
      <c r="J3" s="11"/>
      <c r="U3" s="6"/>
      <c r="V3" s="6"/>
      <c r="W3" s="6"/>
      <c r="X3" s="6"/>
      <c r="Y3" s="6"/>
      <c r="Z3" s="6"/>
      <c r="AA3" s="6"/>
      <c r="AB3" s="6"/>
      <c r="AC3" s="1"/>
    </row>
    <row r="4" spans="1:44" ht="15" customHeight="1" thickTop="1" x14ac:dyDescent="0.2">
      <c r="B4" s="6"/>
      <c r="C4" s="6"/>
      <c r="D4" s="6"/>
      <c r="E4" s="6"/>
      <c r="F4" s="6"/>
      <c r="G4" s="6"/>
      <c r="H4" s="6"/>
      <c r="I4" s="6"/>
      <c r="J4" s="6"/>
      <c r="K4" s="6"/>
      <c r="L4" s="6"/>
      <c r="M4" s="6"/>
      <c r="N4" s="6"/>
      <c r="O4" s="6"/>
      <c r="P4" s="6"/>
      <c r="Q4" s="6"/>
      <c r="R4" s="6"/>
      <c r="S4" s="6"/>
      <c r="T4" s="6"/>
      <c r="U4" s="6"/>
      <c r="V4" s="6"/>
      <c r="W4" s="6"/>
      <c r="X4" s="6"/>
      <c r="Y4" s="6"/>
      <c r="Z4" s="6"/>
      <c r="AA4" s="6"/>
      <c r="AB4" s="6"/>
      <c r="AC4" s="1"/>
      <c r="AD4" s="1"/>
      <c r="AE4" s="1"/>
      <c r="AF4" s="1"/>
      <c r="AG4" s="1"/>
      <c r="AH4" s="1"/>
      <c r="AI4" s="1"/>
      <c r="AJ4" s="1"/>
      <c r="AK4" s="1"/>
      <c r="AL4" s="1"/>
      <c r="AM4" s="1"/>
      <c r="AN4" s="1"/>
      <c r="AO4" s="1"/>
      <c r="AP4" s="1"/>
      <c r="AQ4" s="1"/>
      <c r="AR4" s="1"/>
    </row>
    <row r="5" spans="1:44" s="19" customFormat="1" ht="16.5" customHeight="1" x14ac:dyDescent="0.2">
      <c r="B5" s="19" t="s">
        <v>3</v>
      </c>
      <c r="C5" s="19" t="s">
        <v>6</v>
      </c>
      <c r="D5" s="19" t="s">
        <v>8</v>
      </c>
      <c r="E5" s="19" t="s">
        <v>9</v>
      </c>
      <c r="F5" s="24" t="s">
        <v>61</v>
      </c>
      <c r="G5" s="24" t="s">
        <v>67</v>
      </c>
      <c r="H5" s="24" t="s">
        <v>73</v>
      </c>
      <c r="I5" s="24" t="s">
        <v>75</v>
      </c>
      <c r="J5" s="19" t="s">
        <v>11</v>
      </c>
      <c r="K5" s="19" t="s">
        <v>12</v>
      </c>
      <c r="L5" s="19" t="s">
        <v>13</v>
      </c>
      <c r="M5" s="24" t="s">
        <v>62</v>
      </c>
      <c r="N5" s="24" t="s">
        <v>68</v>
      </c>
      <c r="O5" s="30" t="s">
        <v>76</v>
      </c>
      <c r="P5" s="24" t="s">
        <v>77</v>
      </c>
      <c r="Q5" s="19" t="s">
        <v>15</v>
      </c>
      <c r="R5" s="19" t="s">
        <v>16</v>
      </c>
      <c r="S5" s="19" t="s">
        <v>17</v>
      </c>
      <c r="T5" s="24" t="s">
        <v>63</v>
      </c>
      <c r="U5" s="24" t="s">
        <v>69</v>
      </c>
      <c r="V5" s="24" t="s">
        <v>74</v>
      </c>
      <c r="W5" s="24" t="s">
        <v>78</v>
      </c>
      <c r="X5" s="19" t="s">
        <v>19</v>
      </c>
      <c r="Y5" s="19" t="s">
        <v>21</v>
      </c>
      <c r="Z5" s="19" t="s">
        <v>22</v>
      </c>
      <c r="AA5" s="24" t="s">
        <v>64</v>
      </c>
      <c r="AB5" s="24" t="s">
        <v>70</v>
      </c>
      <c r="AC5" s="24" t="s">
        <v>79</v>
      </c>
      <c r="AD5" s="24" t="s">
        <v>80</v>
      </c>
      <c r="AE5" s="19" t="s">
        <v>24</v>
      </c>
      <c r="AF5" s="19" t="s">
        <v>25</v>
      </c>
      <c r="AG5" s="19" t="s">
        <v>26</v>
      </c>
      <c r="AH5" s="24" t="s">
        <v>65</v>
      </c>
      <c r="AI5" s="24" t="s">
        <v>71</v>
      </c>
      <c r="AJ5" s="24" t="s">
        <v>81</v>
      </c>
      <c r="AK5" s="24" t="s">
        <v>82</v>
      </c>
      <c r="AL5" s="19" t="s">
        <v>27</v>
      </c>
      <c r="AM5" s="19" t="s">
        <v>28</v>
      </c>
      <c r="AN5" s="19" t="s">
        <v>29</v>
      </c>
      <c r="AO5" s="24" t="s">
        <v>66</v>
      </c>
      <c r="AP5" s="24" t="s">
        <v>72</v>
      </c>
      <c r="AQ5" s="24" t="s">
        <v>83</v>
      </c>
      <c r="AR5" s="24" t="s">
        <v>84</v>
      </c>
    </row>
    <row r="6" spans="1:44" ht="18.75" customHeight="1" x14ac:dyDescent="0.2">
      <c r="B6" s="12" t="s">
        <v>60</v>
      </c>
      <c r="C6" s="20" t="str">
        <f t="shared" ref="C6:C17" ca="1" si="0">IFERROR(IF(TEXT(DATE(Năm_Dương_lịch,ROW($A1),1),"ddd")=LEFT(C$5,4),DATE(Năm_Dương_lịch,ROW($A1),1),""),"")</f>
        <v/>
      </c>
      <c r="D6" s="20" t="str">
        <f t="shared" ref="D6:I17" ca="1" si="1">IFERROR(IF(TEXT(DATE(Năm_Dương_lịch,ROW($A1),1),"ddd")=LEFT(D$5,4),DATE(Năm_Dương_lịch,ROW($A1),1),IF(C6&gt;=1,C6+1,"")),"")</f>
        <v/>
      </c>
      <c r="E6" s="20" t="str">
        <f t="shared" ca="1" si="1"/>
        <v/>
      </c>
      <c r="F6" s="20" t="str">
        <f t="shared" ca="1" si="1"/>
        <v/>
      </c>
      <c r="G6" s="20" t="str">
        <f t="shared" ca="1" si="1"/>
        <v/>
      </c>
      <c r="H6" s="20" t="str">
        <f t="shared" ca="1" si="1"/>
        <v/>
      </c>
      <c r="I6" s="20" t="str">
        <f t="shared" ca="1" si="1"/>
        <v/>
      </c>
      <c r="J6" s="20" t="str">
        <f t="shared" ref="J6:J17" ca="1" si="2">IFERROR(IF(I6&gt;=1,I6+1,""),"")</f>
        <v/>
      </c>
      <c r="K6" s="20" t="str">
        <f t="shared" ref="K6:K17" ca="1" si="3">IFERROR(IF(J6&gt;=1,J6+1,""),"")</f>
        <v/>
      </c>
      <c r="L6" s="20" t="str">
        <f t="shared" ref="L6:L17" ca="1" si="4">IFERROR(IF(K6&gt;=1,K6+1,""),"")</f>
        <v/>
      </c>
      <c r="M6" s="20" t="str">
        <f t="shared" ref="M6:M17" ca="1" si="5">IFERROR(IF(L6&gt;=1,L6+1,""),"")</f>
        <v/>
      </c>
      <c r="N6" s="20" t="str">
        <f t="shared" ref="N6:N17" ca="1" si="6">IFERROR(IF(M6&gt;=1,M6+1,""),"")</f>
        <v/>
      </c>
      <c r="O6" s="20" t="str">
        <f t="shared" ref="O6:O17" ca="1" si="7">IFERROR(IF(N6&gt;=1,N6+1,""),"")</f>
        <v/>
      </c>
      <c r="P6" s="20" t="str">
        <f t="shared" ref="P6:P17" ca="1" si="8">IFERROR(IF(O6&gt;=1,O6+1,""),"")</f>
        <v/>
      </c>
      <c r="Q6" s="20" t="str">
        <f t="shared" ref="Q6:Q17" ca="1" si="9">IFERROR(IF(P6&gt;=1,P6+1,""),"")</f>
        <v/>
      </c>
      <c r="R6" s="20" t="str">
        <f t="shared" ref="R6:R17" ca="1" si="10">IFERROR(IF(Q6&gt;=1,Q6+1,""),"")</f>
        <v/>
      </c>
      <c r="S6" s="20" t="str">
        <f t="shared" ref="S6:S17" ca="1" si="11">IFERROR(IF(R6&gt;=1,R6+1,""),"")</f>
        <v/>
      </c>
      <c r="T6" s="20" t="str">
        <f t="shared" ref="T6:T17" ca="1" si="12">IFERROR(IF(S6&gt;=1,S6+1,""),"")</f>
        <v/>
      </c>
      <c r="U6" s="20" t="str">
        <f t="shared" ref="U6:U17" ca="1" si="13">IFERROR(IF(T6&gt;=1,T6+1,""),"")</f>
        <v/>
      </c>
      <c r="V6" s="20" t="str">
        <f t="shared" ref="V6:V17" ca="1" si="14">IFERROR(IF(U6&gt;=1,U6+1,""),"")</f>
        <v/>
      </c>
      <c r="W6" s="20" t="str">
        <f t="shared" ref="W6:W17" ca="1" si="15">IFERROR(IF(V6&gt;=1,V6+1,""),"")</f>
        <v/>
      </c>
      <c r="X6" s="20" t="str">
        <f t="shared" ref="X6:X17" ca="1" si="16">IFERROR(IF(W6&gt;=1,W6+1,""),"")</f>
        <v/>
      </c>
      <c r="Y6" s="20" t="str">
        <f t="shared" ref="Y6:Y17" ca="1" si="17">IFERROR(IF(X6&gt;=1,X6+1,""),"")</f>
        <v/>
      </c>
      <c r="Z6" s="20" t="str">
        <f t="shared" ref="Z6:Z17" ca="1" si="18">IFERROR(IF(Y6&gt;=1,Y6+1,""),"")</f>
        <v/>
      </c>
      <c r="AA6" s="20" t="str">
        <f t="shared" ref="AA6:AA17" ca="1" si="19">IFERROR(IF(Z6&gt;=1,Z6+1,""),"")</f>
        <v/>
      </c>
      <c r="AB6" s="20" t="str">
        <f t="shared" ref="AB6:AB17" ca="1" si="20">IFERROR(IF(AA6&gt;=1,AA6+1,""),"")</f>
        <v/>
      </c>
      <c r="AC6" s="20" t="str">
        <f t="shared" ref="AC6:AC17" ca="1" si="21">IFERROR(IF(AB6&gt;=1,AB6+1,""),"")</f>
        <v/>
      </c>
      <c r="AD6" s="20" t="str">
        <f t="shared" ref="AD6:AD17" ca="1" si="22">IFERROR(IF(AC6&gt;=1,AC6+1,""),"")</f>
        <v/>
      </c>
      <c r="AE6" s="20" t="str">
        <f t="shared" ref="AE6:AE17" ca="1" si="23">IFERROR(IF(AD6&gt;=1,AD6+1,""),"")</f>
        <v/>
      </c>
      <c r="AF6" s="20" t="str">
        <f t="shared" ref="AF6:AF17" ca="1" si="24">IFERROR(IF(AE6&gt;=1,AE6+1,""),"")</f>
        <v/>
      </c>
      <c r="AG6" s="20" t="str">
        <f t="shared" ref="AG6:AG17" ca="1" si="25">IFERROR(IF(AF6&gt;=1,AF6+1,""),"")</f>
        <v/>
      </c>
      <c r="AH6" s="20" t="str">
        <f t="shared" ref="AH6:AH17" ca="1" si="26">IFERROR(IF(AG6&gt;=1,AG6+1,""),"")</f>
        <v/>
      </c>
      <c r="AI6" s="20" t="str">
        <f t="shared" ref="AI6:AI17" ca="1" si="27">IFERROR(IF(AH6&gt;=1,AH6+1,""),"")</f>
        <v/>
      </c>
      <c r="AJ6" s="20" t="str">
        <f t="shared" ref="AJ6:AJ17" ca="1" si="28">IFERROR(IF(AI6&gt;=1,AI6+1,""),"")</f>
        <v/>
      </c>
      <c r="AK6" s="20" t="str">
        <f t="shared" ref="AK6:AK17" ca="1" si="29">IFERROR(IF(AJ6&gt;=1,AJ6+1,""),"")</f>
        <v/>
      </c>
      <c r="AL6" s="20" t="str">
        <f t="shared" ref="AL6:AR17" ca="1" si="30">IFERROR(IF(AND(AK6&gt;=1,AK6+1&lt;=DATE(Năm_Dương_lịch,ROW($A1)+1,0)),AK6+1,""),"")</f>
        <v/>
      </c>
      <c r="AM6" s="20" t="str">
        <f t="shared" ca="1" si="30"/>
        <v/>
      </c>
      <c r="AN6" s="20" t="str">
        <f t="shared" ca="1" si="30"/>
        <v/>
      </c>
      <c r="AO6" s="20" t="str">
        <f t="shared" ca="1" si="30"/>
        <v/>
      </c>
      <c r="AP6" s="20" t="str">
        <f t="shared" ca="1" si="30"/>
        <v/>
      </c>
      <c r="AQ6" s="20" t="str">
        <f t="shared" ca="1" si="30"/>
        <v/>
      </c>
      <c r="AR6" s="20" t="str">
        <f t="shared" ca="1" si="30"/>
        <v/>
      </c>
    </row>
    <row r="7" spans="1:44" ht="18.75" customHeight="1" x14ac:dyDescent="0.2">
      <c r="B7" s="12" t="s">
        <v>49</v>
      </c>
      <c r="C7" s="20" t="str">
        <f t="shared" ca="1" si="0"/>
        <v/>
      </c>
      <c r="D7" s="20" t="str">
        <f t="shared" ca="1" si="1"/>
        <v/>
      </c>
      <c r="E7" s="20" t="str">
        <f t="shared" ca="1" si="1"/>
        <v/>
      </c>
      <c r="F7" s="20" t="str">
        <f t="shared" ca="1" si="1"/>
        <v/>
      </c>
      <c r="G7" s="20" t="str">
        <f t="shared" ca="1" si="1"/>
        <v/>
      </c>
      <c r="H7" s="20" t="str">
        <f t="shared" ca="1" si="1"/>
        <v/>
      </c>
      <c r="I7" s="20" t="str">
        <f t="shared" ca="1" si="1"/>
        <v/>
      </c>
      <c r="J7" s="20" t="str">
        <f t="shared" ca="1" si="2"/>
        <v/>
      </c>
      <c r="K7" s="20" t="str">
        <f t="shared" ca="1" si="3"/>
        <v/>
      </c>
      <c r="L7" s="20" t="str">
        <f t="shared" ca="1" si="4"/>
        <v/>
      </c>
      <c r="M7" s="20" t="str">
        <f t="shared" ca="1" si="5"/>
        <v/>
      </c>
      <c r="N7" s="20" t="str">
        <f t="shared" ca="1" si="6"/>
        <v/>
      </c>
      <c r="O7" s="20" t="str">
        <f t="shared" ca="1" si="7"/>
        <v/>
      </c>
      <c r="P7" s="20" t="str">
        <f t="shared" ca="1" si="8"/>
        <v/>
      </c>
      <c r="Q7" s="20" t="str">
        <f t="shared" ca="1" si="9"/>
        <v/>
      </c>
      <c r="R7" s="20" t="str">
        <f t="shared" ca="1" si="10"/>
        <v/>
      </c>
      <c r="S7" s="20" t="str">
        <f t="shared" ca="1" si="11"/>
        <v/>
      </c>
      <c r="T7" s="20" t="str">
        <f t="shared" ca="1" si="12"/>
        <v/>
      </c>
      <c r="U7" s="20" t="str">
        <f t="shared" ca="1" si="13"/>
        <v/>
      </c>
      <c r="V7" s="20" t="str">
        <f t="shared" ca="1" si="14"/>
        <v/>
      </c>
      <c r="W7" s="20" t="str">
        <f t="shared" ca="1" si="15"/>
        <v/>
      </c>
      <c r="X7" s="20" t="str">
        <f t="shared" ca="1" si="16"/>
        <v/>
      </c>
      <c r="Y7" s="20" t="str">
        <f t="shared" ca="1" si="17"/>
        <v/>
      </c>
      <c r="Z7" s="20" t="str">
        <f t="shared" ca="1" si="18"/>
        <v/>
      </c>
      <c r="AA7" s="20" t="str">
        <f t="shared" ca="1" si="19"/>
        <v/>
      </c>
      <c r="AB7" s="20" t="str">
        <f t="shared" ca="1" si="20"/>
        <v/>
      </c>
      <c r="AC7" s="20" t="str">
        <f t="shared" ca="1" si="21"/>
        <v/>
      </c>
      <c r="AD7" s="20" t="str">
        <f t="shared" ca="1" si="22"/>
        <v/>
      </c>
      <c r="AE7" s="20" t="str">
        <f t="shared" ca="1" si="23"/>
        <v/>
      </c>
      <c r="AF7" s="20" t="str">
        <f t="shared" ca="1" si="24"/>
        <v/>
      </c>
      <c r="AG7" s="20" t="str">
        <f t="shared" ca="1" si="25"/>
        <v/>
      </c>
      <c r="AH7" s="20" t="str">
        <f t="shared" ca="1" si="26"/>
        <v/>
      </c>
      <c r="AI7" s="20" t="str">
        <f t="shared" ca="1" si="27"/>
        <v/>
      </c>
      <c r="AJ7" s="20" t="str">
        <f t="shared" ca="1" si="28"/>
        <v/>
      </c>
      <c r="AK7" s="20" t="str">
        <f t="shared" ca="1" si="29"/>
        <v/>
      </c>
      <c r="AL7" s="20" t="str">
        <f t="shared" ca="1" si="30"/>
        <v/>
      </c>
      <c r="AM7" s="20" t="str">
        <f t="shared" ca="1" si="30"/>
        <v/>
      </c>
      <c r="AN7" s="20" t="str">
        <f t="shared" ca="1" si="30"/>
        <v/>
      </c>
      <c r="AO7" s="20" t="str">
        <f t="shared" ca="1" si="30"/>
        <v/>
      </c>
      <c r="AP7" s="20" t="str">
        <f t="shared" ca="1" si="30"/>
        <v/>
      </c>
      <c r="AQ7" s="20" t="str">
        <f t="shared" ca="1" si="30"/>
        <v/>
      </c>
      <c r="AR7" s="20" t="str">
        <f t="shared" ca="1" si="30"/>
        <v/>
      </c>
    </row>
    <row r="8" spans="1:44" ht="18.75" customHeight="1" x14ac:dyDescent="0.2">
      <c r="A8" s="17"/>
      <c r="B8" s="12" t="s">
        <v>50</v>
      </c>
      <c r="C8" s="20" t="str">
        <f t="shared" ca="1" si="0"/>
        <v/>
      </c>
      <c r="D8" s="20" t="str">
        <f t="shared" ca="1" si="1"/>
        <v/>
      </c>
      <c r="E8" s="20" t="str">
        <f t="shared" ca="1" si="1"/>
        <v/>
      </c>
      <c r="F8" s="20" t="str">
        <f t="shared" ca="1" si="1"/>
        <v/>
      </c>
      <c r="G8" s="20" t="str">
        <f t="shared" ca="1" si="1"/>
        <v/>
      </c>
      <c r="H8" s="20" t="str">
        <f t="shared" ca="1" si="1"/>
        <v/>
      </c>
      <c r="I8" s="20" t="str">
        <f t="shared" ca="1" si="1"/>
        <v/>
      </c>
      <c r="J8" s="20" t="str">
        <f t="shared" ca="1" si="2"/>
        <v/>
      </c>
      <c r="K8" s="20" t="str">
        <f t="shared" ca="1" si="3"/>
        <v/>
      </c>
      <c r="L8" s="20" t="str">
        <f t="shared" ca="1" si="4"/>
        <v/>
      </c>
      <c r="M8" s="20" t="str">
        <f t="shared" ca="1" si="5"/>
        <v/>
      </c>
      <c r="N8" s="20" t="str">
        <f t="shared" ca="1" si="6"/>
        <v/>
      </c>
      <c r="O8" s="20" t="str">
        <f t="shared" ca="1" si="7"/>
        <v/>
      </c>
      <c r="P8" s="20" t="str">
        <f t="shared" ca="1" si="8"/>
        <v/>
      </c>
      <c r="Q8" s="20" t="str">
        <f t="shared" ca="1" si="9"/>
        <v/>
      </c>
      <c r="R8" s="20" t="str">
        <f t="shared" ca="1" si="10"/>
        <v/>
      </c>
      <c r="S8" s="20" t="str">
        <f t="shared" ca="1" si="11"/>
        <v/>
      </c>
      <c r="T8" s="20" t="str">
        <f t="shared" ca="1" si="12"/>
        <v/>
      </c>
      <c r="U8" s="20" t="str">
        <f t="shared" ca="1" si="13"/>
        <v/>
      </c>
      <c r="V8" s="20" t="str">
        <f t="shared" ca="1" si="14"/>
        <v/>
      </c>
      <c r="W8" s="20" t="str">
        <f t="shared" ca="1" si="15"/>
        <v/>
      </c>
      <c r="X8" s="20" t="str">
        <f t="shared" ca="1" si="16"/>
        <v/>
      </c>
      <c r="Y8" s="20" t="str">
        <f t="shared" ca="1" si="17"/>
        <v/>
      </c>
      <c r="Z8" s="20" t="str">
        <f t="shared" ca="1" si="18"/>
        <v/>
      </c>
      <c r="AA8" s="20" t="str">
        <f t="shared" ca="1" si="19"/>
        <v/>
      </c>
      <c r="AB8" s="20" t="str">
        <f t="shared" ca="1" si="20"/>
        <v/>
      </c>
      <c r="AC8" s="20" t="str">
        <f t="shared" ca="1" si="21"/>
        <v/>
      </c>
      <c r="AD8" s="20" t="str">
        <f t="shared" ca="1" si="22"/>
        <v/>
      </c>
      <c r="AE8" s="20" t="str">
        <f t="shared" ca="1" si="23"/>
        <v/>
      </c>
      <c r="AF8" s="20" t="str">
        <f t="shared" ca="1" si="24"/>
        <v/>
      </c>
      <c r="AG8" s="20" t="str">
        <f t="shared" ca="1" si="25"/>
        <v/>
      </c>
      <c r="AH8" s="20" t="str">
        <f t="shared" ca="1" si="26"/>
        <v/>
      </c>
      <c r="AI8" s="20" t="str">
        <f t="shared" ca="1" si="27"/>
        <v/>
      </c>
      <c r="AJ8" s="20" t="str">
        <f t="shared" ca="1" si="28"/>
        <v/>
      </c>
      <c r="AK8" s="20" t="str">
        <f t="shared" ca="1" si="29"/>
        <v/>
      </c>
      <c r="AL8" s="20" t="str">
        <f t="shared" ca="1" si="30"/>
        <v/>
      </c>
      <c r="AM8" s="20" t="str">
        <f t="shared" ca="1" si="30"/>
        <v/>
      </c>
      <c r="AN8" s="20" t="str">
        <f t="shared" ca="1" si="30"/>
        <v/>
      </c>
      <c r="AO8" s="20" t="str">
        <f t="shared" ca="1" si="30"/>
        <v/>
      </c>
      <c r="AP8" s="20" t="str">
        <f t="shared" ca="1" si="30"/>
        <v/>
      </c>
      <c r="AQ8" s="20" t="str">
        <f t="shared" ca="1" si="30"/>
        <v/>
      </c>
      <c r="AR8" s="20" t="str">
        <f t="shared" ca="1" si="30"/>
        <v/>
      </c>
    </row>
    <row r="9" spans="1:44" ht="18.75" customHeight="1" x14ac:dyDescent="0.2">
      <c r="B9" s="12" t="s">
        <v>51</v>
      </c>
      <c r="C9" s="20" t="str">
        <f t="shared" ca="1" si="0"/>
        <v/>
      </c>
      <c r="D9" s="20" t="str">
        <f t="shared" ca="1" si="1"/>
        <v/>
      </c>
      <c r="E9" s="20" t="str">
        <f t="shared" ca="1" si="1"/>
        <v/>
      </c>
      <c r="F9" s="20" t="str">
        <f t="shared" ca="1" si="1"/>
        <v/>
      </c>
      <c r="G9" s="20" t="str">
        <f t="shared" ca="1" si="1"/>
        <v/>
      </c>
      <c r="H9" s="20" t="str">
        <f t="shared" ca="1" si="1"/>
        <v/>
      </c>
      <c r="I9" s="20" t="str">
        <f t="shared" ca="1" si="1"/>
        <v/>
      </c>
      <c r="J9" s="20" t="str">
        <f t="shared" ca="1" si="2"/>
        <v/>
      </c>
      <c r="K9" s="20" t="str">
        <f t="shared" ca="1" si="3"/>
        <v/>
      </c>
      <c r="L9" s="20" t="str">
        <f t="shared" ca="1" si="4"/>
        <v/>
      </c>
      <c r="M9" s="20" t="str">
        <f t="shared" ca="1" si="5"/>
        <v/>
      </c>
      <c r="N9" s="20" t="str">
        <f t="shared" ca="1" si="6"/>
        <v/>
      </c>
      <c r="O9" s="20" t="str">
        <f t="shared" ca="1" si="7"/>
        <v/>
      </c>
      <c r="P9" s="20" t="str">
        <f t="shared" ca="1" si="8"/>
        <v/>
      </c>
      <c r="Q9" s="20" t="str">
        <f t="shared" ca="1" si="9"/>
        <v/>
      </c>
      <c r="R9" s="20" t="str">
        <f t="shared" ca="1" si="10"/>
        <v/>
      </c>
      <c r="S9" s="20" t="str">
        <f t="shared" ca="1" si="11"/>
        <v/>
      </c>
      <c r="T9" s="20" t="str">
        <f t="shared" ca="1" si="12"/>
        <v/>
      </c>
      <c r="U9" s="20" t="str">
        <f t="shared" ca="1" si="13"/>
        <v/>
      </c>
      <c r="V9" s="20" t="str">
        <f t="shared" ca="1" si="14"/>
        <v/>
      </c>
      <c r="W9" s="20" t="str">
        <f t="shared" ca="1" si="15"/>
        <v/>
      </c>
      <c r="X9" s="20" t="str">
        <f t="shared" ca="1" si="16"/>
        <v/>
      </c>
      <c r="Y9" s="20" t="str">
        <f t="shared" ca="1" si="17"/>
        <v/>
      </c>
      <c r="Z9" s="20" t="str">
        <f t="shared" ca="1" si="18"/>
        <v/>
      </c>
      <c r="AA9" s="20" t="str">
        <f t="shared" ca="1" si="19"/>
        <v/>
      </c>
      <c r="AB9" s="20" t="str">
        <f t="shared" ca="1" si="20"/>
        <v/>
      </c>
      <c r="AC9" s="20" t="str">
        <f t="shared" ca="1" si="21"/>
        <v/>
      </c>
      <c r="AD9" s="20" t="str">
        <f t="shared" ca="1" si="22"/>
        <v/>
      </c>
      <c r="AE9" s="20" t="str">
        <f t="shared" ca="1" si="23"/>
        <v/>
      </c>
      <c r="AF9" s="20" t="str">
        <f t="shared" ca="1" si="24"/>
        <v/>
      </c>
      <c r="AG9" s="20" t="str">
        <f t="shared" ca="1" si="25"/>
        <v/>
      </c>
      <c r="AH9" s="20" t="str">
        <f t="shared" ca="1" si="26"/>
        <v/>
      </c>
      <c r="AI9" s="20" t="str">
        <f t="shared" ca="1" si="27"/>
        <v/>
      </c>
      <c r="AJ9" s="20" t="str">
        <f t="shared" ca="1" si="28"/>
        <v/>
      </c>
      <c r="AK9" s="20" t="str">
        <f t="shared" ca="1" si="29"/>
        <v/>
      </c>
      <c r="AL9" s="20" t="str">
        <f t="shared" ca="1" si="30"/>
        <v/>
      </c>
      <c r="AM9" s="20" t="str">
        <f t="shared" ca="1" si="30"/>
        <v/>
      </c>
      <c r="AN9" s="20" t="str">
        <f t="shared" ca="1" si="30"/>
        <v/>
      </c>
      <c r="AO9" s="20" t="str">
        <f t="shared" ca="1" si="30"/>
        <v/>
      </c>
      <c r="AP9" s="20" t="str">
        <f t="shared" ca="1" si="30"/>
        <v/>
      </c>
      <c r="AQ9" s="20" t="str">
        <f t="shared" ca="1" si="30"/>
        <v/>
      </c>
      <c r="AR9" s="20" t="str">
        <f t="shared" ca="1" si="30"/>
        <v/>
      </c>
    </row>
    <row r="10" spans="1:44" ht="18.75" customHeight="1" x14ac:dyDescent="0.2">
      <c r="B10" s="12" t="s">
        <v>52</v>
      </c>
      <c r="C10" s="20" t="str">
        <f t="shared" ca="1" si="0"/>
        <v/>
      </c>
      <c r="D10" s="20" t="str">
        <f t="shared" ca="1" si="1"/>
        <v/>
      </c>
      <c r="E10" s="20" t="str">
        <f t="shared" ca="1" si="1"/>
        <v/>
      </c>
      <c r="F10" s="20" t="str">
        <f t="shared" ca="1" si="1"/>
        <v/>
      </c>
      <c r="G10" s="20" t="str">
        <f t="shared" ca="1" si="1"/>
        <v/>
      </c>
      <c r="H10" s="20" t="str">
        <f t="shared" ca="1" si="1"/>
        <v/>
      </c>
      <c r="I10" s="20" t="str">
        <f t="shared" ca="1" si="1"/>
        <v/>
      </c>
      <c r="J10" s="20" t="str">
        <f t="shared" ca="1" si="2"/>
        <v/>
      </c>
      <c r="K10" s="20" t="str">
        <f t="shared" ca="1" si="3"/>
        <v/>
      </c>
      <c r="L10" s="20" t="str">
        <f t="shared" ca="1" si="4"/>
        <v/>
      </c>
      <c r="M10" s="20" t="str">
        <f t="shared" ca="1" si="5"/>
        <v/>
      </c>
      <c r="N10" s="20" t="str">
        <f t="shared" ca="1" si="6"/>
        <v/>
      </c>
      <c r="O10" s="20" t="str">
        <f t="shared" ca="1" si="7"/>
        <v/>
      </c>
      <c r="P10" s="20" t="str">
        <f t="shared" ca="1" si="8"/>
        <v/>
      </c>
      <c r="Q10" s="20" t="str">
        <f t="shared" ca="1" si="9"/>
        <v/>
      </c>
      <c r="R10" s="20" t="str">
        <f t="shared" ca="1" si="10"/>
        <v/>
      </c>
      <c r="S10" s="20" t="str">
        <f t="shared" ca="1" si="11"/>
        <v/>
      </c>
      <c r="T10" s="20" t="str">
        <f t="shared" ca="1" si="12"/>
        <v/>
      </c>
      <c r="U10" s="20" t="str">
        <f t="shared" ca="1" si="13"/>
        <v/>
      </c>
      <c r="V10" s="20" t="str">
        <f t="shared" ca="1" si="14"/>
        <v/>
      </c>
      <c r="W10" s="20" t="str">
        <f t="shared" ca="1" si="15"/>
        <v/>
      </c>
      <c r="X10" s="20" t="str">
        <f t="shared" ca="1" si="16"/>
        <v/>
      </c>
      <c r="Y10" s="20" t="str">
        <f t="shared" ca="1" si="17"/>
        <v/>
      </c>
      <c r="Z10" s="20" t="str">
        <f t="shared" ca="1" si="18"/>
        <v/>
      </c>
      <c r="AA10" s="20" t="str">
        <f t="shared" ca="1" si="19"/>
        <v/>
      </c>
      <c r="AB10" s="20" t="str">
        <f t="shared" ca="1" si="20"/>
        <v/>
      </c>
      <c r="AC10" s="20" t="str">
        <f t="shared" ca="1" si="21"/>
        <v/>
      </c>
      <c r="AD10" s="20" t="str">
        <f t="shared" ca="1" si="22"/>
        <v/>
      </c>
      <c r="AE10" s="20" t="str">
        <f t="shared" ca="1" si="23"/>
        <v/>
      </c>
      <c r="AF10" s="20" t="str">
        <f t="shared" ca="1" si="24"/>
        <v/>
      </c>
      <c r="AG10" s="20" t="str">
        <f t="shared" ca="1" si="25"/>
        <v/>
      </c>
      <c r="AH10" s="20" t="str">
        <f t="shared" ca="1" si="26"/>
        <v/>
      </c>
      <c r="AI10" s="20" t="str">
        <f t="shared" ca="1" si="27"/>
        <v/>
      </c>
      <c r="AJ10" s="20" t="str">
        <f t="shared" ca="1" si="28"/>
        <v/>
      </c>
      <c r="AK10" s="20" t="str">
        <f t="shared" ca="1" si="29"/>
        <v/>
      </c>
      <c r="AL10" s="20" t="str">
        <f t="shared" ca="1" si="30"/>
        <v/>
      </c>
      <c r="AM10" s="20" t="str">
        <f t="shared" ca="1" si="30"/>
        <v/>
      </c>
      <c r="AN10" s="20" t="str">
        <f t="shared" ca="1" si="30"/>
        <v/>
      </c>
      <c r="AO10" s="20" t="str">
        <f t="shared" ca="1" si="30"/>
        <v/>
      </c>
      <c r="AP10" s="20" t="str">
        <f t="shared" ca="1" si="30"/>
        <v/>
      </c>
      <c r="AQ10" s="20" t="str">
        <f t="shared" ca="1" si="30"/>
        <v/>
      </c>
      <c r="AR10" s="20" t="str">
        <f t="shared" ca="1" si="30"/>
        <v/>
      </c>
    </row>
    <row r="11" spans="1:44" ht="18.75" customHeight="1" x14ac:dyDescent="0.2">
      <c r="B11" s="12" t="s">
        <v>53</v>
      </c>
      <c r="C11" s="20" t="str">
        <f t="shared" ca="1" si="0"/>
        <v/>
      </c>
      <c r="D11" s="20" t="str">
        <f t="shared" ca="1" si="1"/>
        <v/>
      </c>
      <c r="E11" s="20" t="str">
        <f t="shared" ca="1" si="1"/>
        <v/>
      </c>
      <c r="F11" s="20" t="str">
        <f t="shared" ca="1" si="1"/>
        <v/>
      </c>
      <c r="G11" s="20" t="str">
        <f t="shared" ca="1" si="1"/>
        <v/>
      </c>
      <c r="H11" s="20" t="str">
        <f t="shared" ca="1" si="1"/>
        <v/>
      </c>
      <c r="I11" s="20" t="str">
        <f t="shared" ca="1" si="1"/>
        <v/>
      </c>
      <c r="J11" s="20" t="str">
        <f t="shared" ca="1" si="2"/>
        <v/>
      </c>
      <c r="K11" s="20" t="str">
        <f t="shared" ca="1" si="3"/>
        <v/>
      </c>
      <c r="L11" s="20" t="str">
        <f t="shared" ca="1" si="4"/>
        <v/>
      </c>
      <c r="M11" s="20" t="str">
        <f t="shared" ca="1" si="5"/>
        <v/>
      </c>
      <c r="N11" s="20" t="str">
        <f t="shared" ca="1" si="6"/>
        <v/>
      </c>
      <c r="O11" s="20" t="str">
        <f t="shared" ca="1" si="7"/>
        <v/>
      </c>
      <c r="P11" s="20" t="str">
        <f t="shared" ca="1" si="8"/>
        <v/>
      </c>
      <c r="Q11" s="20" t="str">
        <f t="shared" ca="1" si="9"/>
        <v/>
      </c>
      <c r="R11" s="20" t="str">
        <f t="shared" ca="1" si="10"/>
        <v/>
      </c>
      <c r="S11" s="20" t="str">
        <f t="shared" ca="1" si="11"/>
        <v/>
      </c>
      <c r="T11" s="20" t="str">
        <f t="shared" ca="1" si="12"/>
        <v/>
      </c>
      <c r="U11" s="20" t="str">
        <f t="shared" ca="1" si="13"/>
        <v/>
      </c>
      <c r="V11" s="20" t="str">
        <f t="shared" ca="1" si="14"/>
        <v/>
      </c>
      <c r="W11" s="20" t="str">
        <f t="shared" ca="1" si="15"/>
        <v/>
      </c>
      <c r="X11" s="20" t="str">
        <f t="shared" ca="1" si="16"/>
        <v/>
      </c>
      <c r="Y11" s="20" t="str">
        <f t="shared" ca="1" si="17"/>
        <v/>
      </c>
      <c r="Z11" s="20" t="str">
        <f t="shared" ca="1" si="18"/>
        <v/>
      </c>
      <c r="AA11" s="20" t="str">
        <f t="shared" ca="1" si="19"/>
        <v/>
      </c>
      <c r="AB11" s="20" t="str">
        <f t="shared" ca="1" si="20"/>
        <v/>
      </c>
      <c r="AC11" s="20" t="str">
        <f t="shared" ca="1" si="21"/>
        <v/>
      </c>
      <c r="AD11" s="20" t="str">
        <f t="shared" ca="1" si="22"/>
        <v/>
      </c>
      <c r="AE11" s="20" t="str">
        <f t="shared" ca="1" si="23"/>
        <v/>
      </c>
      <c r="AF11" s="20" t="str">
        <f t="shared" ca="1" si="24"/>
        <v/>
      </c>
      <c r="AG11" s="20" t="str">
        <f t="shared" ca="1" si="25"/>
        <v/>
      </c>
      <c r="AH11" s="20" t="str">
        <f t="shared" ca="1" si="26"/>
        <v/>
      </c>
      <c r="AI11" s="20" t="str">
        <f t="shared" ca="1" si="27"/>
        <v/>
      </c>
      <c r="AJ11" s="20" t="str">
        <f t="shared" ca="1" si="28"/>
        <v/>
      </c>
      <c r="AK11" s="20" t="str">
        <f t="shared" ca="1" si="29"/>
        <v/>
      </c>
      <c r="AL11" s="20" t="str">
        <f t="shared" ca="1" si="30"/>
        <v/>
      </c>
      <c r="AM11" s="20" t="str">
        <f t="shared" ca="1" si="30"/>
        <v/>
      </c>
      <c r="AN11" s="20" t="str">
        <f t="shared" ca="1" si="30"/>
        <v/>
      </c>
      <c r="AO11" s="20" t="str">
        <f t="shared" ca="1" si="30"/>
        <v/>
      </c>
      <c r="AP11" s="20" t="str">
        <f t="shared" ca="1" si="30"/>
        <v/>
      </c>
      <c r="AQ11" s="20" t="str">
        <f t="shared" ca="1" si="30"/>
        <v/>
      </c>
      <c r="AR11" s="20" t="str">
        <f t="shared" ca="1" si="30"/>
        <v/>
      </c>
    </row>
    <row r="12" spans="1:44" ht="18.75" customHeight="1" x14ac:dyDescent="0.2">
      <c r="B12" s="12" t="s">
        <v>54</v>
      </c>
      <c r="C12" s="20" t="str">
        <f t="shared" ca="1" si="0"/>
        <v/>
      </c>
      <c r="D12" s="20" t="str">
        <f t="shared" ca="1" si="1"/>
        <v/>
      </c>
      <c r="E12" s="20" t="str">
        <f t="shared" ca="1" si="1"/>
        <v/>
      </c>
      <c r="F12" s="20" t="str">
        <f t="shared" ca="1" si="1"/>
        <v/>
      </c>
      <c r="G12" s="20" t="str">
        <f t="shared" ca="1" si="1"/>
        <v/>
      </c>
      <c r="H12" s="20" t="str">
        <f t="shared" ca="1" si="1"/>
        <v/>
      </c>
      <c r="I12" s="20" t="str">
        <f t="shared" ca="1" si="1"/>
        <v/>
      </c>
      <c r="J12" s="20" t="str">
        <f t="shared" ca="1" si="2"/>
        <v/>
      </c>
      <c r="K12" s="20" t="str">
        <f t="shared" ca="1" si="3"/>
        <v/>
      </c>
      <c r="L12" s="20" t="str">
        <f t="shared" ca="1" si="4"/>
        <v/>
      </c>
      <c r="M12" s="20" t="str">
        <f t="shared" ca="1" si="5"/>
        <v/>
      </c>
      <c r="N12" s="20" t="str">
        <f t="shared" ca="1" si="6"/>
        <v/>
      </c>
      <c r="O12" s="20" t="str">
        <f t="shared" ca="1" si="7"/>
        <v/>
      </c>
      <c r="P12" s="20" t="str">
        <f t="shared" ca="1" si="8"/>
        <v/>
      </c>
      <c r="Q12" s="20" t="str">
        <f t="shared" ca="1" si="9"/>
        <v/>
      </c>
      <c r="R12" s="20" t="str">
        <f t="shared" ca="1" si="10"/>
        <v/>
      </c>
      <c r="S12" s="20" t="str">
        <f t="shared" ca="1" si="11"/>
        <v/>
      </c>
      <c r="T12" s="20" t="str">
        <f t="shared" ca="1" si="12"/>
        <v/>
      </c>
      <c r="U12" s="20" t="str">
        <f t="shared" ca="1" si="13"/>
        <v/>
      </c>
      <c r="V12" s="20" t="str">
        <f t="shared" ca="1" si="14"/>
        <v/>
      </c>
      <c r="W12" s="20" t="str">
        <f t="shared" ca="1" si="15"/>
        <v/>
      </c>
      <c r="X12" s="20" t="str">
        <f t="shared" ca="1" si="16"/>
        <v/>
      </c>
      <c r="Y12" s="20" t="str">
        <f t="shared" ca="1" si="17"/>
        <v/>
      </c>
      <c r="Z12" s="20" t="str">
        <f t="shared" ca="1" si="18"/>
        <v/>
      </c>
      <c r="AA12" s="20" t="str">
        <f t="shared" ca="1" si="19"/>
        <v/>
      </c>
      <c r="AB12" s="20" t="str">
        <f t="shared" ca="1" si="20"/>
        <v/>
      </c>
      <c r="AC12" s="20" t="str">
        <f t="shared" ca="1" si="21"/>
        <v/>
      </c>
      <c r="AD12" s="20" t="str">
        <f t="shared" ca="1" si="22"/>
        <v/>
      </c>
      <c r="AE12" s="20" t="str">
        <f t="shared" ca="1" si="23"/>
        <v/>
      </c>
      <c r="AF12" s="20" t="str">
        <f t="shared" ca="1" si="24"/>
        <v/>
      </c>
      <c r="AG12" s="20" t="str">
        <f t="shared" ca="1" si="25"/>
        <v/>
      </c>
      <c r="AH12" s="20" t="str">
        <f t="shared" ca="1" si="26"/>
        <v/>
      </c>
      <c r="AI12" s="20" t="str">
        <f t="shared" ca="1" si="27"/>
        <v/>
      </c>
      <c r="AJ12" s="20" t="str">
        <f t="shared" ca="1" si="28"/>
        <v/>
      </c>
      <c r="AK12" s="20" t="str">
        <f t="shared" ca="1" si="29"/>
        <v/>
      </c>
      <c r="AL12" s="20" t="str">
        <f t="shared" ca="1" si="30"/>
        <v/>
      </c>
      <c r="AM12" s="20" t="str">
        <f t="shared" ca="1" si="30"/>
        <v/>
      </c>
      <c r="AN12" s="20" t="str">
        <f t="shared" ca="1" si="30"/>
        <v/>
      </c>
      <c r="AO12" s="20" t="str">
        <f t="shared" ca="1" si="30"/>
        <v/>
      </c>
      <c r="AP12" s="20" t="str">
        <f t="shared" ca="1" si="30"/>
        <v/>
      </c>
      <c r="AQ12" s="20" t="str">
        <f t="shared" ca="1" si="30"/>
        <v/>
      </c>
      <c r="AR12" s="20" t="str">
        <f t="shared" ca="1" si="30"/>
        <v/>
      </c>
    </row>
    <row r="13" spans="1:44" ht="18.75" customHeight="1" x14ac:dyDescent="0.2">
      <c r="B13" s="12" t="s">
        <v>55</v>
      </c>
      <c r="C13" s="20" t="str">
        <f t="shared" ca="1" si="0"/>
        <v/>
      </c>
      <c r="D13" s="20" t="str">
        <f t="shared" ca="1" si="1"/>
        <v/>
      </c>
      <c r="E13" s="20" t="str">
        <f t="shared" ca="1" si="1"/>
        <v/>
      </c>
      <c r="F13" s="20" t="str">
        <f t="shared" ca="1" si="1"/>
        <v/>
      </c>
      <c r="G13" s="20" t="str">
        <f t="shared" ca="1" si="1"/>
        <v/>
      </c>
      <c r="H13" s="20" t="str">
        <f t="shared" ca="1" si="1"/>
        <v/>
      </c>
      <c r="I13" s="20" t="str">
        <f t="shared" ca="1" si="1"/>
        <v/>
      </c>
      <c r="J13" s="20" t="str">
        <f t="shared" ca="1" si="2"/>
        <v/>
      </c>
      <c r="K13" s="20" t="str">
        <f t="shared" ca="1" si="3"/>
        <v/>
      </c>
      <c r="L13" s="20" t="str">
        <f t="shared" ca="1" si="4"/>
        <v/>
      </c>
      <c r="M13" s="20" t="str">
        <f t="shared" ca="1" si="5"/>
        <v/>
      </c>
      <c r="N13" s="20" t="str">
        <f t="shared" ca="1" si="6"/>
        <v/>
      </c>
      <c r="O13" s="20" t="str">
        <f t="shared" ca="1" si="7"/>
        <v/>
      </c>
      <c r="P13" s="20" t="str">
        <f t="shared" ca="1" si="8"/>
        <v/>
      </c>
      <c r="Q13" s="20" t="str">
        <f t="shared" ca="1" si="9"/>
        <v/>
      </c>
      <c r="R13" s="20" t="str">
        <f t="shared" ca="1" si="10"/>
        <v/>
      </c>
      <c r="S13" s="20" t="str">
        <f t="shared" ca="1" si="11"/>
        <v/>
      </c>
      <c r="T13" s="20" t="str">
        <f t="shared" ca="1" si="12"/>
        <v/>
      </c>
      <c r="U13" s="20" t="str">
        <f t="shared" ca="1" si="13"/>
        <v/>
      </c>
      <c r="V13" s="20" t="str">
        <f t="shared" ca="1" si="14"/>
        <v/>
      </c>
      <c r="W13" s="20" t="str">
        <f t="shared" ca="1" si="15"/>
        <v/>
      </c>
      <c r="X13" s="20" t="str">
        <f t="shared" ca="1" si="16"/>
        <v/>
      </c>
      <c r="Y13" s="20" t="str">
        <f t="shared" ca="1" si="17"/>
        <v/>
      </c>
      <c r="Z13" s="20" t="str">
        <f t="shared" ca="1" si="18"/>
        <v/>
      </c>
      <c r="AA13" s="20" t="str">
        <f t="shared" ca="1" si="19"/>
        <v/>
      </c>
      <c r="AB13" s="20" t="str">
        <f t="shared" ca="1" si="20"/>
        <v/>
      </c>
      <c r="AC13" s="20" t="str">
        <f t="shared" ca="1" si="21"/>
        <v/>
      </c>
      <c r="AD13" s="20" t="str">
        <f t="shared" ca="1" si="22"/>
        <v/>
      </c>
      <c r="AE13" s="20" t="str">
        <f t="shared" ca="1" si="23"/>
        <v/>
      </c>
      <c r="AF13" s="20" t="str">
        <f t="shared" ca="1" si="24"/>
        <v/>
      </c>
      <c r="AG13" s="20" t="str">
        <f t="shared" ca="1" si="25"/>
        <v/>
      </c>
      <c r="AH13" s="20" t="str">
        <f t="shared" ca="1" si="26"/>
        <v/>
      </c>
      <c r="AI13" s="20" t="str">
        <f t="shared" ca="1" si="27"/>
        <v/>
      </c>
      <c r="AJ13" s="20" t="str">
        <f t="shared" ca="1" si="28"/>
        <v/>
      </c>
      <c r="AK13" s="20" t="str">
        <f t="shared" ca="1" si="29"/>
        <v/>
      </c>
      <c r="AL13" s="20" t="str">
        <f t="shared" ca="1" si="30"/>
        <v/>
      </c>
      <c r="AM13" s="20" t="str">
        <f t="shared" ca="1" si="30"/>
        <v/>
      </c>
      <c r="AN13" s="20" t="str">
        <f t="shared" ca="1" si="30"/>
        <v/>
      </c>
      <c r="AO13" s="20" t="str">
        <f t="shared" ca="1" si="30"/>
        <v/>
      </c>
      <c r="AP13" s="20" t="str">
        <f t="shared" ca="1" si="30"/>
        <v/>
      </c>
      <c r="AQ13" s="20" t="str">
        <f t="shared" ca="1" si="30"/>
        <v/>
      </c>
      <c r="AR13" s="20" t="str">
        <f t="shared" ca="1" si="30"/>
        <v/>
      </c>
    </row>
    <row r="14" spans="1:44" ht="18.75" customHeight="1" x14ac:dyDescent="0.2">
      <c r="B14" s="12" t="s">
        <v>56</v>
      </c>
      <c r="C14" s="20" t="str">
        <f t="shared" ca="1" si="0"/>
        <v/>
      </c>
      <c r="D14" s="20" t="str">
        <f t="shared" ca="1" si="1"/>
        <v/>
      </c>
      <c r="E14" s="20" t="str">
        <f t="shared" ca="1" si="1"/>
        <v/>
      </c>
      <c r="F14" s="20" t="str">
        <f t="shared" ca="1" si="1"/>
        <v/>
      </c>
      <c r="G14" s="20" t="str">
        <f t="shared" ca="1" si="1"/>
        <v/>
      </c>
      <c r="H14" s="20" t="str">
        <f t="shared" ca="1" si="1"/>
        <v/>
      </c>
      <c r="I14" s="20" t="str">
        <f t="shared" ca="1" si="1"/>
        <v/>
      </c>
      <c r="J14" s="20" t="str">
        <f t="shared" ca="1" si="2"/>
        <v/>
      </c>
      <c r="K14" s="20" t="str">
        <f t="shared" ca="1" si="3"/>
        <v/>
      </c>
      <c r="L14" s="20" t="str">
        <f t="shared" ca="1" si="4"/>
        <v/>
      </c>
      <c r="M14" s="20" t="str">
        <f t="shared" ca="1" si="5"/>
        <v/>
      </c>
      <c r="N14" s="20" t="str">
        <f t="shared" ca="1" si="6"/>
        <v/>
      </c>
      <c r="O14" s="20" t="str">
        <f t="shared" ca="1" si="7"/>
        <v/>
      </c>
      <c r="P14" s="20" t="str">
        <f t="shared" ca="1" si="8"/>
        <v/>
      </c>
      <c r="Q14" s="20" t="str">
        <f t="shared" ca="1" si="9"/>
        <v/>
      </c>
      <c r="R14" s="20" t="str">
        <f t="shared" ca="1" si="10"/>
        <v/>
      </c>
      <c r="S14" s="20" t="str">
        <f t="shared" ca="1" si="11"/>
        <v/>
      </c>
      <c r="T14" s="20" t="str">
        <f t="shared" ca="1" si="12"/>
        <v/>
      </c>
      <c r="U14" s="20" t="str">
        <f t="shared" ca="1" si="13"/>
        <v/>
      </c>
      <c r="V14" s="20" t="str">
        <f t="shared" ca="1" si="14"/>
        <v/>
      </c>
      <c r="W14" s="20" t="str">
        <f t="shared" ca="1" si="15"/>
        <v/>
      </c>
      <c r="X14" s="20" t="str">
        <f t="shared" ca="1" si="16"/>
        <v/>
      </c>
      <c r="Y14" s="20" t="str">
        <f t="shared" ca="1" si="17"/>
        <v/>
      </c>
      <c r="Z14" s="20" t="str">
        <f t="shared" ca="1" si="18"/>
        <v/>
      </c>
      <c r="AA14" s="20" t="str">
        <f t="shared" ca="1" si="19"/>
        <v/>
      </c>
      <c r="AB14" s="20" t="str">
        <f t="shared" ca="1" si="20"/>
        <v/>
      </c>
      <c r="AC14" s="20" t="str">
        <f t="shared" ca="1" si="21"/>
        <v/>
      </c>
      <c r="AD14" s="20" t="str">
        <f t="shared" ca="1" si="22"/>
        <v/>
      </c>
      <c r="AE14" s="20" t="str">
        <f t="shared" ca="1" si="23"/>
        <v/>
      </c>
      <c r="AF14" s="20" t="str">
        <f t="shared" ca="1" si="24"/>
        <v/>
      </c>
      <c r="AG14" s="20" t="str">
        <f t="shared" ca="1" si="25"/>
        <v/>
      </c>
      <c r="AH14" s="20" t="str">
        <f t="shared" ca="1" si="26"/>
        <v/>
      </c>
      <c r="AI14" s="20" t="str">
        <f t="shared" ca="1" si="27"/>
        <v/>
      </c>
      <c r="AJ14" s="20" t="str">
        <f t="shared" ca="1" si="28"/>
        <v/>
      </c>
      <c r="AK14" s="20" t="str">
        <f t="shared" ca="1" si="29"/>
        <v/>
      </c>
      <c r="AL14" s="20" t="str">
        <f t="shared" ca="1" si="30"/>
        <v/>
      </c>
      <c r="AM14" s="20" t="str">
        <f t="shared" ca="1" si="30"/>
        <v/>
      </c>
      <c r="AN14" s="20" t="str">
        <f t="shared" ca="1" si="30"/>
        <v/>
      </c>
      <c r="AO14" s="20" t="str">
        <f t="shared" ca="1" si="30"/>
        <v/>
      </c>
      <c r="AP14" s="20" t="str">
        <f t="shared" ca="1" si="30"/>
        <v/>
      </c>
      <c r="AQ14" s="20" t="str">
        <f t="shared" ca="1" si="30"/>
        <v/>
      </c>
      <c r="AR14" s="20" t="str">
        <f t="shared" ca="1" si="30"/>
        <v/>
      </c>
    </row>
    <row r="15" spans="1:44" ht="18.75" customHeight="1" x14ac:dyDescent="0.2">
      <c r="B15" s="12" t="s">
        <v>57</v>
      </c>
      <c r="C15" s="20" t="str">
        <f t="shared" ca="1" si="0"/>
        <v/>
      </c>
      <c r="D15" s="20" t="str">
        <f t="shared" ca="1" si="1"/>
        <v/>
      </c>
      <c r="E15" s="20" t="str">
        <f t="shared" ca="1" si="1"/>
        <v/>
      </c>
      <c r="F15" s="20" t="str">
        <f t="shared" ca="1" si="1"/>
        <v/>
      </c>
      <c r="G15" s="20" t="str">
        <f t="shared" ca="1" si="1"/>
        <v/>
      </c>
      <c r="H15" s="20" t="str">
        <f t="shared" ca="1" si="1"/>
        <v/>
      </c>
      <c r="I15" s="20" t="str">
        <f t="shared" ca="1" si="1"/>
        <v/>
      </c>
      <c r="J15" s="20" t="str">
        <f t="shared" ca="1" si="2"/>
        <v/>
      </c>
      <c r="K15" s="20" t="str">
        <f t="shared" ca="1" si="3"/>
        <v/>
      </c>
      <c r="L15" s="20" t="str">
        <f t="shared" ca="1" si="4"/>
        <v/>
      </c>
      <c r="M15" s="20" t="str">
        <f t="shared" ca="1" si="5"/>
        <v/>
      </c>
      <c r="N15" s="20" t="str">
        <f t="shared" ca="1" si="6"/>
        <v/>
      </c>
      <c r="O15" s="20" t="str">
        <f t="shared" ca="1" si="7"/>
        <v/>
      </c>
      <c r="P15" s="20" t="str">
        <f t="shared" ca="1" si="8"/>
        <v/>
      </c>
      <c r="Q15" s="20" t="str">
        <f t="shared" ca="1" si="9"/>
        <v/>
      </c>
      <c r="R15" s="20" t="str">
        <f t="shared" ca="1" si="10"/>
        <v/>
      </c>
      <c r="S15" s="20" t="str">
        <f t="shared" ca="1" si="11"/>
        <v/>
      </c>
      <c r="T15" s="20" t="str">
        <f t="shared" ca="1" si="12"/>
        <v/>
      </c>
      <c r="U15" s="20" t="str">
        <f t="shared" ca="1" si="13"/>
        <v/>
      </c>
      <c r="V15" s="20" t="str">
        <f t="shared" ca="1" si="14"/>
        <v/>
      </c>
      <c r="W15" s="20" t="str">
        <f t="shared" ca="1" si="15"/>
        <v/>
      </c>
      <c r="X15" s="20" t="str">
        <f t="shared" ca="1" si="16"/>
        <v/>
      </c>
      <c r="Y15" s="20" t="str">
        <f t="shared" ca="1" si="17"/>
        <v/>
      </c>
      <c r="Z15" s="20" t="str">
        <f t="shared" ca="1" si="18"/>
        <v/>
      </c>
      <c r="AA15" s="20" t="str">
        <f t="shared" ca="1" si="19"/>
        <v/>
      </c>
      <c r="AB15" s="20" t="str">
        <f t="shared" ca="1" si="20"/>
        <v/>
      </c>
      <c r="AC15" s="20" t="str">
        <f t="shared" ca="1" si="21"/>
        <v/>
      </c>
      <c r="AD15" s="20" t="str">
        <f t="shared" ca="1" si="22"/>
        <v/>
      </c>
      <c r="AE15" s="20" t="str">
        <f t="shared" ca="1" si="23"/>
        <v/>
      </c>
      <c r="AF15" s="20" t="str">
        <f t="shared" ca="1" si="24"/>
        <v/>
      </c>
      <c r="AG15" s="20" t="str">
        <f t="shared" ca="1" si="25"/>
        <v/>
      </c>
      <c r="AH15" s="20" t="str">
        <f t="shared" ca="1" si="26"/>
        <v/>
      </c>
      <c r="AI15" s="20" t="str">
        <f t="shared" ca="1" si="27"/>
        <v/>
      </c>
      <c r="AJ15" s="20" t="str">
        <f t="shared" ca="1" si="28"/>
        <v/>
      </c>
      <c r="AK15" s="20" t="str">
        <f t="shared" ca="1" si="29"/>
        <v/>
      </c>
      <c r="AL15" s="20" t="str">
        <f t="shared" ca="1" si="30"/>
        <v/>
      </c>
      <c r="AM15" s="20" t="str">
        <f t="shared" ca="1" si="30"/>
        <v/>
      </c>
      <c r="AN15" s="20" t="str">
        <f t="shared" ca="1" si="30"/>
        <v/>
      </c>
      <c r="AO15" s="20" t="str">
        <f t="shared" ca="1" si="30"/>
        <v/>
      </c>
      <c r="AP15" s="20" t="str">
        <f t="shared" ca="1" si="30"/>
        <v/>
      </c>
      <c r="AQ15" s="20" t="str">
        <f t="shared" ca="1" si="30"/>
        <v/>
      </c>
      <c r="AR15" s="20" t="str">
        <f t="shared" ca="1" si="30"/>
        <v/>
      </c>
    </row>
    <row r="16" spans="1:44" ht="18.75" customHeight="1" x14ac:dyDescent="0.2">
      <c r="B16" s="12" t="s">
        <v>58</v>
      </c>
      <c r="C16" s="20" t="str">
        <f t="shared" ca="1" si="0"/>
        <v/>
      </c>
      <c r="D16" s="20" t="str">
        <f t="shared" ca="1" si="1"/>
        <v/>
      </c>
      <c r="E16" s="20" t="str">
        <f t="shared" ca="1" si="1"/>
        <v/>
      </c>
      <c r="F16" s="20" t="str">
        <f t="shared" ca="1" si="1"/>
        <v/>
      </c>
      <c r="G16" s="20" t="str">
        <f t="shared" ca="1" si="1"/>
        <v/>
      </c>
      <c r="H16" s="20" t="str">
        <f t="shared" ca="1" si="1"/>
        <v/>
      </c>
      <c r="I16" s="20" t="str">
        <f t="shared" ca="1" si="1"/>
        <v/>
      </c>
      <c r="J16" s="20" t="str">
        <f t="shared" ca="1" si="2"/>
        <v/>
      </c>
      <c r="K16" s="20" t="str">
        <f t="shared" ca="1" si="3"/>
        <v/>
      </c>
      <c r="L16" s="20" t="str">
        <f t="shared" ca="1" si="4"/>
        <v/>
      </c>
      <c r="M16" s="20" t="str">
        <f t="shared" ca="1" si="5"/>
        <v/>
      </c>
      <c r="N16" s="20" t="str">
        <f t="shared" ca="1" si="6"/>
        <v/>
      </c>
      <c r="O16" s="20" t="str">
        <f t="shared" ca="1" si="7"/>
        <v/>
      </c>
      <c r="P16" s="20" t="str">
        <f t="shared" ca="1" si="8"/>
        <v/>
      </c>
      <c r="Q16" s="20" t="str">
        <f t="shared" ca="1" si="9"/>
        <v/>
      </c>
      <c r="R16" s="20" t="str">
        <f t="shared" ca="1" si="10"/>
        <v/>
      </c>
      <c r="S16" s="20" t="str">
        <f t="shared" ca="1" si="11"/>
        <v/>
      </c>
      <c r="T16" s="20" t="str">
        <f t="shared" ca="1" si="12"/>
        <v/>
      </c>
      <c r="U16" s="20" t="str">
        <f t="shared" ca="1" si="13"/>
        <v/>
      </c>
      <c r="V16" s="20" t="str">
        <f t="shared" ca="1" si="14"/>
        <v/>
      </c>
      <c r="W16" s="20" t="str">
        <f t="shared" ca="1" si="15"/>
        <v/>
      </c>
      <c r="X16" s="20" t="str">
        <f t="shared" ca="1" si="16"/>
        <v/>
      </c>
      <c r="Y16" s="20" t="str">
        <f t="shared" ca="1" si="17"/>
        <v/>
      </c>
      <c r="Z16" s="20" t="str">
        <f t="shared" ca="1" si="18"/>
        <v/>
      </c>
      <c r="AA16" s="20" t="str">
        <f t="shared" ca="1" si="19"/>
        <v/>
      </c>
      <c r="AB16" s="20" t="str">
        <f t="shared" ca="1" si="20"/>
        <v/>
      </c>
      <c r="AC16" s="20" t="str">
        <f t="shared" ca="1" si="21"/>
        <v/>
      </c>
      <c r="AD16" s="20" t="str">
        <f t="shared" ca="1" si="22"/>
        <v/>
      </c>
      <c r="AE16" s="20" t="str">
        <f t="shared" ca="1" si="23"/>
        <v/>
      </c>
      <c r="AF16" s="20" t="str">
        <f t="shared" ca="1" si="24"/>
        <v/>
      </c>
      <c r="AG16" s="20" t="str">
        <f t="shared" ca="1" si="25"/>
        <v/>
      </c>
      <c r="AH16" s="20" t="str">
        <f t="shared" ca="1" si="26"/>
        <v/>
      </c>
      <c r="AI16" s="20" t="str">
        <f t="shared" ca="1" si="27"/>
        <v/>
      </c>
      <c r="AJ16" s="20" t="str">
        <f t="shared" ca="1" si="28"/>
        <v/>
      </c>
      <c r="AK16" s="20" t="str">
        <f t="shared" ca="1" si="29"/>
        <v/>
      </c>
      <c r="AL16" s="20" t="str">
        <f t="shared" ca="1" si="30"/>
        <v/>
      </c>
      <c r="AM16" s="20" t="str">
        <f t="shared" ca="1" si="30"/>
        <v/>
      </c>
      <c r="AN16" s="20" t="str">
        <f t="shared" ca="1" si="30"/>
        <v/>
      </c>
      <c r="AO16" s="20" t="str">
        <f t="shared" ca="1" si="30"/>
        <v/>
      </c>
      <c r="AP16" s="20" t="str">
        <f t="shared" ca="1" si="30"/>
        <v/>
      </c>
      <c r="AQ16" s="20" t="str">
        <f t="shared" ca="1" si="30"/>
        <v/>
      </c>
      <c r="AR16" s="20" t="str">
        <f t="shared" ca="1" si="30"/>
        <v/>
      </c>
    </row>
    <row r="17" spans="2:44" ht="18.75" customHeight="1" x14ac:dyDescent="0.2">
      <c r="B17" s="12" t="s">
        <v>59</v>
      </c>
      <c r="C17" s="20" t="str">
        <f t="shared" ca="1" si="0"/>
        <v/>
      </c>
      <c r="D17" s="20" t="str">
        <f t="shared" ca="1" si="1"/>
        <v/>
      </c>
      <c r="E17" s="20" t="str">
        <f t="shared" ca="1" si="1"/>
        <v/>
      </c>
      <c r="F17" s="20" t="str">
        <f t="shared" ca="1" si="1"/>
        <v/>
      </c>
      <c r="G17" s="20" t="str">
        <f t="shared" ca="1" si="1"/>
        <v/>
      </c>
      <c r="H17" s="20" t="str">
        <f t="shared" ca="1" si="1"/>
        <v/>
      </c>
      <c r="I17" s="20" t="str">
        <f t="shared" ca="1" si="1"/>
        <v/>
      </c>
      <c r="J17" s="20" t="str">
        <f t="shared" ca="1" si="2"/>
        <v/>
      </c>
      <c r="K17" s="20" t="str">
        <f t="shared" ca="1" si="3"/>
        <v/>
      </c>
      <c r="L17" s="20" t="str">
        <f t="shared" ca="1" si="4"/>
        <v/>
      </c>
      <c r="M17" s="20" t="str">
        <f t="shared" ca="1" si="5"/>
        <v/>
      </c>
      <c r="N17" s="20" t="str">
        <f t="shared" ca="1" si="6"/>
        <v/>
      </c>
      <c r="O17" s="20" t="str">
        <f t="shared" ca="1" si="7"/>
        <v/>
      </c>
      <c r="P17" s="20" t="str">
        <f t="shared" ca="1" si="8"/>
        <v/>
      </c>
      <c r="Q17" s="20" t="str">
        <f t="shared" ca="1" si="9"/>
        <v/>
      </c>
      <c r="R17" s="20" t="str">
        <f t="shared" ca="1" si="10"/>
        <v/>
      </c>
      <c r="S17" s="20" t="str">
        <f t="shared" ca="1" si="11"/>
        <v/>
      </c>
      <c r="T17" s="20" t="str">
        <f t="shared" ca="1" si="12"/>
        <v/>
      </c>
      <c r="U17" s="20" t="str">
        <f t="shared" ca="1" si="13"/>
        <v/>
      </c>
      <c r="V17" s="20" t="str">
        <f t="shared" ca="1" si="14"/>
        <v/>
      </c>
      <c r="W17" s="20" t="str">
        <f t="shared" ca="1" si="15"/>
        <v/>
      </c>
      <c r="X17" s="20" t="str">
        <f t="shared" ca="1" si="16"/>
        <v/>
      </c>
      <c r="Y17" s="20" t="str">
        <f t="shared" ca="1" si="17"/>
        <v/>
      </c>
      <c r="Z17" s="20" t="str">
        <f t="shared" ca="1" si="18"/>
        <v/>
      </c>
      <c r="AA17" s="20" t="str">
        <f t="shared" ca="1" si="19"/>
        <v/>
      </c>
      <c r="AB17" s="20" t="str">
        <f t="shared" ca="1" si="20"/>
        <v/>
      </c>
      <c r="AC17" s="20" t="str">
        <f t="shared" ca="1" si="21"/>
        <v/>
      </c>
      <c r="AD17" s="20" t="str">
        <f t="shared" ca="1" si="22"/>
        <v/>
      </c>
      <c r="AE17" s="20" t="str">
        <f t="shared" ca="1" si="23"/>
        <v/>
      </c>
      <c r="AF17" s="20" t="str">
        <f t="shared" ca="1" si="24"/>
        <v/>
      </c>
      <c r="AG17" s="20" t="str">
        <f t="shared" ca="1" si="25"/>
        <v/>
      </c>
      <c r="AH17" s="20" t="str">
        <f t="shared" ca="1" si="26"/>
        <v/>
      </c>
      <c r="AI17" s="20" t="str">
        <f t="shared" ca="1" si="27"/>
        <v/>
      </c>
      <c r="AJ17" s="20" t="str">
        <f t="shared" ca="1" si="28"/>
        <v/>
      </c>
      <c r="AK17" s="20" t="str">
        <f t="shared" ca="1" si="29"/>
        <v/>
      </c>
      <c r="AL17" s="20" t="str">
        <f t="shared" ca="1" si="30"/>
        <v/>
      </c>
      <c r="AM17" s="20" t="str">
        <f t="shared" ca="1" si="30"/>
        <v/>
      </c>
      <c r="AN17" s="20" t="str">
        <f t="shared" ca="1" si="30"/>
        <v/>
      </c>
      <c r="AO17" s="20" t="str">
        <f t="shared" ca="1" si="30"/>
        <v/>
      </c>
      <c r="AP17" s="20" t="str">
        <f t="shared" ca="1" si="30"/>
        <v/>
      </c>
      <c r="AQ17" s="20" t="str">
        <f t="shared" ca="1" si="30"/>
        <v/>
      </c>
      <c r="AR17" s="20" t="str">
        <f t="shared" ca="1" si="30"/>
        <v/>
      </c>
    </row>
    <row r="18" spans="2:44" ht="39.950000000000003" customHeight="1" x14ac:dyDescent="0.2">
      <c r="B18" s="8" t="s">
        <v>4</v>
      </c>
      <c r="C18" s="2"/>
      <c r="D18" s="2"/>
      <c r="E18" s="2"/>
      <c r="F18" s="2"/>
      <c r="G18" s="3"/>
      <c r="H18" s="3"/>
      <c r="I18" s="3"/>
      <c r="J18" s="3"/>
      <c r="K18" s="3"/>
      <c r="L18" s="3"/>
      <c r="M18" s="3"/>
      <c r="N18" s="3"/>
      <c r="O18" s="3"/>
    </row>
    <row r="19" spans="2:44" s="25" customFormat="1" ht="42" customHeight="1" x14ac:dyDescent="0.2">
      <c r="C19" s="35" t="s">
        <v>7</v>
      </c>
      <c r="D19" s="35"/>
      <c r="E19" s="35"/>
      <c r="F19" s="26"/>
      <c r="G19" s="27"/>
      <c r="H19" s="35" t="s">
        <v>10</v>
      </c>
      <c r="I19" s="35"/>
      <c r="J19" s="35"/>
      <c r="K19" s="35"/>
      <c r="L19" s="26"/>
      <c r="M19" s="28"/>
      <c r="N19" s="35" t="s">
        <v>14</v>
      </c>
      <c r="O19" s="35"/>
      <c r="P19" s="35"/>
      <c r="Q19" s="26"/>
      <c r="S19" s="35" t="s">
        <v>18</v>
      </c>
      <c r="T19" s="35"/>
      <c r="U19" s="35"/>
      <c r="V19" s="26"/>
      <c r="W19" s="27"/>
      <c r="X19" s="35" t="s">
        <v>20</v>
      </c>
      <c r="Y19" s="35"/>
      <c r="Z19" s="35"/>
      <c r="AA19" s="26"/>
      <c r="AB19" s="27"/>
      <c r="AC19" s="35" t="s">
        <v>23</v>
      </c>
      <c r="AD19" s="35"/>
      <c r="AE19" s="35"/>
      <c r="AF19" s="29"/>
    </row>
    <row r="20" spans="2:44" ht="54.95" customHeight="1" x14ac:dyDescent="0.2">
      <c r="C20" s="40">
        <f ca="1">SUMIFS(Công_cụ_theo_dõi_Ngày_nghỉ[Số ngày],Công_cụ_theo_dõi_Ngày_nghỉ[Tên Nhân viên],valSelEmployee,Công_cụ_theo_dõi_Ngày_nghỉ[Ngày Bắt đầu],"&gt;="&amp;DATE(Năm_Dương_lịch,1,1),Công_cụ_theo_dõi_Ngày_nghỉ[Ngày Kết thúc],"&lt;"&amp;DATE(Năm_Dương_lịch+1,1,1))</f>
        <v>3</v>
      </c>
      <c r="D20" s="40"/>
      <c r="E20" s="40"/>
      <c r="F20" s="9"/>
      <c r="G20" s="14"/>
      <c r="H20" s="40">
        <f ca="1">NETWORKDAYS(DATE(Năm_Dương_lịch,1,1),EDATE(DATE(Năm_Dương_lịch,1,1),12)-1)</f>
        <v>261</v>
      </c>
      <c r="I20" s="40"/>
      <c r="J20" s="40"/>
      <c r="K20" s="40"/>
      <c r="L20" s="9"/>
      <c r="M20" s="14"/>
      <c r="N20" s="31">
        <f ca="1">SUMIFS(Công_cụ_theo_dõi_Ngày_nghỉ[Số ngày],Công_cụ_theo_dõi_Ngày_nghỉ[Tên Nhân viên],valSelEmployee,Công_cụ_theo_dõi_Ngày_nghỉ[Ngày Bắt đầu],"&gt;="&amp;DATE(Năm_Dương_lịch,1,1),Công_cụ_theo_dõi_Ngày_nghỉ[Ngày Kết thúc],"&lt;"&amp;DATE(Năm_Dương_lịch+1,1,1),Công_cụ_theo_dõi_Ngày_nghỉ[Loại Ngày nghỉ],'Loại Ngày nghỉ'!B4)</f>
        <v>1</v>
      </c>
      <c r="O20" s="31"/>
      <c r="P20" s="31"/>
      <c r="Q20" s="9"/>
      <c r="R20" s="14"/>
      <c r="S20" s="32">
        <f ca="1">SUMIFS(Công_cụ_theo_dõi_Ngày_nghỉ[Số ngày],Công_cụ_theo_dõi_Ngày_nghỉ[Tên Nhân viên],valSelEmployee,Công_cụ_theo_dõi_Ngày_nghỉ[Ngày Bắt đầu],"&gt;="&amp;DATE(Năm_Dương_lịch,1,1),Công_cụ_theo_dõi_Ngày_nghỉ[Ngày Kết thúc],"&lt;"&amp;DATE(Năm_Dương_lịch+1,1,1),Công_cụ_theo_dõi_Ngày_nghỉ[Loại Ngày nghỉ],'Loại Ngày nghỉ'!B5)</f>
        <v>0</v>
      </c>
      <c r="T20" s="32"/>
      <c r="U20" s="32"/>
      <c r="V20" s="9"/>
      <c r="W20" s="14"/>
      <c r="X20" s="37">
        <f ca="1">SUMIFS(Công_cụ_theo_dõi_Ngày_nghỉ[Số ngày],Công_cụ_theo_dõi_Ngày_nghỉ[Tên Nhân viên],valSelEmployee,Công_cụ_theo_dõi_Ngày_nghỉ[Ngày Bắt đầu],"&gt;="&amp;DATE(Năm_Dương_lịch,1,1),Công_cụ_theo_dõi_Ngày_nghỉ[Ngày Kết thúc],"&lt;"&amp;DATE(Năm_Dương_lịch+1,1,1),Công_cụ_theo_dõi_Ngày_nghỉ[Loại Ngày nghỉ],'Loại Ngày nghỉ'!B6)</f>
        <v>2</v>
      </c>
      <c r="Y20" s="37"/>
      <c r="Z20" s="37"/>
      <c r="AA20" s="9"/>
      <c r="AB20" s="14"/>
      <c r="AC20" s="36">
        <f ca="1">SUMIFS(Công_cụ_theo_dõi_Ngày_nghỉ[Số ngày],Công_cụ_theo_dõi_Ngày_nghỉ[Tên Nhân viên],valSelEmployee,Công_cụ_theo_dõi_Ngày_nghỉ[Ngày Bắt đầu],"&gt;="&amp;DATE(Năm_Dương_lịch,1,1),Công_cụ_theo_dõi_Ngày_nghỉ[Ngày Kết thúc],"&lt;"&amp;DATE(Năm_Dương_lịch+1,1,1),Công_cụ_theo_dõi_Ngày_nghỉ[Loại Ngày nghỉ],'Loại Ngày nghỉ'!B7)</f>
        <v>0</v>
      </c>
      <c r="AD20" s="36"/>
      <c r="AE20" s="36"/>
    </row>
    <row r="21" spans="2:44" ht="21.95" customHeight="1" x14ac:dyDescent="0.2">
      <c r="C21" s="33">
        <f ca="1">SUMIFS(Công_cụ_theo_dõi_Ngày_nghỉ[Số ngày],Công_cụ_theo_dõi_Ngày_nghỉ[Tên Nhân viên],valSelEmployee,Công_cụ_theo_dõi_Ngày_nghỉ[Ngày Bắt đầu],"&gt;="&amp;DATE(Năm_Dương_lịch-1,1,1),Công_cụ_theo_dõi_Ngày_nghỉ[Ngày Kết thúc],"&lt;"&amp;DATE(Năm_Dương_lịch,1,1))</f>
        <v>9</v>
      </c>
      <c r="D21" s="33"/>
      <c r="E21" s="33"/>
      <c r="F21" s="9"/>
      <c r="G21" s="4"/>
      <c r="H21" s="33">
        <f ca="1">NETWORKDAYS(DATE(Năm_Dương_lịch-1,1,1),EDATE(DATE(Năm_Dương_lịch-1,1,1),12)-1)</f>
        <v>261</v>
      </c>
      <c r="I21" s="33"/>
      <c r="J21" s="33"/>
      <c r="K21" s="33"/>
      <c r="L21" s="9"/>
      <c r="M21" s="5"/>
      <c r="N21" s="33">
        <f ca="1">SUMIFS(Công_cụ_theo_dõi_Ngày_nghỉ[Số ngày],Công_cụ_theo_dõi_Ngày_nghỉ[Tên Nhân viên],valSelEmployee,Công_cụ_theo_dõi_Ngày_nghỉ[Ngày Bắt đầu],"&gt;="&amp;DATE(Năm_Dương_lịch-1,1,1),Công_cụ_theo_dõi_Ngày_nghỉ[Ngày Kết thúc],"&lt;"&amp;DATE(Năm_Dương_lịch,1,1),Công_cụ_theo_dõi_Ngày_nghỉ[Loại Ngày nghỉ],'Loại Ngày nghỉ'!B4)</f>
        <v>4</v>
      </c>
      <c r="O21" s="33"/>
      <c r="P21" s="33"/>
      <c r="Q21" s="9"/>
      <c r="R21" s="5"/>
      <c r="S21" s="33">
        <f ca="1">SUMIFS(Công_cụ_theo_dõi_Ngày_nghỉ[Số ngày],Công_cụ_theo_dõi_Ngày_nghỉ[Tên Nhân viên],valSelEmployee,Công_cụ_theo_dõi_Ngày_nghỉ[Ngày Bắt đầu],"&gt;="&amp;DATE(Năm_Dương_lịch-1,1,1),Công_cụ_theo_dõi_Ngày_nghỉ[Ngày Kết thúc],"&lt;"&amp;DATE(Năm_Dương_lịch,1,1),Công_cụ_theo_dõi_Ngày_nghỉ[Loại Ngày nghỉ],'Loại Ngày nghỉ'!B5)</f>
        <v>4</v>
      </c>
      <c r="T21" s="33"/>
      <c r="U21" s="33"/>
      <c r="V21" s="9"/>
      <c r="W21" s="5"/>
      <c r="X21" s="33">
        <f ca="1">SUMIFS(Công_cụ_theo_dõi_Ngày_nghỉ[Số ngày],Công_cụ_theo_dõi_Ngày_nghỉ[Tên Nhân viên],valSelEmployee,Công_cụ_theo_dõi_Ngày_nghỉ[Ngày Bắt đầu],"&gt;="&amp;DATE(Năm_Dương_lịch-1,1,1),Công_cụ_theo_dõi_Ngày_nghỉ[Ngày Kết thúc],"&lt;"&amp;DATE(Năm_Dương_lịch,1,1),Công_cụ_theo_dõi_Ngày_nghỉ[Loại Ngày nghỉ],'Loại Ngày nghỉ'!B6)</f>
        <v>0</v>
      </c>
      <c r="Y21" s="33"/>
      <c r="Z21" s="33"/>
      <c r="AA21" s="9"/>
      <c r="AB21" s="5"/>
      <c r="AC21" s="33">
        <f ca="1">SUMIFS(Công_cụ_theo_dõi_Ngày_nghỉ[Số ngày],Công_cụ_theo_dõi_Ngày_nghỉ[Tên Nhân viên],valSelEmployee,Công_cụ_theo_dõi_Ngày_nghỉ[Ngày Bắt đầu],"&gt;="&amp;DATE(Năm_Dương_lịch-1,1,1),Công_cụ_theo_dõi_Ngày_nghỉ[Ngày Kết thúc],"&lt;"&amp;DATE(Năm_Dương_lịch,1,1),Công_cụ_theo_dõi_Ngày_nghỉ[Loại Ngày nghỉ],'Loại Ngày nghỉ'!B7)</f>
        <v>1</v>
      </c>
      <c r="AD21" s="33"/>
      <c r="AE21" s="33"/>
      <c r="AF21" s="16"/>
    </row>
    <row r="22" spans="2:44" ht="21.95" customHeight="1" x14ac:dyDescent="0.2">
      <c r="C22" s="34" t="str">
        <f ca="1">IFERROR(IF(C21&lt;&gt;0,IF(C20&gt;=C21,"TĂNG ", "GiẢM ")&amp;TEXT(C20/C21-1,"0%;0%"),"TĂNG 100%"),"")</f>
        <v>GiẢM 67%</v>
      </c>
      <c r="D22" s="34"/>
      <c r="E22" s="34"/>
      <c r="F22" s="9"/>
      <c r="G22" s="4"/>
      <c r="H22" s="41" t="str">
        <f ca="1">IFERROR(IF(H21&lt;&gt;0,IF(H20&gt;=H21,"TĂNG ", "GiẢM ")&amp;TEXT(H20/H21-1,"0%;0%"),"TĂNG 100%"),"")</f>
        <v>TĂNG 0%</v>
      </c>
      <c r="I22" s="41"/>
      <c r="J22" s="41"/>
      <c r="K22" s="41"/>
      <c r="L22" s="9"/>
      <c r="M22" s="5"/>
      <c r="N22" s="34" t="str">
        <f ca="1">IFERROR(IF(N21&lt;&gt;0,IF(N20&gt;=N21,"TĂNG ", "GiẢM ")&amp;TEXT(N20/N21-1,"0%;0%"),"TĂNG 100%"),"")</f>
        <v>GiẢM 75%</v>
      </c>
      <c r="O22" s="34"/>
      <c r="P22" s="34"/>
      <c r="Q22" s="9"/>
      <c r="R22" s="5"/>
      <c r="S22" s="34" t="str">
        <f ca="1">IFERROR(IF(S21&lt;&gt;0,IF(S20&gt;=S21,"TĂNG ", "GiẢM ")&amp;TEXT(S20/S21-1,"0%;0%"),"TĂNG 100%"),"")</f>
        <v>GiẢM 100%</v>
      </c>
      <c r="T22" s="34"/>
      <c r="U22" s="34"/>
      <c r="V22" s="9"/>
      <c r="W22" s="5"/>
      <c r="X22" s="34" t="str">
        <f ca="1">IFERROR(IF(X21&lt;&gt;0,IF(X20&gt;=X21,"TĂNG ", "GiẢM ")&amp;TEXT(X20/X21-1,"0%;0%"),"TĂNG 100%"),"")</f>
        <v>TĂNG 100%</v>
      </c>
      <c r="Y22" s="34"/>
      <c r="Z22" s="34"/>
      <c r="AA22" s="9"/>
      <c r="AB22" s="5"/>
      <c r="AC22" s="34" t="str">
        <f ca="1">IFERROR(IF(AC21&lt;&gt;0,IF(AC20&gt;=AC21,"TĂNG ", "GiẢM ")&amp;TEXT(AC20/AC21-1,"0%;0%"),"TĂNG 100%"),"")</f>
        <v>GiẢM 100%</v>
      </c>
      <c r="AD22" s="34"/>
      <c r="AE22" s="34"/>
      <c r="AF22" s="14"/>
    </row>
  </sheetData>
  <mergeCells count="26">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 ref="N20:P20"/>
    <mergeCell ref="S20:U20"/>
    <mergeCell ref="AC21:AE21"/>
    <mergeCell ref="AC22:AE22"/>
    <mergeCell ref="AC19:AE19"/>
    <mergeCell ref="AC20:AE20"/>
    <mergeCell ref="X19:Z19"/>
    <mergeCell ref="X20:Z20"/>
    <mergeCell ref="X21:Z21"/>
    <mergeCell ref="X22:Z22"/>
  </mergeCells>
  <conditionalFormatting sqref="C6:AR17">
    <cfRule type="expression" dxfId="94" priority="1">
      <formula>Tháng(C6)&lt;&gt;Tháng($B6)</formula>
    </cfRule>
    <cfRule type="expression" dxfId="93" priority="15">
      <formula>OR(LEFT(C$5,2)="CN", COUNTIF(lstHolidays, C6)&gt;0)</formula>
    </cfRule>
    <cfRule type="expression" dxfId="92" priority="16">
      <formula>OR(LEFT(C$5,2)="T7", COUNTIF(lstHolidays, C6)&gt;0)</formula>
    </cfRule>
  </conditionalFormatting>
  <conditionalFormatting sqref="C22:AE22">
    <cfRule type="beginsWith" dxfId="91" priority="2" operator="beginsWith" text="TĂNG">
      <formula>LEFT(C22,LEN("TĂNG"))="TĂNG"</formula>
    </cfRule>
  </conditionalFormatting>
  <dataValidations count="16">
    <dataValidation allowBlank="1" showInputMessage="1" showErrorMessage="1" prompt="Xem ngày công hàng năm của nhân viên trong sổ làm việc này. Chọn nhân viên và năm để xem tổng quan trong trang tính này" sqref="A1"/>
    <dataValidation allowBlank="1" showInputMessage="1" showErrorMessage="1" prompt="Chọn tên nhân viên ở ô AM2 bên phải" sqref="J2"/>
    <dataValidation allowBlank="1" showInputMessage="1" showErrorMessage="1" prompt="Nhập năm vào ô AM3 bên phải" sqref="J3"/>
    <dataValidation allowBlank="1" showInputMessage="1" showErrorMessage="1" prompt="Tiêu đề trang tính nằm trong ô này" sqref="B1"/>
    <dataValidation allowBlank="1" showInputMessage="1" showErrorMessage="1" prompt="Tiêu đề thống kê chính nằm trong ô này. Dẫn hướng các hàng từ 19 đến 22 để xem tổng số ngày nghỉ, ngày làm việc và các thống kê liên quan đến ngày nghỉ khác" sqref="B18"/>
    <dataValidation allowBlank="1" showInputMessage="1" showErrorMessage="1" prompt="Bảng Chấm Công được tự động cập nhật cho nhân viên và năm đã chọn bằng cách sử dụng các mục nhập từ trang tính Công cụ theo dõi Ngày nghỉ của Nhân viên. Các tháng trong năm nằm trong cột này" sqref="B5"/>
    <dataValidation allowBlank="1" showInputMessage="1" showErrorMessage="1" prompt="Chọn nhân viên từ ô bên phải" sqref="B2"/>
    <dataValidation allowBlank="1" showInputMessage="1" showErrorMessage="1" prompt="Nhập năm vào ô bên phải" sqref="B3"/>
    <dataValidation type="list" allowBlank="1" showInputMessage="1" showErrorMessage="1" error="Chọn tên nhân viên từ danh sách. Chọn HỦY BỎ rồi nhấn ALT+MŨI TÊN XUỐNG, sau đó nhấn ENTER để chọn " prompt="Chọn tên nhân viên trong ô này. Nhấn ALT+MŨI TÊN XUỐNG để mở danh sách thả xuống, rồi nhấn ENTER để chọn" sqref="C2:I2">
      <formula1>lstEmployees</formula1>
    </dataValidation>
    <dataValidation allowBlank="1" showInputMessage="1" showErrorMessage="1" prompt="Nhập năm vào ô này" sqref="C3:I3"/>
    <dataValidation allowBlank="1" showInputMessage="1" showErrorMessage="1" prompt="Ngày cho tháng ở bên trái và ngày trong tuần ở ô này nằm trong cột này. Thứ chỉ được điền cho phù hợp với các ngày trong tháng. Ngày nghỉ được tô theo chú giải bên dưới bảng" sqref="C5"/>
    <dataValidation allowBlank="1" showInputMessage="1" showErrorMessage="1" prompt="Các đầu đề thống kê chính được tự động cập nhật trong hàng này, bắt đầu từ bên phải" sqref="B19"/>
    <dataValidation allowBlank="1" showInputMessage="1" showErrorMessage="1" prompt="Các giá trị thống kê chính được tự động cập nhật trong hàng này, bắt đầu từ bên phải" sqref="B20"/>
    <dataValidation allowBlank="1" showInputMessage="1" showErrorMessage="1" prompt="Các số liệu so sánh thống kê chính với năm trước được tự động cập nhật trong hàng này, bắt đầu từ bên phải" sqref="B21"/>
    <dataValidation allowBlank="1" showInputMessage="1" showErrorMessage="1" prompt="Thay đổi thực cho mỗi thống kê chính nằm trong hàng này, bắt đầu từ bên phải" sqref="B22"/>
    <dataValidation allowBlank="1" showInputMessage="1" showErrorMessage="1" prompt="Ngày trong tuần cho tháng ở cột B và ngày trong tuần ở đầu đề này nằm trong cột này. Ô được tô sáng chính là ngày nghỉ" sqref="D5:AR5"/>
  </dataValidations>
  <printOptions horizontalCentered="1"/>
  <pageMargins left="0.25" right="0.25" top="0.75" bottom="0.75" header="0.3" footer="0.3"/>
  <pageSetup paperSize="9" scale="53"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COUNTIFS(lstEmpNames,valSelEmployee,lstSdates,"&lt;="&amp;C6,lstEDates,"&gt;="&amp;C6,lstHTypes,'Loại Ngày nghỉ'!$B$4)&gt;0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7" id="{7BA81481-452F-4533-84C8-E4B1E4D25843}">
            <xm:f>COUNTIFS(lstEmpNames,valSelEmployee,lstSdates,"&lt;="&amp;C6,lstEDates,"&gt;="&amp;C6,lstHTypes,'Loại Ngày nghỉ'!$B$5)&gt;0</xm:f>
            <x14:dxf>
              <fill>
                <patternFill>
                  <bgColor theme="8"/>
                </patternFill>
              </fill>
            </x14:dxf>
          </x14:cfRule>
          <x14:cfRule type="expression" priority="8" id="{7DF86B1D-BC96-4C1F-BA74-43CC1527B439}">
            <xm:f>COUNTIFS(lstEmpNames,valSelEmployee,lstSdates,"&lt;="&amp;C6,lstEDates,"&gt;="&amp;C6,lstHTypes,'Loại Ngày nghỉ'!$B$6)&gt;0</xm:f>
            <x14:dxf>
              <fill>
                <patternFill>
                  <bgColor theme="6"/>
                </patternFill>
              </fill>
            </x14:dxf>
          </x14:cfRule>
          <x14:cfRule type="expression" priority="9" id="{8D7627D3-E4F4-4E54-8BDC-376A6BB31759}">
            <xm:f>COUNTIFS(lstEmpNames,valSelEmployee,lstSdates,"&lt;="&amp;C6,lstEDates,"&gt;="&amp;C6,lstHTypes,'Loại Ngày nghỉ'!$B$7)&gt;0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499984740745262"/>
    <pageSetUpPr autoPageBreaks="0" fitToPage="1"/>
  </sheetPr>
  <dimension ref="A1:F741"/>
  <sheetViews>
    <sheetView showGridLines="0" workbookViewId="0"/>
  </sheetViews>
  <sheetFormatPr defaultRowHeight="30" customHeight="1" x14ac:dyDescent="0.2"/>
  <cols>
    <col min="1" max="1" width="2.625" customWidth="1"/>
    <col min="2" max="2" width="25.625" customWidth="1"/>
    <col min="3" max="3" width="17.25" customWidth="1"/>
    <col min="4" max="4" width="18.125" customWidth="1"/>
    <col min="5" max="5" width="18.75" customWidth="1"/>
    <col min="6" max="6" width="13.125" customWidth="1"/>
    <col min="7" max="7" width="2.625" customWidth="1"/>
  </cols>
  <sheetData>
    <row r="1" spans="1:6" s="13" customFormat="1" ht="39.950000000000003" customHeight="1" x14ac:dyDescent="0.2">
      <c r="A1"/>
      <c r="B1" s="18" t="s">
        <v>30</v>
      </c>
    </row>
    <row r="2" spans="1:6" ht="15" customHeight="1" x14ac:dyDescent="0.2"/>
    <row r="3" spans="1:6" ht="30" customHeight="1" x14ac:dyDescent="0.2">
      <c r="B3" s="10" t="s">
        <v>31</v>
      </c>
      <c r="C3" s="10" t="s">
        <v>36</v>
      </c>
      <c r="D3" s="10" t="s">
        <v>37</v>
      </c>
      <c r="E3" s="10" t="s">
        <v>38</v>
      </c>
      <c r="F3" s="10" t="s">
        <v>40</v>
      </c>
    </row>
    <row r="4" spans="1:6" ht="30" customHeight="1" x14ac:dyDescent="0.2">
      <c r="B4" s="21" t="s">
        <v>5</v>
      </c>
      <c r="C4" s="23">
        <f ca="1">DATE(YEAR(TODAY()),1,3)</f>
        <v>43468</v>
      </c>
      <c r="D4" s="23">
        <f ca="1">DATE(YEAR(TODAY()),1,3)</f>
        <v>43468</v>
      </c>
      <c r="E4" s="21" t="s">
        <v>39</v>
      </c>
      <c r="F4" s="22">
        <f ca="1">NETWORKDAYS(Công_cụ_theo_dõi_Ngày_nghỉ[[#This Row],[Ngày Bắt đầu]],Công_cụ_theo_dõi_Ngày_nghỉ[[#This Row],[Ngày Kết thúc]],lstHolidays)</f>
        <v>1</v>
      </c>
    </row>
    <row r="5" spans="1:6" ht="30" customHeight="1" x14ac:dyDescent="0.2">
      <c r="B5" s="21" t="s">
        <v>32</v>
      </c>
      <c r="C5" s="23">
        <f ca="1">DATE(YEAR(TODAY()),1,17)</f>
        <v>43482</v>
      </c>
      <c r="D5" s="23">
        <f ca="1">DATE(YEAR(TODAY()),1,18)</f>
        <v>43483</v>
      </c>
      <c r="E5" s="21" t="s">
        <v>23</v>
      </c>
      <c r="F5" s="22">
        <f ca="1">NETWORKDAYS(Công_cụ_theo_dõi_Ngày_nghỉ[[#This Row],[Ngày Bắt đầu]],Công_cụ_theo_dõi_Ngày_nghỉ[[#This Row],[Ngày Kết thúc]],lstHolidays)</f>
        <v>2</v>
      </c>
    </row>
    <row r="6" spans="1:6" ht="30" customHeight="1" x14ac:dyDescent="0.2">
      <c r="B6" s="21" t="s">
        <v>33</v>
      </c>
      <c r="C6" s="23">
        <f ca="1">DATE(YEAR(TODAY()),1,18 )</f>
        <v>43483</v>
      </c>
      <c r="D6" s="23">
        <f ca="1">DATE(YEAR(TODAY()),1,21)</f>
        <v>43486</v>
      </c>
      <c r="E6" s="21" t="s">
        <v>23</v>
      </c>
      <c r="F6" s="22">
        <f ca="1">NETWORKDAYS(Công_cụ_theo_dõi_Ngày_nghỉ[[#This Row],[Ngày Bắt đầu]],Công_cụ_theo_dõi_Ngày_nghỉ[[#This Row],[Ngày Kết thúc]],lstHolidays)</f>
        <v>2</v>
      </c>
    </row>
    <row r="7" spans="1:6" ht="30" customHeight="1" x14ac:dyDescent="0.2">
      <c r="B7" s="21" t="s">
        <v>34</v>
      </c>
      <c r="C7" s="23">
        <f ca="1">DATE(YEAR(TODAY())-1,12,10 )</f>
        <v>43444</v>
      </c>
      <c r="D7" s="23">
        <f ca="1">DATE(YEAR(TODAY())-1,12,16)</f>
        <v>43450</v>
      </c>
      <c r="E7" s="21" t="s">
        <v>20</v>
      </c>
      <c r="F7" s="22">
        <f ca="1">NETWORKDAYS(Công_cụ_theo_dõi_Ngày_nghỉ[[#This Row],[Ngày Bắt đầu]],Công_cụ_theo_dõi_Ngày_nghỉ[[#This Row],[Ngày Kết thúc]],lstHolidays)</f>
        <v>5</v>
      </c>
    </row>
    <row r="8" spans="1:6" ht="30" customHeight="1" x14ac:dyDescent="0.2">
      <c r="B8" s="21" t="s">
        <v>35</v>
      </c>
      <c r="C8" s="23">
        <f ca="1">DATE(YEAR(TODAY())-1,12,1  )</f>
        <v>43435</v>
      </c>
      <c r="D8" s="23">
        <f ca="1">DATE(YEAR(TODAY())-1,12,2)</f>
        <v>43436</v>
      </c>
      <c r="E8" s="21" t="s">
        <v>39</v>
      </c>
      <c r="F8" s="22">
        <f ca="1">NETWORKDAYS(Công_cụ_theo_dõi_Ngày_nghỉ[[#This Row],[Ngày Bắt đầu]],Công_cụ_theo_dõi_Ngày_nghỉ[[#This Row],[Ngày Kết thúc]],lstHolidays)</f>
        <v>0</v>
      </c>
    </row>
    <row r="9" spans="1:6" ht="30" customHeight="1" x14ac:dyDescent="0.2">
      <c r="B9" s="21" t="s">
        <v>5</v>
      </c>
      <c r="C9" s="23">
        <f ca="1">DATE(YEAR(TODAY())-1,11,14  )</f>
        <v>43418</v>
      </c>
      <c r="D9" s="23">
        <f ca="1">DATE(YEAR(TODAY())-1,11,18)</f>
        <v>43422</v>
      </c>
      <c r="E9" s="21" t="s">
        <v>18</v>
      </c>
      <c r="F9" s="22">
        <f ca="1">NETWORKDAYS(Công_cụ_theo_dõi_Ngày_nghỉ[[#This Row],[Ngày Bắt đầu]],Công_cụ_theo_dõi_Ngày_nghỉ[[#This Row],[Ngày Kết thúc]],lstHolidays)</f>
        <v>3</v>
      </c>
    </row>
    <row r="10" spans="1:6" ht="30" customHeight="1" x14ac:dyDescent="0.2">
      <c r="B10" s="21" t="s">
        <v>35</v>
      </c>
      <c r="C10" s="23">
        <f ca="1">DATE(YEAR(TODAY()),1,31 )</f>
        <v>43496</v>
      </c>
      <c r="D10" s="23">
        <f ca="1">DATE(YEAR(TODAY()),2,4)</f>
        <v>43500</v>
      </c>
      <c r="E10" s="21" t="s">
        <v>39</v>
      </c>
      <c r="F10" s="22">
        <f ca="1">NETWORKDAYS(Công_cụ_theo_dõi_Ngày_nghỉ[[#This Row],[Ngày Bắt đầu]],Công_cụ_theo_dõi_Ngày_nghỉ[[#This Row],[Ngày Kết thúc]],lstHolidays)</f>
        <v>3</v>
      </c>
    </row>
    <row r="11" spans="1:6" ht="30" customHeight="1" x14ac:dyDescent="0.2">
      <c r="B11" s="21" t="s">
        <v>35</v>
      </c>
      <c r="C11" s="23">
        <f ca="1">DATE(YEAR(TODAY())-1,12,1  )</f>
        <v>43435</v>
      </c>
      <c r="D11" s="23">
        <f ca="1">DATE(YEAR(TODAY())-1,12,6)</f>
        <v>43440</v>
      </c>
      <c r="E11" s="21" t="s">
        <v>23</v>
      </c>
      <c r="F11" s="22">
        <f ca="1">NETWORKDAYS(Công_cụ_theo_dõi_Ngày_nghỉ[[#This Row],[Ngày Bắt đầu]],Công_cụ_theo_dõi_Ngày_nghỉ[[#This Row],[Ngày Kết thúc]],lstHolidays)</f>
        <v>4</v>
      </c>
    </row>
    <row r="12" spans="1:6" ht="30" customHeight="1" x14ac:dyDescent="0.2">
      <c r="B12" s="21" t="s">
        <v>35</v>
      </c>
      <c r="C12" s="23">
        <f ca="1">DATE(YEAR(TODAY())-1,12,10  )</f>
        <v>43444</v>
      </c>
      <c r="D12" s="23">
        <f ca="1">DATE(YEAR(TODAY())-1,12,16)</f>
        <v>43450</v>
      </c>
      <c r="E12" s="21" t="s">
        <v>23</v>
      </c>
      <c r="F12" s="22">
        <f ca="1">NETWORKDAYS(Công_cụ_theo_dõi_Ngày_nghỉ[[#This Row],[Ngày Bắt đầu]],Công_cụ_theo_dõi_Ngày_nghỉ[[#This Row],[Ngày Kết thúc]],lstHolidays)</f>
        <v>5</v>
      </c>
    </row>
    <row r="13" spans="1:6" ht="30" customHeight="1" x14ac:dyDescent="0.2">
      <c r="B13" s="21" t="s">
        <v>32</v>
      </c>
      <c r="C13" s="23">
        <f ca="1">DATE(YEAR(TODAY()),1,13 )</f>
        <v>43478</v>
      </c>
      <c r="D13" s="23">
        <f ca="1">DATE(YEAR(TODAY()),1,15)</f>
        <v>43480</v>
      </c>
      <c r="E13" s="21" t="s">
        <v>39</v>
      </c>
      <c r="F13" s="22">
        <f ca="1">NETWORKDAYS(Công_cụ_theo_dõi_Ngày_nghỉ[[#This Row],[Ngày Bắt đầu]],Công_cụ_theo_dõi_Ngày_nghỉ[[#This Row],[Ngày Kết thúc]],lstHolidays)</f>
        <v>2</v>
      </c>
    </row>
    <row r="14" spans="1:6" ht="30" customHeight="1" x14ac:dyDescent="0.2">
      <c r="B14" s="21" t="s">
        <v>34</v>
      </c>
      <c r="C14" s="23">
        <f ca="1">DATE(YEAR(TODAY()),1,15 )</f>
        <v>43480</v>
      </c>
      <c r="D14" s="23">
        <f ca="1">DATE(YEAR(TODAY()),1,20)</f>
        <v>43485</v>
      </c>
      <c r="E14" s="21" t="s">
        <v>39</v>
      </c>
      <c r="F14" s="22">
        <f ca="1">NETWORKDAYS(Công_cụ_theo_dõi_Ngày_nghỉ[[#This Row],[Ngày Bắt đầu]],Công_cụ_theo_dõi_Ngày_nghỉ[[#This Row],[Ngày Kết thúc]],lstHolidays)</f>
        <v>4</v>
      </c>
    </row>
    <row r="15" spans="1:6" ht="30" customHeight="1" x14ac:dyDescent="0.2">
      <c r="B15" s="21" t="s">
        <v>32</v>
      </c>
      <c r="C15" s="23">
        <f ca="1">DATE(YEAR(TODAY()),6,13 )</f>
        <v>43629</v>
      </c>
      <c r="D15" s="23">
        <f ca="1">DATE(YEAR(TODAY()),6,15)</f>
        <v>43631</v>
      </c>
      <c r="E15" s="21" t="s">
        <v>20</v>
      </c>
      <c r="F15" s="22">
        <f ca="1">NETWORKDAYS(Công_cụ_theo_dõi_Ngày_nghỉ[[#This Row],[Ngày Bắt đầu]],Công_cụ_theo_dõi_Ngày_nghỉ[[#This Row],[Ngày Kết thúc]],lstHolidays)</f>
        <v>2</v>
      </c>
    </row>
    <row r="16" spans="1:6" ht="30" customHeight="1" x14ac:dyDescent="0.2">
      <c r="B16" s="21" t="s">
        <v>34</v>
      </c>
      <c r="C16" s="23">
        <f ca="1">DATE(YEAR(TODAY()),1,27 )</f>
        <v>43492</v>
      </c>
      <c r="D16" s="23">
        <f ca="1">DATE(YEAR(TODAY()),2,3)</f>
        <v>43499</v>
      </c>
      <c r="E16" s="21" t="s">
        <v>20</v>
      </c>
      <c r="F16" s="22">
        <f ca="1">NETWORKDAYS(Công_cụ_theo_dõi_Ngày_nghỉ[[#This Row],[Ngày Bắt đầu]],Công_cụ_theo_dõi_Ngày_nghỉ[[#This Row],[Ngày Kết thúc]],lstHolidays)</f>
        <v>5</v>
      </c>
    </row>
    <row r="17" spans="2:6" ht="30" customHeight="1" x14ac:dyDescent="0.2">
      <c r="B17" s="21" t="s">
        <v>33</v>
      </c>
      <c r="C17" s="23">
        <f ca="1">DATE(YEAR(TODAY()),1,17 )</f>
        <v>43482</v>
      </c>
      <c r="D17" s="23">
        <f ca="1">DATE(YEAR(TODAY()),1,18)</f>
        <v>43483</v>
      </c>
      <c r="E17" s="21" t="s">
        <v>18</v>
      </c>
      <c r="F17" s="22">
        <f ca="1">NETWORKDAYS(Công_cụ_theo_dõi_Ngày_nghỉ[[#This Row],[Ngày Bắt đầu]],Công_cụ_theo_dõi_Ngày_nghỉ[[#This Row],[Ngày Kết thúc]],lstHolidays)</f>
        <v>2</v>
      </c>
    </row>
    <row r="18" spans="2:6" ht="30" customHeight="1" x14ac:dyDescent="0.2">
      <c r="B18" s="21" t="s">
        <v>33</v>
      </c>
      <c r="C18" s="23">
        <f ca="1">DATE(YEAR(TODAY())-1,12,12 )</f>
        <v>43446</v>
      </c>
      <c r="D18" s="23">
        <f ca="1">DATE(YEAR(TODAY())-1,12,17)</f>
        <v>43451</v>
      </c>
      <c r="E18" s="21" t="s">
        <v>20</v>
      </c>
      <c r="F18" s="22">
        <f ca="1">NETWORKDAYS(Công_cụ_theo_dõi_Ngày_nghỉ[[#This Row],[Ngày Bắt đầu]],Công_cụ_theo_dõi_Ngày_nghỉ[[#This Row],[Ngày Kết thúc]],lstHolidays)</f>
        <v>4</v>
      </c>
    </row>
    <row r="19" spans="2:6" ht="30" customHeight="1" x14ac:dyDescent="0.2">
      <c r="B19" s="21" t="s">
        <v>5</v>
      </c>
      <c r="C19" s="23">
        <f ca="1">DATE(YEAR(TODAY())-1,12,21  )</f>
        <v>43455</v>
      </c>
      <c r="D19" s="23">
        <f ca="1">DATE(YEAR(TODAY())-1,12,22)</f>
        <v>43456</v>
      </c>
      <c r="E19" s="21" t="s">
        <v>23</v>
      </c>
      <c r="F19" s="22">
        <f ca="1">NETWORKDAYS(Công_cụ_theo_dõi_Ngày_nghỉ[[#This Row],[Ngày Bắt đầu]],Công_cụ_theo_dõi_Ngày_nghỉ[[#This Row],[Ngày Kết thúc]],lstHolidays)</f>
        <v>1</v>
      </c>
    </row>
    <row r="20" spans="2:6" ht="30" customHeight="1" x14ac:dyDescent="0.2">
      <c r="B20" s="21" t="s">
        <v>5</v>
      </c>
      <c r="C20" s="23">
        <f ca="1">DATE(YEAR(TODAY())-1,12,14  )</f>
        <v>43448</v>
      </c>
      <c r="D20" s="23">
        <f ca="1">DATE(YEAR(TODAY())-1,12,16)</f>
        <v>43450</v>
      </c>
      <c r="E20" s="21" t="s">
        <v>18</v>
      </c>
      <c r="F20" s="22">
        <f ca="1">NETWORKDAYS(Công_cụ_theo_dõi_Ngày_nghỉ[[#This Row],[Ngày Bắt đầu]],Công_cụ_theo_dõi_Ngày_nghỉ[[#This Row],[Ngày Kết thúc]],lstHolidays)</f>
        <v>1</v>
      </c>
    </row>
    <row r="21" spans="2:6" ht="30" customHeight="1" x14ac:dyDescent="0.2">
      <c r="B21" s="21" t="s">
        <v>32</v>
      </c>
      <c r="C21" s="23">
        <f ca="1">DATE(YEAR(TODAY())-1,11,29  )</f>
        <v>43433</v>
      </c>
      <c r="D21" s="23">
        <f ca="1">DATE(YEAR(TODAY())-1,12,6)</f>
        <v>43440</v>
      </c>
      <c r="E21" s="21" t="s">
        <v>20</v>
      </c>
      <c r="F21" s="22">
        <f ca="1">NETWORKDAYS(Công_cụ_theo_dõi_Ngày_nghỉ[[#This Row],[Ngày Bắt đầu]],Công_cụ_theo_dõi_Ngày_nghỉ[[#This Row],[Ngày Kết thúc]],lstHolidays)</f>
        <v>6</v>
      </c>
    </row>
    <row r="22" spans="2:6" ht="30" customHeight="1" x14ac:dyDescent="0.2">
      <c r="B22" s="21" t="s">
        <v>34</v>
      </c>
      <c r="C22" s="23">
        <f ca="1">DATE(YEAR(TODAY())-1,12,3  )</f>
        <v>43437</v>
      </c>
      <c r="D22" s="23">
        <f ca="1">DATE(YEAR(TODAY())-1,12,7)</f>
        <v>43441</v>
      </c>
      <c r="E22" s="21" t="s">
        <v>18</v>
      </c>
      <c r="F22" s="22">
        <f ca="1">NETWORKDAYS(Công_cụ_theo_dõi_Ngày_nghỉ[[#This Row],[Ngày Bắt đầu]],Công_cụ_theo_dõi_Ngày_nghỉ[[#This Row],[Ngày Kết thúc]],lstHolidays)</f>
        <v>5</v>
      </c>
    </row>
    <row r="23" spans="2:6" ht="30" customHeight="1" x14ac:dyDescent="0.2">
      <c r="B23" s="21" t="s">
        <v>5</v>
      </c>
      <c r="C23" s="23">
        <f ca="1">DATE(YEAR(TODAY()),1,31 )</f>
        <v>43496</v>
      </c>
      <c r="D23" s="23">
        <f ca="1">DATE(YEAR(TODAY()),2,2)</f>
        <v>43498</v>
      </c>
      <c r="E23" s="21" t="s">
        <v>20</v>
      </c>
      <c r="F23" s="22">
        <f ca="1">NETWORKDAYS(Công_cụ_theo_dõi_Ngày_nghỉ[[#This Row],[Ngày Bắt đầu]],Công_cụ_theo_dõi_Ngày_nghỉ[[#This Row],[Ngày Kết thúc]],lstHolidays)</f>
        <v>2</v>
      </c>
    </row>
    <row r="24" spans="2:6" ht="30" customHeight="1" x14ac:dyDescent="0.2">
      <c r="B24" s="21" t="s">
        <v>5</v>
      </c>
      <c r="C24" s="23">
        <f ca="1">DATE(YEAR(TODAY())-1,11,24 )</f>
        <v>43428</v>
      </c>
      <c r="D24" s="23">
        <f ca="1">DATE(YEAR(TODAY())-1,11,29)</f>
        <v>43433</v>
      </c>
      <c r="E24" s="21" t="s">
        <v>39</v>
      </c>
      <c r="F24" s="22">
        <f ca="1">NETWORKDAYS(Công_cụ_theo_dõi_Ngày_nghỉ[[#This Row],[Ngày Bắt đầu]],Công_cụ_theo_dõi_Ngày_nghỉ[[#This Row],[Ngày Kết thúc]],lstHolidays)</f>
        <v>4</v>
      </c>
    </row>
    <row r="25" spans="2:6" ht="30" customHeight="1" x14ac:dyDescent="0.2">
      <c r="B25" s="21" t="s">
        <v>32</v>
      </c>
      <c r="C25" s="23">
        <f ca="1">DATE(YEAR(TODAY()),12,5 )</f>
        <v>43804</v>
      </c>
      <c r="D25" s="23">
        <f ca="1">DATE(YEAR(TODAY()),12,9)</f>
        <v>43808</v>
      </c>
      <c r="E25" s="21" t="s">
        <v>18</v>
      </c>
      <c r="F25" s="22">
        <f ca="1">NETWORKDAYS(Công_cụ_theo_dõi_Ngày_nghỉ[[#This Row],[Ngày Bắt đầu]],Công_cụ_theo_dõi_Ngày_nghỉ[[#This Row],[Ngày Kết thúc]],lstHolidays)</f>
        <v>3</v>
      </c>
    </row>
    <row r="26" spans="2:6" ht="30" customHeight="1" x14ac:dyDescent="0.2">
      <c r="B26" s="21" t="s">
        <v>34</v>
      </c>
      <c r="C26" s="23">
        <f ca="1">DATE(YEAR(TODAY()),4,11 )</f>
        <v>43566</v>
      </c>
      <c r="D26" s="23">
        <f ca="1">DATE(YEAR(TODAY()),4,19)</f>
        <v>43574</v>
      </c>
      <c r="E26" s="21" t="s">
        <v>18</v>
      </c>
      <c r="F26" s="22">
        <f ca="1">NETWORKDAYS(Công_cụ_theo_dõi_Ngày_nghỉ[[#This Row],[Ngày Bắt đầu]],Công_cụ_theo_dõi_Ngày_nghỉ[[#This Row],[Ngày Kết thúc]],lstHolidays)</f>
        <v>7</v>
      </c>
    </row>
    <row r="739" spans="2:2" ht="30" customHeight="1" x14ac:dyDescent="0.2">
      <c r="B739" s="14"/>
    </row>
    <row r="740" spans="2:2" ht="30" customHeight="1" x14ac:dyDescent="0.2">
      <c r="B740" s="14"/>
    </row>
    <row r="741" spans="2:2" ht="30" customHeight="1" x14ac:dyDescent="0.2">
      <c r="B741" s="14"/>
    </row>
  </sheetData>
  <dataValidations count="11">
    <dataValidation type="list" errorStyle="warning" allowBlank="1" showInputMessage="1" showErrorMessage="1" error="Chọn loại ngày nghỉ từ danh sách. Chọn HỦY BỎ rồi nhấn ALT+MŨI TÊN XUỐNG để chọn loại ngày nghỉ từ danh sách thả xuống" sqref="E4:E26">
      <formula1>lstHolidayTypes</formula1>
    </dataValidation>
    <dataValidation allowBlank="1" showInputMessage="1" showErrorMessage="1" prompt="Ghi nhật ký ngày nghỉ của nhân viên vào bảng trong trang tính này" sqref="A1"/>
    <dataValidation allowBlank="1" showInputMessage="1" showErrorMessage="1" prompt="Bảng dưới đây được sử dụng trong Dạng xem Lịch biểu để tự động cập nhật bảng chấm công hàng năm của nhân viên. Sử dụng bộ lọc bảng để tìm các mục nhập cho nhân viên cụ thể hoặc loại ngày nghỉ" sqref="B2"/>
    <dataValidation allowBlank="1" showInputMessage="1" showErrorMessage="1" prompt="Chọn tên nhân viên trong cột này. Nhấn ALT+MŨI TÊN XUỐNG để mở danh sách thả xuống rồi nhấn ENTER để chọn tên nhân viên" sqref="B3"/>
    <dataValidation type="list" errorStyle="warning" allowBlank="1" showInputMessage="1" showErrorMessage="1" error="Chọn tên nhân viên từ danh sách. Chọn HỦY BỎ rồi nhấn ALT+MŨI TÊN XUỐNG để chọn tên nhân viên từ danh sách thả xuống" sqref="B4:B26">
      <formula1>lstEmployees</formula1>
    </dataValidation>
    <dataValidation allowBlank="1" showInputMessage="1" showErrorMessage="1" prompt="Nhập ngày bắt đầu nghỉ vào cột này_x000a_" sqref="C3"/>
    <dataValidation allowBlank="1" showInputMessage="1" showErrorMessage="1" prompt="Nhập ngày kết thúc nghỉ vào cột này" sqref="D3"/>
    <dataValidation allowBlank="1" showInputMessage="1" showErrorMessage="1" prompt="Chọn loại ngày nghỉ trong cột này. Nhấn ALT+MŨI TÊN XUỐNG để mở danh sách thả xuống rồi nhấn ENTER để chọn loại ngày nghỉ" sqref="E3"/>
    <dataValidation allowBlank="1" showInputMessage="1" showErrorMessage="1" prompt="Tổng số ngày nghỉ được tự động tính toán trong cột này" sqref="F3"/>
    <dataValidation allowBlank="1" showInputMessage="1" showErrorMessage="1" prompt="Tiêu đề trang tính nằm trong ô này" sqref="B1"/>
    <dataValidation type="list" errorStyle="information" allowBlank="1" showInputMessage="1" showErrorMessage="1" errorTitle="Nhân viên Không xác định" error="Vui lòng chọn một nhân viên từ danh sách. Để sửa đổi danh sách, trên tab Cài đặt, hãy thêm hoặc loại bỏ nhân viên khỏi bảng Danh sách Nhân viên." sqref="B27:B741">
      <formula1>lstEmployees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A1:B8"/>
  <sheetViews>
    <sheetView showGridLines="0" workbookViewId="0"/>
  </sheetViews>
  <sheetFormatPr defaultRowHeight="30" customHeight="1" x14ac:dyDescent="0.2"/>
  <cols>
    <col min="1" max="1" width="2.625" customWidth="1"/>
    <col min="2" max="2" width="26.625" customWidth="1"/>
    <col min="3" max="3" width="3.25" customWidth="1"/>
  </cols>
  <sheetData>
    <row r="1" spans="1:2" s="13" customFormat="1" ht="39.950000000000003" customHeight="1" x14ac:dyDescent="0.2">
      <c r="A1"/>
      <c r="B1" s="18" t="s">
        <v>41</v>
      </c>
    </row>
    <row r="2" spans="1:2" ht="15" customHeight="1" x14ac:dyDescent="0.2"/>
    <row r="3" spans="1:2" ht="30" customHeight="1" x14ac:dyDescent="0.2">
      <c r="B3" s="10" t="s">
        <v>31</v>
      </c>
    </row>
    <row r="4" spans="1:2" ht="30" customHeight="1" x14ac:dyDescent="0.2">
      <c r="B4" s="21" t="s">
        <v>5</v>
      </c>
    </row>
    <row r="5" spans="1:2" ht="30" customHeight="1" x14ac:dyDescent="0.2">
      <c r="B5" s="21" t="s">
        <v>32</v>
      </c>
    </row>
    <row r="6" spans="1:2" ht="30" customHeight="1" x14ac:dyDescent="0.2">
      <c r="B6" s="21" t="s">
        <v>33</v>
      </c>
    </row>
    <row r="7" spans="1:2" ht="30" customHeight="1" x14ac:dyDescent="0.2">
      <c r="B7" s="21" t="s">
        <v>35</v>
      </c>
    </row>
    <row r="8" spans="1:2" ht="30" customHeight="1" x14ac:dyDescent="0.2">
      <c r="B8" s="21" t="s">
        <v>34</v>
      </c>
    </row>
  </sheetData>
  <dataValidations count="3">
    <dataValidation allowBlank="1" showInputMessage="1" showErrorMessage="1" prompt="Thêm nhân viên vào trang tính này. Các mục nhập trong bảng này được sử dụng cho việc lựa chọn trong các trang tính Dạng xem Lịch biểu và Công cụ theo dõi Ngày nghỉ của Nhân viên" sqref="A1"/>
    <dataValidation allowBlank="1" showInputMessage="1" showErrorMessage="1" prompt="Tiêu đề trang tính nằm trong ô này" sqref="B1"/>
    <dataValidation allowBlank="1" showInputMessage="1" showErrorMessage="1" prompt="Tên nhân viên nằm trong cột này, bên dưới đầu đề này" sqref="B3"/>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B7"/>
  <sheetViews>
    <sheetView showGridLines="0" workbookViewId="0"/>
  </sheetViews>
  <sheetFormatPr defaultRowHeight="30" customHeight="1" x14ac:dyDescent="0.2"/>
  <cols>
    <col min="1" max="1" width="2.625" customWidth="1"/>
    <col min="2" max="2" width="28.25" customWidth="1"/>
    <col min="3" max="3" width="3.25" customWidth="1"/>
  </cols>
  <sheetData>
    <row r="1" spans="1:2" s="13" customFormat="1" ht="39.950000000000003" customHeight="1" x14ac:dyDescent="0.2">
      <c r="A1"/>
      <c r="B1" s="18" t="s">
        <v>38</v>
      </c>
    </row>
    <row r="2" spans="1:2" ht="15" customHeight="1" x14ac:dyDescent="0.2"/>
    <row r="3" spans="1:2" ht="30" customHeight="1" x14ac:dyDescent="0.2">
      <c r="B3" s="10" t="s">
        <v>42</v>
      </c>
    </row>
    <row r="4" spans="1:2" ht="30" customHeight="1" x14ac:dyDescent="0.2">
      <c r="B4" s="21" t="s">
        <v>39</v>
      </c>
    </row>
    <row r="5" spans="1:2" ht="30" customHeight="1" x14ac:dyDescent="0.2">
      <c r="B5" s="21" t="s">
        <v>18</v>
      </c>
    </row>
    <row r="6" spans="1:2" ht="30" customHeight="1" x14ac:dyDescent="0.2">
      <c r="B6" s="21" t="s">
        <v>20</v>
      </c>
    </row>
    <row r="7" spans="1:2" ht="30" customHeight="1" x14ac:dyDescent="0.2">
      <c r="B7" s="21" t="s">
        <v>23</v>
      </c>
    </row>
  </sheetData>
  <dataValidations count="3">
    <dataValidation allowBlank="1" showInputMessage="1" showErrorMessage="1" prompt="Nhập loại ngày nghỉ vào cột này, bên dưới đầu đề này" sqref="B3"/>
    <dataValidation allowBlank="1" showInputMessage="1" showErrorMessage="1" prompt="Nhập loại ngày nghỉ vào bảng trong trang tính này. Các mục nhập sẽ được sử dụng cho việc lựa chọn trong bảng Công cụ theo dõi Ngày nghỉ trong trang tính Công cụ Theo dõi Ngày nghỉ của Nhân viên" sqref="A1"/>
    <dataValidation allowBlank="1" showInputMessage="1" showErrorMessage="1" prompt="Tiêu đề trang tính nằm trong ô này" sqref="B1"/>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B1:C9"/>
  <sheetViews>
    <sheetView showGridLines="0" workbookViewId="0"/>
  </sheetViews>
  <sheetFormatPr defaultRowHeight="30" customHeight="1" x14ac:dyDescent="0.2"/>
  <cols>
    <col min="1" max="1" width="2.625" customWidth="1"/>
    <col min="2" max="2" width="26.625" customWidth="1"/>
    <col min="3" max="3" width="25.625" customWidth="1"/>
    <col min="4" max="4" width="2.625" customWidth="1"/>
  </cols>
  <sheetData>
    <row r="1" spans="2:3" ht="39.950000000000003" customHeight="1" x14ac:dyDescent="0.2">
      <c r="B1" s="18" t="s">
        <v>43</v>
      </c>
    </row>
    <row r="2" spans="2:3" ht="15" customHeight="1" x14ac:dyDescent="0.2"/>
    <row r="3" spans="2:3" ht="30" customHeight="1" x14ac:dyDescent="0.2">
      <c r="B3" s="10" t="s">
        <v>43</v>
      </c>
      <c r="C3" s="10" t="s">
        <v>44</v>
      </c>
    </row>
    <row r="4" spans="2:3" ht="30" customHeight="1" x14ac:dyDescent="0.2">
      <c r="B4" s="23">
        <f ca="1">DATE(YEAR(TODAY()),1,1)</f>
        <v>43466</v>
      </c>
      <c r="C4" s="21" t="s">
        <v>45</v>
      </c>
    </row>
    <row r="5" spans="2:3" ht="30" customHeight="1" x14ac:dyDescent="0.2">
      <c r="B5" s="23">
        <f ca="1">DATE(YEAR(TODAY()),7,4)</f>
        <v>43650</v>
      </c>
      <c r="C5" s="21" t="s">
        <v>46</v>
      </c>
    </row>
    <row r="6" spans="2:3" ht="30" customHeight="1" x14ac:dyDescent="0.2">
      <c r="B6" s="23">
        <f ca="1">DATE(YEAR(TODAY()),11,24)</f>
        <v>43793</v>
      </c>
      <c r="C6" s="21" t="s">
        <v>47</v>
      </c>
    </row>
    <row r="7" spans="2:3" ht="30" customHeight="1" x14ac:dyDescent="0.2">
      <c r="B7" s="23">
        <f ca="1">DATE(YEAR(TODAY()),11,25)</f>
        <v>43794</v>
      </c>
      <c r="C7" s="21" t="s">
        <v>47</v>
      </c>
    </row>
    <row r="8" spans="2:3" ht="30" customHeight="1" x14ac:dyDescent="0.2">
      <c r="B8" s="23">
        <f ca="1">DATE(YEAR(TODAY()),12,24)</f>
        <v>43823</v>
      </c>
      <c r="C8" s="21" t="s">
        <v>48</v>
      </c>
    </row>
    <row r="9" spans="2:3" ht="30" customHeight="1" x14ac:dyDescent="0.2">
      <c r="B9" s="23">
        <f ca="1">DATE(YEAR(TODAY()),12,25)</f>
        <v>43824</v>
      </c>
      <c r="C9" s="21" t="s">
        <v>48</v>
      </c>
    </row>
  </sheetData>
  <dataValidations count="4">
    <dataValidation allowBlank="1" showInputMessage="1" showErrorMessage="1" prompt="Nhập Ngày lễ vào cột này, bên dưới đầu đề này" sqref="B3"/>
    <dataValidation allowBlank="1" showInputMessage="1" showErrorMessage="1" prompt="Nhập mô tả vào cột này, bên dưới đầu đề này" sqref="C3"/>
    <dataValidation allowBlank="1" showInputMessage="1" showErrorMessage="1" prompt="Nhập ngày lễ của công ty vào bảng trong trang tính này" sqref="A1"/>
    <dataValidation allowBlank="1" showInputMessage="1" showErrorMessage="1" prompt="Tiêu đề trang tính nằm trong ô này" sqref="B1"/>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Dạng xem Lịch biểu</vt:lpstr>
      <vt:lpstr>Công cụ theo dõi Ngày nghỉ...</vt:lpstr>
      <vt:lpstr>Danh sách Nhân viên</vt:lpstr>
      <vt:lpstr>Loại Ngày nghỉ</vt:lpstr>
      <vt:lpstr>Ngày lễ của Công ty</vt:lpstr>
      <vt:lpstr>Bă</vt:lpstr>
      <vt:lpstr>lstEDates</vt:lpstr>
      <vt:lpstr>lstEmployees</vt:lpstr>
      <vt:lpstr>lstEmpNames</vt:lpstr>
      <vt:lpstr>lstHolidays</vt:lpstr>
      <vt:lpstr>lstHolidayTypes</vt:lpstr>
      <vt:lpstr>lstHTypes</vt:lpstr>
      <vt:lpstr>lstSdates</vt:lpstr>
      <vt:lpstr>Năm_Dương_lịch</vt:lpstr>
      <vt:lpstr>Tiêu_đề_1</vt:lpstr>
      <vt:lpstr>Tiêu_đề_2</vt:lpstr>
      <vt:lpstr>Tiêu_đề_Cột_3</vt:lpstr>
      <vt:lpstr>Tiêu_đề_Cột_4</vt:lpstr>
      <vt:lpstr>Tiêu_đề_Cột_5</vt:lpstr>
      <vt:lpstr>valSelEmployee</vt:lpstr>
      <vt:lpstr>Vùng_Tiêu_đề_Cột..AC22.1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2016-12-03T09:43:22Z</dcterms:created>
  <dcterms:modified xsi:type="dcterms:W3CDTF">2019-04-07T07:06:22Z</dcterms:modified>
</cp:coreProperties>
</file>