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Patient-1.2" sheetId="1" r:id="rId3"/>
    <sheet state="visible" name="Functions" sheetId="2" r:id="rId4"/>
  </sheets>
  <definedNames>
    <definedName hidden="1" localSheetId="0" name="_xlnm._FilterDatabase">'CareConnect-Patient-1.2'!$A$2:$E$164</definedName>
  </definedNames>
  <calcPr/>
</workbook>
</file>

<file path=xl/sharedStrings.xml><?xml version="1.0" encoding="utf-8"?>
<sst xmlns="http://schemas.openxmlformats.org/spreadsheetml/2006/main" count="635" uniqueCount="218">
  <si>
    <t>Select</t>
  </si>
  <si>
    <t>Mandatory</t>
  </si>
  <si>
    <t>Required</t>
  </si>
  <si>
    <t>Optional</t>
  </si>
  <si>
    <t>Not Used</t>
  </si>
  <si>
    <t>Name</t>
  </si>
  <si>
    <t>Card.</t>
  </si>
  <si>
    <t>Conformance</t>
  </si>
  <si>
    <t>Type</t>
  </si>
  <si>
    <t>Description, Constraints and mapping for Implementation</t>
  </si>
  <si>
    <t>Patient</t>
  </si>
  <si>
    <t>​</t>
  </si>
  <si>
    <t>Information about an individual or animal receiving health care services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</t>
  </si>
  <si>
    <t>- id</t>
  </si>
  <si>
    <t>0..1</t>
  </si>
  <si>
    <t>Logical id of this artifact</t>
  </si>
  <si>
    <t>- meta</t>
  </si>
  <si>
    <t>1..1</t>
  </si>
  <si>
    <t>Metadata about the resource
&lt;font color='red'&gt;The value attribute of the profile element MUST contain the value 'https://fhir.nhs.uk/STU3/StructureDefinition/CareConnect-Patient-1'&lt;/font&gt;</t>
  </si>
  <si>
    <t>- implicitRules</t>
  </si>
  <si>
    <t>A set of rules under which this content was created</t>
  </si>
  <si>
    <t>- language</t>
  </si>
  <si>
    <t>Language of the resource content
Binding (extensible): A human language. [Common Languages](http://hl7.org/fhir/stu3/valueset-languages.html)</t>
  </si>
  <si>
    <t>- text</t>
  </si>
  <si>
    <t>Text summary of the resource, for human interpretation</t>
  </si>
  <si>
    <t>- contained</t>
  </si>
  <si>
    <t>0..*</t>
  </si>
  <si>
    <t>Contained, inline Resources</t>
  </si>
  <si>
    <t>- extension (ethnicCategory)</t>
  </si>
  <si>
    <t xml:space="preserve">Ethnic category - The ethnicity of the person
Constraint (ext-1): Must have either extensions or value[x], not both
&lt;font color='red'&gt;An extension to the Patient resource&lt;/font&gt;
See [Ethnic category extension](explore_patient_demographics.html#mapping-for-patient-demographics-ethnic-category-extension) for information on how to populate this extension to the resource.
&lt;font color='red'&gt;&lt;b&gt;Mapping to Maternity data item = 'Ethnicity'.&lt;/b&gt;&lt;/font&gt;
</t>
  </si>
  <si>
    <t>- extension (religiousAffiliation)</t>
  </si>
  <si>
    <t xml:space="preserve">Religious affiliation - The religious affiliation as specified by the person.
Constraint (ext-1): Must have either extensions or value[x], not both
&lt;font color='red'&gt;An extension to the Patient resource&lt;/font&gt;
See [Religious affiliation extension](explore_patient_demographics.html#mapping-for-patient-demographics-religious-affiliation-extension) for information on how to populate this extension to the resource.
&lt;font color='red'&gt;&lt;b&gt;Mapping to Maternity data item = 'Religion'.&lt;/b&gt;&lt;/font&gt;
</t>
  </si>
  <si>
    <t>- extension (patient-cadavericDonor)</t>
  </si>
  <si>
    <t xml:space="preserve">Flag indicating whether the patient authorized the donation of body parts after death
Constraint (ext-1): Must have either extensions or value[x], not both
</t>
  </si>
  <si>
    <t>- extension (residentialStatus)</t>
  </si>
  <si>
    <t xml:space="preserve">The residential status of the patient
Constraint (ext-1): Must have either extensions or value[x], not both
</t>
  </si>
  <si>
    <t>- extension (treatmentCategory)</t>
  </si>
  <si>
    <t xml:space="preserve">The treatment category for this patient
Constraint (ext-1): Must have either extensions or value[x], not both
</t>
  </si>
  <si>
    <t>- extension (nhsCommunication)</t>
  </si>
  <si>
    <t xml:space="preserve">NHS communication preferences for a resource
Constraint (ext-1): Must have either extensions or value[x], not both
</t>
  </si>
  <si>
    <t>- extension (birthPlace)</t>
  </si>
  <si>
    <t xml:space="preserve">Birth Place: The registered place of birth of the patient. 
Constraint (ext-1): Must have either extensions or value[x], not both
&lt;font color='red'&gt;A common extension to the Patient resource&lt;/font&gt;
See [Birth place extension](explore_patient_demographics.html#mapping-for-patient-demographics-birth-place-extension) for information on how to populate this extension to the resource.
&lt;font color='red'&gt;&lt;b&gt;Mapping to Maternity data item = 'Place of Birth'.&lt;/b&gt; The town and country of birth of the patient&lt;/font&gt; 
</t>
  </si>
  <si>
    <t>- extension (nominatedPharmacy)</t>
  </si>
  <si>
    <t xml:space="preserve">A patient's nominated pharmacy
Constraint (ext-1): Must have either extensions or value[x], not both
</t>
  </si>
  <si>
    <t>- extension (deathNotificationStatus)</t>
  </si>
  <si>
    <t xml:space="preserve">Representation of a patient’s death notification status (as held on Personal Demographics Service (PDS))
Constraint (ext-1): Must have either extensions or value[x], not both
</t>
  </si>
  <si>
    <t>- modifierExtension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</si>
  <si>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</si>
  <si>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</si>
  <si>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>An identifier for this patient
Slicing: Discriminator: system, Ordering: false, Rules: Open at End</t>
  </si>
  <si>
    <t>- identifier (nhsNumber)</t>
  </si>
  <si>
    <t xml:space="preserve">The patient's NHS number.
&lt;font color='red'&gt;The unique identifier for a patient within the NHS in England and Wales.&lt;/font&gt;
&lt;font color='red'&gt;&lt;b&gt;Mapping to Maternity data item = 'NHS number'.&lt;/b&gt;
</t>
  </si>
  <si>
    <t>- - extension (nhsNumberVerificationStatus)</t>
  </si>
  <si>
    <t xml:space="preserve">NHS number verification status
Constraint (ext-1): Must have either extensions or value[x], not both
&lt;font color='red'&gt;An extension to the Patient resource&lt;/font&gt;
See [NHS number vertification status extension](explore_patient_demographics.html#mapping-for-patient-demographics-nhs-number-vertification-status-extension) for information on how to populate this extension to the resource.
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</si>
  <si>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</si>
  <si>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</si>
  <si>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</si>
  <si>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</si>
  <si>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system</t>
  </si>
  <si>
    <t>The namespace for the identifier value
&lt;font color='red'&gt;The value attribute of the profile element MUST contain the value 'https://fhir.nhs.uk/Id/nhs-number'&lt;/font&gt;</t>
  </si>
  <si>
    <t>- - value</t>
  </si>
  <si>
    <t>The value that is unique
&lt;font color='red'&gt;The unique identifier for a patient within the NHS in England and Wales.&lt;/font&gt;</t>
  </si>
  <si>
    <t>- - period</t>
  </si>
  <si>
    <t>Time period when id is/was valid for use
Constraint (per-1): If present, start SHALL have a lower value than end</t>
  </si>
  <si>
    <t>- - assigner</t>
  </si>
  <si>
    <t>Organization that issued id (may be just text)
Constraint (ref-1): SHALL have a contained resource if a local reference is provided</t>
  </si>
  <si>
    <t>- active</t>
  </si>
  <si>
    <t>Whether this patient's record is in active use
Default Value: true</t>
  </si>
  <si>
    <t>- name</t>
  </si>
  <si>
    <t>1..*</t>
  </si>
  <si>
    <t>A name associated with the patient
Slicing: Discriminator: use, Ordering: false, Rules: Open at End</t>
  </si>
  <si>
    <t>- name (official)</t>
  </si>
  <si>
    <t xml:space="preserve">A name associated with the patient.
&lt;font color='red'&gt;The full name of the patient. This will normally be given by a Personal Demographics Service (PDS) patient trace, or the name of the patient held on the local Patient Administration System (PAS).&lt;/font&gt;
&lt;font color='red'&gt;&lt;b&gt;Mapping to Maternity data item = 'Patient name'.&lt;/b&gt;&lt;/font&gt; </t>
  </si>
  <si>
    <t>usual : official : temp : nickname : anonymous : old : maiden
&lt;font color='red'&gt;The value attribute of the profile element MUST contain the value 'official'&lt;/font&gt;
Binding (required): The use of a human name [CareConnect-NameUse-1](https://fhir.hl7.org.uk/STU3/ValueSet/CareConnect-NameUse-1)</t>
  </si>
  <si>
    <t>- - text</t>
  </si>
  <si>
    <t>Text representation of the full name</t>
  </si>
  <si>
    <t>- - family</t>
  </si>
  <si>
    <t>Family name (often called 'Surname')</t>
  </si>
  <si>
    <t>- - given</t>
  </si>
  <si>
    <t>Given names (not always 'first'). Includes middle names</t>
  </si>
  <si>
    <t>- - prefix</t>
  </si>
  <si>
    <t>Parts that come before the name</t>
  </si>
  <si>
    <t>- - suffix</t>
  </si>
  <si>
    <t>Parts that come after the name</t>
  </si>
  <si>
    <t>Time period when name was/is in use
Constraint (per-1): If present, start SHALL have a lower value than end</t>
  </si>
  <si>
    <t>- - - start</t>
  </si>
  <si>
    <t>Starting time with inclusive boundary</t>
  </si>
  <si>
    <t>- - - end</t>
  </si>
  <si>
    <t>End time with inclusive boundary, if not ongoing</t>
  </si>
  <si>
    <t>- name (other)</t>
  </si>
  <si>
    <t>A name associated with the patient</t>
  </si>
  <si>
    <t>usual : official : temp : nickname : anonymous : old : maiden
Binding (required): The use of a human name [CareConnect-NameUse-1](https://fhir.hl7.org.uk/STU3/ValueSet/CareConnect-NameUse-1)</t>
  </si>
  <si>
    <t>- telecom</t>
  </si>
  <si>
    <t xml:space="preserve">A contact detail for the individual
Constraint (cpt-2): A system is required if a value is provided.
&lt;font color='red'&gt;Telephone contact details of the patient. To include, e.g. mobile, work and home number if available and/or the email address of the patient&lt;/font&gt;
&lt;font color='red'&gt;&lt;b&gt;Mapping to Maternity data item = 'Patient telephone number' and/or 'Patient email address'&lt;/b&gt;&lt;/font&gt; </t>
  </si>
  <si>
    <t>phone : fax : email : pager : url : sms : other
Binding (required): Telecommunications form for contact point [ContactPointSystem](http://hl7.org/fhir/stu3/valueset-contact-point-system.html)</t>
  </si>
  <si>
    <t>The actual contact point details</t>
  </si>
  <si>
    <t>home : work : temp : old : mobile - purpose of this contact point
Binding (required): Use of contact point [ContactPointUse](http://hl7.org/fhir/stu3/valueset-contact-point-use.html)</t>
  </si>
  <si>
    <t>- - rank</t>
  </si>
  <si>
    <t>Specify preferred order of use (1 = highest)</t>
  </si>
  <si>
    <t>Time period when the contact point was/is in use
Constraint (per-1): If present, start SHALL have a lower value than end</t>
  </si>
  <si>
    <t>- gender</t>
  </si>
  <si>
    <t xml:space="preserve">male : female : other : unknown
Binding (required): The gender of a person used for administrative purposes. [CareConnect-AdministrativeGender-1](https://fhir.hl7.org.uk/STU3/ValueSet/CareConnect-AdministrativeGender-1)
&lt;font color='red'&gt;As the patient wishes to portray themselves.&lt;/font&gt;
&lt;font color='red'&gt;&lt;b&gt;Mapping to Maternity data item = 'Gender'&lt;/b&gt;&lt;/font&gt; </t>
  </si>
  <si>
    <t>- birthDate</t>
  </si>
  <si>
    <t xml:space="preserve">The date of birth for the individual
&lt;font color='red'&gt;&lt;b&gt;Mapping to Maternity data item ='Date of Birth'&lt;/b&gt;&lt;/font&gt; </t>
  </si>
  <si>
    <t>- - extension (patient-birthTime)</t>
  </si>
  <si>
    <t xml:space="preserve">The time of day that the Patient was born. This includes the date to ensure that the timezone information can be communicated effectively.
Constraint (ext-1): Must have either extensions or value[x], not both
</t>
  </si>
  <si>
    <t>- deceased[x]</t>
  </si>
  <si>
    <t>Indicates if the individual is deceased or not</t>
  </si>
  <si>
    <t xml:space="preserve">The date and time when the patient died
&lt;font color='red'&gt;&lt;b&gt;Mapping to Maternity data item = 'Date of Death and Time of Date'&lt;/b&gt;&lt;/font&gt; </t>
  </si>
  <si>
    <t>- address</t>
  </si>
  <si>
    <t>Addresses for the individual.
&lt;font color='red'&gt;Patient’s usual place of residence.as per PDS five address line + postcode format&lt;/font&gt;
&lt;font color='red'&gt;&lt;b&gt;Mapping to Maternity data item ='Patient address'&lt;/b&gt;&lt;/font&gt;</t>
  </si>
  <si>
    <t>home : work : temp : old - purpose of this address
Binding (required): The use of an address [AddressUse](http://hl7.org/fhir/stu3/valueset-address-use.html)</t>
  </si>
  <si>
    <t>postal : physical : both
Binding (required): The type of an address (physical / postal) [AddressType](http://hl7.org/fhir/stu3/valueset-address-type.html)</t>
  </si>
  <si>
    <t>Text representation of the address</t>
  </si>
  <si>
    <t>- - line</t>
  </si>
  <si>
    <t>Street name, number, direction &amp; P.O. Box etc.
&lt;font color='red'&gt;Patient’s usual place of residence.as per PDS five address line format&lt;/font&gt;</t>
  </si>
  <si>
    <t>- - city</t>
  </si>
  <si>
    <t>Name of city, town etc.</t>
  </si>
  <si>
    <t>- - district</t>
  </si>
  <si>
    <t>District name (aka county)</t>
  </si>
  <si>
    <t>- - state</t>
  </si>
  <si>
    <t>Sub-unit of country (abbreviations ok)</t>
  </si>
  <si>
    <t>- - postalCode</t>
  </si>
  <si>
    <t>Postal code for area
&lt;font color='red'&gt;Patient’s  postcode PDS format&lt;/font&gt;</t>
  </si>
  <si>
    <t>- - country</t>
  </si>
  <si>
    <t>Country (e.g. can be ISO 3166 2 or 3 letter code)</t>
  </si>
  <si>
    <t>Time period when address was/is in use
Constraint (per-1): If present, start SHALL have a lower value than end</t>
  </si>
  <si>
    <t>- maritalStatus</t>
  </si>
  <si>
    <t xml:space="preserve">Marital (civil) status of a patient
Binding (required): The domestic partnership status of a person. [CareConnect-MaritalStatus-1](https://fhir.hl7.org.uk/STU3/ValueSet/CareConnect-MaritalStatus-1)
&lt;font color='red'&gt;An indicator to identify the legal marital status of the person. The FHIR valueSet MUST be used and mapped to NHS Data Dictionary codes&lt;/font&gt;
&lt;font color='red'&gt;&lt;b&gt;Mapping to Maternity data item = 'Marital Status'.&lt;/b&gt;&lt;/font&gt; </t>
  </si>
  <si>
    <t>- - coding</t>
  </si>
  <si>
    <t>Code defined by a terminology system</t>
  </si>
  <si>
    <t>- - - system</t>
  </si>
  <si>
    <t>Identity of the terminology system
&lt;font color='red'&gt;This MUST contain the value https://fhir.hl7.org.uk/STU3/ValueSet/CareConnect-MaritalStatus-1&lt;/font&gt;</t>
  </si>
  <si>
    <t>- - - version</t>
  </si>
  <si>
    <t>Version of the system - if relevant</t>
  </si>
  <si>
    <t>- - - code</t>
  </si>
  <si>
    <t>Symbol in syntax defined by the system
&lt;font color='red'&gt;This MUST contain a code from the above valueSet&lt;/font&gt;</t>
  </si>
  <si>
    <t>- - - display</t>
  </si>
  <si>
    <t>Representation defined by the system
&lt;font color='red'&gt;This MUST contain the display assoicated with the code&lt;/font&gt;</t>
  </si>
  <si>
    <t>- - - userSelected</t>
  </si>
  <si>
    <t>If this coding was chosen directly by the user</t>
  </si>
  <si>
    <t>Plain text representation of the concept</t>
  </si>
  <si>
    <t>- multipleBirth[x]</t>
  </si>
  <si>
    <t>Whether patient is part of a multiple birth</t>
  </si>
  <si>
    <t>- photo</t>
  </si>
  <si>
    <t>Image of the patient
Constraint (att-1): It the Attachment has data, it SHALL have a contentType</t>
  </si>
  <si>
    <t>- - contentType</t>
  </si>
  <si>
    <t>Mime type of the content, with charset etc.
Binding (required): The mime type of an attachment. Any valid mime type is allowed. [MimeType](http://www.rfc-editor.org/bcp/bcp13.txt)</t>
  </si>
  <si>
    <t>- - language</t>
  </si>
  <si>
    <t>Human language of the content (BCP-47)
Binding (extensible): A human language. [Common Languages](http://hl7.org/fhir/stu3/valueset-languages.html)</t>
  </si>
  <si>
    <t>- - data</t>
  </si>
  <si>
    <t>Data inline, base64ed</t>
  </si>
  <si>
    <t>- - url</t>
  </si>
  <si>
    <t>Uri where the data can be found</t>
  </si>
  <si>
    <t>- - size</t>
  </si>
  <si>
    <t>Number of bytes of content (if url provided)</t>
  </si>
  <si>
    <t>- - hash</t>
  </si>
  <si>
    <t>Hash of the data (sha-1, base64ed)</t>
  </si>
  <si>
    <t>- - title</t>
  </si>
  <si>
    <t>Label to display in place of the data</t>
  </si>
  <si>
    <t>- - creation</t>
  </si>
  <si>
    <t>Date attachment was first created</t>
  </si>
  <si>
    <t>- contact</t>
  </si>
  <si>
    <t>A contact party (e.g. guardian, partner, friend) for the patient
Constraint (pat-1): SHALL at least contain a contact's details or a reference to an organization</t>
  </si>
  <si>
    <t>- - modifierExtension</t>
  </si>
  <si>
    <t>Extensions that cannot be ignored
Constraint (ext-1): Must have either extensions or value[x], not both</t>
  </si>
  <si>
    <t>- - relationship</t>
  </si>
  <si>
    <t>The kind of relationship
Binding (extensible): The nature of the relationship between a patient and a contact person for that patient. [v2 Contact Role](http://hl7.org/fhir/ValueSet/v2-0131)</t>
  </si>
  <si>
    <t>- - - coding</t>
  </si>
  <si>
    <t>- - - - system</t>
  </si>
  <si>
    <t>Identity of the terminology system</t>
  </si>
  <si>
    <t>- - - - version</t>
  </si>
  <si>
    <t>- - - - code</t>
  </si>
  <si>
    <t>Symbol in syntax defined by the system</t>
  </si>
  <si>
    <t>- - - - display</t>
  </si>
  <si>
    <t>Representation defined by the system</t>
  </si>
  <si>
    <t>- - - - userSelected</t>
  </si>
  <si>
    <t>- - - text</t>
  </si>
  <si>
    <t>- - name</t>
  </si>
  <si>
    <t>A name associated with the contact person</t>
  </si>
  <si>
    <t>- - - use</t>
  </si>
  <si>
    <t>usual : official : temp : nickname : anonymous : old : maiden
Binding (required): The use of a human name [NameUse](http://hl7.org/fhir/stu3/valueset-name-use.html)</t>
  </si>
  <si>
    <t>- - - family</t>
  </si>
  <si>
    <t>- - - given</t>
  </si>
  <si>
    <t>- - - prefix</t>
  </si>
  <si>
    <t>- - - suffix</t>
  </si>
  <si>
    <t>- - - period</t>
  </si>
  <si>
    <t>- - - - start</t>
  </si>
  <si>
    <t>- - - - end</t>
  </si>
  <si>
    <t>- - telecom</t>
  </si>
  <si>
    <t>A contact detail for the person
Constraint (cpt-2): A system is required if a value is provided.</t>
  </si>
  <si>
    <t>- - - value</t>
  </si>
  <si>
    <t>- - - rank</t>
  </si>
  <si>
    <t>- - address</t>
  </si>
  <si>
    <t>Address for the contact person</t>
  </si>
  <si>
    <t>Street name, number, direction &amp; P.O. Box etc.</t>
  </si>
  <si>
    <t>Postal code for area</t>
  </si>
  <si>
    <t>- - gender</t>
  </si>
  <si>
    <t>male : female : other : unknown
Binding (required): The gender of a person used for administrative purposes. [CareConnect-AdministrativeGender-1](https://fhir.hl7.org.uk/STU3/ValueSet/CareConnect-AdministrativeGender-1)</t>
  </si>
  <si>
    <t>- - organization</t>
  </si>
  <si>
    <t>Organization that is associated with the contact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</si>
  <si>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</si>
  <si>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</si>
  <si>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</si>
  <si>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</si>
  <si>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Text alternative for the resource</t>
  </si>
  <si>
    <t>The period during which this contact person or organization is valid to be contacted relating to this patient
Constraint (per-1): If present, start SHALL have a lower value than end</t>
  </si>
  <si>
    <t>- generalPractitioner</t>
  </si>
  <si>
    <t>Patient's nominated primary care provider
Constraint (ref-1): SHALL have a contained resource if a local reference is provided</t>
  </si>
  <si>
    <t>- - reference</t>
  </si>
  <si>
    <t>- - identifier</t>
  </si>
  <si>
    <t>- - display</t>
  </si>
  <si>
    <t>- managingOrganization</t>
  </si>
  <si>
    <t>Organization that is the custodian of the patient record
Constraint (ref-1): SHALL have a contained resource if a local reference is provided</t>
  </si>
  <si>
    <t>- link</t>
  </si>
  <si>
    <t>Link to another patient resource that concerns the same actual person</t>
  </si>
  <si>
    <t>- - other</t>
  </si>
  <si>
    <t>The other patient or related person resource that the link refers to
Constraint (ref-1): SHALL have a contained resource if a local reference is provided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</si>
</sst>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/>
    <font>
      <b/>
      <sz val="8.0"/>
      <color rgb="FF333333"/>
      <name val="Helvetica Neue"/>
    </font>
    <font>
      <b/>
      <sz val="8.0"/>
      <color rgb="FF333333"/>
      <name val="Arial"/>
    </font>
    <font>
      <sz val="8.0"/>
      <color rgb="FF333333"/>
      <name val="Arial"/>
    </font>
    <font>
      <sz val="8.0"/>
      <color rgb="FF333333"/>
      <name val="Helvetica Neue"/>
    </font>
    <font>
      <sz val="8.0"/>
      <color rgb="FF474747"/>
      <name val="Helvetica Neue"/>
    </font>
    <font>
      <sz val="8.0"/>
      <color rgb="FF005EB8"/>
      <name val="Arial"/>
    </font>
    <font>
      <u/>
      <sz val="8.0"/>
      <color rgb="FF005EB8"/>
      <name val="Helvetica Neue"/>
    </font>
    <font>
      <sz val="8.0"/>
      <color rgb="FF474747"/>
      <name val="Arial"/>
    </font>
    <font>
      <u/>
      <sz val="8.0"/>
      <color rgb="FF005EB8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wrapText="1"/>
    </xf>
    <xf borderId="0" fillId="0" fontId="4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top" wrapText="1"/>
    </xf>
    <xf borderId="0" fillId="0" fontId="7" numFmtId="0" xfId="0" applyAlignment="1" applyFont="1">
      <alignment horizontal="left" shrinkToFit="0" vertical="top" wrapText="1"/>
    </xf>
    <xf borderId="0" fillId="0" fontId="8" numFmtId="0" xfId="0" applyAlignment="1" applyFont="1">
      <alignment horizontal="left" shrinkToFit="0" vertical="top" wrapText="1"/>
    </xf>
    <xf borderId="0" fillId="0" fontId="9" numFmtId="0" xfId="0" applyAlignment="1" applyFont="1">
      <alignment horizontal="left" shrinkToFit="0" vertical="top" wrapText="1"/>
    </xf>
    <xf borderId="0" fillId="0" fontId="10" numFmtId="0" xfId="0" applyAlignment="1" applyFont="1">
      <alignment horizontal="left" shrinkToFit="0" vertical="top" wrapText="1"/>
    </xf>
    <xf borderId="0" fillId="0" fontId="6" numFmtId="0" xfId="0" applyAlignment="1" applyFont="1">
      <alignment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3" width="14.43"/>
    <col customWidth="1" min="4" max="4" width="36.14"/>
    <col customWidth="1" min="5" max="5" width="58.14"/>
    <col customWidth="1" min="6" max="6" width="14.43"/>
  </cols>
  <sheetData>
    <row r="1" ht="15.75" customHeight="1">
      <c r="A1" s="2" t="s">
        <v>5</v>
      </c>
      <c r="B1" s="2" t="s">
        <v>6</v>
      </c>
      <c r="C1" s="3" t="s">
        <v>7</v>
      </c>
      <c r="D1" s="2" t="s">
        <v>8</v>
      </c>
      <c r="E1" s="3" t="s">
        <v>9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ht="15.75" customHeight="1">
      <c r="A2" s="5" t="s">
        <v>10</v>
      </c>
      <c r="B2" s="6" t="s">
        <v>11</v>
      </c>
      <c r="C2" s="5"/>
      <c r="D2" s="6"/>
      <c r="E2" s="7" t="s">
        <v>12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ht="15.75" customHeight="1">
      <c r="A3" s="5" t="s">
        <v>13</v>
      </c>
      <c r="B3" s="6" t="s">
        <v>14</v>
      </c>
      <c r="C3" s="8" t="s">
        <v>3</v>
      </c>
      <c r="D3" s="9" t="str">
        <f>HYPERLINK("http://hl7.org/fhir/stu3/datatypes.html#id","Id")</f>
        <v>Id</v>
      </c>
      <c r="E3" s="7" t="s">
        <v>15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ht="15.75" customHeight="1">
      <c r="A4" s="5" t="s">
        <v>16</v>
      </c>
      <c r="B4" s="6" t="s">
        <v>17</v>
      </c>
      <c r="C4" s="8" t="s">
        <v>1</v>
      </c>
      <c r="D4" s="9" t="str">
        <f>HYPERLINK("http://hl7.org/fhir/stu3/resource.html#Meta","Meta")</f>
        <v>Meta</v>
      </c>
      <c r="E4" s="7" t="s">
        <v>18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ht="15.75" hidden="1" customHeight="1">
      <c r="A5" s="5" t="s">
        <v>19</v>
      </c>
      <c r="B5" s="6" t="s">
        <v>14</v>
      </c>
      <c r="C5" s="8" t="s">
        <v>4</v>
      </c>
      <c r="D5" s="9" t="str">
        <f>HYPERLINK("http://hl7.org/fhir/stu3/datatypes.html#uri","Uri")</f>
        <v>Uri</v>
      </c>
      <c r="E5" s="7" t="s">
        <v>20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ht="15.75" hidden="1" customHeight="1">
      <c r="A6" s="5" t="s">
        <v>21</v>
      </c>
      <c r="B6" s="6" t="s">
        <v>14</v>
      </c>
      <c r="C6" s="8" t="s">
        <v>4</v>
      </c>
      <c r="D6" s="9" t="str">
        <f>HYPERLINK("http://hl7.org/fhir/stu3/datatypes.html#code","Code")</f>
        <v>Code</v>
      </c>
      <c r="E6" s="7" t="s">
        <v>22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ht="15.75" hidden="1" customHeight="1">
      <c r="A7" s="5" t="s">
        <v>23</v>
      </c>
      <c r="B7" s="6" t="s">
        <v>14</v>
      </c>
      <c r="C7" s="8" t="s">
        <v>4</v>
      </c>
      <c r="D7" s="9" t="str">
        <f>HYPERLINK("http://hl7.org/fhir/stu3/narrative.html#Narrative","Narrative")</f>
        <v>Narrative</v>
      </c>
      <c r="E7" s="7" t="s">
        <v>24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ht="15.75" hidden="1" customHeight="1">
      <c r="A8" s="5" t="s">
        <v>25</v>
      </c>
      <c r="B8" s="6" t="s">
        <v>26</v>
      </c>
      <c r="C8" s="8" t="s">
        <v>4</v>
      </c>
      <c r="D8" s="9" t="str">
        <f>HYPERLINK("http://hl7.org/fhir/stu3/resource.html","Resource")</f>
        <v>Resource</v>
      </c>
      <c r="E8" s="7" t="s">
        <v>27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ht="15.75" customHeight="1">
      <c r="A9" s="5" t="s">
        <v>28</v>
      </c>
      <c r="B9" s="6" t="s">
        <v>14</v>
      </c>
      <c r="C9" s="8" t="s">
        <v>2</v>
      </c>
      <c r="E9" s="10" t="s">
        <v>29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ht="15.75" customHeight="1">
      <c r="A10" s="5" t="s">
        <v>30</v>
      </c>
      <c r="B10" s="6" t="s">
        <v>14</v>
      </c>
      <c r="C10" s="8" t="s">
        <v>2</v>
      </c>
      <c r="D10" s="11" t="str">
        <f>HYPERLINK("https://fhir.hl7.org.uk/STU3/StructureDefinition/Extension-CareConnect-EthnicCategory-1","Extension-CareConnect-EthnicCategory-1")</f>
        <v>Extension-CareConnect-EthnicCategory-1</v>
      </c>
      <c r="E10" s="10" t="s">
        <v>31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ht="15.75" hidden="1" customHeight="1">
      <c r="A11" s="5" t="s">
        <v>32</v>
      </c>
      <c r="B11" s="6" t="s">
        <v>14</v>
      </c>
      <c r="C11" s="8" t="s">
        <v>4</v>
      </c>
      <c r="D11" s="11" t="str">
        <f>HYPERLINK("http://hl7.org/fhir/StructureDefinition/patient-cadavericDonor","patient-cadavericDonor")</f>
        <v>patient-cadavericDonor</v>
      </c>
      <c r="E11" s="10" t="s">
        <v>33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ht="15.75" hidden="1" customHeight="1">
      <c r="A12" s="5" t="s">
        <v>34</v>
      </c>
      <c r="B12" s="6" t="s">
        <v>14</v>
      </c>
      <c r="C12" s="8" t="s">
        <v>4</v>
      </c>
      <c r="D12" s="11" t="str">
        <f>HYPERLINK("https://fhir.hl7.org.uk/STU3/StructureDefinition/Extension-CareConnect-ResidentialStatus-1","Extension-CareConnect-ResidentialStatus-1")</f>
        <v>Extension-CareConnect-ResidentialStatus-1</v>
      </c>
      <c r="E12" s="10" t="s">
        <v>35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ht="15.75" hidden="1" customHeight="1">
      <c r="A13" s="5" t="s">
        <v>36</v>
      </c>
      <c r="B13" s="6" t="s">
        <v>14</v>
      </c>
      <c r="C13" s="8" t="s">
        <v>4</v>
      </c>
      <c r="D13" s="11" t="str">
        <f>HYPERLINK("https://fhir.hl7.org.uk/STU3/StructureDefinition/Extension-CareConnect-TreatmentCategory-1","Extension-CareConnect-TreatmentCategory-1")</f>
        <v>Extension-CareConnect-TreatmentCategory-1</v>
      </c>
      <c r="E13" s="10" t="s">
        <v>37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ht="15.75" hidden="1" customHeight="1">
      <c r="A14" s="5" t="s">
        <v>38</v>
      </c>
      <c r="B14" s="6" t="s">
        <v>26</v>
      </c>
      <c r="C14" s="8" t="s">
        <v>4</v>
      </c>
      <c r="D14" s="11" t="str">
        <f>HYPERLINK("https://fhir.hl7.org.uk/STU3/StructureDefinition/Extension-CareConnect-NHSCommunication-1","Extension-CareConnect-NHSCommunication-1")</f>
        <v>Extension-CareConnect-NHSCommunication-1</v>
      </c>
      <c r="E14" s="10" t="s">
        <v>39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ht="15.75" customHeight="1">
      <c r="A15" s="5" t="s">
        <v>40</v>
      </c>
      <c r="B15" s="6" t="s">
        <v>14</v>
      </c>
      <c r="C15" s="8" t="s">
        <v>2</v>
      </c>
      <c r="D15" s="11" t="str">
        <f>HYPERLINK("http://hl7.org/fhir/StructureDefinition/birthPlace","birthPlace")</f>
        <v>birthPlace</v>
      </c>
      <c r="E15" s="10" t="s">
        <v>41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ht="15.75" hidden="1" customHeight="1">
      <c r="A16" s="5" t="s">
        <v>42</v>
      </c>
      <c r="B16" s="6" t="s">
        <v>14</v>
      </c>
      <c r="C16" s="8" t="s">
        <v>4</v>
      </c>
      <c r="D16" s="11" t="str">
        <f>HYPERLINK("https://fhir.hl7.org.uk/STU3/StructureDefinition/Extension-CareConnect-NominatedPharmacy-1","Extension-CareConnect-NominatedPharmacy-1")</f>
        <v>Extension-CareConnect-NominatedPharmacy-1</v>
      </c>
      <c r="E16" s="10" t="s">
        <v>43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ht="15.75" hidden="1" customHeight="1">
      <c r="A17" s="5" t="s">
        <v>44</v>
      </c>
      <c r="B17" s="6" t="s">
        <v>14</v>
      </c>
      <c r="C17" s="8" t="s">
        <v>4</v>
      </c>
      <c r="D17" s="11" t="str">
        <f>HYPERLINK("https://fhir.hl7.org.uk/STU3/StructureDefinition/Extension-CareConnect-DeathNotificationStatus-1","Extension-CareConnect-DeathNotificationStatus-1")</f>
        <v>Extension-CareConnect-DeathNotificationStatus-1</v>
      </c>
      <c r="E17" s="10" t="s">
        <v>45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ht="15.75" hidden="1" customHeight="1">
      <c r="A18" s="5" t="s">
        <v>46</v>
      </c>
      <c r="B18" s="6" t="s">
        <v>26</v>
      </c>
      <c r="C18" s="8" t="s">
        <v>4</v>
      </c>
      <c r="D18" s="9" t="str">
        <f>HYPERLINK("http://hl7.org/fhir/stu3/extensibility.html#Extension","Extension")</f>
        <v>Extension</v>
      </c>
      <c r="E18" s="7" t="s">
        <v>47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ht="15.75" customHeight="1">
      <c r="A19" s="5" t="s">
        <v>48</v>
      </c>
      <c r="B19" s="6" t="s">
        <v>26</v>
      </c>
      <c r="C19" s="8" t="s">
        <v>2</v>
      </c>
      <c r="D19" s="9" t="str">
        <f t="shared" ref="D19:D20" si="1">HYPERLINK("http://hl7.org/fhir/stu3/datatypes.html#identifier","Identifier")</f>
        <v>Identifier</v>
      </c>
      <c r="E19" s="7" t="s">
        <v>49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ht="15.75" customHeight="1">
      <c r="A20" s="5" t="s">
        <v>50</v>
      </c>
      <c r="B20" s="6" t="s">
        <v>14</v>
      </c>
      <c r="C20" s="8" t="s">
        <v>2</v>
      </c>
      <c r="D20" s="9" t="str">
        <f t="shared" si="1"/>
        <v>Identifier</v>
      </c>
      <c r="E20" s="7" t="s">
        <v>51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ht="15.75" customHeight="1">
      <c r="A21" s="5" t="s">
        <v>52</v>
      </c>
      <c r="B21" s="6" t="s">
        <v>17</v>
      </c>
      <c r="C21" s="8" t="s">
        <v>1</v>
      </c>
      <c r="D21" s="11" t="str">
        <f>HYPERLINK("https://fhir.hl7.org.uk/STU3/StructureDefinition/Extension-CareConnect-NHSNumberVerificationStatus-1","Extension-CareConnect-NHSNumberVerificationStatus-1")</f>
        <v>Extension-CareConnect-NHSNumberVerificationStatus-1</v>
      </c>
      <c r="E21" s="10" t="s">
        <v>53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ht="15.75" hidden="1" customHeight="1">
      <c r="A22" s="5" t="s">
        <v>54</v>
      </c>
      <c r="B22" s="6" t="s">
        <v>14</v>
      </c>
      <c r="C22" s="8" t="s">
        <v>4</v>
      </c>
      <c r="D22" s="9" t="str">
        <f>HYPERLINK("http://hl7.org/fhir/stu3/datatypes.html#code","Code")</f>
        <v>Code</v>
      </c>
      <c r="E22" s="12" t="s">
        <v>55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ht="15.75" hidden="1" customHeight="1">
      <c r="A23" s="5" t="s">
        <v>56</v>
      </c>
      <c r="B23" s="6" t="s">
        <v>14</v>
      </c>
      <c r="C23" s="8" t="s">
        <v>4</v>
      </c>
      <c r="D23" s="9" t="str">
        <f>HYPERLINK("http://hl7.org/fhir/stu3/datatypes.html#codeableconcept","CodeableConcept")</f>
        <v>CodeableConcept</v>
      </c>
      <c r="E23" s="12" t="s">
        <v>57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ht="15.75" customHeight="1">
      <c r="A24" s="5" t="s">
        <v>58</v>
      </c>
      <c r="B24" s="6" t="s">
        <v>17</v>
      </c>
      <c r="C24" s="8" t="s">
        <v>1</v>
      </c>
      <c r="D24" s="9" t="str">
        <f>HYPERLINK("http://hl7.org/fhir/stu3/datatypes.html#uri","Uri")</f>
        <v>Uri</v>
      </c>
      <c r="E24" s="7" t="s">
        <v>59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ht="15.75" customHeight="1">
      <c r="A25" s="5" t="s">
        <v>60</v>
      </c>
      <c r="B25" s="6" t="s">
        <v>17</v>
      </c>
      <c r="C25" s="8" t="s">
        <v>1</v>
      </c>
      <c r="D25" s="9" t="str">
        <f>HYPERLINK("http://hl7.org/fhir/stu3/datatypes.html#string","String")</f>
        <v>String</v>
      </c>
      <c r="E25" s="7" t="s">
        <v>61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ht="15.75" hidden="1" customHeight="1">
      <c r="A26" s="5" t="s">
        <v>62</v>
      </c>
      <c r="B26" s="6" t="s">
        <v>14</v>
      </c>
      <c r="C26" s="8" t="s">
        <v>4</v>
      </c>
      <c r="D26" s="9" t="str">
        <f>HYPERLINK("http://hl7.org/fhir/stu3/datatypes.html#period","Period")</f>
        <v>Period</v>
      </c>
      <c r="E26" s="7" t="s">
        <v>63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ht="15.75" hidden="1" customHeight="1">
      <c r="A27" s="5" t="s">
        <v>64</v>
      </c>
      <c r="B27" s="6" t="s">
        <v>14</v>
      </c>
      <c r="C27" s="8" t="s">
        <v>4</v>
      </c>
      <c r="D27" s="11" t="str">
        <f>HYPERLINK("http://hl7.org/fhir/stu3/references.html","Reference")</f>
        <v>Reference</v>
      </c>
      <c r="E27" s="7" t="s">
        <v>65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ht="15.75" hidden="1" customHeight="1">
      <c r="A28" s="5"/>
      <c r="B28" s="6"/>
      <c r="C28" s="8" t="s">
        <v>4</v>
      </c>
      <c r="D28" s="11" t="str">
        <f>HYPERLINK("https://fhir.hl7.org.uk/STU3/StructureDefinition/CareConnect-Organization-1","CareConnect-Organization-1")</f>
        <v>CareConnect-Organization-1</v>
      </c>
      <c r="E28" s="7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ht="15.75" hidden="1" customHeight="1">
      <c r="A29" s="5" t="s">
        <v>66</v>
      </c>
      <c r="B29" s="6" t="s">
        <v>14</v>
      </c>
      <c r="C29" s="8" t="s">
        <v>4</v>
      </c>
      <c r="D29" s="9" t="str">
        <f>HYPERLINK("http://hl7.org/fhir/stu3/datatypes.html#boolean","Boolean")</f>
        <v>Boolean</v>
      </c>
      <c r="E29" s="7" t="s">
        <v>67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ht="15.75" customHeight="1">
      <c r="A30" s="5" t="s">
        <v>68</v>
      </c>
      <c r="B30" s="6" t="s">
        <v>69</v>
      </c>
      <c r="C30" s="8" t="s">
        <v>1</v>
      </c>
      <c r="D30" s="9" t="str">
        <f t="shared" ref="D30:D31" si="2">HYPERLINK("http://hl7.org/fhir/stu3/datatypes.html#humanname","HumanName")</f>
        <v>HumanName</v>
      </c>
      <c r="E30" s="7" t="s">
        <v>70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ht="15.75" customHeight="1">
      <c r="A31" s="5" t="s">
        <v>71</v>
      </c>
      <c r="B31" s="6" t="s">
        <v>17</v>
      </c>
      <c r="C31" s="8" t="s">
        <v>1</v>
      </c>
      <c r="D31" s="9" t="str">
        <f t="shared" si="2"/>
        <v>HumanName</v>
      </c>
      <c r="E31" s="7" t="s">
        <v>72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ht="15.75" customHeight="1">
      <c r="A32" s="5" t="s">
        <v>54</v>
      </c>
      <c r="B32" s="6" t="s">
        <v>17</v>
      </c>
      <c r="C32" s="8" t="s">
        <v>1</v>
      </c>
      <c r="D32" s="9" t="str">
        <f>HYPERLINK("http://hl7.org/fhir/stu3/datatypes.html#code","Code")</f>
        <v>Code</v>
      </c>
      <c r="E32" s="7" t="s">
        <v>73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ht="15.75" customHeight="1">
      <c r="A33" s="5" t="s">
        <v>74</v>
      </c>
      <c r="B33" s="6" t="s">
        <v>14</v>
      </c>
      <c r="C33" s="8" t="s">
        <v>2</v>
      </c>
      <c r="D33" s="9" t="str">
        <f t="shared" ref="D33:D37" si="3">HYPERLINK("http://hl7.org/fhir/stu3/datatypes.html#string","String")</f>
        <v>String</v>
      </c>
      <c r="E33" s="7" t="s">
        <v>75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ht="15.75" customHeight="1">
      <c r="A34" s="5" t="s">
        <v>76</v>
      </c>
      <c r="B34" s="6" t="s">
        <v>17</v>
      </c>
      <c r="C34" s="8" t="s">
        <v>1</v>
      </c>
      <c r="D34" s="9" t="str">
        <f t="shared" si="3"/>
        <v>String</v>
      </c>
      <c r="E34" s="7" t="s">
        <v>77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ht="15.75" customHeight="1">
      <c r="A35" s="5" t="s">
        <v>78</v>
      </c>
      <c r="B35" s="6" t="s">
        <v>26</v>
      </c>
      <c r="C35" s="8" t="s">
        <v>2</v>
      </c>
      <c r="D35" s="9" t="str">
        <f t="shared" si="3"/>
        <v>String</v>
      </c>
      <c r="E35" s="7" t="s">
        <v>79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ht="15.75" customHeight="1">
      <c r="A36" s="5" t="s">
        <v>80</v>
      </c>
      <c r="B36" s="6" t="s">
        <v>26</v>
      </c>
      <c r="C36" s="8" t="s">
        <v>2</v>
      </c>
      <c r="D36" s="9" t="str">
        <f t="shared" si="3"/>
        <v>String</v>
      </c>
      <c r="E36" s="7" t="s">
        <v>81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ht="15.75" customHeight="1">
      <c r="A37" s="5" t="s">
        <v>82</v>
      </c>
      <c r="B37" s="6" t="s">
        <v>26</v>
      </c>
      <c r="C37" s="8" t="s">
        <v>2</v>
      </c>
      <c r="D37" s="9" t="str">
        <f t="shared" si="3"/>
        <v>String</v>
      </c>
      <c r="E37" s="7" t="s">
        <v>83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ht="15.75" hidden="1" customHeight="1">
      <c r="A38" s="5" t="s">
        <v>62</v>
      </c>
      <c r="B38" s="6" t="s">
        <v>14</v>
      </c>
      <c r="C38" s="8" t="s">
        <v>4</v>
      </c>
      <c r="D38" s="9" t="str">
        <f>HYPERLINK("http://hl7.org/fhir/stu3/datatypes.html#period","Period")</f>
        <v>Period</v>
      </c>
      <c r="E38" s="7" t="s">
        <v>84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ht="15.75" hidden="1" customHeight="1">
      <c r="A39" s="5" t="s">
        <v>85</v>
      </c>
      <c r="B39" s="6" t="s">
        <v>14</v>
      </c>
      <c r="C39" s="8" t="s">
        <v>4</v>
      </c>
      <c r="D39" s="9" t="str">
        <f t="shared" ref="D39:D40" si="4">HYPERLINK("http://hl7.org/fhir/stu3/datatypes.html#datetime","dateTime")</f>
        <v>dateTime</v>
      </c>
      <c r="E39" s="7" t="s">
        <v>86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ht="15.75" hidden="1" customHeight="1">
      <c r="A40" s="5" t="s">
        <v>87</v>
      </c>
      <c r="B40" s="6" t="s">
        <v>14</v>
      </c>
      <c r="C40" s="8" t="s">
        <v>4</v>
      </c>
      <c r="D40" s="9" t="str">
        <f t="shared" si="4"/>
        <v>dateTime</v>
      </c>
      <c r="E40" s="7" t="s">
        <v>88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ht="15.75" hidden="1" customHeight="1">
      <c r="A41" s="5" t="s">
        <v>89</v>
      </c>
      <c r="B41" s="6" t="s">
        <v>26</v>
      </c>
      <c r="C41" s="8" t="s">
        <v>4</v>
      </c>
      <c r="D41" s="9" t="str">
        <f>HYPERLINK("http://hl7.org/fhir/stu3/datatypes.html#humanname","HumanName")</f>
        <v>HumanName</v>
      </c>
      <c r="E41" s="7" t="s">
        <v>90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ht="15.75" hidden="1" customHeight="1">
      <c r="A42" s="5" t="s">
        <v>54</v>
      </c>
      <c r="B42" s="6" t="s">
        <v>17</v>
      </c>
      <c r="C42" s="8" t="s">
        <v>4</v>
      </c>
      <c r="D42" s="9" t="str">
        <f>HYPERLINK("http://hl7.org/fhir/stu3/datatypes.html#code","Code")</f>
        <v>Code</v>
      </c>
      <c r="E42" s="7" t="s">
        <v>91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ht="15.75" hidden="1" customHeight="1">
      <c r="A43" s="5" t="s">
        <v>74</v>
      </c>
      <c r="B43" s="6" t="s">
        <v>14</v>
      </c>
      <c r="C43" s="8" t="s">
        <v>4</v>
      </c>
      <c r="D43" s="9" t="str">
        <f t="shared" ref="D43:D47" si="5">HYPERLINK("http://hl7.org/fhir/stu3/datatypes.html#string","String")</f>
        <v>String</v>
      </c>
      <c r="E43" s="7" t="s">
        <v>75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ht="15.75" hidden="1" customHeight="1">
      <c r="A44" s="5" t="s">
        <v>76</v>
      </c>
      <c r="B44" s="6" t="s">
        <v>14</v>
      </c>
      <c r="C44" s="8" t="s">
        <v>4</v>
      </c>
      <c r="D44" s="9" t="str">
        <f t="shared" si="5"/>
        <v>String</v>
      </c>
      <c r="E44" s="7" t="s">
        <v>77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ht="15.75" hidden="1" customHeight="1">
      <c r="A45" s="5" t="s">
        <v>78</v>
      </c>
      <c r="B45" s="6" t="s">
        <v>26</v>
      </c>
      <c r="C45" s="8" t="s">
        <v>4</v>
      </c>
      <c r="D45" s="9" t="str">
        <f t="shared" si="5"/>
        <v>String</v>
      </c>
      <c r="E45" s="7" t="s">
        <v>79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ht="15.75" hidden="1" customHeight="1">
      <c r="A46" s="5" t="s">
        <v>80</v>
      </c>
      <c r="B46" s="6" t="s">
        <v>26</v>
      </c>
      <c r="C46" s="8" t="s">
        <v>4</v>
      </c>
      <c r="D46" s="9" t="str">
        <f t="shared" si="5"/>
        <v>String</v>
      </c>
      <c r="E46" s="7" t="s">
        <v>81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ht="15.75" hidden="1" customHeight="1">
      <c r="A47" s="5" t="s">
        <v>82</v>
      </c>
      <c r="B47" s="6" t="s">
        <v>26</v>
      </c>
      <c r="C47" s="8" t="s">
        <v>4</v>
      </c>
      <c r="D47" s="9" t="str">
        <f t="shared" si="5"/>
        <v>String</v>
      </c>
      <c r="E47" s="7" t="s">
        <v>83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ht="15.75" hidden="1" customHeight="1">
      <c r="A48" s="5" t="s">
        <v>62</v>
      </c>
      <c r="B48" s="6" t="s">
        <v>14</v>
      </c>
      <c r="C48" s="8" t="s">
        <v>4</v>
      </c>
      <c r="D48" s="9" t="str">
        <f>HYPERLINK("http://hl7.org/fhir/stu3/datatypes.html#period","Period")</f>
        <v>Period</v>
      </c>
      <c r="E48" s="7" t="s">
        <v>84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ht="15.75" hidden="1" customHeight="1">
      <c r="A49" s="5" t="s">
        <v>85</v>
      </c>
      <c r="B49" s="6" t="s">
        <v>14</v>
      </c>
      <c r="C49" s="8" t="s">
        <v>4</v>
      </c>
      <c r="D49" s="9" t="str">
        <f t="shared" ref="D49:D50" si="6">HYPERLINK("http://hl7.org/fhir/stu3/datatypes.html#datetime","dateTime")</f>
        <v>dateTime</v>
      </c>
      <c r="E49" s="7" t="s">
        <v>86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ht="15.75" hidden="1" customHeight="1">
      <c r="A50" s="5" t="s">
        <v>87</v>
      </c>
      <c r="B50" s="6" t="s">
        <v>14</v>
      </c>
      <c r="C50" s="8" t="s">
        <v>4</v>
      </c>
      <c r="D50" s="9" t="str">
        <f t="shared" si="6"/>
        <v>dateTime</v>
      </c>
      <c r="E50" s="7" t="s">
        <v>88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ht="15.75" customHeight="1">
      <c r="A51" s="5" t="s">
        <v>92</v>
      </c>
      <c r="B51" s="6" t="s">
        <v>26</v>
      </c>
      <c r="C51" s="8" t="s">
        <v>2</v>
      </c>
      <c r="D51" s="9" t="str">
        <f>HYPERLINK("http://hl7.org/fhir/stu3/datatypes.html#contactpoint","ContactPoint")</f>
        <v>ContactPoint</v>
      </c>
      <c r="E51" s="7" t="s">
        <v>93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ht="15.75" customHeight="1">
      <c r="A52" s="5" t="s">
        <v>58</v>
      </c>
      <c r="B52" s="6" t="s">
        <v>17</v>
      </c>
      <c r="C52" s="8" t="s">
        <v>2</v>
      </c>
      <c r="D52" s="9" t="str">
        <f>HYPERLINK("http://hl7.org/fhir/stu3/datatypes.html#code","Code")</f>
        <v>Code</v>
      </c>
      <c r="E52" s="7" t="s">
        <v>94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ht="15.75" customHeight="1">
      <c r="A53" s="5" t="s">
        <v>60</v>
      </c>
      <c r="B53" s="6" t="s">
        <v>17</v>
      </c>
      <c r="C53" s="8" t="s">
        <v>2</v>
      </c>
      <c r="D53" s="9" t="str">
        <f>HYPERLINK("http://hl7.org/fhir/stu3/datatypes.html#string","String")</f>
        <v>String</v>
      </c>
      <c r="E53" s="7" t="s">
        <v>95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ht="15.75" customHeight="1">
      <c r="A54" s="5" t="s">
        <v>54</v>
      </c>
      <c r="B54" s="6" t="s">
        <v>14</v>
      </c>
      <c r="C54" s="8" t="s">
        <v>2</v>
      </c>
      <c r="D54" s="9" t="str">
        <f>HYPERLINK("http://hl7.org/fhir/stu3/datatypes.html#code","Code")</f>
        <v>Code</v>
      </c>
      <c r="E54" s="7" t="s">
        <v>96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ht="15.75" customHeight="1">
      <c r="A55" s="5" t="s">
        <v>97</v>
      </c>
      <c r="B55" s="6" t="s">
        <v>14</v>
      </c>
      <c r="C55" s="8" t="s">
        <v>2</v>
      </c>
      <c r="D55" s="9" t="str">
        <f>HYPERLINK("http://hl7.org/fhir/stu3/datatypes.html#positiveint","positiveInt")</f>
        <v>positiveInt</v>
      </c>
      <c r="E55" s="7" t="s">
        <v>98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ht="15.75" hidden="1" customHeight="1">
      <c r="A56" s="5" t="s">
        <v>62</v>
      </c>
      <c r="B56" s="6" t="s">
        <v>14</v>
      </c>
      <c r="C56" s="8" t="s">
        <v>4</v>
      </c>
      <c r="D56" s="9" t="str">
        <f>HYPERLINK("http://hl7.org/fhir/stu3/datatypes.html#period","Period")</f>
        <v>Period</v>
      </c>
      <c r="E56" s="7" t="s">
        <v>99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ht="15.75" hidden="1" customHeight="1">
      <c r="A57" s="5" t="s">
        <v>85</v>
      </c>
      <c r="B57" s="6" t="s">
        <v>14</v>
      </c>
      <c r="C57" s="8" t="s">
        <v>4</v>
      </c>
      <c r="D57" s="9" t="str">
        <f t="shared" ref="D57:D58" si="7">HYPERLINK("http://hl7.org/fhir/stu3/datatypes.html#datetime","dateTime")</f>
        <v>dateTime</v>
      </c>
      <c r="E57" s="7" t="s">
        <v>86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ht="15.75" hidden="1" customHeight="1">
      <c r="A58" s="5" t="s">
        <v>87</v>
      </c>
      <c r="B58" s="6" t="s">
        <v>14</v>
      </c>
      <c r="C58" s="8" t="s">
        <v>4</v>
      </c>
      <c r="D58" s="9" t="str">
        <f t="shared" si="7"/>
        <v>dateTime</v>
      </c>
      <c r="E58" s="7" t="s">
        <v>88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ht="15.75" customHeight="1">
      <c r="A59" s="5" t="s">
        <v>100</v>
      </c>
      <c r="B59" s="6" t="s">
        <v>14</v>
      </c>
      <c r="C59" s="8" t="s">
        <v>2</v>
      </c>
      <c r="D59" s="9" t="str">
        <f>HYPERLINK("http://hl7.org/fhir/stu3/datatypes.html#code","Code")</f>
        <v>Code</v>
      </c>
      <c r="E59" s="7" t="s">
        <v>101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ht="15.75" customHeight="1">
      <c r="A60" s="5" t="s">
        <v>102</v>
      </c>
      <c r="B60" s="6" t="s">
        <v>14</v>
      </c>
      <c r="C60" s="8" t="s">
        <v>2</v>
      </c>
      <c r="D60" s="9" t="str">
        <f>HYPERLINK("http://hl7.org/fhir/stu3/datatypes.html#date","Date")</f>
        <v>Date</v>
      </c>
      <c r="E60" s="7" t="s">
        <v>103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ht="15.75" hidden="1" customHeight="1">
      <c r="A61" s="5" t="s">
        <v>104</v>
      </c>
      <c r="B61" s="6" t="s">
        <v>14</v>
      </c>
      <c r="C61" s="8" t="s">
        <v>4</v>
      </c>
      <c r="D61" s="11" t="str">
        <f>HYPERLINK("http://hl7.org/fhir/StructureDefinition/patient-birthTime","patient-birthTime")</f>
        <v>patient-birthTime</v>
      </c>
      <c r="E61" s="10" t="s">
        <v>105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ht="15.75" customHeight="1">
      <c r="A62" s="5" t="s">
        <v>106</v>
      </c>
      <c r="B62" s="6" t="s">
        <v>14</v>
      </c>
      <c r="C62" s="8" t="s">
        <v>2</v>
      </c>
      <c r="D62" s="9" t="str">
        <f>HYPERLINK("http://hl7.org/fhir/stu3/datatypes.html#boolean","Boolean")</f>
        <v>Boolean</v>
      </c>
      <c r="E62" s="7" t="s">
        <v>107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ht="15.75" customHeight="1">
      <c r="A63" s="5"/>
      <c r="B63" s="6"/>
      <c r="C63" s="8" t="s">
        <v>2</v>
      </c>
      <c r="D63" s="9" t="str">
        <f>HYPERLINK("http://hl7.org/fhir/stu3/datatypes.html#datetime","dateTime")</f>
        <v>dateTime</v>
      </c>
      <c r="E63" s="7" t="s">
        <v>108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ht="15.75" customHeight="1">
      <c r="A64" s="5" t="s">
        <v>109</v>
      </c>
      <c r="B64" s="6" t="s">
        <v>26</v>
      </c>
      <c r="C64" s="8" t="s">
        <v>2</v>
      </c>
      <c r="D64" s="9" t="str">
        <f>HYPERLINK("http://hl7.org/fhir/stu3/datatypes.html#address","Address")</f>
        <v>Address</v>
      </c>
      <c r="E64" s="7" t="s">
        <v>110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ht="15.75" customHeight="1">
      <c r="A65" s="5" t="s">
        <v>54</v>
      </c>
      <c r="B65" s="6" t="s">
        <v>14</v>
      </c>
      <c r="C65" s="8" t="s">
        <v>2</v>
      </c>
      <c r="D65" s="9" t="str">
        <f t="shared" ref="D65:D66" si="8">HYPERLINK("http://hl7.org/fhir/stu3/datatypes.html#code","Code")</f>
        <v>Code</v>
      </c>
      <c r="E65" s="7" t="s">
        <v>111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ht="15.75" hidden="1" customHeight="1">
      <c r="A66" s="5" t="s">
        <v>56</v>
      </c>
      <c r="B66" s="6" t="s">
        <v>14</v>
      </c>
      <c r="C66" s="8" t="s">
        <v>4</v>
      </c>
      <c r="D66" s="9" t="str">
        <f t="shared" si="8"/>
        <v>Code</v>
      </c>
      <c r="E66" s="7" t="s">
        <v>112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ht="15.75" hidden="1" customHeight="1">
      <c r="A67" s="5" t="s">
        <v>74</v>
      </c>
      <c r="B67" s="6" t="s">
        <v>14</v>
      </c>
      <c r="C67" s="8" t="s">
        <v>4</v>
      </c>
      <c r="D67" s="9" t="str">
        <f t="shared" ref="D67:D73" si="9">HYPERLINK("http://hl7.org/fhir/stu3/datatypes.html#string","String")</f>
        <v>String</v>
      </c>
      <c r="E67" s="7" t="s">
        <v>113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ht="15.75" customHeight="1">
      <c r="A68" s="5" t="s">
        <v>114</v>
      </c>
      <c r="B68" s="6" t="s">
        <v>26</v>
      </c>
      <c r="C68" s="8" t="s">
        <v>2</v>
      </c>
      <c r="D68" s="9" t="str">
        <f t="shared" si="9"/>
        <v>String</v>
      </c>
      <c r="E68" s="7" t="s">
        <v>115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ht="15.75" hidden="1" customHeight="1">
      <c r="A69" s="5" t="s">
        <v>116</v>
      </c>
      <c r="B69" s="6" t="s">
        <v>14</v>
      </c>
      <c r="C69" s="8" t="s">
        <v>4</v>
      </c>
      <c r="D69" s="9" t="str">
        <f t="shared" si="9"/>
        <v>String</v>
      </c>
      <c r="E69" s="7" t="s">
        <v>117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ht="15.75" hidden="1" customHeight="1">
      <c r="A70" s="5" t="s">
        <v>118</v>
      </c>
      <c r="B70" s="6" t="s">
        <v>14</v>
      </c>
      <c r="C70" s="8" t="s">
        <v>4</v>
      </c>
      <c r="D70" s="9" t="str">
        <f t="shared" si="9"/>
        <v>String</v>
      </c>
      <c r="E70" s="7" t="s">
        <v>119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ht="15.75" hidden="1" customHeight="1">
      <c r="A71" s="5" t="s">
        <v>120</v>
      </c>
      <c r="B71" s="6" t="s">
        <v>14</v>
      </c>
      <c r="C71" s="8" t="s">
        <v>4</v>
      </c>
      <c r="D71" s="9" t="str">
        <f t="shared" si="9"/>
        <v>String</v>
      </c>
      <c r="E71" s="7" t="s">
        <v>121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ht="15.75" customHeight="1">
      <c r="A72" s="5" t="s">
        <v>122</v>
      </c>
      <c r="B72" s="6" t="s">
        <v>14</v>
      </c>
      <c r="C72" s="8" t="s">
        <v>2</v>
      </c>
      <c r="D72" s="9" t="str">
        <f t="shared" si="9"/>
        <v>String</v>
      </c>
      <c r="E72" s="7" t="s">
        <v>123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ht="15.75" hidden="1" customHeight="1">
      <c r="A73" s="5" t="s">
        <v>124</v>
      </c>
      <c r="B73" s="6" t="s">
        <v>14</v>
      </c>
      <c r="C73" s="8" t="s">
        <v>4</v>
      </c>
      <c r="D73" s="9" t="str">
        <f t="shared" si="9"/>
        <v>String</v>
      </c>
      <c r="E73" s="7" t="s">
        <v>125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ht="15.75" hidden="1" customHeight="1">
      <c r="A74" s="5" t="s">
        <v>62</v>
      </c>
      <c r="B74" s="6" t="s">
        <v>14</v>
      </c>
      <c r="C74" s="8" t="s">
        <v>4</v>
      </c>
      <c r="D74" s="9" t="str">
        <f>HYPERLINK("http://hl7.org/fhir/stu3/datatypes.html#period","Period")</f>
        <v>Period</v>
      </c>
      <c r="E74" s="7" t="s">
        <v>126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ht="15.75" hidden="1" customHeight="1">
      <c r="A75" s="5" t="s">
        <v>85</v>
      </c>
      <c r="B75" s="6" t="s">
        <v>14</v>
      </c>
      <c r="C75" s="8" t="s">
        <v>4</v>
      </c>
      <c r="D75" s="9" t="str">
        <f t="shared" ref="D75:D76" si="10">HYPERLINK("http://hl7.org/fhir/stu3/datatypes.html#datetime","dateTime")</f>
        <v>dateTime</v>
      </c>
      <c r="E75" s="7" t="s">
        <v>86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ht="15.75" hidden="1" customHeight="1">
      <c r="A76" s="5" t="s">
        <v>87</v>
      </c>
      <c r="B76" s="6" t="s">
        <v>14</v>
      </c>
      <c r="C76" s="8" t="s">
        <v>4</v>
      </c>
      <c r="D76" s="9" t="str">
        <f t="shared" si="10"/>
        <v>dateTime</v>
      </c>
      <c r="E76" s="7" t="s">
        <v>88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ht="15.75" customHeight="1">
      <c r="A77" s="5" t="s">
        <v>127</v>
      </c>
      <c r="B77" s="6" t="s">
        <v>14</v>
      </c>
      <c r="C77" s="8" t="s">
        <v>2</v>
      </c>
      <c r="D77" s="9" t="str">
        <f>HYPERLINK("http://hl7.org/fhir/stu3/datatypes.html#codeableconcept","CodeableConcept")</f>
        <v>CodeableConcept</v>
      </c>
      <c r="E77" s="7" t="s">
        <v>128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ht="15.75" customHeight="1">
      <c r="A78" s="5" t="s">
        <v>129</v>
      </c>
      <c r="B78" s="6" t="s">
        <v>17</v>
      </c>
      <c r="C78" s="8" t="s">
        <v>2</v>
      </c>
      <c r="D78" s="9" t="str">
        <f>HYPERLINK("http://hl7.org/fhir/stu3/datatypes.html#coding","Coding")</f>
        <v>Coding</v>
      </c>
      <c r="E78" s="7" t="s">
        <v>130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ht="15.75" customHeight="1">
      <c r="A79" s="5" t="s">
        <v>131</v>
      </c>
      <c r="B79" s="6" t="s">
        <v>17</v>
      </c>
      <c r="C79" s="8" t="s">
        <v>2</v>
      </c>
      <c r="D79" s="9" t="str">
        <f>HYPERLINK("http://hl7.org/fhir/stu3/datatypes.html#uri","Uri")</f>
        <v>Uri</v>
      </c>
      <c r="E79" s="7" t="s">
        <v>132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ht="15.75" hidden="1" customHeight="1">
      <c r="A80" s="5" t="s">
        <v>133</v>
      </c>
      <c r="B80" s="6" t="s">
        <v>14</v>
      </c>
      <c r="C80" s="8" t="s">
        <v>4</v>
      </c>
      <c r="D80" s="9" t="str">
        <f>HYPERLINK("http://hl7.org/fhir/stu3/datatypes.html#string","String")</f>
        <v>String</v>
      </c>
      <c r="E80" s="7" t="s">
        <v>134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ht="15.75" customHeight="1">
      <c r="A81" s="5" t="s">
        <v>135</v>
      </c>
      <c r="B81" s="6" t="s">
        <v>17</v>
      </c>
      <c r="C81" s="8" t="s">
        <v>2</v>
      </c>
      <c r="D81" s="9" t="str">
        <f>HYPERLINK("http://hl7.org/fhir/stu3/datatypes.html#code","Code")</f>
        <v>Code</v>
      </c>
      <c r="E81" s="7" t="s">
        <v>136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ht="15.75" customHeight="1">
      <c r="A82" s="5" t="s">
        <v>137</v>
      </c>
      <c r="B82" s="6" t="s">
        <v>17</v>
      </c>
      <c r="C82" s="8" t="s">
        <v>2</v>
      </c>
      <c r="D82" s="9" t="str">
        <f>HYPERLINK("http://hl7.org/fhir/stu3/datatypes.html#string","String")</f>
        <v>String</v>
      </c>
      <c r="E82" s="7" t="s">
        <v>138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ht="15.75" hidden="1" customHeight="1">
      <c r="A83" s="5" t="s">
        <v>139</v>
      </c>
      <c r="B83" s="6" t="s">
        <v>14</v>
      </c>
      <c r="C83" s="8" t="s">
        <v>4</v>
      </c>
      <c r="D83" s="9" t="str">
        <f>HYPERLINK("http://hl7.org/fhir/stu3/datatypes.html#boolean","Boolean")</f>
        <v>Boolean</v>
      </c>
      <c r="E83" s="7" t="s">
        <v>140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ht="15.75" hidden="1" customHeight="1">
      <c r="A84" s="5" t="s">
        <v>74</v>
      </c>
      <c r="B84" s="6" t="s">
        <v>14</v>
      </c>
      <c r="C84" s="8" t="s">
        <v>4</v>
      </c>
      <c r="D84" s="9" t="str">
        <f>HYPERLINK("http://hl7.org/fhir/stu3/datatypes.html#string","String")</f>
        <v>String</v>
      </c>
      <c r="E84" s="7" t="s">
        <v>141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ht="15.75" hidden="1" customHeight="1">
      <c r="A85" s="5" t="s">
        <v>142</v>
      </c>
      <c r="B85" s="6" t="s">
        <v>14</v>
      </c>
      <c r="C85" s="8" t="s">
        <v>4</v>
      </c>
      <c r="D85" s="9" t="str">
        <f>HYPERLINK("http://hl7.org/fhir/stu3/datatypes.html#boolean","Boolean")</f>
        <v>Boolean</v>
      </c>
      <c r="E85" s="7" t="s">
        <v>143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ht="15.75" hidden="1" customHeight="1">
      <c r="A86" s="5"/>
      <c r="B86" s="6"/>
      <c r="C86" s="8" t="s">
        <v>4</v>
      </c>
      <c r="D86" s="9" t="str">
        <f>HYPERLINK("http://hl7.org/fhir/stu3/datatypes.html#integer","Integer")</f>
        <v>Integer</v>
      </c>
      <c r="E86" s="7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ht="15.75" hidden="1" customHeight="1">
      <c r="A87" s="5" t="s">
        <v>144</v>
      </c>
      <c r="B87" s="6" t="s">
        <v>26</v>
      </c>
      <c r="C87" s="8" t="s">
        <v>4</v>
      </c>
      <c r="D87" s="9" t="str">
        <f>HYPERLINK("http://hl7.org/fhir/stu3/datatypes.html#attachment","Attachment")</f>
        <v>Attachment</v>
      </c>
      <c r="E87" s="7" t="s">
        <v>145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ht="15.75" hidden="1" customHeight="1">
      <c r="A88" s="5" t="s">
        <v>146</v>
      </c>
      <c r="B88" s="6" t="s">
        <v>14</v>
      </c>
      <c r="C88" s="8" t="s">
        <v>4</v>
      </c>
      <c r="D88" s="9" t="str">
        <f t="shared" ref="D88:D89" si="11">HYPERLINK("http://hl7.org/fhir/stu3/datatypes.html#code","Code")</f>
        <v>Code</v>
      </c>
      <c r="E88" s="7" t="s">
        <v>147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ht="15.75" hidden="1" customHeight="1">
      <c r="A89" s="5" t="s">
        <v>148</v>
      </c>
      <c r="B89" s="6" t="s">
        <v>14</v>
      </c>
      <c r="C89" s="8" t="s">
        <v>4</v>
      </c>
      <c r="D89" s="9" t="str">
        <f t="shared" si="11"/>
        <v>Code</v>
      </c>
      <c r="E89" s="7" t="s">
        <v>149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ht="15.75" hidden="1" customHeight="1">
      <c r="A90" s="5" t="s">
        <v>150</v>
      </c>
      <c r="B90" s="6" t="s">
        <v>14</v>
      </c>
      <c r="C90" s="8" t="s">
        <v>4</v>
      </c>
      <c r="D90" s="9" t="str">
        <f>HYPERLINK("http://hl7.org/fhir/stu3/datatypes.html#base64binary","base64Binary")</f>
        <v>base64Binary</v>
      </c>
      <c r="E90" s="7" t="s">
        <v>151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ht="15.75" hidden="1" customHeight="1">
      <c r="A91" s="5" t="s">
        <v>152</v>
      </c>
      <c r="B91" s="6" t="s">
        <v>14</v>
      </c>
      <c r="C91" s="8" t="s">
        <v>4</v>
      </c>
      <c r="D91" s="9" t="str">
        <f>HYPERLINK("http://hl7.org/fhir/stu3/datatypes.html#uri","Uri")</f>
        <v>Uri</v>
      </c>
      <c r="E91" s="7" t="s">
        <v>153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ht="15.75" hidden="1" customHeight="1">
      <c r="A92" s="5" t="s">
        <v>154</v>
      </c>
      <c r="B92" s="6" t="s">
        <v>14</v>
      </c>
      <c r="C92" s="8" t="s">
        <v>4</v>
      </c>
      <c r="D92" s="9" t="str">
        <f>HYPERLINK("http://hl7.org/fhir/stu3/datatypes.html#unsignedint","unsignedInt")</f>
        <v>unsignedInt</v>
      </c>
      <c r="E92" s="7" t="s">
        <v>155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ht="15.75" hidden="1" customHeight="1">
      <c r="A93" s="5" t="s">
        <v>156</v>
      </c>
      <c r="B93" s="6" t="s">
        <v>14</v>
      </c>
      <c r="C93" s="8" t="s">
        <v>4</v>
      </c>
      <c r="D93" s="9" t="str">
        <f>HYPERLINK("http://hl7.org/fhir/stu3/datatypes.html#base64binary","base64Binary")</f>
        <v>base64Binary</v>
      </c>
      <c r="E93" s="7" t="s">
        <v>157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ht="15.75" hidden="1" customHeight="1">
      <c r="A94" s="5" t="s">
        <v>158</v>
      </c>
      <c r="B94" s="6" t="s">
        <v>14</v>
      </c>
      <c r="C94" s="8" t="s">
        <v>4</v>
      </c>
      <c r="D94" s="9" t="str">
        <f>HYPERLINK("http://hl7.org/fhir/stu3/datatypes.html#string","String")</f>
        <v>String</v>
      </c>
      <c r="E94" s="7" t="s">
        <v>159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ht="15.75" hidden="1" customHeight="1">
      <c r="A95" s="5" t="s">
        <v>160</v>
      </c>
      <c r="B95" s="6" t="s">
        <v>14</v>
      </c>
      <c r="C95" s="8" t="s">
        <v>4</v>
      </c>
      <c r="D95" s="9" t="str">
        <f>HYPERLINK("http://hl7.org/fhir/stu3/datatypes.html#datetime","dateTime")</f>
        <v>dateTime</v>
      </c>
      <c r="E95" s="7" t="s">
        <v>161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ht="15.75" hidden="1" customHeight="1">
      <c r="A96" s="5" t="s">
        <v>162</v>
      </c>
      <c r="B96" s="6" t="s">
        <v>26</v>
      </c>
      <c r="C96" s="8" t="s">
        <v>4</v>
      </c>
      <c r="D96" s="9" t="str">
        <f>HYPERLINK("http://hl7.org/fhir/stu3/backboneelement.html","BackboneElement")</f>
        <v>BackboneElement</v>
      </c>
      <c r="E96" s="7" t="s">
        <v>163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ht="15.75" hidden="1" customHeight="1">
      <c r="A97" s="5" t="s">
        <v>164</v>
      </c>
      <c r="B97" s="6" t="s">
        <v>26</v>
      </c>
      <c r="C97" s="8" t="s">
        <v>4</v>
      </c>
      <c r="D97" s="9" t="str">
        <f>HYPERLINK("http://hl7.org/fhir/stu3/extensibility.html#Extension","Extension")</f>
        <v>Extension</v>
      </c>
      <c r="E97" s="7" t="s">
        <v>165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ht="15.75" hidden="1" customHeight="1">
      <c r="A98" s="5" t="s">
        <v>166</v>
      </c>
      <c r="B98" s="6" t="s">
        <v>26</v>
      </c>
      <c r="C98" s="8" t="s">
        <v>4</v>
      </c>
      <c r="D98" s="9" t="str">
        <f>HYPERLINK("http://hl7.org/fhir/stu3/datatypes.html#codeableconcept","CodeableConcept")</f>
        <v>CodeableConcept</v>
      </c>
      <c r="E98" s="7" t="s">
        <v>167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ht="15.75" hidden="1" customHeight="1">
      <c r="A99" s="5" t="s">
        <v>168</v>
      </c>
      <c r="B99" s="6" t="s">
        <v>26</v>
      </c>
      <c r="C99" s="8" t="s">
        <v>4</v>
      </c>
      <c r="D99" s="9" t="str">
        <f>HYPERLINK("http://hl7.org/fhir/stu3/datatypes.html#coding","Coding")</f>
        <v>Coding</v>
      </c>
      <c r="E99" s="7" t="s">
        <v>130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ht="15.75" hidden="1" customHeight="1">
      <c r="A100" s="5" t="s">
        <v>169</v>
      </c>
      <c r="B100" s="6" t="s">
        <v>14</v>
      </c>
      <c r="C100" s="8" t="s">
        <v>4</v>
      </c>
      <c r="D100" s="9" t="str">
        <f>HYPERLINK("http://hl7.org/fhir/stu3/datatypes.html#uri","Uri")</f>
        <v>Uri</v>
      </c>
      <c r="E100" s="7" t="s">
        <v>170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ht="15.75" hidden="1" customHeight="1">
      <c r="A101" s="5" t="s">
        <v>171</v>
      </c>
      <c r="B101" s="6" t="s">
        <v>14</v>
      </c>
      <c r="C101" s="8" t="s">
        <v>4</v>
      </c>
      <c r="D101" s="9" t="str">
        <f>HYPERLINK("http://hl7.org/fhir/stu3/datatypes.html#string","String")</f>
        <v>String</v>
      </c>
      <c r="E101" s="7" t="s">
        <v>134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ht="15.75" hidden="1" customHeight="1">
      <c r="A102" s="5" t="s">
        <v>172</v>
      </c>
      <c r="B102" s="6" t="s">
        <v>14</v>
      </c>
      <c r="C102" s="8" t="s">
        <v>4</v>
      </c>
      <c r="D102" s="9" t="str">
        <f>HYPERLINK("http://hl7.org/fhir/stu3/datatypes.html#code","Code")</f>
        <v>Code</v>
      </c>
      <c r="E102" s="7" t="s">
        <v>173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ht="15.75" hidden="1" customHeight="1">
      <c r="A103" s="5" t="s">
        <v>174</v>
      </c>
      <c r="B103" s="6" t="s">
        <v>14</v>
      </c>
      <c r="C103" s="8" t="s">
        <v>4</v>
      </c>
      <c r="D103" s="9" t="str">
        <f>HYPERLINK("http://hl7.org/fhir/stu3/datatypes.html#string","String")</f>
        <v>String</v>
      </c>
      <c r="E103" s="7" t="s">
        <v>175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ht="15.75" hidden="1" customHeight="1">
      <c r="A104" s="5" t="s">
        <v>176</v>
      </c>
      <c r="B104" s="6" t="s">
        <v>14</v>
      </c>
      <c r="C104" s="8" t="s">
        <v>4</v>
      </c>
      <c r="D104" s="9" t="str">
        <f>HYPERLINK("http://hl7.org/fhir/stu3/datatypes.html#boolean","Boolean")</f>
        <v>Boolean</v>
      </c>
      <c r="E104" s="7" t="s">
        <v>140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ht="15.75" hidden="1" customHeight="1">
      <c r="A105" s="5" t="s">
        <v>177</v>
      </c>
      <c r="B105" s="6" t="s">
        <v>14</v>
      </c>
      <c r="C105" s="8" t="s">
        <v>4</v>
      </c>
      <c r="D105" s="9" t="str">
        <f>HYPERLINK("http://hl7.org/fhir/stu3/datatypes.html#string","String")</f>
        <v>String</v>
      </c>
      <c r="E105" s="7" t="s">
        <v>141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ht="15.75" hidden="1" customHeight="1">
      <c r="A106" s="5" t="s">
        <v>178</v>
      </c>
      <c r="B106" s="6" t="s">
        <v>17</v>
      </c>
      <c r="C106" s="8" t="s">
        <v>4</v>
      </c>
      <c r="D106" s="9" t="str">
        <f>HYPERLINK("http://hl7.org/fhir/stu3/datatypes.html#humanname","HumanName")</f>
        <v>HumanName</v>
      </c>
      <c r="E106" s="7" t="s">
        <v>179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ht="15.75" hidden="1" customHeight="1">
      <c r="A107" s="5" t="s">
        <v>180</v>
      </c>
      <c r="B107" s="6" t="s">
        <v>17</v>
      </c>
      <c r="C107" s="8" t="s">
        <v>4</v>
      </c>
      <c r="D107" s="9" t="str">
        <f>HYPERLINK("http://hl7.org/fhir/stu3/datatypes.html#code","Code")</f>
        <v>Code</v>
      </c>
      <c r="E107" s="7" t="s">
        <v>181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ht="15.75" hidden="1" customHeight="1">
      <c r="A108" s="5" t="s">
        <v>177</v>
      </c>
      <c r="B108" s="6" t="s">
        <v>14</v>
      </c>
      <c r="C108" s="8" t="s">
        <v>4</v>
      </c>
      <c r="D108" s="9" t="str">
        <f t="shared" ref="D108:D112" si="12">HYPERLINK("http://hl7.org/fhir/stu3/datatypes.html#string","String")</f>
        <v>String</v>
      </c>
      <c r="E108" s="7" t="s">
        <v>75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ht="15.75" hidden="1" customHeight="1">
      <c r="A109" s="5" t="s">
        <v>182</v>
      </c>
      <c r="B109" s="6" t="s">
        <v>14</v>
      </c>
      <c r="C109" s="8" t="s">
        <v>4</v>
      </c>
      <c r="D109" s="9" t="str">
        <f t="shared" si="12"/>
        <v>String</v>
      </c>
      <c r="E109" s="7" t="s">
        <v>77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ht="15.75" hidden="1" customHeight="1">
      <c r="A110" s="5" t="s">
        <v>183</v>
      </c>
      <c r="B110" s="6" t="s">
        <v>26</v>
      </c>
      <c r="C110" s="8" t="s">
        <v>4</v>
      </c>
      <c r="D110" s="9" t="str">
        <f t="shared" si="12"/>
        <v>String</v>
      </c>
      <c r="E110" s="7" t="s">
        <v>79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ht="15.75" hidden="1" customHeight="1">
      <c r="A111" s="5" t="s">
        <v>184</v>
      </c>
      <c r="B111" s="6" t="s">
        <v>26</v>
      </c>
      <c r="C111" s="8" t="s">
        <v>4</v>
      </c>
      <c r="D111" s="9" t="str">
        <f t="shared" si="12"/>
        <v>String</v>
      </c>
      <c r="E111" s="7" t="s">
        <v>81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ht="15.75" hidden="1" customHeight="1">
      <c r="A112" s="5" t="s">
        <v>185</v>
      </c>
      <c r="B112" s="6" t="s">
        <v>26</v>
      </c>
      <c r="C112" s="8" t="s">
        <v>4</v>
      </c>
      <c r="D112" s="9" t="str">
        <f t="shared" si="12"/>
        <v>String</v>
      </c>
      <c r="E112" s="7" t="s">
        <v>83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ht="15.75" hidden="1" customHeight="1">
      <c r="A113" s="5" t="s">
        <v>186</v>
      </c>
      <c r="B113" s="6" t="s">
        <v>14</v>
      </c>
      <c r="C113" s="8" t="s">
        <v>4</v>
      </c>
      <c r="D113" s="9" t="str">
        <f>HYPERLINK("http://hl7.org/fhir/stu3/datatypes.html#period","Period")</f>
        <v>Period</v>
      </c>
      <c r="E113" s="7" t="s">
        <v>84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ht="15.75" hidden="1" customHeight="1">
      <c r="A114" s="5" t="s">
        <v>187</v>
      </c>
      <c r="B114" s="6" t="s">
        <v>14</v>
      </c>
      <c r="C114" s="8" t="s">
        <v>4</v>
      </c>
      <c r="D114" s="9" t="str">
        <f t="shared" ref="D114:D115" si="13">HYPERLINK("http://hl7.org/fhir/stu3/datatypes.html#datetime","dateTime")</f>
        <v>dateTime</v>
      </c>
      <c r="E114" s="7" t="s">
        <v>86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ht="15.75" hidden="1" customHeight="1">
      <c r="A115" s="5" t="s">
        <v>188</v>
      </c>
      <c r="B115" s="6" t="s">
        <v>14</v>
      </c>
      <c r="C115" s="8" t="s">
        <v>4</v>
      </c>
      <c r="D115" s="9" t="str">
        <f t="shared" si="13"/>
        <v>dateTime</v>
      </c>
      <c r="E115" s="7" t="s">
        <v>88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ht="15.75" hidden="1" customHeight="1">
      <c r="A116" s="5" t="s">
        <v>189</v>
      </c>
      <c r="B116" s="6" t="s">
        <v>26</v>
      </c>
      <c r="C116" s="8" t="s">
        <v>4</v>
      </c>
      <c r="D116" s="9" t="str">
        <f>HYPERLINK("http://hl7.org/fhir/stu3/datatypes.html#contactpoint","ContactPoint")</f>
        <v>ContactPoint</v>
      </c>
      <c r="E116" s="7" t="s">
        <v>190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ht="15.75" hidden="1" customHeight="1">
      <c r="A117" s="5" t="s">
        <v>131</v>
      </c>
      <c r="B117" s="6" t="s">
        <v>14</v>
      </c>
      <c r="C117" s="8" t="s">
        <v>4</v>
      </c>
      <c r="D117" s="9" t="str">
        <f>HYPERLINK("http://hl7.org/fhir/stu3/datatypes.html#code","Code")</f>
        <v>Code</v>
      </c>
      <c r="E117" s="7" t="s">
        <v>94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ht="15.75" hidden="1" customHeight="1">
      <c r="A118" s="5" t="s">
        <v>191</v>
      </c>
      <c r="B118" s="6" t="s">
        <v>14</v>
      </c>
      <c r="C118" s="8" t="s">
        <v>4</v>
      </c>
      <c r="D118" s="9" t="str">
        <f>HYPERLINK("http://hl7.org/fhir/stu3/datatypes.html#string","String")</f>
        <v>String</v>
      </c>
      <c r="E118" s="7" t="s">
        <v>95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ht="15.75" hidden="1" customHeight="1">
      <c r="A119" s="5" t="s">
        <v>180</v>
      </c>
      <c r="B119" s="6" t="s">
        <v>14</v>
      </c>
      <c r="C119" s="8" t="s">
        <v>4</v>
      </c>
      <c r="D119" s="9" t="str">
        <f>HYPERLINK("http://hl7.org/fhir/stu3/datatypes.html#code","Code")</f>
        <v>Code</v>
      </c>
      <c r="E119" s="7" t="s">
        <v>96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ht="15.75" hidden="1" customHeight="1">
      <c r="A120" s="5" t="s">
        <v>192</v>
      </c>
      <c r="B120" s="6" t="s">
        <v>14</v>
      </c>
      <c r="C120" s="8" t="s">
        <v>4</v>
      </c>
      <c r="D120" s="9" t="str">
        <f>HYPERLINK("http://hl7.org/fhir/stu3/datatypes.html#positiveint","positiveInt")</f>
        <v>positiveInt</v>
      </c>
      <c r="E120" s="7" t="s">
        <v>98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ht="15.75" hidden="1" customHeight="1">
      <c r="A121" s="5" t="s">
        <v>186</v>
      </c>
      <c r="B121" s="6" t="s">
        <v>14</v>
      </c>
      <c r="C121" s="8" t="s">
        <v>4</v>
      </c>
      <c r="D121" s="9" t="str">
        <f>HYPERLINK("http://hl7.org/fhir/stu3/datatypes.html#period","Period")</f>
        <v>Period</v>
      </c>
      <c r="E121" s="7" t="s">
        <v>99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ht="15.75" hidden="1" customHeight="1">
      <c r="A122" s="5" t="s">
        <v>187</v>
      </c>
      <c r="B122" s="6" t="s">
        <v>14</v>
      </c>
      <c r="C122" s="8" t="s">
        <v>4</v>
      </c>
      <c r="D122" s="9" t="str">
        <f t="shared" ref="D122:D123" si="14">HYPERLINK("http://hl7.org/fhir/stu3/datatypes.html#datetime","dateTime")</f>
        <v>dateTime</v>
      </c>
      <c r="E122" s="7" t="s">
        <v>86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ht="15.75" hidden="1" customHeight="1">
      <c r="A123" s="5" t="s">
        <v>188</v>
      </c>
      <c r="B123" s="6" t="s">
        <v>14</v>
      </c>
      <c r="C123" s="8" t="s">
        <v>4</v>
      </c>
      <c r="D123" s="9" t="str">
        <f t="shared" si="14"/>
        <v>dateTime</v>
      </c>
      <c r="E123" s="7" t="s">
        <v>88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ht="15.75" hidden="1" customHeight="1">
      <c r="A124" s="5" t="s">
        <v>193</v>
      </c>
      <c r="B124" s="6" t="s">
        <v>14</v>
      </c>
      <c r="C124" s="8" t="s">
        <v>4</v>
      </c>
      <c r="D124" s="9" t="str">
        <f>HYPERLINK("http://hl7.org/fhir/stu3/datatypes.html#address","Address")</f>
        <v>Address</v>
      </c>
      <c r="E124" s="7" t="s">
        <v>194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ht="15.75" hidden="1" customHeight="1">
      <c r="A125" s="5" t="s">
        <v>54</v>
      </c>
      <c r="B125" s="6" t="s">
        <v>14</v>
      </c>
      <c r="C125" s="8" t="s">
        <v>4</v>
      </c>
      <c r="D125" s="9" t="str">
        <f t="shared" ref="D125:D126" si="15">HYPERLINK("http://hl7.org/fhir/stu3/datatypes.html#code","Code")</f>
        <v>Code</v>
      </c>
      <c r="E125" s="7" t="s">
        <v>111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ht="15.75" hidden="1" customHeight="1">
      <c r="A126" s="5" t="s">
        <v>56</v>
      </c>
      <c r="B126" s="6" t="s">
        <v>14</v>
      </c>
      <c r="C126" s="8" t="s">
        <v>4</v>
      </c>
      <c r="D126" s="9" t="str">
        <f t="shared" si="15"/>
        <v>Code</v>
      </c>
      <c r="E126" s="7" t="s">
        <v>112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ht="15.75" hidden="1" customHeight="1">
      <c r="A127" s="5" t="s">
        <v>74</v>
      </c>
      <c r="B127" s="6" t="s">
        <v>14</v>
      </c>
      <c r="C127" s="8" t="s">
        <v>4</v>
      </c>
      <c r="D127" s="9" t="str">
        <f t="shared" ref="D127:D133" si="16">HYPERLINK("http://hl7.org/fhir/stu3/datatypes.html#string","String")</f>
        <v>String</v>
      </c>
      <c r="E127" s="7" t="s">
        <v>113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ht="15.75" hidden="1" customHeight="1">
      <c r="A128" s="5" t="s">
        <v>114</v>
      </c>
      <c r="B128" s="6" t="s">
        <v>26</v>
      </c>
      <c r="C128" s="8" t="s">
        <v>4</v>
      </c>
      <c r="D128" s="9" t="str">
        <f t="shared" si="16"/>
        <v>String</v>
      </c>
      <c r="E128" s="7" t="s">
        <v>195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ht="15.75" hidden="1" customHeight="1">
      <c r="A129" s="5" t="s">
        <v>116</v>
      </c>
      <c r="B129" s="6" t="s">
        <v>14</v>
      </c>
      <c r="C129" s="8" t="s">
        <v>4</v>
      </c>
      <c r="D129" s="9" t="str">
        <f t="shared" si="16"/>
        <v>String</v>
      </c>
      <c r="E129" s="7" t="s">
        <v>117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ht="15.75" hidden="1" customHeight="1">
      <c r="A130" s="5" t="s">
        <v>118</v>
      </c>
      <c r="B130" s="6" t="s">
        <v>14</v>
      </c>
      <c r="C130" s="8" t="s">
        <v>4</v>
      </c>
      <c r="D130" s="9" t="str">
        <f t="shared" si="16"/>
        <v>String</v>
      </c>
      <c r="E130" s="7" t="s">
        <v>119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ht="15.75" hidden="1" customHeight="1">
      <c r="A131" s="5" t="s">
        <v>120</v>
      </c>
      <c r="B131" s="6" t="s">
        <v>14</v>
      </c>
      <c r="C131" s="8" t="s">
        <v>4</v>
      </c>
      <c r="D131" s="9" t="str">
        <f t="shared" si="16"/>
        <v>String</v>
      </c>
      <c r="E131" s="7" t="s">
        <v>121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ht="15.75" hidden="1" customHeight="1">
      <c r="A132" s="5" t="s">
        <v>122</v>
      </c>
      <c r="B132" s="6" t="s">
        <v>14</v>
      </c>
      <c r="C132" s="8" t="s">
        <v>4</v>
      </c>
      <c r="D132" s="9" t="str">
        <f t="shared" si="16"/>
        <v>String</v>
      </c>
      <c r="E132" s="7" t="s">
        <v>196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ht="15.75" hidden="1" customHeight="1">
      <c r="A133" s="5" t="s">
        <v>124</v>
      </c>
      <c r="B133" s="6" t="s">
        <v>14</v>
      </c>
      <c r="C133" s="8" t="s">
        <v>4</v>
      </c>
      <c r="D133" s="9" t="str">
        <f t="shared" si="16"/>
        <v>String</v>
      </c>
      <c r="E133" s="7" t="s">
        <v>125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ht="15.75" hidden="1" customHeight="1">
      <c r="A134" s="5" t="s">
        <v>62</v>
      </c>
      <c r="B134" s="6" t="s">
        <v>14</v>
      </c>
      <c r="C134" s="8" t="s">
        <v>4</v>
      </c>
      <c r="D134" s="9" t="str">
        <f>HYPERLINK("http://hl7.org/fhir/stu3/datatypes.html#period","Period")</f>
        <v>Period</v>
      </c>
      <c r="E134" s="7" t="s">
        <v>126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ht="15.75" hidden="1" customHeight="1">
      <c r="A135" s="5" t="s">
        <v>85</v>
      </c>
      <c r="B135" s="6" t="s">
        <v>14</v>
      </c>
      <c r="C135" s="8" t="s">
        <v>4</v>
      </c>
      <c r="D135" s="9" t="str">
        <f t="shared" ref="D135:D136" si="17">HYPERLINK("http://hl7.org/fhir/stu3/datatypes.html#datetime","dateTime")</f>
        <v>dateTime</v>
      </c>
      <c r="E135" s="7" t="s">
        <v>86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ht="15.75" hidden="1" customHeight="1">
      <c r="A136" s="5" t="s">
        <v>87</v>
      </c>
      <c r="B136" s="6" t="s">
        <v>14</v>
      </c>
      <c r="C136" s="8" t="s">
        <v>4</v>
      </c>
      <c r="D136" s="9" t="str">
        <f t="shared" si="17"/>
        <v>dateTime</v>
      </c>
      <c r="E136" s="7" t="s">
        <v>88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ht="15.75" hidden="1" customHeight="1">
      <c r="A137" s="5" t="s">
        <v>197</v>
      </c>
      <c r="B137" s="6" t="s">
        <v>14</v>
      </c>
      <c r="C137" s="8" t="s">
        <v>4</v>
      </c>
      <c r="D137" s="9" t="str">
        <f>HYPERLINK("http://hl7.org/fhir/stu3/datatypes.html#code","Code")</f>
        <v>Code</v>
      </c>
      <c r="E137" s="7" t="s">
        <v>198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ht="15.75" hidden="1" customHeight="1">
      <c r="A138" s="5" t="s">
        <v>199</v>
      </c>
      <c r="B138" s="6" t="s">
        <v>14</v>
      </c>
      <c r="C138" s="8" t="s">
        <v>4</v>
      </c>
      <c r="D138" s="11" t="str">
        <f>HYPERLINK("http://hl7.org/fhir/stu3/references.html","Reference")</f>
        <v>Reference</v>
      </c>
      <c r="E138" s="7" t="s">
        <v>200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ht="15.75" hidden="1" customHeight="1">
      <c r="A139" s="5"/>
      <c r="B139" s="6"/>
      <c r="C139" s="8" t="s">
        <v>4</v>
      </c>
      <c r="D139" s="11" t="str">
        <f>HYPERLINK("https://fhir.hl7.org.uk/STU3/StructureDefinition/CareConnect-Organization-1","CareConnect-Organization-1")</f>
        <v>CareConnect-Organization-1</v>
      </c>
      <c r="E139" s="7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ht="15.75" hidden="1" customHeight="1">
      <c r="A140" s="5" t="s">
        <v>201</v>
      </c>
      <c r="B140" s="6" t="s">
        <v>14</v>
      </c>
      <c r="C140" s="8" t="s">
        <v>4</v>
      </c>
      <c r="D140" s="9" t="str">
        <f>HYPERLINK("http://hl7.org/fhir/stu3/datatypes.html#string","String")</f>
        <v>String</v>
      </c>
      <c r="E140" s="7" t="s">
        <v>202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ht="15.75" hidden="1" customHeight="1">
      <c r="A141" s="5" t="s">
        <v>203</v>
      </c>
      <c r="B141" s="6" t="s">
        <v>14</v>
      </c>
      <c r="C141" s="8" t="s">
        <v>4</v>
      </c>
      <c r="D141" s="9" t="str">
        <f>HYPERLINK("http://hl7.org/fhir/stu3/datatypes.html#identifier","Identifier")</f>
        <v>Identifier</v>
      </c>
      <c r="E141" s="7" t="s">
        <v>204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ht="15.75" hidden="1" customHeight="1">
      <c r="A142" s="5" t="s">
        <v>137</v>
      </c>
      <c r="B142" s="6" t="s">
        <v>14</v>
      </c>
      <c r="C142" s="8" t="s">
        <v>4</v>
      </c>
      <c r="D142" s="9" t="str">
        <f>HYPERLINK("http://hl7.org/fhir/stu3/datatypes.html#string","String")</f>
        <v>String</v>
      </c>
      <c r="E142" s="7" t="s">
        <v>205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ht="15.75" hidden="1" customHeight="1">
      <c r="A143" s="5" t="s">
        <v>62</v>
      </c>
      <c r="B143" s="6" t="s">
        <v>14</v>
      </c>
      <c r="C143" s="8" t="s">
        <v>4</v>
      </c>
      <c r="D143" s="9" t="str">
        <f>HYPERLINK("http://hl7.org/fhir/stu3/datatypes.html#period","Period")</f>
        <v>Period</v>
      </c>
      <c r="E143" s="7" t="s">
        <v>206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ht="15.75" hidden="1" customHeight="1">
      <c r="A144" s="5" t="s">
        <v>85</v>
      </c>
      <c r="B144" s="6" t="s">
        <v>14</v>
      </c>
      <c r="C144" s="8" t="s">
        <v>4</v>
      </c>
      <c r="D144" s="9" t="str">
        <f t="shared" ref="D144:D145" si="18">HYPERLINK("http://hl7.org/fhir/stu3/datatypes.html#datetime","dateTime")</f>
        <v>dateTime</v>
      </c>
      <c r="E144" s="7" t="s">
        <v>86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ht="15.75" hidden="1" customHeight="1">
      <c r="A145" s="5" t="s">
        <v>87</v>
      </c>
      <c r="B145" s="6" t="s">
        <v>14</v>
      </c>
      <c r="C145" s="8" t="s">
        <v>4</v>
      </c>
      <c r="D145" s="9" t="str">
        <f t="shared" si="18"/>
        <v>dateTime</v>
      </c>
      <c r="E145" s="7" t="s">
        <v>88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ht="15.75" hidden="1" customHeight="1">
      <c r="A146" s="5" t="s">
        <v>207</v>
      </c>
      <c r="B146" s="6" t="s">
        <v>26</v>
      </c>
      <c r="C146" s="8" t="s">
        <v>4</v>
      </c>
      <c r="D146" s="11" t="str">
        <f>HYPERLINK("http://hl7.org/fhir/stu3/references.html","Reference")</f>
        <v>Reference</v>
      </c>
      <c r="E146" s="7" t="s">
        <v>208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ht="15.75" hidden="1" customHeight="1">
      <c r="A147" s="5"/>
      <c r="B147" s="6"/>
      <c r="C147" s="8" t="s">
        <v>4</v>
      </c>
      <c r="D147" s="11" t="str">
        <f>HYPERLINK("https://fhir.hl7.org.uk/STU3/StructureDefinition/CareConnect-Organization-1","CareConnect-Organization-1")</f>
        <v>CareConnect-Organization-1</v>
      </c>
      <c r="E147" s="7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ht="15.75" hidden="1" customHeight="1">
      <c r="A148" s="5"/>
      <c r="B148" s="6"/>
      <c r="C148" s="8" t="s">
        <v>4</v>
      </c>
      <c r="D148" s="11" t="str">
        <f>HYPERLINK("https://fhir.hl7.org.uk/STU3/StructureDefinition/CareConnect-Practitioner-1","CareConnect-Practitioner-1")</f>
        <v>CareConnect-Practitioner-1</v>
      </c>
      <c r="E148" s="7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ht="15.75" hidden="1" customHeight="1">
      <c r="A149" s="5" t="s">
        <v>209</v>
      </c>
      <c r="B149" s="6" t="s">
        <v>14</v>
      </c>
      <c r="C149" s="8" t="s">
        <v>4</v>
      </c>
      <c r="D149" s="9" t="str">
        <f>HYPERLINK("http://hl7.org/fhir/stu3/datatypes.html#string","String")</f>
        <v>String</v>
      </c>
      <c r="E149" s="7" t="s">
        <v>202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ht="15.75" hidden="1" customHeight="1">
      <c r="A150" s="5" t="s">
        <v>210</v>
      </c>
      <c r="B150" s="6" t="s">
        <v>14</v>
      </c>
      <c r="C150" s="8" t="s">
        <v>4</v>
      </c>
      <c r="D150" s="9" t="str">
        <f>HYPERLINK("http://hl7.org/fhir/stu3/datatypes.html#identifier","Identifier")</f>
        <v>Identifier</v>
      </c>
      <c r="E150" s="7" t="s">
        <v>204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ht="15.75" hidden="1" customHeight="1">
      <c r="A151" s="5" t="s">
        <v>211</v>
      </c>
      <c r="B151" s="6" t="s">
        <v>14</v>
      </c>
      <c r="C151" s="8" t="s">
        <v>4</v>
      </c>
      <c r="D151" s="9" t="str">
        <f>HYPERLINK("http://hl7.org/fhir/stu3/datatypes.html#string","String")</f>
        <v>String</v>
      </c>
      <c r="E151" s="7" t="s">
        <v>205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ht="15.75" hidden="1" customHeight="1">
      <c r="A152" s="5" t="s">
        <v>212</v>
      </c>
      <c r="B152" s="6" t="s">
        <v>14</v>
      </c>
      <c r="C152" s="8" t="s">
        <v>4</v>
      </c>
      <c r="D152" s="11" t="str">
        <f>HYPERLINK("http://hl7.org/fhir/stu3/references.html","Reference")</f>
        <v>Reference</v>
      </c>
      <c r="E152" s="7" t="s">
        <v>213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ht="15.75" hidden="1" customHeight="1">
      <c r="A153" s="5"/>
      <c r="B153" s="6"/>
      <c r="C153" s="8" t="s">
        <v>4</v>
      </c>
      <c r="D153" s="11" t="str">
        <f>HYPERLINK("https://fhir.hl7.org.uk/STU3/StructureDefinition/CareConnect-Organization-1","CareConnect-Organization-1")</f>
        <v>CareConnect-Organization-1</v>
      </c>
      <c r="E153" s="7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ht="15.75" hidden="1" customHeight="1">
      <c r="A154" s="5" t="s">
        <v>209</v>
      </c>
      <c r="B154" s="6" t="s">
        <v>14</v>
      </c>
      <c r="C154" s="8" t="s">
        <v>4</v>
      </c>
      <c r="D154" s="9" t="str">
        <f>HYPERLINK("http://hl7.org/fhir/stu3/datatypes.html#string","String")</f>
        <v>String</v>
      </c>
      <c r="E154" s="7" t="s">
        <v>202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ht="15.75" hidden="1" customHeight="1">
      <c r="A155" s="5" t="s">
        <v>210</v>
      </c>
      <c r="B155" s="6" t="s">
        <v>14</v>
      </c>
      <c r="C155" s="8" t="s">
        <v>4</v>
      </c>
      <c r="D155" s="9" t="str">
        <f>HYPERLINK("http://hl7.org/fhir/stu3/datatypes.html#identifier","Identifier")</f>
        <v>Identifier</v>
      </c>
      <c r="E155" s="7" t="s">
        <v>204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ht="15.75" hidden="1" customHeight="1">
      <c r="A156" s="5" t="s">
        <v>211</v>
      </c>
      <c r="B156" s="6" t="s">
        <v>14</v>
      </c>
      <c r="C156" s="8" t="s">
        <v>4</v>
      </c>
      <c r="D156" s="9" t="str">
        <f>HYPERLINK("http://hl7.org/fhir/stu3/datatypes.html#string","String")</f>
        <v>String</v>
      </c>
      <c r="E156" s="7" t="s">
        <v>205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ht="15.75" hidden="1" customHeight="1">
      <c r="A157" s="5" t="s">
        <v>214</v>
      </c>
      <c r="B157" s="6" t="s">
        <v>26</v>
      </c>
      <c r="C157" s="8" t="s">
        <v>4</v>
      </c>
      <c r="D157" s="9" t="str">
        <f>HYPERLINK("http://hl7.org/fhir/stu3/backboneelement.html","BackboneElement")</f>
        <v>BackboneElement</v>
      </c>
      <c r="E157" s="7" t="s">
        <v>215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ht="15.75" hidden="1" customHeight="1">
      <c r="A158" s="5" t="s">
        <v>164</v>
      </c>
      <c r="B158" s="6" t="s">
        <v>26</v>
      </c>
      <c r="C158" s="8" t="s">
        <v>4</v>
      </c>
      <c r="D158" s="9" t="str">
        <f>HYPERLINK("http://hl7.org/fhir/stu3/extensibility.html#Extension","Extension")</f>
        <v>Extension</v>
      </c>
      <c r="E158" s="7" t="s">
        <v>165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ht="15.75" hidden="1" customHeight="1">
      <c r="A159" s="5" t="s">
        <v>216</v>
      </c>
      <c r="B159" s="6" t="s">
        <v>17</v>
      </c>
      <c r="C159" s="8" t="s">
        <v>4</v>
      </c>
      <c r="D159" s="11" t="str">
        <f>HYPERLINK("http://hl7.org/fhir/stu3/references.html","Reference")</f>
        <v>Reference</v>
      </c>
      <c r="E159" s="7" t="s">
        <v>217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ht="15.75" hidden="1" customHeight="1">
      <c r="A160" s="5"/>
      <c r="B160" s="6"/>
      <c r="C160" s="8" t="s">
        <v>4</v>
      </c>
      <c r="D160" s="11" t="str">
        <f>HYPERLINK("http://hl7.org/fhir/stu3/StructureDefinition/RelatedPerson","RelatedPerson")</f>
        <v>RelatedPerson</v>
      </c>
      <c r="E160" s="7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ht="15.75" hidden="1" customHeight="1">
      <c r="A161" s="5"/>
      <c r="B161" s="6"/>
      <c r="C161" s="8" t="s">
        <v>4</v>
      </c>
      <c r="D161" s="11" t="str">
        <f>HYPERLINK("https://fhir.hl7.org.uk/STU3/StructureDefinition/CareConnect-Patient-1","CareConnect-Patient-1")</f>
        <v>CareConnect-Patient-1</v>
      </c>
      <c r="E161" s="7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ht="15.75" hidden="1" customHeight="1">
      <c r="A162" s="5" t="s">
        <v>201</v>
      </c>
      <c r="B162" s="6" t="s">
        <v>14</v>
      </c>
      <c r="C162" s="8" t="s">
        <v>4</v>
      </c>
      <c r="D162" s="9" t="str">
        <f>HYPERLINK("http://hl7.org/fhir/stu3/datatypes.html#string","String")</f>
        <v>String</v>
      </c>
      <c r="E162" s="7" t="s">
        <v>202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ht="15.75" hidden="1" customHeight="1">
      <c r="A163" s="5" t="s">
        <v>203</v>
      </c>
      <c r="B163" s="6" t="s">
        <v>14</v>
      </c>
      <c r="C163" s="8" t="s">
        <v>4</v>
      </c>
      <c r="D163" s="9" t="str">
        <f>HYPERLINK("http://hl7.org/fhir/stu3/datatypes.html#identifier","Identifier")</f>
        <v>Identifier</v>
      </c>
      <c r="E163" s="7" t="s">
        <v>204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ht="15.75" hidden="1" customHeight="1">
      <c r="A164" s="5" t="s">
        <v>137</v>
      </c>
      <c r="B164" s="6" t="s">
        <v>14</v>
      </c>
      <c r="C164" s="8" t="s">
        <v>4</v>
      </c>
      <c r="D164" s="9" t="str">
        <f>HYPERLINK("http://hl7.org/fhir/stu3/datatypes.html#string","String")</f>
        <v>String</v>
      </c>
      <c r="E164" s="7" t="s">
        <v>205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E$164">
    <filterColumn colId="2">
      <filters>
        <filter val="Optional"/>
        <filter val="Required"/>
        <filter val="Mandatory"/>
      </filters>
    </filterColumn>
  </autoFilter>
  <conditionalFormatting sqref="C2:C164">
    <cfRule type="containsText" dxfId="0" priority="1" operator="containsText" text="Select">
      <formula>NOT(ISERROR(SEARCH(("Select"),(C2))))</formula>
    </cfRule>
  </conditionalFormatting>
  <dataValidations>
    <dataValidation type="list" allowBlank="1" sqref="C3:C164">
      <formula1>Functions!$A$1:$A$5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</row>
    <row r="2" ht="15.75" customHeight="1">
      <c r="A2" s="1" t="s">
        <v>1</v>
      </c>
    </row>
    <row r="3" ht="15.75" customHeight="1">
      <c r="A3" s="1" t="s">
        <v>2</v>
      </c>
    </row>
    <row r="4" ht="15.75" customHeight="1">
      <c r="A4" s="1" t="s">
        <v>3</v>
      </c>
    </row>
    <row r="5" ht="15.75" customHeight="1">
      <c r="A5" s="1" t="s">
        <v>4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