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<sst xmlns="http://schemas.openxmlformats.org/spreadsheetml/2006/main" count="378" uniqueCount="151">
  <si>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</si>
  <si>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</si>
  <si>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</si>
  <si>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</si>
  <si>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</si>
  <si>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</si>
  <si>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</si>
  <si>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</si>
  <si>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</si>
  <si>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Description/Constraints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</si>
  <si>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</si>
  <si>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</si>
  <si>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</si>
  <si>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</si>
  <si>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</si>
  <si>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</si>
  <si>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</si>
  <si>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color='red'&gt;This MUST contain the value https://fhir.hl7.org.uk/STU3/StructureDefinition/CareConnect-Practitioner-1&lt;/font&gt;</t>
  </si>
  <si>
    <t>- implicitRules</t>
  </si>
  <si>
    <t>A set of rules under which this content was created</t>
  </si>
  <si>
    <t>- language</t>
  </si>
  <si>
    <t>Language of the resource content
Binding (extensible): A human language.[See FHIR STU3 for further information](http://hl7.org/fhir/stu3/valueset-languages.html)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</si>
  <si>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</si>
  <si>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</si>
  <si>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</si>
  <si>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</si>
  <si>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</si>
  <si>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(nhsCommunication)</t>
  </si>
  <si>
    <t xml:space="preserve">NHS communication preferences for a resource
Constraint (ext-1): Must have either extensions or value[x], not both
[see CareConnect-NHSCommunication mapping for further information](xxx#careconnect-nhscommuniction-1-mapping)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</si>
  <si>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</si>
  <si>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</si>
  <si>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</si>
  <si>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identifier for the person as this agent
Slicing: Discriminator: system, Ordering: false, Rules: Open at End</t>
  </si>
  <si>
    <t>- identifier (sdsUserID)</t>
  </si>
  <si>
    <t xml:space="preserve">A identifier for the person as this agent. </t>
  </si>
  <si>
    <t>- - use</t>
  </si>
  <si>
    <t>usual : official : temp : secondary (If known)
Binding (required): Identifies the purpose for this identifier, if known .[See FHIR STU3 for further information]( http://hl7.org/fhir/stu3/valueset-identifier-use.html)</t>
  </si>
  <si>
    <t>- - type</t>
  </si>
  <si>
    <t>Description of identifier
Binding (extensible): A coded type for an identifier that can be used to determine which identifier to use for a specific purpose. [See FHIR STU3 for further information](http://hl7.org/fhir/stu3/valueset-identifier-type.html)</t>
  </si>
  <si>
    <t>- - system</t>
  </si>
  <si>
    <t>1..1</t>
  </si>
  <si>
    <t>The namespace for the identifier value
&lt;font color='red'&gt;Fixed Value: https://fhir.nhs.uk/Id/sds-user-id&lt;/font&gt;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</si>
  <si>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</si>
  <si>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</si>
  <si>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</si>
  <si>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</si>
  <si>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</si>
  <si>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</si>
  <si>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[see CareConnect-Organization-1 mapping for further information](xxx#careconnect-organization-mapping)</t>
  </si>
  <si>
    <t>- identifier (sdsRoleProfileID)</t>
  </si>
  <si>
    <t>A identifier for the person as this agent</t>
  </si>
  <si>
    <t>usual : official : temp : secondary (If known)
Binding (required): Identifies the purpose for this identifier, if known . [See FHIR STU3 for further information](http://hl7.org/fhir/stu3/valueset-identifier-use.html)</t>
  </si>
  <si>
    <t>The namespace for the identifier value
&lt;font color='red'&gt;Fixed Value: https://fhir.nhs.uk/Id/sds-role-profile-id&lt;/font&gt;</t>
  </si>
  <si>
    <t>- active</t>
  </si>
  <si>
    <t>Whether this practitioner's record is in active use
Default Value: true</t>
  </si>
  <si>
    <t>- name</t>
  </si>
  <si>
    <t>The name(s) associated with the practitioner</t>
  </si>
  <si>
    <t>usual : official : temp : nickname : anonymous : old : maiden
Binding (required): The use of a human name [See FHIT STU3 for further information](http://hl7.org/fhir/stu3/valueset-name-use.html)</t>
  </si>
  <si>
    <t>- - text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</si>
  <si>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</si>
  <si>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</si>
  <si>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</si>
  <si>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</si>
  <si>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</si>
  <si>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</si>
  <si>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</si>
  <si>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</si>
  <si>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</si>
  <si>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</si>
  <si>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</si>
  <si>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</si>
  <si>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</si>
  <si>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</si>
  <si>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telecom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</si>
  <si>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</si>
  <si>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[See FHIR STU3 for further information](http://hl7.org/fhir/stu3/valueset-contact-point-system.html)</t>
  </si>
  <si>
    <t>The actual contact point details</t>
  </si>
  <si>
    <t>home : work : temp : old : mobile - purpose of this contact point
Binding (required): Use of contact point [See FHIR STU3 for further information](http://hl7.org/fhir/stu3/valueset-contact-point-use.html)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</si>
  <si>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</si>
  <si>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</si>
  <si>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</si>
  <si>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</si>
  <si>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Address(es) of the practitioner that are not role specific (typically home address)</t>
  </si>
  <si>
    <t>home : work : temp : old - purpose of this address
Binding (required): The use of an address [See FHIR STU3 for further information](http://hl7.org/fhir/stu3/valueset-address-use.html)</t>
  </si>
  <si>
    <t>postal : physical : both
Binding (required): The type of an address (physical / postal)[See FHIR STU3 for further information](http://hl7.org/fhir/stu3/valueset-address-type.html)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</si>
  <si>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</si>
  <si>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</si>
  <si>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</si>
  <si>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</si>
  <si>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</si>
  <si>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</si>
  <si>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</si>
  <si>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</si>
  <si>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</si>
  <si>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</si>
  <si>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</si>
  <si>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</si>
  <si>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</si>
  <si>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</si>
  <si>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</si>
  <si>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purposes.[See FHIR STU3 for further information](https://fhir.hl7.org.uk/STU3/ValueSet/CareConnect-AdministrativeGender-1)</t>
  </si>
  <si>
    <t>- birthDate</t>
  </si>
  <si>
    <t>The date on which the practitioner was born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</si>
  <si>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</si>
  <si>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</si>
  <si>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</si>
  <si>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[See http://www.rfc-editor.org/bcp/bcp13.txt for further information](http://www.rfc-editor.org/bcp/bcp13.txt)</t>
  </si>
  <si>
    <t>- - language</t>
  </si>
  <si>
    <t>Human language of the content (BCP-47)
Binding (extensible): A human language. [See FHIR STU3 for further information](http://hl7.org/fhir/stu3/valueset-languages.html)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</si>
  <si>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</si>
  <si>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</si>
  <si>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</si>
  <si>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</si>
  <si>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</si>
  <si>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</si>
  <si>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</si>
  <si>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</si>
  <si>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</si>
  <si>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</si>
  <si>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</si>
  <si>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</si>
  <si>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</si>
  <si>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</si>
  <si>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</si>
  <si>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</si>
  <si>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</si>
  <si>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</si>
  <si>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The namespace for the identifier value</t>
  </si>
  <si>
    <t>- - code</t>
  </si>
  <si>
    <t>Coded representation of the qualification
Binding (example): Specific qualification the practitioner has to provide a service [See FHIR STU3 for further information](http://hl7.org/fhir/ValueSet/v2-2.7-0360)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</si>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</sst>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8.0"/>
      <color rgb="FF333333"/>
      <name val="&quot;Helvetica Neue&quot;"/>
    </font>
    <font>
      <sz val="8.0"/>
      <color rgb="FF333333"/>
      <name val="&quot;Helvetica Neue&quot;"/>
    </font>
    <font>
      <sz val="8.0"/>
      <color rgb="FF474747"/>
      <name val="&quot;Helvetica Neue&quot;"/>
    </font>
    <font>
      <u/>
      <sz val="8.0"/>
      <color rgb="FF005EB8"/>
      <name val="&quot;Helvetica Neue&quot;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2" fontId="6" numFmtId="0" xfId="0" applyAlignment="1" applyFill="1" applyFont="1">
      <alignment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4.14"/>
    <col customWidth="1" min="5" max="5" width="46.57"/>
    <col customWidth="1" min="6" max="26" width="14.14"/>
  </cols>
  <sheetData>
    <row r="1">
      <c r="A1" s="2" t="s">
        <v>1</v>
      </c>
      <c r="B1" s="3" t="s">
        <v>6</v>
      </c>
      <c r="C1" s="3" t="s">
        <v>7</v>
      </c>
      <c r="D1" s="3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6" t="s">
        <v>0</v>
      </c>
      <c r="D2" s="7"/>
      <c r="E2" s="8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13</v>
      </c>
      <c r="B3" s="6" t="s">
        <v>14</v>
      </c>
      <c r="C3" s="6" t="s">
        <v>0</v>
      </c>
      <c r="D3" s="9" t="str">
        <f>HYPERLINK("http://hl7.org/fhir/stu3/datatypes.html#id","Id")</f>
        <v>Id</v>
      </c>
      <c r="E3" s="8" t="s">
        <v>15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6" t="s">
        <v>14</v>
      </c>
      <c r="C4" s="6" t="s">
        <v>0</v>
      </c>
      <c r="D4" s="9" t="str">
        <f>HYPERLINK("http://hl7.org/fhir/stu3/resource.html#Meta","Meta")</f>
        <v>Meta</v>
      </c>
      <c r="E4" s="8" t="s">
        <v>17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6" t="s">
        <v>14</v>
      </c>
      <c r="C5" s="6" t="s">
        <v>0</v>
      </c>
      <c r="D5" s="9" t="str">
        <f>HYPERLINK("http://hl7.org/fhir/stu3/datatypes.html#uri","Uri")</f>
        <v>Uri</v>
      </c>
      <c r="E5" s="8" t="s">
        <v>19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6" t="s">
        <v>14</v>
      </c>
      <c r="C6" s="6" t="s">
        <v>0</v>
      </c>
      <c r="D6" s="9" t="str">
        <f>HYPERLINK("http://hl7.org/fhir/stu3/datatypes.html#code","Code")</f>
        <v>Code</v>
      </c>
      <c r="E6" s="10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22</v>
      </c>
      <c r="B7" s="6" t="s">
        <v>14</v>
      </c>
      <c r="C7" s="6" t="s">
        <v>0</v>
      </c>
      <c r="D7" s="9" t="str">
        <f>HYPERLINK("http://hl7.org/fhir/stu3/narrative.html#Narrative","Narrative")</f>
        <v>Narrative</v>
      </c>
      <c r="E7" s="8" t="s">
        <v>23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24</v>
      </c>
      <c r="B8" s="6" t="s">
        <v>25</v>
      </c>
      <c r="C8" s="6" t="s">
        <v>0</v>
      </c>
      <c r="D8" s="9" t="str">
        <f>HYPERLINK("http://hl7.org/fhir/stu3/resource.html","Resource")</f>
        <v>Resource</v>
      </c>
      <c r="E8" s="8" t="s">
        <v>26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27</v>
      </c>
      <c r="B9" s="6" t="s">
        <v>25</v>
      </c>
      <c r="C9" s="6" t="s">
        <v>0</v>
      </c>
      <c r="D9" s="9" t="str">
        <f>HYPERLINK("https://fhir.hl7.org.uk/STU3/StructureDefinition/Extension-CareConnect-NHSCommunication-1","CareConnect-NHSCommunication-1")</f>
        <v>CareConnect-NHSCommunication-1</v>
      </c>
      <c r="E9" s="8" t="s">
        <v>28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29</v>
      </c>
      <c r="B10" s="6" t="s">
        <v>25</v>
      </c>
      <c r="C10" s="6" t="s">
        <v>0</v>
      </c>
      <c r="D10" s="9" t="str">
        <f>HYPERLINK("http://hl7.org/fhir/stu3/extensibility.html#Extension","Extension")</f>
        <v>Extension</v>
      </c>
      <c r="E10" s="8" t="s">
        <v>30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31</v>
      </c>
      <c r="B11" s="6" t="s">
        <v>25</v>
      </c>
      <c r="C11" s="6" t="s">
        <v>0</v>
      </c>
      <c r="D11" s="9" t="str">
        <f t="shared" ref="D11:D12" si="1">HYPERLINK("http://hl7.org/fhir/stu3/datatypes.html#identifier","Identifier")</f>
        <v>Identifier</v>
      </c>
      <c r="E11" s="8" t="s">
        <v>32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33</v>
      </c>
      <c r="B12" s="6" t="s">
        <v>14</v>
      </c>
      <c r="C12" s="6" t="s">
        <v>0</v>
      </c>
      <c r="D12" s="9" t="str">
        <f t="shared" si="1"/>
        <v>Identifier</v>
      </c>
      <c r="E12" s="8" t="s">
        <v>34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35</v>
      </c>
      <c r="B13" s="6" t="s">
        <v>14</v>
      </c>
      <c r="C13" s="6" t="s">
        <v>0</v>
      </c>
      <c r="D13" s="9" t="str">
        <f>HYPERLINK("http://hl7.org/fhir/stu3/datatypes.html#code","Code")</f>
        <v>Code</v>
      </c>
      <c r="E13" s="8" t="s">
        <v>36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37</v>
      </c>
      <c r="B14" s="6" t="s">
        <v>14</v>
      </c>
      <c r="C14" s="6" t="s">
        <v>0</v>
      </c>
      <c r="D14" s="9" t="str">
        <f>HYPERLINK("http://hl7.org/fhir/stu3/datatypes.html#codeableconcept","CodeableConcept")</f>
        <v>CodeableConcept</v>
      </c>
      <c r="E14" s="10" t="s">
        <v>38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39</v>
      </c>
      <c r="B15" s="6" t="s">
        <v>40</v>
      </c>
      <c r="C15" s="6" t="s">
        <v>0</v>
      </c>
      <c r="D15" s="9" t="str">
        <f>HYPERLINK("http://hl7.org/fhir/stu3/datatypes.html#uri","Uri")</f>
        <v>Uri</v>
      </c>
      <c r="E15" s="8" t="s">
        <v>41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42</v>
      </c>
      <c r="B16" s="6" t="s">
        <v>40</v>
      </c>
      <c r="C16" s="6" t="s">
        <v>0</v>
      </c>
      <c r="D16" s="9" t="str">
        <f>HYPERLINK("http://hl7.org/fhir/stu3/datatypes.html#string","String")</f>
        <v>String</v>
      </c>
      <c r="E16" s="8" t="s">
        <v>43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44</v>
      </c>
      <c r="B17" s="6" t="s">
        <v>14</v>
      </c>
      <c r="C17" s="6" t="s">
        <v>0</v>
      </c>
      <c r="D17" s="9" t="str">
        <f>HYPERLINK("http://hl7.org/fhir/stu3/datatypes.html#period","Period")</f>
        <v>Period</v>
      </c>
      <c r="E17" s="8" t="s">
        <v>45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46</v>
      </c>
      <c r="B18" s="6" t="s">
        <v>14</v>
      </c>
      <c r="C18" s="6" t="s">
        <v>0</v>
      </c>
      <c r="D18" s="9" t="str">
        <f>HYPERLINK("http://hl7.org/fhir/stu3/references.html","Reference")</f>
        <v>Reference</v>
      </c>
      <c r="E18" s="8" t="s">
        <v>47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/>
      <c r="C19" s="6" t="s">
        <v>0</v>
      </c>
      <c r="D19" s="9" t="str">
        <f>HYPERLINK("https://fhir.hl7.org.uk/STU3/StructureDefinition/CareConnect-Organization-1","CareConnect-Organization-1")</f>
        <v>CareConnect-Organization-1</v>
      </c>
      <c r="E19" s="8" t="s">
        <v>48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49</v>
      </c>
      <c r="B20" s="6" t="s">
        <v>25</v>
      </c>
      <c r="C20" s="6" t="s">
        <v>0</v>
      </c>
      <c r="D20" s="9" t="str">
        <f>HYPERLINK("http://hl7.org/fhir/stu3/datatypes.html#identifier","Identifier")</f>
        <v>Identifier</v>
      </c>
      <c r="E20" s="8" t="s">
        <v>50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35</v>
      </c>
      <c r="B21" s="6" t="s">
        <v>14</v>
      </c>
      <c r="C21" s="6" t="s">
        <v>0</v>
      </c>
      <c r="D21" s="9" t="str">
        <f>HYPERLINK("http://hl7.org/fhir/stu3/datatypes.html#code","Code")</f>
        <v>Code</v>
      </c>
      <c r="E21" s="10" t="s">
        <v>51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37</v>
      </c>
      <c r="B22" s="6" t="s">
        <v>14</v>
      </c>
      <c r="C22" s="6" t="s">
        <v>0</v>
      </c>
      <c r="D22" s="9" t="str">
        <f>HYPERLINK("http://hl7.org/fhir/stu3/datatypes.html#codeableconcept","CodeableConcept")</f>
        <v>CodeableConcept</v>
      </c>
      <c r="E22" s="10" t="s">
        <v>38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39</v>
      </c>
      <c r="B23" s="6" t="s">
        <v>40</v>
      </c>
      <c r="C23" s="6" t="s">
        <v>0</v>
      </c>
      <c r="D23" s="9" t="str">
        <f>HYPERLINK("http://hl7.org/fhir/stu3/datatypes.html#uri","Uri")</f>
        <v>Uri</v>
      </c>
      <c r="E23" s="8" t="s">
        <v>52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42</v>
      </c>
      <c r="B24" s="6" t="s">
        <v>40</v>
      </c>
      <c r="C24" s="6" t="s">
        <v>0</v>
      </c>
      <c r="D24" s="9" t="str">
        <f>HYPERLINK("http://hl7.org/fhir/stu3/datatypes.html#string","String")</f>
        <v>String</v>
      </c>
      <c r="E24" s="8" t="s">
        <v>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44</v>
      </c>
      <c r="B25" s="6" t="s">
        <v>14</v>
      </c>
      <c r="C25" s="6" t="s">
        <v>0</v>
      </c>
      <c r="D25" s="9" t="str">
        <f>HYPERLINK("http://hl7.org/fhir/stu3/datatypes.html#period","Period")</f>
        <v>Period</v>
      </c>
      <c r="E25" s="8" t="s">
        <v>45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46</v>
      </c>
      <c r="B26" s="6" t="s">
        <v>14</v>
      </c>
      <c r="C26" s="6" t="s">
        <v>0</v>
      </c>
      <c r="D26" s="9" t="str">
        <f>HYPERLINK("http://hl7.org/fhir/stu3/references.html","Reference")</f>
        <v>Reference</v>
      </c>
      <c r="E26" s="8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/>
      <c r="B27" s="6"/>
      <c r="C27" s="6" t="s">
        <v>0</v>
      </c>
      <c r="D27" s="9" t="str">
        <f>HYPERLINK("https://fhir.hl7.org.uk/STU3/StructureDefinition/CareConnect-Organization-1","CareConnect-Organization-1")</f>
        <v>CareConnect-Organization-1</v>
      </c>
      <c r="E27" s="8" t="s">
        <v>48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53</v>
      </c>
      <c r="B28" s="6" t="s">
        <v>14</v>
      </c>
      <c r="C28" s="6" t="s">
        <v>0</v>
      </c>
      <c r="D28" s="9" t="str">
        <f>HYPERLINK("http://hl7.org/fhir/stu3/datatypes.html#boolean","Boolean")</f>
        <v>Boolean</v>
      </c>
      <c r="E28" s="8" t="s">
        <v>54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55</v>
      </c>
      <c r="B29" s="6" t="s">
        <v>25</v>
      </c>
      <c r="C29" s="6" t="s">
        <v>0</v>
      </c>
      <c r="D29" s="9" t="str">
        <f>HYPERLINK("http://hl7.org/fhir/stu3/datatypes.html#humanname","HumanName")</f>
        <v>HumanName</v>
      </c>
      <c r="E29" s="8" t="s">
        <v>56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35</v>
      </c>
      <c r="B30" s="6" t="s">
        <v>14</v>
      </c>
      <c r="C30" s="6" t="s">
        <v>0</v>
      </c>
      <c r="D30" s="9" t="str">
        <f>HYPERLINK("http://hl7.org/fhir/stu3/datatypes.html#code","Code")</f>
        <v>Code</v>
      </c>
      <c r="E30" s="10" t="s">
        <v>57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58</v>
      </c>
      <c r="B31" s="6" t="s">
        <v>14</v>
      </c>
      <c r="C31" s="6" t="s">
        <v>0</v>
      </c>
      <c r="D31" s="9" t="str">
        <f t="shared" ref="D31:D35" si="2">HYPERLINK("http://hl7.org/fhir/stu3/datatypes.html#string","String")</f>
        <v>String</v>
      </c>
      <c r="E31" s="8" t="s">
        <v>59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60</v>
      </c>
      <c r="B32" s="6" t="s">
        <v>14</v>
      </c>
      <c r="C32" s="6" t="s">
        <v>0</v>
      </c>
      <c r="D32" s="9" t="str">
        <f t="shared" si="2"/>
        <v>String</v>
      </c>
      <c r="E32" s="8" t="s">
        <v>61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62</v>
      </c>
      <c r="B33" s="6" t="s">
        <v>25</v>
      </c>
      <c r="C33" s="6" t="s">
        <v>0</v>
      </c>
      <c r="D33" s="9" t="str">
        <f t="shared" si="2"/>
        <v>String</v>
      </c>
      <c r="E33" s="8" t="s">
        <v>63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64</v>
      </c>
      <c r="B34" s="6" t="s">
        <v>25</v>
      </c>
      <c r="C34" s="6" t="s">
        <v>0</v>
      </c>
      <c r="D34" s="9" t="str">
        <f t="shared" si="2"/>
        <v>String</v>
      </c>
      <c r="E34" s="8" t="s">
        <v>65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66</v>
      </c>
      <c r="B35" s="6" t="s">
        <v>25</v>
      </c>
      <c r="C35" s="6" t="s">
        <v>0</v>
      </c>
      <c r="D35" s="9" t="str">
        <f t="shared" si="2"/>
        <v>String</v>
      </c>
      <c r="E35" s="8" t="s">
        <v>67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44</v>
      </c>
      <c r="B36" s="6" t="s">
        <v>14</v>
      </c>
      <c r="C36" s="6" t="s">
        <v>0</v>
      </c>
      <c r="D36" s="9" t="str">
        <f>HYPERLINK("http://hl7.org/fhir/stu3/datatypes.html#period","Period")</f>
        <v>Period</v>
      </c>
      <c r="E36" s="8" t="s">
        <v>68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69</v>
      </c>
      <c r="B37" s="6" t="s">
        <v>14</v>
      </c>
      <c r="C37" s="6" t="s">
        <v>0</v>
      </c>
      <c r="D37" s="9" t="str">
        <f t="shared" ref="D37:D38" si="3">HYPERLINK("http://hl7.org/fhir/stu3/datatypes.html#datetime","dateTime")</f>
        <v>dateTime</v>
      </c>
      <c r="E37" s="8" t="s">
        <v>70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71</v>
      </c>
      <c r="B38" s="6" t="s">
        <v>14</v>
      </c>
      <c r="C38" s="6" t="s">
        <v>0</v>
      </c>
      <c r="D38" s="9" t="str">
        <f t="shared" si="3"/>
        <v>dateTime</v>
      </c>
      <c r="E38" s="8" t="s">
        <v>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73</v>
      </c>
      <c r="B39" s="6" t="s">
        <v>25</v>
      </c>
      <c r="C39" s="6" t="s">
        <v>0</v>
      </c>
      <c r="D39" s="9" t="str">
        <f>HYPERLINK("http://hl7.org/fhir/stu3/datatypes.html#contactpoint","ContactPoint")</f>
        <v>ContactPoint</v>
      </c>
      <c r="E39" s="8" t="s">
        <v>74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39</v>
      </c>
      <c r="B40" s="6" t="s">
        <v>14</v>
      </c>
      <c r="C40" s="6" t="s">
        <v>0</v>
      </c>
      <c r="D40" s="9" t="str">
        <f>HYPERLINK("http://hl7.org/fhir/stu3/datatypes.html#code","Code")</f>
        <v>Code</v>
      </c>
      <c r="E40" s="10" t="s">
        <v>75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42</v>
      </c>
      <c r="B41" s="6" t="s">
        <v>14</v>
      </c>
      <c r="C41" s="6" t="s">
        <v>0</v>
      </c>
      <c r="D41" s="9" t="str">
        <f>HYPERLINK("http://hl7.org/fhir/stu3/datatypes.html#string","String")</f>
        <v>String</v>
      </c>
      <c r="E41" s="8" t="s">
        <v>76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35</v>
      </c>
      <c r="B42" s="6" t="s">
        <v>14</v>
      </c>
      <c r="C42" s="6" t="s">
        <v>0</v>
      </c>
      <c r="D42" s="9" t="str">
        <f>HYPERLINK("http://hl7.org/fhir/stu3/datatypes.html#code","Code")</f>
        <v>Code</v>
      </c>
      <c r="E42" s="10" t="s">
        <v>77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78</v>
      </c>
      <c r="B43" s="6" t="s">
        <v>14</v>
      </c>
      <c r="C43" s="6" t="s">
        <v>0</v>
      </c>
      <c r="D43" s="9" t="str">
        <f>HYPERLINK("http://hl7.org/fhir/stu3/datatypes.html#positiveint","positiveInt")</f>
        <v>positiveInt</v>
      </c>
      <c r="E43" s="8" t="s">
        <v>79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44</v>
      </c>
      <c r="B44" s="6" t="s">
        <v>14</v>
      </c>
      <c r="C44" s="6" t="s">
        <v>0</v>
      </c>
      <c r="D44" s="9" t="str">
        <f>HYPERLINK("http://hl7.org/fhir/stu3/datatypes.html#period","Period")</f>
        <v>Period</v>
      </c>
      <c r="E44" s="8" t="s">
        <v>80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69</v>
      </c>
      <c r="B45" s="6" t="s">
        <v>14</v>
      </c>
      <c r="C45" s="6" t="s">
        <v>0</v>
      </c>
      <c r="D45" s="9" t="str">
        <f t="shared" ref="D45:D46" si="4">HYPERLINK("http://hl7.org/fhir/stu3/datatypes.html#datetime","dateTime")</f>
        <v>dateTime</v>
      </c>
      <c r="E45" s="8" t="s">
        <v>70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71</v>
      </c>
      <c r="B46" s="6" t="s">
        <v>14</v>
      </c>
      <c r="C46" s="6" t="s">
        <v>0</v>
      </c>
      <c r="D46" s="9" t="str">
        <f t="shared" si="4"/>
        <v>dateTime</v>
      </c>
      <c r="E46" s="8" t="s">
        <v>72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81</v>
      </c>
      <c r="B47" s="6" t="s">
        <v>25</v>
      </c>
      <c r="C47" s="6" t="s">
        <v>0</v>
      </c>
      <c r="D47" s="9" t="str">
        <f>HYPERLINK("http://hl7.org/fhir/stu3/datatypes.html#address","Address")</f>
        <v>Address</v>
      </c>
      <c r="E47" s="8" t="s">
        <v>82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35</v>
      </c>
      <c r="B48" s="6" t="s">
        <v>14</v>
      </c>
      <c r="C48" s="6" t="s">
        <v>0</v>
      </c>
      <c r="D48" s="9" t="str">
        <f t="shared" ref="D48:D49" si="5">HYPERLINK("http://hl7.org/fhir/stu3/datatypes.html#code","Code")</f>
        <v>Code</v>
      </c>
      <c r="E48" s="10" t="s">
        <v>83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37</v>
      </c>
      <c r="B49" s="6" t="s">
        <v>14</v>
      </c>
      <c r="C49" s="6" t="s">
        <v>0</v>
      </c>
      <c r="D49" s="9" t="str">
        <f t="shared" si="5"/>
        <v>Code</v>
      </c>
      <c r="E49" s="8" t="s">
        <v>84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58</v>
      </c>
      <c r="B50" s="6" t="s">
        <v>14</v>
      </c>
      <c r="C50" s="6" t="s">
        <v>0</v>
      </c>
      <c r="D50" s="9" t="str">
        <f t="shared" ref="D50:D56" si="6">HYPERLINK("http://hl7.org/fhir/stu3/datatypes.html#string","String")</f>
        <v>String</v>
      </c>
      <c r="E50" s="8" t="s">
        <v>85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86</v>
      </c>
      <c r="B51" s="6" t="s">
        <v>25</v>
      </c>
      <c r="C51" s="6" t="s">
        <v>0</v>
      </c>
      <c r="D51" s="9" t="str">
        <f t="shared" si="6"/>
        <v>String</v>
      </c>
      <c r="E51" s="8" t="s">
        <v>87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88</v>
      </c>
      <c r="B52" s="6" t="s">
        <v>14</v>
      </c>
      <c r="C52" s="6" t="s">
        <v>0</v>
      </c>
      <c r="D52" s="9" t="str">
        <f t="shared" si="6"/>
        <v>String</v>
      </c>
      <c r="E52" s="8" t="s">
        <v>89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90</v>
      </c>
      <c r="B53" s="6" t="s">
        <v>14</v>
      </c>
      <c r="C53" s="6" t="s">
        <v>0</v>
      </c>
      <c r="D53" s="9" t="str">
        <f t="shared" si="6"/>
        <v>String</v>
      </c>
      <c r="E53" s="8" t="s">
        <v>91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92</v>
      </c>
      <c r="B54" s="6" t="s">
        <v>14</v>
      </c>
      <c r="C54" s="6" t="s">
        <v>0</v>
      </c>
      <c r="D54" s="9" t="str">
        <f t="shared" si="6"/>
        <v>String</v>
      </c>
      <c r="E54" s="8" t="s">
        <v>93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94</v>
      </c>
      <c r="B55" s="6" t="s">
        <v>14</v>
      </c>
      <c r="C55" s="6" t="s">
        <v>0</v>
      </c>
      <c r="D55" s="9" t="str">
        <f t="shared" si="6"/>
        <v>String</v>
      </c>
      <c r="E55" s="8" t="s">
        <v>95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96</v>
      </c>
      <c r="B56" s="6" t="s">
        <v>14</v>
      </c>
      <c r="C56" s="6" t="s">
        <v>0</v>
      </c>
      <c r="D56" s="9" t="str">
        <f t="shared" si="6"/>
        <v>String</v>
      </c>
      <c r="E56" s="8" t="s">
        <v>97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44</v>
      </c>
      <c r="B57" s="6" t="s">
        <v>14</v>
      </c>
      <c r="C57" s="6" t="s">
        <v>0</v>
      </c>
      <c r="D57" s="9" t="str">
        <f>HYPERLINK("http://hl7.org/fhir/stu3/datatypes.html#period","Period")</f>
        <v>Period</v>
      </c>
      <c r="E57" s="8" t="s">
        <v>98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69</v>
      </c>
      <c r="B58" s="6" t="s">
        <v>14</v>
      </c>
      <c r="C58" s="6" t="s">
        <v>0</v>
      </c>
      <c r="D58" s="9" t="str">
        <f t="shared" ref="D58:D59" si="7">HYPERLINK("http://hl7.org/fhir/stu3/datatypes.html#datetime","dateTime")</f>
        <v>dateTime</v>
      </c>
      <c r="E58" s="8" t="s">
        <v>70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71</v>
      </c>
      <c r="B59" s="6" t="s">
        <v>14</v>
      </c>
      <c r="C59" s="6" t="s">
        <v>0</v>
      </c>
      <c r="D59" s="9" t="str">
        <f t="shared" si="7"/>
        <v>dateTime</v>
      </c>
      <c r="E59" s="8" t="s">
        <v>72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99</v>
      </c>
      <c r="B60" s="6" t="s">
        <v>14</v>
      </c>
      <c r="C60" s="6" t="s">
        <v>0</v>
      </c>
      <c r="D60" s="9" t="str">
        <f>HYPERLINK("http://hl7.org/fhir/stu3/datatypes.html#code","Code")</f>
        <v>Code</v>
      </c>
      <c r="E60" s="8" t="s">
        <v>100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101</v>
      </c>
      <c r="B61" s="6" t="s">
        <v>14</v>
      </c>
      <c r="C61" s="6" t="s">
        <v>0</v>
      </c>
      <c r="D61" s="9" t="str">
        <f>HYPERLINK("http://hl7.org/fhir/stu3/datatypes.html#date","Date")</f>
        <v>Date</v>
      </c>
      <c r="E61" s="8" t="s">
        <v>102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103</v>
      </c>
      <c r="B62" s="6" t="s">
        <v>25</v>
      </c>
      <c r="C62" s="6" t="s">
        <v>0</v>
      </c>
      <c r="D62" s="9" t="str">
        <f>HYPERLINK("http://hl7.org/fhir/stu3/datatypes.html#attachment","Attachment")</f>
        <v>Attachment</v>
      </c>
      <c r="E62" s="8" t="s">
        <v>104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105</v>
      </c>
      <c r="B63" s="6" t="s">
        <v>14</v>
      </c>
      <c r="C63" s="6" t="s">
        <v>0</v>
      </c>
      <c r="D63" s="9" t="str">
        <f t="shared" ref="D63:D64" si="8">HYPERLINK("http://hl7.org/fhir/stu3/datatypes.html#code","Code")</f>
        <v>Code</v>
      </c>
      <c r="E63" s="10" t="s">
        <v>106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107</v>
      </c>
      <c r="B64" s="6" t="s">
        <v>14</v>
      </c>
      <c r="C64" s="6" t="s">
        <v>0</v>
      </c>
      <c r="D64" s="9" t="str">
        <f t="shared" si="8"/>
        <v>Code</v>
      </c>
      <c r="E64" s="10" t="s">
        <v>108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109</v>
      </c>
      <c r="B65" s="6" t="s">
        <v>14</v>
      </c>
      <c r="C65" s="6" t="s">
        <v>0</v>
      </c>
      <c r="D65" s="9" t="str">
        <f>HYPERLINK("http://hl7.org/fhir/stu3/datatypes.html#base64binary","base64Binary")</f>
        <v>base64Binary</v>
      </c>
      <c r="E65" s="8" t="s">
        <v>110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111</v>
      </c>
      <c r="B66" s="6" t="s">
        <v>14</v>
      </c>
      <c r="C66" s="6" t="s">
        <v>0</v>
      </c>
      <c r="D66" s="9" t="str">
        <f>HYPERLINK("http://hl7.org/fhir/stu3/datatypes.html#uri","Uri")</f>
        <v>Uri</v>
      </c>
      <c r="E66" s="8" t="s">
        <v>112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113</v>
      </c>
      <c r="B67" s="6" t="s">
        <v>14</v>
      </c>
      <c r="C67" s="6" t="s">
        <v>0</v>
      </c>
      <c r="D67" s="9" t="str">
        <f>HYPERLINK("http://hl7.org/fhir/stu3/datatypes.html#unsignedint","unsignedInt")</f>
        <v>unsignedInt</v>
      </c>
      <c r="E67" s="8" t="s">
        <v>114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115</v>
      </c>
      <c r="B68" s="6" t="s">
        <v>14</v>
      </c>
      <c r="C68" s="6" t="s">
        <v>0</v>
      </c>
      <c r="D68" s="9" t="str">
        <f>HYPERLINK("http://hl7.org/fhir/stu3/datatypes.html#base64binary","base64Binary")</f>
        <v>base64Binary</v>
      </c>
      <c r="E68" s="8" t="s">
        <v>116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117</v>
      </c>
      <c r="B69" s="6" t="s">
        <v>14</v>
      </c>
      <c r="C69" s="6" t="s">
        <v>0</v>
      </c>
      <c r="D69" s="9" t="str">
        <f>HYPERLINK("http://hl7.org/fhir/stu3/datatypes.html#string","String")</f>
        <v>String</v>
      </c>
      <c r="E69" s="8" t="s">
        <v>118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119</v>
      </c>
      <c r="B70" s="6" t="s">
        <v>14</v>
      </c>
      <c r="C70" s="6" t="s">
        <v>0</v>
      </c>
      <c r="D70" s="9" t="str">
        <f>HYPERLINK("http://hl7.org/fhir/stu3/datatypes.html#datetime","dateTime")</f>
        <v>dateTime</v>
      </c>
      <c r="E70" s="8" t="s">
        <v>120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121</v>
      </c>
      <c r="B71" s="6" t="s">
        <v>25</v>
      </c>
      <c r="C71" s="6" t="s">
        <v>0</v>
      </c>
      <c r="D71" s="9" t="str">
        <f>HYPERLINK("http://hl7.org/fhir/stu3/backboneelement.html","BackboneElement")</f>
        <v>BackboneElement</v>
      </c>
      <c r="E71" s="8" t="s">
        <v>122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123</v>
      </c>
      <c r="B72" s="6" t="s">
        <v>25</v>
      </c>
      <c r="C72" s="6" t="s">
        <v>0</v>
      </c>
      <c r="D72" s="9" t="str">
        <f>HYPERLINK("http://hl7.org/fhir/stu3/extensibility.html#Extension","Extension")</f>
        <v>Extension</v>
      </c>
      <c r="E72" s="8" t="s">
        <v>124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125</v>
      </c>
      <c r="B73" s="6" t="s">
        <v>25</v>
      </c>
      <c r="C73" s="6" t="s">
        <v>0</v>
      </c>
      <c r="D73" s="9" t="str">
        <f>HYPERLINK("http://hl7.org/fhir/stu3/datatypes.html#identifier","Identifier")</f>
        <v>Identifier</v>
      </c>
      <c r="E73" s="8" t="s">
        <v>126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35</v>
      </c>
      <c r="B74" s="6" t="s">
        <v>14</v>
      </c>
      <c r="C74" s="6" t="s">
        <v>0</v>
      </c>
      <c r="D74" s="9" t="str">
        <f>HYPERLINK("http://hl7.org/fhir/stu3/datatypes.html#code","Code")</f>
        <v>Code</v>
      </c>
      <c r="E74" s="10" t="s">
        <v>51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37</v>
      </c>
      <c r="B75" s="6" t="s">
        <v>14</v>
      </c>
      <c r="C75" s="6" t="s">
        <v>0</v>
      </c>
      <c r="D75" s="9" t="str">
        <f>HYPERLINK("http://hl7.org/fhir/stu3/datatypes.html#codeableconcept","CodeableConcept")</f>
        <v>CodeableConcept</v>
      </c>
      <c r="E75" s="8" t="s">
        <v>38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39</v>
      </c>
      <c r="B76" s="6" t="s">
        <v>14</v>
      </c>
      <c r="C76" s="6" t="s">
        <v>0</v>
      </c>
      <c r="D76" s="9" t="str">
        <f>HYPERLINK("http://hl7.org/fhir/stu3/datatypes.html#uri","Uri")</f>
        <v>Uri</v>
      </c>
      <c r="E76" s="8" t="s">
        <v>127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42</v>
      </c>
      <c r="B77" s="6" t="s">
        <v>14</v>
      </c>
      <c r="C77" s="6" t="s">
        <v>0</v>
      </c>
      <c r="D77" s="9" t="str">
        <f>HYPERLINK("http://hl7.org/fhir/stu3/datatypes.html#string","String")</f>
        <v>String</v>
      </c>
      <c r="E77" s="8" t="s">
        <v>43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44</v>
      </c>
      <c r="B78" s="6" t="s">
        <v>14</v>
      </c>
      <c r="C78" s="6" t="s">
        <v>0</v>
      </c>
      <c r="D78" s="9" t="str">
        <f>HYPERLINK("http://hl7.org/fhir/stu3/datatypes.html#period","Period")</f>
        <v>Period</v>
      </c>
      <c r="E78" s="8" t="s">
        <v>45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46</v>
      </c>
      <c r="B79" s="6" t="s">
        <v>14</v>
      </c>
      <c r="C79" s="6" t="s">
        <v>0</v>
      </c>
      <c r="D79" s="9" t="str">
        <f>HYPERLINK("http://hl7.org/fhir/stu3/references.html","Reference")</f>
        <v>Reference</v>
      </c>
      <c r="E79" s="8" t="s">
        <v>47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6"/>
      <c r="C80" s="6" t="s">
        <v>0</v>
      </c>
      <c r="D80" s="9" t="str">
        <f>HYPERLINK("https://fhir.hl7.org.uk/STU3/StructureDefinition/CareConnect-Organization-1","CareConnect-Organization-1")</f>
        <v>CareConnect-Organization-1</v>
      </c>
      <c r="E80" s="8" t="s">
        <v>48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128</v>
      </c>
      <c r="B81" s="6" t="s">
        <v>40</v>
      </c>
      <c r="C81" s="6" t="s">
        <v>0</v>
      </c>
      <c r="D81" s="9" t="str">
        <f>HYPERLINK("http://hl7.org/fhir/stu3/datatypes.html#codeableconcept","CodeableConcept")</f>
        <v>CodeableConcept</v>
      </c>
      <c r="E81" s="8" t="s">
        <v>129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130</v>
      </c>
      <c r="B82" s="6" t="s">
        <v>25</v>
      </c>
      <c r="C82" s="6" t="s">
        <v>0</v>
      </c>
      <c r="D82" s="9" t="str">
        <f>HYPERLINK("http://hl7.org/fhir/stu3/datatypes.html#coding","Coding")</f>
        <v>Coding</v>
      </c>
      <c r="E82" s="8" t="s">
        <v>131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">
        <v>132</v>
      </c>
      <c r="B83" s="6" t="s">
        <v>14</v>
      </c>
      <c r="C83" s="6" t="s">
        <v>0</v>
      </c>
      <c r="D83" s="9" t="str">
        <f>HYPERLINK("http://hl7.org/fhir/stu3/datatypes.html#uri","Uri")</f>
        <v>Uri</v>
      </c>
      <c r="E83" s="8" t="s">
        <v>133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 t="s">
        <v>134</v>
      </c>
      <c r="B84" s="6" t="s">
        <v>14</v>
      </c>
      <c r="C84" s="6" t="s">
        <v>0</v>
      </c>
      <c r="D84" s="9" t="str">
        <f>HYPERLINK("http://hl7.org/fhir/stu3/datatypes.html#string","String")</f>
        <v>String</v>
      </c>
      <c r="E84" s="8" t="s">
        <v>135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136</v>
      </c>
      <c r="B85" s="6" t="s">
        <v>14</v>
      </c>
      <c r="C85" s="6" t="s">
        <v>0</v>
      </c>
      <c r="D85" s="9" t="str">
        <f>HYPERLINK("http://hl7.org/fhir/stu3/datatypes.html#code","Code")</f>
        <v>Code</v>
      </c>
      <c r="E85" s="8" t="s">
        <v>137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138</v>
      </c>
      <c r="B86" s="6" t="s">
        <v>14</v>
      </c>
      <c r="C86" s="6" t="s">
        <v>0</v>
      </c>
      <c r="D86" s="9" t="str">
        <f>HYPERLINK("http://hl7.org/fhir/stu3/datatypes.html#string","String")</f>
        <v>String</v>
      </c>
      <c r="E86" s="8" t="s">
        <v>139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 t="s">
        <v>140</v>
      </c>
      <c r="B87" s="6" t="s">
        <v>14</v>
      </c>
      <c r="C87" s="6" t="s">
        <v>0</v>
      </c>
      <c r="D87" s="9" t="str">
        <f>HYPERLINK("http://hl7.org/fhir/stu3/datatypes.html#boolean","Boolean")</f>
        <v>Boolean</v>
      </c>
      <c r="E87" s="8" t="s">
        <v>141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142</v>
      </c>
      <c r="B88" s="6" t="s">
        <v>14</v>
      </c>
      <c r="C88" s="6" t="s">
        <v>0</v>
      </c>
      <c r="D88" s="9" t="str">
        <f>HYPERLINK("http://hl7.org/fhir/stu3/datatypes.html#string","String")</f>
        <v>String</v>
      </c>
      <c r="E88" s="8" t="s">
        <v>143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44</v>
      </c>
      <c r="B89" s="6" t="s">
        <v>14</v>
      </c>
      <c r="C89" s="6" t="s">
        <v>0</v>
      </c>
      <c r="D89" s="9" t="str">
        <f>HYPERLINK("http://hl7.org/fhir/stu3/datatypes.html#period","Period")</f>
        <v>Period</v>
      </c>
      <c r="E89" s="8" t="s">
        <v>144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69</v>
      </c>
      <c r="B90" s="6" t="s">
        <v>14</v>
      </c>
      <c r="C90" s="6" t="s">
        <v>0</v>
      </c>
      <c r="D90" s="9" t="str">
        <f t="shared" ref="D90:D91" si="9">HYPERLINK("http://hl7.org/fhir/stu3/datatypes.html#datetime","dateTime")</f>
        <v>dateTime</v>
      </c>
      <c r="E90" s="8" t="s">
        <v>70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71</v>
      </c>
      <c r="B91" s="6" t="s">
        <v>14</v>
      </c>
      <c r="C91" s="6" t="s">
        <v>0</v>
      </c>
      <c r="D91" s="9" t="str">
        <f t="shared" si="9"/>
        <v>dateTime</v>
      </c>
      <c r="E91" s="8" t="s">
        <v>72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145</v>
      </c>
      <c r="B92" s="6" t="s">
        <v>14</v>
      </c>
      <c r="C92" s="6" t="s">
        <v>0</v>
      </c>
      <c r="D92" s="9" t="str">
        <f>HYPERLINK("http://hl7.org/fhir/stu3/references.html","Reference")</f>
        <v>Reference</v>
      </c>
      <c r="E92" s="8" t="s">
        <v>146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6"/>
      <c r="C93" s="6" t="s">
        <v>0</v>
      </c>
      <c r="D93" s="9" t="str">
        <f>HYPERLINK("https://fhir.hl7.org.uk/STU3/StructureDefinition/CareConnect-Organization-1","CareConnect-Organization-1")</f>
        <v>CareConnect-Organization-1</v>
      </c>
      <c r="E93" s="8" t="s">
        <v>48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147</v>
      </c>
      <c r="B94" s="6" t="s">
        <v>14</v>
      </c>
      <c r="C94" s="6" t="s">
        <v>0</v>
      </c>
      <c r="D94" s="9" t="str">
        <f>HYPERLINK("http://hl7.org/fhir/stu3/datatypes.html#string","String")</f>
        <v>String</v>
      </c>
      <c r="E94" s="8" t="s">
        <v>148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149</v>
      </c>
      <c r="B95" s="6" t="s">
        <v>14</v>
      </c>
      <c r="C95" s="6" t="s">
        <v>0</v>
      </c>
      <c r="D95" s="9" t="str">
        <f>HYPERLINK("http://hl7.org/fhir/stu3/datatypes.html#identifier","Identifier")</f>
        <v>Identifier</v>
      </c>
      <c r="E95" s="8" t="s">
        <v>150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conditionalFormatting sqref="C2:C95">
    <cfRule type="containsText" dxfId="0" priority="1" operator="containsText" text="Select">
      <formula>NOT(ISERROR(SEARCH(("Select"),(C2))))</formula>
    </cfRule>
  </conditionalFormatting>
  <dataValidations>
    <dataValidation type="list" allowBlank="1" sqref="C2:C95">
      <formula1>Functions!$A$1:$A$5</formula1>
    </dataValidation>
  </dataValidations>
  <hyperlinks>
    <hyperlink r:id="rId1" location="Practition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