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<sst xmlns="http://schemas.openxmlformats.org/spreadsheetml/2006/main" count="381" uniqueCount="130">
  <si>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</si>
  <si>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</si>
  <si>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</si>
  <si>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</si>
  <si>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</si>
  <si>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</si>
  <si>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</si>
  <si>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</si>
  <si>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</si>
  <si>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</si>
  <si>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</si>
  <si>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</si>
  <si>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</si>
  <si>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</si>
  <si>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</si>
  <si>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</si>
  <si>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</si>
  <si>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'https://fhir.hl7.org.uk/STU3/StructureDefinition/CareConnect-List-1'&lt;/font&gt;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</si>
  <si>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</si>
  <si>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</si>
  <si>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</si>
  <si>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</si>
  <si>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</si>
  <si>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</si>
  <si>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</si>
  <si>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</si>
  <si>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</si>
  <si>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</si>
  <si>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</si>
  <si>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</si>
  <si>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</si>
  <si>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</si>
  <si>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</si>
  <si>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</si>
  <si>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Social Context details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</si>
  <si>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</si>
  <si>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</si>
  <si>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</si>
  <si>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</si>
  <si>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</si>
  <si>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</si>
  <si>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</si>
  <si>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</si>
  <si>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</si>
  <si>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</si>
  <si>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</si>
  <si>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</si>
  <si>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</si>
  <si>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</si>
  <si>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</si>
  <si>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</si>
  <si>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</si>
  <si>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</si>
  <si>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</si>
  <si>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</si>
  <si>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</si>
  <si>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</si>
  <si>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Social Context details list&lt;/font&gt;</t>
  </si>
  <si>
    <t>- - period</t>
  </si>
  <si>
    <t>&lt;font color='red'&gt;A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</si>
  <si>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</si>
  <si>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</si>
  <si>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</si>
  <si>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</si>
  <si>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</si>
  <si>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</si>
  <si>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</si>
  <si>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</si>
  <si>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</si>
  <si>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</si>
  <si>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</si>
  <si>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</si>
  <si>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</si>
  <si>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</si>
  <si>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</si>
  <si>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</si>
  <si>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</si>
  <si>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'Social Context'&lt;/font&gt;
&lt;font color='red'&gt;&lt;b&gt;Mapping to Maternity data item = 'PSRB Heading Social Context'&lt;/b&gt;&lt;/font&gt;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</si>
  <si>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</si>
  <si>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</si>
  <si>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</si>
  <si>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</si>
  <si>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</si>
  <si>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</si>
  <si>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</si>
  <si>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</si>
  <si>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</si>
  <si>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'163011000000101'&lt;/font&gt;</t>
  </si>
  <si>
    <t xml:space="preserve">Representation defined by the system
&lt;font color='red'&gt;This MUST contain the value 'Social Context''&lt;/font&gt;
&lt;font color='red'&gt;Mapping to Maternity data item = 'PSRB Heading Social Context details'&lt;/font&gt;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</si>
  <si>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</si>
  <si>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</si>
  <si>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</si>
  <si>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</si>
  <si>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Social Context details List.
This MUST use the CareConnect patient profile. &lt;/font&gt;See[patient resource reference](explore_social_context.html#patient-reference)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</si>
  <si>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</si>
  <si>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</si>
  <si>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</si>
  <si>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</si>
  <si>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</si>
  <si>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</si>
  <si>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</si>
  <si>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</si>
  <si>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</si>
  <si>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</si>
  <si>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</si>
  <si>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</si>
  <si>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</si>
  <si>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</si>
  <si>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</si>
  <si>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</si>
  <si>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</si>
  <si>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</si>
  <si>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</si>
  <si>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</si>
  <si>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</si>
  <si>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</si>
  <si>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Observation resource being the focal resource. Multiple Observation with associated resources MAY be present&lt;/font&gt;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</si>
  <si>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</si>
  <si>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</si>
  <si>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</si>
  <si>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</si>
  <si>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</si>
  <si>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</si>
  <si>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</si>
  <si>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</si>
  <si>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</si>
  <si>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Actual entry
Constraint (ref-1): SHALL have a contained resource if a local reference is provided</t>
  </si>
  <si>
    <t>Literal reference, Relative, internal or absolute URL
&lt;font color='red'&gt;The reference to the included Observation resource.&lt;/font&gt;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</si>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</sst>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Font="1"/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2" fontId="6" numFmtId="0" xfId="0" applyAlignment="1" applyFill="1" applyFont="1">
      <alignment horizontal="left"/>
    </xf>
    <xf borderId="0" fillId="0" fontId="11" numFmtId="0" xfId="0" applyAlignment="1" applyFont="1">
      <alignment shrinkToFit="0" vertical="top" wrapText="1"/>
    </xf>
    <xf borderId="0" fillId="3" fontId="8" numFmtId="0" xfId="0" applyAlignment="1" applyFill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4" fontId="8" numFmtId="0" xfId="0" applyAlignment="1" applyFill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6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4</v>
      </c>
      <c r="D4" s="9" t="str">
        <f>HYPERLINK("http://hl7.org/fhir/stu3/resource.html#Meta","Meta")</f>
        <v>Meta</v>
      </c>
      <c r="E4" s="10" t="s">
        <v>17</v>
      </c>
    </row>
    <row r="5" ht="15.75" customHeight="1">
      <c r="A5" s="7" t="s">
        <v>18</v>
      </c>
      <c r="B5" s="5" t="s">
        <v>14</v>
      </c>
      <c r="C5" s="8" t="s">
        <v>7</v>
      </c>
      <c r="D5" s="9" t="str">
        <f>HYPERLINK("http://hl7.org/fhir/stu3/datatypes.html#uri","Uri")</f>
        <v>Uri</v>
      </c>
      <c r="E5" s="6" t="s">
        <v>19</v>
      </c>
    </row>
    <row r="6" ht="15.75" customHeight="1">
      <c r="A6" s="7" t="s">
        <v>20</v>
      </c>
      <c r="B6" s="5" t="s">
        <v>14</v>
      </c>
      <c r="C6" s="8" t="s">
        <v>7</v>
      </c>
      <c r="D6" s="9" t="str">
        <f>HYPERLINK("http://hl7.org/fhir/stu3/datatypes.html#code","Code")</f>
        <v>Code</v>
      </c>
      <c r="E6" s="6" t="s">
        <v>21</v>
      </c>
    </row>
    <row r="7" ht="15.75" customHeight="1">
      <c r="A7" s="7" t="s">
        <v>22</v>
      </c>
      <c r="B7" s="5" t="s">
        <v>14</v>
      </c>
      <c r="C7" s="8" t="s">
        <v>7</v>
      </c>
      <c r="D7" s="9" t="str">
        <f>HYPERLINK("http://hl7.org/fhir/stu3/narrative.html#Narrative","Narrative")</f>
        <v>Narrative</v>
      </c>
      <c r="E7" s="6" t="s">
        <v>23</v>
      </c>
    </row>
    <row r="8" ht="15.75" customHeight="1">
      <c r="A8" s="7" t="s">
        <v>24</v>
      </c>
      <c r="B8" s="5" t="s">
        <v>25</v>
      </c>
      <c r="C8" s="8" t="s">
        <v>7</v>
      </c>
      <c r="D8" s="9" t="str">
        <f>HYPERLINK("http://hl7.org/fhir/stu3/resource.html","Resource")</f>
        <v>Resource</v>
      </c>
      <c r="E8" s="6" t="s">
        <v>26</v>
      </c>
    </row>
    <row r="9" ht="15.75" customHeight="1">
      <c r="A9" s="7" t="s">
        <v>27</v>
      </c>
      <c r="B9" s="5" t="s">
        <v>14</v>
      </c>
      <c r="C9" s="8" t="s">
        <v>7</v>
      </c>
      <c r="D9" s="9" t="str">
        <f>HYPERLINK("https://fhir.hl7.org.uk/STU3/StructureDefinition/Extension-CareConnect-ClinicalSetting-1","Extension-CareConnect-ClinicalSetting-1")</f>
        <v>Extension-CareConnect-ClinicalSetting-1</v>
      </c>
      <c r="E9" s="11" t="s">
        <v>28</v>
      </c>
    </row>
    <row r="10" ht="15.75" customHeight="1">
      <c r="A10" s="7" t="s">
        <v>29</v>
      </c>
      <c r="B10" s="5" t="s">
        <v>14</v>
      </c>
      <c r="C10" s="8" t="s">
        <v>7</v>
      </c>
      <c r="D10" s="9" t="str">
        <f>HYPERLINK("https://fhir.hl7.org.uk/STU3/StructureDefinition/Extension-CareConnect-ListWarningCode-1","Extension-CareConnect-ListWarningCode-1")</f>
        <v>Extension-CareConnect-ListWarningCode-1</v>
      </c>
      <c r="E10" s="11" t="s">
        <v>30</v>
      </c>
    </row>
    <row r="11" ht="15.75" customHeight="1">
      <c r="A11" s="7" t="s">
        <v>31</v>
      </c>
      <c r="B11" s="5" t="s">
        <v>25</v>
      </c>
      <c r="C11" s="8" t="s">
        <v>7</v>
      </c>
      <c r="D11" s="9" t="str">
        <f>HYPERLINK("http://hl7.org/fhir/stu3/extensibility.html#Extension","Extension")</f>
        <v>Extension</v>
      </c>
      <c r="E11" s="6" t="s">
        <v>32</v>
      </c>
    </row>
    <row r="12" ht="15.75" customHeight="1">
      <c r="A12" s="7" t="s">
        <v>33</v>
      </c>
      <c r="B12" s="5" t="s">
        <v>25</v>
      </c>
      <c r="C12" s="8" t="s">
        <v>5</v>
      </c>
      <c r="D12" s="9" t="str">
        <f>HYPERLINK("http://hl7.org/fhir/stu3/datatypes.html#identifier","Identifier")</f>
        <v>Identifier</v>
      </c>
      <c r="E12" s="10" t="s">
        <v>34</v>
      </c>
    </row>
    <row r="13" ht="15.75" customHeight="1">
      <c r="A13" s="7" t="s">
        <v>35</v>
      </c>
      <c r="B13" s="5" t="s">
        <v>14</v>
      </c>
      <c r="C13" s="8" t="s">
        <v>7</v>
      </c>
      <c r="D13" s="9" t="str">
        <f>HYPERLINK("http://hl7.org/fhir/stu3/datatypes.html#code","Code")</f>
        <v>Code</v>
      </c>
      <c r="E13" s="6" t="s">
        <v>36</v>
      </c>
    </row>
    <row r="14" ht="15.75" customHeight="1">
      <c r="A14" s="7" t="s">
        <v>37</v>
      </c>
      <c r="B14" s="5" t="s">
        <v>14</v>
      </c>
      <c r="C14" s="8" t="s">
        <v>7</v>
      </c>
      <c r="D14" s="9" t="str">
        <f>HYPERLINK("http://hl7.org/fhir/stu3/datatypes.html#codeableconcept","CodeableConcept")</f>
        <v>CodeableConcept</v>
      </c>
      <c r="E14" s="6" t="s">
        <v>38</v>
      </c>
    </row>
    <row r="15" ht="15.75" customHeight="1">
      <c r="A15" s="7" t="s">
        <v>39</v>
      </c>
      <c r="B15" s="5" t="s">
        <v>25</v>
      </c>
      <c r="C15" s="8" t="s">
        <v>7</v>
      </c>
      <c r="D15" s="9" t="str">
        <f>HYPERLINK("http://hl7.org/fhir/stu3/datatypes.html#coding","Coding")</f>
        <v>Coding</v>
      </c>
      <c r="E15" s="6" t="s">
        <v>40</v>
      </c>
    </row>
    <row r="16" ht="15.75" customHeight="1">
      <c r="A16" s="7" t="s">
        <v>41</v>
      </c>
      <c r="B16" s="5" t="s">
        <v>14</v>
      </c>
      <c r="C16" s="8" t="s">
        <v>7</v>
      </c>
      <c r="D16" s="9" t="str">
        <f>HYPERLINK("http://hl7.org/fhir/stu3/datatypes.html#uri","Uri")</f>
        <v>Uri</v>
      </c>
      <c r="E16" s="6" t="s">
        <v>42</v>
      </c>
    </row>
    <row r="17" ht="15.75" customHeight="1">
      <c r="A17" s="7" t="s">
        <v>43</v>
      </c>
      <c r="B17" s="5" t="s">
        <v>14</v>
      </c>
      <c r="C17" s="8" t="s">
        <v>7</v>
      </c>
      <c r="D17" s="9" t="str">
        <f>HYPERLINK("http://hl7.org/fhir/stu3/datatypes.html#string","String")</f>
        <v>String</v>
      </c>
      <c r="E17" s="6" t="s">
        <v>44</v>
      </c>
    </row>
    <row r="18" ht="15.75" customHeight="1">
      <c r="A18" s="7" t="s">
        <v>45</v>
      </c>
      <c r="B18" s="5" t="s">
        <v>14</v>
      </c>
      <c r="C18" s="8" t="s">
        <v>7</v>
      </c>
      <c r="D18" s="9" t="str">
        <f>HYPERLINK("http://hl7.org/fhir/stu3/datatypes.html#code","Code")</f>
        <v>Code</v>
      </c>
      <c r="E18" s="6" t="s">
        <v>46</v>
      </c>
    </row>
    <row r="19" ht="15.75" customHeight="1">
      <c r="A19" s="7" t="s">
        <v>47</v>
      </c>
      <c r="B19" s="5" t="s">
        <v>14</v>
      </c>
      <c r="C19" s="8" t="s">
        <v>7</v>
      </c>
      <c r="D19" s="9" t="str">
        <f>HYPERLINK("http://hl7.org/fhir/stu3/datatypes.html#string","String")</f>
        <v>String</v>
      </c>
      <c r="E19" s="6" t="s">
        <v>48</v>
      </c>
    </row>
    <row r="20" ht="15.75" customHeight="1">
      <c r="A20" s="7" t="s">
        <v>49</v>
      </c>
      <c r="B20" s="5" t="s">
        <v>14</v>
      </c>
      <c r="C20" s="8" t="s">
        <v>7</v>
      </c>
      <c r="D20" s="9" t="str">
        <f>HYPERLINK("http://hl7.org/fhir/stu3/datatypes.html#boolean","Boolean")</f>
        <v>Boolean</v>
      </c>
      <c r="E20" s="6" t="s">
        <v>50</v>
      </c>
    </row>
    <row r="21" ht="15.75" customHeight="1">
      <c r="A21" s="7" t="s">
        <v>51</v>
      </c>
      <c r="B21" s="5" t="s">
        <v>14</v>
      </c>
      <c r="C21" s="8" t="s">
        <v>7</v>
      </c>
      <c r="D21" s="9" t="str">
        <f>HYPERLINK("http://hl7.org/fhir/stu3/datatypes.html#string","String")</f>
        <v>String</v>
      </c>
      <c r="E21" s="6" t="s">
        <v>52</v>
      </c>
    </row>
    <row r="22" ht="15.75" customHeight="1">
      <c r="A22" s="7" t="s">
        <v>53</v>
      </c>
      <c r="B22" s="5" t="s">
        <v>54</v>
      </c>
      <c r="C22" s="8" t="s">
        <v>5</v>
      </c>
      <c r="D22" s="9" t="str">
        <f>HYPERLINK("http://hl7.org/fhir/stu3/datatypes.html#uri","Uri")</f>
        <v>Uri</v>
      </c>
      <c r="E22" s="6" t="s">
        <v>55</v>
      </c>
    </row>
    <row r="23" ht="15.75" customHeight="1">
      <c r="A23" s="7" t="s">
        <v>56</v>
      </c>
      <c r="B23" s="5" t="s">
        <v>54</v>
      </c>
      <c r="C23" s="8" t="s">
        <v>4</v>
      </c>
      <c r="D23" s="9" t="str">
        <f>HYPERLINK("http://hl7.org/fhir/stu3/datatypes.html#string","String")</f>
        <v>String</v>
      </c>
      <c r="E23" s="10" t="s">
        <v>57</v>
      </c>
    </row>
    <row r="24" ht="15.75" customHeight="1">
      <c r="A24" s="7" t="s">
        <v>58</v>
      </c>
      <c r="B24" s="5" t="s">
        <v>14</v>
      </c>
      <c r="C24" s="8" t="s">
        <v>7</v>
      </c>
      <c r="D24" s="9" t="str">
        <f>HYPERLINK("http://hl7.org/fhir/stu3/datatypes.html#period","Period")</f>
        <v>Period</v>
      </c>
      <c r="E24" s="12" t="s">
        <v>59</v>
      </c>
    </row>
    <row r="25" ht="15.75" customHeight="1">
      <c r="A25" s="7" t="s">
        <v>60</v>
      </c>
      <c r="B25" s="5" t="s">
        <v>14</v>
      </c>
      <c r="C25" s="8" t="s">
        <v>7</v>
      </c>
      <c r="D25" s="9" t="str">
        <f t="shared" ref="D25:D26" si="1">HYPERLINK("http://hl7.org/fhir/stu3/datatypes.html#datetime","dateTime")</f>
        <v>dateTime</v>
      </c>
      <c r="E25" s="6" t="s">
        <v>61</v>
      </c>
    </row>
    <row r="26" ht="15.75" customHeight="1">
      <c r="A26" s="7" t="s">
        <v>62</v>
      </c>
      <c r="B26" s="5" t="s">
        <v>14</v>
      </c>
      <c r="C26" s="8" t="s">
        <v>7</v>
      </c>
      <c r="D26" s="9" t="str">
        <f t="shared" si="1"/>
        <v>dateTime</v>
      </c>
      <c r="E26" s="6" t="s">
        <v>63</v>
      </c>
    </row>
    <row r="27" ht="15.75" customHeight="1">
      <c r="A27" s="7" t="s">
        <v>64</v>
      </c>
      <c r="B27" s="5" t="s">
        <v>14</v>
      </c>
      <c r="C27" s="8" t="s">
        <v>7</v>
      </c>
      <c r="D27" s="13" t="str">
        <f>HYPERLINK("http://hl7.org/fhir/stu3/references.html","Reference")</f>
        <v>Reference</v>
      </c>
      <c r="E27" s="6" t="s">
        <v>65</v>
      </c>
    </row>
    <row r="28" ht="15.75" customHeight="1">
      <c r="A28" s="7"/>
      <c r="B28" s="5"/>
      <c r="C28" s="14" t="s">
        <v>7</v>
      </c>
      <c r="D28" s="13" t="str">
        <f>HYPERLINK("https://fhir.hl7.org.uk/STU3/StructureDefinition/CareConnect-Organization-1","CareConnect-Organization-1")</f>
        <v>CareConnect-Organization-1</v>
      </c>
      <c r="E28" s="6"/>
    </row>
    <row r="29" ht="15.75" customHeight="1">
      <c r="A29" s="7" t="s">
        <v>66</v>
      </c>
      <c r="B29" s="5" t="s">
        <v>14</v>
      </c>
      <c r="C29" s="8" t="s">
        <v>7</v>
      </c>
      <c r="D29" s="9" t="str">
        <f>HYPERLINK("http://hl7.org/fhir/stu3/datatypes.html#string","String")</f>
        <v>String</v>
      </c>
      <c r="E29" s="6" t="s">
        <v>67</v>
      </c>
    </row>
    <row r="30" ht="15.75" customHeight="1">
      <c r="A30" s="7" t="s">
        <v>68</v>
      </c>
      <c r="B30" s="5" t="s">
        <v>14</v>
      </c>
      <c r="C30" s="8" t="s">
        <v>7</v>
      </c>
      <c r="D30" s="9" t="str">
        <f>HYPERLINK("http://hl7.org/fhir/stu3/datatypes.html#identifier","Identifier")</f>
        <v>Identifier</v>
      </c>
      <c r="E30" s="6" t="s">
        <v>69</v>
      </c>
    </row>
    <row r="31" ht="15.75" customHeight="1">
      <c r="A31" s="7" t="s">
        <v>70</v>
      </c>
      <c r="B31" s="5" t="s">
        <v>14</v>
      </c>
      <c r="C31" s="8" t="s">
        <v>5</v>
      </c>
      <c r="D31" s="9" t="str">
        <f>HYPERLINK("http://hl7.org/fhir/stu3/datatypes.html#string","String")</f>
        <v>String</v>
      </c>
      <c r="E31" s="6" t="s">
        <v>71</v>
      </c>
    </row>
    <row r="32" ht="15.75" customHeight="1">
      <c r="A32" s="7" t="s">
        <v>72</v>
      </c>
      <c r="B32" s="5" t="s">
        <v>54</v>
      </c>
      <c r="C32" s="8" t="s">
        <v>4</v>
      </c>
      <c r="D32" s="9" t="str">
        <f t="shared" ref="D32:D33" si="2">HYPERLINK("http://hl7.org/fhir/stu3/datatypes.html#code","Code")</f>
        <v>Code</v>
      </c>
      <c r="E32" s="15" t="s">
        <v>73</v>
      </c>
    </row>
    <row r="33" ht="15.75" customHeight="1">
      <c r="A33" s="7" t="s">
        <v>74</v>
      </c>
      <c r="B33" s="5" t="s">
        <v>54</v>
      </c>
      <c r="C33" s="8" t="s">
        <v>4</v>
      </c>
      <c r="D33" s="9" t="str">
        <f t="shared" si="2"/>
        <v>Code</v>
      </c>
      <c r="E33" s="6" t="s">
        <v>75</v>
      </c>
    </row>
    <row r="34" ht="15.75" customHeight="1">
      <c r="A34" s="7" t="s">
        <v>76</v>
      </c>
      <c r="B34" s="5" t="s">
        <v>14</v>
      </c>
      <c r="C34" s="8" t="s">
        <v>4</v>
      </c>
      <c r="D34" s="9" t="str">
        <f>HYPERLINK("http://hl7.org/fhir/stu3/datatypes.html#string","String")</f>
        <v>String</v>
      </c>
      <c r="E34" s="10" t="s">
        <v>77</v>
      </c>
    </row>
    <row r="35" ht="15.75" customHeight="1">
      <c r="A35" s="7" t="s">
        <v>78</v>
      </c>
      <c r="B35" s="5" t="s">
        <v>14</v>
      </c>
      <c r="C35" s="8" t="s">
        <v>4</v>
      </c>
      <c r="D35" s="9" t="str">
        <f>HYPERLINK("http://hl7.org/fhir/stu3/datatypes.html#codeableconcept","CodeableConcept")</f>
        <v>CodeableConcept</v>
      </c>
      <c r="E35" s="6" t="s">
        <v>79</v>
      </c>
    </row>
    <row r="36" ht="15.75" customHeight="1">
      <c r="A36" s="7" t="s">
        <v>80</v>
      </c>
      <c r="B36" s="5" t="s">
        <v>25</v>
      </c>
      <c r="C36" s="8" t="s">
        <v>4</v>
      </c>
      <c r="D36" s="9" t="str">
        <f>HYPERLINK("http://hl7.org/fhir/stu3/datatypes.html#coding","Coding")</f>
        <v>Coding</v>
      </c>
      <c r="E36" s="6" t="s">
        <v>81</v>
      </c>
    </row>
    <row r="37" ht="15.75" customHeight="1">
      <c r="A37" s="7" t="s">
        <v>82</v>
      </c>
      <c r="B37" s="5" t="s">
        <v>14</v>
      </c>
      <c r="C37" s="8" t="s">
        <v>4</v>
      </c>
      <c r="D37" s="9" t="str">
        <f>HYPERLINK("http://hl7.org/fhir/stu3/datatypes.html#uri","Uri")</f>
        <v>Uri</v>
      </c>
      <c r="E37" s="6" t="s">
        <v>83</v>
      </c>
    </row>
    <row r="38" ht="15.75" customHeight="1">
      <c r="A38" s="7" t="s">
        <v>84</v>
      </c>
      <c r="B38" s="5" t="s">
        <v>14</v>
      </c>
      <c r="C38" s="8" t="s">
        <v>7</v>
      </c>
      <c r="D38" s="9" t="str">
        <f>HYPERLINK("http://hl7.org/fhir/stu3/datatypes.html#string","String")</f>
        <v>String</v>
      </c>
      <c r="E38" s="6" t="s">
        <v>85</v>
      </c>
    </row>
    <row r="39" ht="15.75" customHeight="1">
      <c r="A39" s="7" t="s">
        <v>86</v>
      </c>
      <c r="B39" s="5" t="s">
        <v>14</v>
      </c>
      <c r="C39" s="8" t="s">
        <v>4</v>
      </c>
      <c r="D39" s="9" t="str">
        <f>HYPERLINK("http://hl7.org/fhir/stu3/datatypes.html#code","Code")</f>
        <v>Code</v>
      </c>
      <c r="E39" s="10" t="s">
        <v>87</v>
      </c>
    </row>
    <row r="40" ht="15.75" customHeight="1">
      <c r="A40" s="7" t="s">
        <v>70</v>
      </c>
      <c r="B40" s="5" t="s">
        <v>14</v>
      </c>
      <c r="C40" s="8" t="s">
        <v>4</v>
      </c>
      <c r="D40" s="9" t="str">
        <f>HYPERLINK("http://hl7.org/fhir/stu3/datatypes.html#string","String")</f>
        <v>String</v>
      </c>
      <c r="E40" s="10" t="s">
        <v>88</v>
      </c>
    </row>
    <row r="41" ht="15.75" customHeight="1">
      <c r="A41" s="7" t="s">
        <v>89</v>
      </c>
      <c r="B41" s="5" t="s">
        <v>14</v>
      </c>
      <c r="C41" s="8" t="s">
        <v>7</v>
      </c>
      <c r="D41" s="9" t="str">
        <f>HYPERLINK("http://hl7.org/fhir/stu3/datatypes.html#boolean","Boolean")</f>
        <v>Boolean</v>
      </c>
      <c r="E41" s="6" t="s">
        <v>50</v>
      </c>
    </row>
    <row r="42" ht="15.75" customHeight="1">
      <c r="A42" s="7" t="s">
        <v>90</v>
      </c>
      <c r="B42" s="5" t="s">
        <v>14</v>
      </c>
      <c r="C42" s="8" t="s">
        <v>7</v>
      </c>
      <c r="D42" s="9" t="str">
        <f>HYPERLINK("http://hl7.org/fhir/stu3/datatypes.html#string","String")</f>
        <v>String</v>
      </c>
      <c r="E42" s="6" t="s">
        <v>52</v>
      </c>
    </row>
    <row r="43" ht="15.75" customHeight="1">
      <c r="A43" s="7" t="s">
        <v>91</v>
      </c>
      <c r="B43" s="5" t="s">
        <v>14</v>
      </c>
      <c r="C43" s="8" t="s">
        <v>4</v>
      </c>
      <c r="D43" s="16" t="str">
        <f>HYPERLINK("http://hl7.org/fhir/stu3/references.html","Reference")</f>
        <v>Reference</v>
      </c>
      <c r="E43" s="6" t="s">
        <v>92</v>
      </c>
    </row>
    <row r="44" ht="15.75" customHeight="1">
      <c r="A44" s="7"/>
      <c r="B44" s="5"/>
      <c r="C44" s="17" t="s">
        <v>7</v>
      </c>
      <c r="D44" s="13" t="str">
        <f>HYPERLINK("http://hl7.org/fhir/STU3/group.html","Group")</f>
        <v>Group</v>
      </c>
      <c r="E44" s="6"/>
    </row>
    <row r="45" ht="15.75" customHeight="1">
      <c r="A45" s="7"/>
      <c r="B45" s="5"/>
      <c r="C45" s="8" t="s">
        <v>7</v>
      </c>
      <c r="D45" s="16" t="str">
        <f>HYPERLINK("http://hl7.org/fhir/stu3/StructureDefinition/Device","Device")</f>
        <v>Device</v>
      </c>
      <c r="E45" s="6"/>
    </row>
    <row r="46" ht="15.75" customHeight="1">
      <c r="A46" s="7"/>
      <c r="B46" s="5"/>
      <c r="C46" s="17" t="s">
        <v>4</v>
      </c>
      <c r="D46" s="13" t="str">
        <f>HYPERLINK("https://fhir.hl7.org.uk/STU3/StructureDefinition/CareConnect-Patient-1","CareConnect-Patient-1")</f>
        <v>CareConnect-Patient-1</v>
      </c>
      <c r="E46" s="10" t="s">
        <v>93</v>
      </c>
    </row>
    <row r="47" ht="15.75" customHeight="1">
      <c r="A47" s="7"/>
      <c r="B47" s="5"/>
      <c r="C47" s="17" t="s">
        <v>7</v>
      </c>
      <c r="D47" s="13" t="str">
        <f>HYPERLINK("https://fhir.hl7.org.uk/STU3/StructureDefinition/CareConnect-Location-1","CareConnect-Location-1")</f>
        <v>CareConnect-Location-1</v>
      </c>
      <c r="E47" s="6"/>
    </row>
    <row r="48" ht="15.75" customHeight="1">
      <c r="A48" s="7" t="s">
        <v>94</v>
      </c>
      <c r="B48" s="5" t="s">
        <v>14</v>
      </c>
      <c r="C48" s="8" t="s">
        <v>4</v>
      </c>
      <c r="D48" s="9" t="str">
        <f>HYPERLINK("http://hl7.org/fhir/stu3/datatypes.html#string","String")</f>
        <v>String</v>
      </c>
      <c r="E48" s="6" t="s">
        <v>95</v>
      </c>
    </row>
    <row r="49" ht="15.75" customHeight="1">
      <c r="A49" s="7" t="s">
        <v>96</v>
      </c>
      <c r="B49" s="5" t="s">
        <v>14</v>
      </c>
      <c r="C49" s="8" t="s">
        <v>7</v>
      </c>
      <c r="D49" s="9" t="str">
        <f>HYPERLINK("http://hl7.org/fhir/stu3/datatypes.html#identifier","Identifier")</f>
        <v>Identifier</v>
      </c>
      <c r="E49" s="6" t="s">
        <v>69</v>
      </c>
    </row>
    <row r="50" ht="15.75" customHeight="1">
      <c r="A50" s="7" t="s">
        <v>97</v>
      </c>
      <c r="B50" s="5" t="s">
        <v>14</v>
      </c>
      <c r="C50" s="8" t="s">
        <v>7</v>
      </c>
      <c r="D50" s="9" t="str">
        <f>HYPERLINK("http://hl7.org/fhir/stu3/datatypes.html#string","String")</f>
        <v>String</v>
      </c>
      <c r="E50" s="6" t="s">
        <v>98</v>
      </c>
    </row>
    <row r="51" ht="15.75" customHeight="1">
      <c r="A51" s="7" t="s">
        <v>99</v>
      </c>
      <c r="B51" s="5" t="s">
        <v>14</v>
      </c>
      <c r="C51" s="8" t="s">
        <v>7</v>
      </c>
      <c r="D51" s="16" t="str">
        <f>HYPERLINK("http://hl7.org/fhir/stu3/references.html","Reference")</f>
        <v>Reference</v>
      </c>
      <c r="E51" s="10" t="s">
        <v>100</v>
      </c>
    </row>
    <row r="52" ht="15.75" customHeight="1">
      <c r="A52" s="7"/>
      <c r="B52" s="5"/>
      <c r="C52" s="17" t="s">
        <v>7</v>
      </c>
      <c r="D52" s="13" t="str">
        <f>HYPERLINK("https://fhir.hl7.org.uk/STU3/StructureDefinition/CareConnect-Encounter-1","CareConnect-Encounter-1")</f>
        <v>CareConnect-Encounter-1</v>
      </c>
      <c r="E52" s="10"/>
    </row>
    <row r="53" ht="15.75" customHeight="1">
      <c r="A53" s="7" t="s">
        <v>94</v>
      </c>
      <c r="B53" s="5" t="s">
        <v>14</v>
      </c>
      <c r="C53" s="8" t="s">
        <v>7</v>
      </c>
      <c r="D53" s="9" t="str">
        <f>HYPERLINK("http://hl7.org/fhir/stu3/datatypes.html#string","String")</f>
        <v>String</v>
      </c>
      <c r="E53" s="6" t="s">
        <v>67</v>
      </c>
    </row>
    <row r="54" ht="15.75" customHeight="1">
      <c r="A54" s="7" t="s">
        <v>96</v>
      </c>
      <c r="B54" s="5" t="s">
        <v>14</v>
      </c>
      <c r="C54" s="8" t="s">
        <v>7</v>
      </c>
      <c r="D54" s="9" t="str">
        <f>HYPERLINK("http://hl7.org/fhir/stu3/datatypes.html#identifier","Identifier")</f>
        <v>Identifier</v>
      </c>
      <c r="E54" s="6" t="s">
        <v>69</v>
      </c>
    </row>
    <row r="55" ht="15.75" customHeight="1">
      <c r="A55" s="7" t="s">
        <v>97</v>
      </c>
      <c r="B55" s="5" t="s">
        <v>14</v>
      </c>
      <c r="C55" s="8" t="s">
        <v>7</v>
      </c>
      <c r="D55" s="9" t="str">
        <f>HYPERLINK("http://hl7.org/fhir/stu3/datatypes.html#string","String")</f>
        <v>String</v>
      </c>
      <c r="E55" s="6" t="s">
        <v>98</v>
      </c>
    </row>
    <row r="56" ht="15.75" customHeight="1">
      <c r="A56" s="7" t="s">
        <v>101</v>
      </c>
      <c r="B56" s="5" t="s">
        <v>14</v>
      </c>
      <c r="C56" s="8" t="s">
        <v>4</v>
      </c>
      <c r="D56" s="9" t="str">
        <f>HYPERLINK("http://hl7.org/fhir/stu3/datatypes.html#datetime","dateTime")</f>
        <v>dateTime</v>
      </c>
      <c r="E56" s="6" t="s">
        <v>102</v>
      </c>
    </row>
    <row r="57" ht="15.75" customHeight="1">
      <c r="A57" s="7" t="s">
        <v>103</v>
      </c>
      <c r="B57" s="5" t="s">
        <v>14</v>
      </c>
      <c r="C57" s="8" t="s">
        <v>7</v>
      </c>
      <c r="D57" s="16" t="str">
        <f>HYPERLINK("http://hl7.org/fhir/stu3/references.html","Reference")</f>
        <v>Reference</v>
      </c>
      <c r="E57" s="6" t="s">
        <v>104</v>
      </c>
    </row>
    <row r="58" ht="15.75" customHeight="1">
      <c r="A58" s="7"/>
      <c r="B58" s="5"/>
      <c r="C58" s="8" t="s">
        <v>7</v>
      </c>
      <c r="D58" s="16" t="str">
        <f>HYPERLINK("http://hl7.org/fhir/stu3/StructureDefinition/Device","Device")</f>
        <v>Device</v>
      </c>
      <c r="E58" s="6"/>
    </row>
    <row r="59" ht="15.75" customHeight="1">
      <c r="A59" s="7"/>
      <c r="B59" s="5"/>
      <c r="C59" s="17" t="s">
        <v>7</v>
      </c>
      <c r="D59" s="13" t="str">
        <f>HYPERLINK("https://fhir.hl7.org.uk/STU3/StructureDefinition/CareConnect-Patient-1","CareConnect-Patient-1")</f>
        <v>CareConnect-Patient-1</v>
      </c>
      <c r="E59" s="6"/>
    </row>
    <row r="60" ht="15.75" customHeight="1">
      <c r="A60" s="7"/>
      <c r="B60" s="5"/>
      <c r="C60" s="14" t="s">
        <v>7</v>
      </c>
      <c r="D60" s="13" t="str">
        <f>HYPERLINK("https://fhir.hl7.org.uk/STU3/StructureDefinition/CareConnect-Practitioner-1","CareConnect-Practitioner-1")</f>
        <v>CareConnect-Practitioner-1</v>
      </c>
      <c r="E60" s="6"/>
    </row>
    <row r="61" ht="15.75" customHeight="1">
      <c r="A61" s="7" t="s">
        <v>94</v>
      </c>
      <c r="B61" s="5" t="s">
        <v>14</v>
      </c>
      <c r="C61" s="8" t="s">
        <v>7</v>
      </c>
      <c r="D61" s="9" t="str">
        <f>HYPERLINK("http://hl7.org/fhir/stu3/datatypes.html#string","String")</f>
        <v>String</v>
      </c>
      <c r="E61" s="6" t="s">
        <v>67</v>
      </c>
    </row>
    <row r="62" ht="15.75" customHeight="1">
      <c r="A62" s="7" t="s">
        <v>96</v>
      </c>
      <c r="B62" s="5" t="s">
        <v>14</v>
      </c>
      <c r="C62" s="8" t="s">
        <v>7</v>
      </c>
      <c r="D62" s="9" t="str">
        <f>HYPERLINK("http://hl7.org/fhir/stu3/datatypes.html#identifier","Identifier")</f>
        <v>Identifier</v>
      </c>
      <c r="E62" s="6" t="s">
        <v>69</v>
      </c>
    </row>
    <row r="63" ht="15.75" customHeight="1">
      <c r="A63" s="7" t="s">
        <v>97</v>
      </c>
      <c r="B63" s="5" t="s">
        <v>14</v>
      </c>
      <c r="C63" s="8" t="s">
        <v>7</v>
      </c>
      <c r="D63" s="9" t="str">
        <f>HYPERLINK("http://hl7.org/fhir/stu3/datatypes.html#string","String")</f>
        <v>String</v>
      </c>
      <c r="E63" s="6" t="s">
        <v>98</v>
      </c>
    </row>
    <row r="64" ht="15.75" customHeight="1">
      <c r="A64" s="7" t="s">
        <v>105</v>
      </c>
      <c r="B64" s="5" t="s">
        <v>14</v>
      </c>
      <c r="C64" s="8" t="s">
        <v>7</v>
      </c>
      <c r="D64" s="9" t="str">
        <f>HYPERLINK("http://hl7.org/fhir/stu3/datatypes.html#codeableconcept","CodeableConcept")</f>
        <v>CodeableConcept</v>
      </c>
      <c r="E64" s="6" t="s">
        <v>106</v>
      </c>
    </row>
    <row r="65" ht="15.75" customHeight="1">
      <c r="A65" s="7" t="s">
        <v>80</v>
      </c>
      <c r="B65" s="5" t="s">
        <v>25</v>
      </c>
      <c r="C65" s="8" t="s">
        <v>7</v>
      </c>
      <c r="D65" s="9" t="str">
        <f>HYPERLINK("http://hl7.org/fhir/stu3/datatypes.html#coding","Coding")</f>
        <v>Coding</v>
      </c>
      <c r="E65" s="6" t="s">
        <v>40</v>
      </c>
    </row>
    <row r="66" ht="15.75" customHeight="1">
      <c r="A66" s="7" t="s">
        <v>82</v>
      </c>
      <c r="B66" s="5" t="s">
        <v>14</v>
      </c>
      <c r="C66" s="8" t="s">
        <v>7</v>
      </c>
      <c r="D66" s="9" t="str">
        <f>HYPERLINK("http://hl7.org/fhir/stu3/datatypes.html#uri","Uri")</f>
        <v>Uri</v>
      </c>
      <c r="E66" s="6" t="s">
        <v>42</v>
      </c>
    </row>
    <row r="67" ht="15.75" customHeight="1">
      <c r="A67" s="7" t="s">
        <v>84</v>
      </c>
      <c r="B67" s="5" t="s">
        <v>14</v>
      </c>
      <c r="C67" s="8" t="s">
        <v>7</v>
      </c>
      <c r="D67" s="9" t="str">
        <f>HYPERLINK("http://hl7.org/fhir/stu3/datatypes.html#string","String")</f>
        <v>String</v>
      </c>
      <c r="E67" s="6" t="s">
        <v>44</v>
      </c>
    </row>
    <row r="68" ht="15.75" customHeight="1">
      <c r="A68" s="7" t="s">
        <v>86</v>
      </c>
      <c r="B68" s="5" t="s">
        <v>14</v>
      </c>
      <c r="C68" s="8" t="s">
        <v>7</v>
      </c>
      <c r="D68" s="9" t="str">
        <f>HYPERLINK("http://hl7.org/fhir/stu3/datatypes.html#code","Code")</f>
        <v>Code</v>
      </c>
      <c r="E68" s="6" t="s">
        <v>46</v>
      </c>
    </row>
    <row r="69" ht="15.75" customHeight="1">
      <c r="A69" s="7" t="s">
        <v>70</v>
      </c>
      <c r="B69" s="5" t="s">
        <v>14</v>
      </c>
      <c r="C69" s="8" t="s">
        <v>7</v>
      </c>
      <c r="D69" s="9" t="str">
        <f>HYPERLINK("http://hl7.org/fhir/stu3/datatypes.html#string","String")</f>
        <v>String</v>
      </c>
      <c r="E69" s="6" t="s">
        <v>48</v>
      </c>
    </row>
    <row r="70" ht="15.75" customHeight="1">
      <c r="A70" s="7" t="s">
        <v>89</v>
      </c>
      <c r="B70" s="5" t="s">
        <v>14</v>
      </c>
      <c r="C70" s="8" t="s">
        <v>7</v>
      </c>
      <c r="D70" s="9" t="str">
        <f>HYPERLINK("http://hl7.org/fhir/stu3/datatypes.html#boolean","Boolean")</f>
        <v>Boolean</v>
      </c>
      <c r="E70" s="6" t="s">
        <v>50</v>
      </c>
    </row>
    <row r="71" ht="15.75" customHeight="1">
      <c r="A71" s="7" t="s">
        <v>90</v>
      </c>
      <c r="B71" s="5" t="s">
        <v>14</v>
      </c>
      <c r="C71" s="8" t="s">
        <v>7</v>
      </c>
      <c r="D71" s="9" t="str">
        <f>HYPERLINK("http://hl7.org/fhir/stu3/datatypes.html#string","String")</f>
        <v>String</v>
      </c>
      <c r="E71" s="6" t="s">
        <v>52</v>
      </c>
    </row>
    <row r="72" ht="15.75" customHeight="1">
      <c r="A72" s="7" t="s">
        <v>107</v>
      </c>
      <c r="B72" s="5" t="s">
        <v>25</v>
      </c>
      <c r="C72" s="8" t="s">
        <v>6</v>
      </c>
      <c r="D72" s="9" t="str">
        <f>HYPERLINK("http://hl7.org/fhir/stu3/datatypes.html#annotation","Annotation")</f>
        <v>Annotation</v>
      </c>
      <c r="E72" s="6" t="s">
        <v>108</v>
      </c>
    </row>
    <row r="73" ht="15.75" customHeight="1">
      <c r="A73" s="7" t="s">
        <v>109</v>
      </c>
      <c r="B73" s="5" t="s">
        <v>14</v>
      </c>
      <c r="C73" s="8" t="s">
        <v>7</v>
      </c>
      <c r="D73" s="16" t="str">
        <f>HYPERLINK("http://hl7.org/fhir/stu3/references.html","Reference")</f>
        <v>Reference</v>
      </c>
      <c r="E73" s="6" t="s">
        <v>110</v>
      </c>
    </row>
    <row r="74" ht="15.75" customHeight="1">
      <c r="A74" s="7"/>
      <c r="B74" s="5"/>
      <c r="C74" s="17" t="s">
        <v>7</v>
      </c>
      <c r="D74" s="13" t="str">
        <f>HYPERLINK("http://hl7.org/fhir/stu3/StructureDefinition/RelatedPerson","RelatedPerson")</f>
        <v>RelatedPerson</v>
      </c>
      <c r="E74" s="6"/>
    </row>
    <row r="75" ht="15.75" customHeight="1">
      <c r="A75" s="7"/>
      <c r="B75" s="5"/>
      <c r="C75" s="17" t="s">
        <v>7</v>
      </c>
      <c r="D75" s="13" t="str">
        <f>HYPERLINK("https://fhir.hl7.org.uk/STU3/StructureDefinition/CareConnect-Patient-1","CareConnect-Patient-1")</f>
        <v>CareConnect-Patient-1</v>
      </c>
      <c r="E75" s="6"/>
    </row>
    <row r="76" ht="15.75" customHeight="1">
      <c r="A76" s="7"/>
      <c r="B76" s="5"/>
      <c r="C76" s="14" t="s">
        <v>7</v>
      </c>
      <c r="D76" s="13" t="str">
        <f>HYPERLINK("https://fhir.hl7.org.uk/STU3/StructureDefinition/CareConnect-Practitioner-1","CareConnect-Practitioner-1")</f>
        <v>CareConnect-Practitioner-1</v>
      </c>
      <c r="E76" s="6"/>
    </row>
    <row r="77" ht="15.75" customHeight="1">
      <c r="A77" s="7"/>
      <c r="B77" s="5"/>
      <c r="C77" s="8" t="s">
        <v>5</v>
      </c>
      <c r="D77" s="9" t="str">
        <f>HYPERLINK("http://hl7.org/fhir/stu3/datatypes.html#string","String")</f>
        <v>String</v>
      </c>
      <c r="E77" s="6" t="s">
        <v>111</v>
      </c>
    </row>
    <row r="78" ht="15.75" customHeight="1">
      <c r="A78" s="7" t="s">
        <v>112</v>
      </c>
      <c r="B78" s="5" t="s">
        <v>14</v>
      </c>
      <c r="C78" s="8" t="s">
        <v>5</v>
      </c>
      <c r="D78" s="9" t="str">
        <f>HYPERLINK("http://hl7.org/fhir/stu3/datatypes.html#datetime","dateTime")</f>
        <v>dateTime</v>
      </c>
      <c r="E78" s="6" t="s">
        <v>113</v>
      </c>
    </row>
    <row r="79" ht="15.75" customHeight="1">
      <c r="A79" s="7" t="s">
        <v>90</v>
      </c>
      <c r="B79" s="5" t="s">
        <v>54</v>
      </c>
      <c r="C79" s="8" t="s">
        <v>5</v>
      </c>
      <c r="D79" s="9" t="str">
        <f>HYPERLINK("http://hl7.org/fhir/stu3/datatypes.html#string","String")</f>
        <v>String</v>
      </c>
      <c r="E79" s="6" t="s">
        <v>114</v>
      </c>
    </row>
    <row r="80" ht="15.75" customHeight="1">
      <c r="A80" s="7" t="s">
        <v>115</v>
      </c>
      <c r="B80" s="5" t="s">
        <v>25</v>
      </c>
      <c r="C80" s="8" t="s">
        <v>4</v>
      </c>
      <c r="D80" s="9" t="str">
        <f>HYPERLINK("http://hl7.org/fhir/stu3/backboneelement.html","BackboneElement")</f>
        <v>BackboneElement</v>
      </c>
      <c r="E80" s="10" t="s">
        <v>116</v>
      </c>
    </row>
    <row r="81" ht="15.75" customHeight="1">
      <c r="A81" s="7" t="s">
        <v>117</v>
      </c>
      <c r="B81" s="5" t="s">
        <v>25</v>
      </c>
      <c r="C81" s="8" t="s">
        <v>7</v>
      </c>
      <c r="D81" s="9" t="str">
        <f>HYPERLINK("http://hl7.org/fhir/stu3/extensibility.html#Extension","Extension")</f>
        <v>Extension</v>
      </c>
      <c r="E81" s="6" t="s">
        <v>118</v>
      </c>
    </row>
    <row r="82" ht="15.75" customHeight="1">
      <c r="A82" s="7" t="s">
        <v>119</v>
      </c>
      <c r="B82" s="5" t="s">
        <v>14</v>
      </c>
      <c r="C82" s="8" t="s">
        <v>7</v>
      </c>
      <c r="D82" s="9" t="str">
        <f>HYPERLINK("http://hl7.org/fhir/stu3/datatypes.html#codeableconcept","CodeableConcept")</f>
        <v>CodeableConcept</v>
      </c>
      <c r="E82" s="6" t="s">
        <v>120</v>
      </c>
    </row>
    <row r="83" ht="15.75" customHeight="1">
      <c r="A83" s="7" t="s">
        <v>39</v>
      </c>
      <c r="B83" s="5" t="s">
        <v>25</v>
      </c>
      <c r="C83" s="8" t="s">
        <v>7</v>
      </c>
      <c r="D83" s="9" t="str">
        <f>HYPERLINK("http://hl7.org/fhir/stu3/datatypes.html#coding","Coding")</f>
        <v>Coding</v>
      </c>
      <c r="E83" s="6" t="s">
        <v>40</v>
      </c>
    </row>
    <row r="84" ht="15.75" customHeight="1">
      <c r="A84" s="7" t="s">
        <v>41</v>
      </c>
      <c r="B84" s="5" t="s">
        <v>14</v>
      </c>
      <c r="C84" s="8" t="s">
        <v>7</v>
      </c>
      <c r="D84" s="9" t="str">
        <f>HYPERLINK("http://hl7.org/fhir/stu3/datatypes.html#uri","Uri")</f>
        <v>Uri</v>
      </c>
      <c r="E84" s="6" t="s">
        <v>42</v>
      </c>
    </row>
    <row r="85" ht="15.75" customHeight="1">
      <c r="A85" s="7" t="s">
        <v>43</v>
      </c>
      <c r="B85" s="5" t="s">
        <v>14</v>
      </c>
      <c r="C85" s="8" t="s">
        <v>7</v>
      </c>
      <c r="D85" s="9" t="str">
        <f>HYPERLINK("http://hl7.org/fhir/stu3/datatypes.html#string","String")</f>
        <v>String</v>
      </c>
      <c r="E85" s="6" t="s">
        <v>44</v>
      </c>
    </row>
    <row r="86" ht="15.75" customHeight="1">
      <c r="A86" s="7" t="s">
        <v>45</v>
      </c>
      <c r="B86" s="5" t="s">
        <v>14</v>
      </c>
      <c r="C86" s="8" t="s">
        <v>7</v>
      </c>
      <c r="D86" s="9" t="str">
        <f>HYPERLINK("http://hl7.org/fhir/stu3/datatypes.html#code","Code")</f>
        <v>Code</v>
      </c>
      <c r="E86" s="6" t="s">
        <v>46</v>
      </c>
    </row>
    <row r="87" ht="15.75" customHeight="1">
      <c r="A87" s="7" t="s">
        <v>47</v>
      </c>
      <c r="B87" s="5" t="s">
        <v>14</v>
      </c>
      <c r="C87" s="8" t="s">
        <v>7</v>
      </c>
      <c r="D87" s="9" t="str">
        <f>HYPERLINK("http://hl7.org/fhir/stu3/datatypes.html#string","String")</f>
        <v>String</v>
      </c>
      <c r="E87" s="6" t="s">
        <v>48</v>
      </c>
    </row>
    <row r="88" ht="15.75" customHeight="1">
      <c r="A88" s="7" t="s">
        <v>49</v>
      </c>
      <c r="B88" s="5" t="s">
        <v>14</v>
      </c>
      <c r="C88" s="8" t="s">
        <v>7</v>
      </c>
      <c r="D88" s="9" t="str">
        <f>HYPERLINK("http://hl7.org/fhir/stu3/datatypes.html#boolean","Boolean")</f>
        <v>Boolean</v>
      </c>
      <c r="E88" s="6" t="s">
        <v>50</v>
      </c>
    </row>
    <row r="89" ht="15.75" customHeight="1">
      <c r="A89" s="7" t="s">
        <v>51</v>
      </c>
      <c r="B89" s="5" t="s">
        <v>14</v>
      </c>
      <c r="C89" s="8" t="s">
        <v>7</v>
      </c>
      <c r="D89" s="9" t="str">
        <f>HYPERLINK("http://hl7.org/fhir/stu3/datatypes.html#string","String")</f>
        <v>String</v>
      </c>
      <c r="E89" s="6" t="s">
        <v>52</v>
      </c>
    </row>
    <row r="90" ht="15.75" customHeight="1">
      <c r="A90" s="7" t="s">
        <v>121</v>
      </c>
      <c r="B90" s="5" t="s">
        <v>14</v>
      </c>
      <c r="C90" s="8" t="s">
        <v>7</v>
      </c>
      <c r="D90" s="9" t="str">
        <f>HYPERLINK("http://hl7.org/fhir/stu3/datatypes.html#boolean","Boolean")</f>
        <v>Boolean</v>
      </c>
      <c r="E90" s="6" t="s">
        <v>122</v>
      </c>
    </row>
    <row r="91" ht="15.75" customHeight="1">
      <c r="A91" s="7" t="s">
        <v>123</v>
      </c>
      <c r="B91" s="5" t="s">
        <v>14</v>
      </c>
      <c r="C91" s="8" t="s">
        <v>5</v>
      </c>
      <c r="D91" s="9" t="str">
        <f>HYPERLINK("http://hl7.org/fhir/stu3/datatypes.html#datetime","dateTime")</f>
        <v>dateTime</v>
      </c>
      <c r="E91" s="6" t="s">
        <v>124</v>
      </c>
    </row>
    <row r="92" ht="15.75" customHeight="1">
      <c r="A92" s="7" t="s">
        <v>125</v>
      </c>
      <c r="B92" s="5" t="s">
        <v>54</v>
      </c>
      <c r="C92" s="8" t="s">
        <v>5</v>
      </c>
      <c r="D92" s="16" t="str">
        <f>HYPERLINK("http://hl7.org/fhir/stu3/references.html","Reference")</f>
        <v>Reference</v>
      </c>
      <c r="E92" s="10" t="s">
        <v>126</v>
      </c>
    </row>
    <row r="93" ht="15.75" customHeight="1">
      <c r="A93" s="7"/>
      <c r="B93" s="5"/>
      <c r="C93" s="8" t="s">
        <v>7</v>
      </c>
      <c r="D93" s="16" t="str">
        <f>HYPERLINK("http://hl7.org/fhir/stu3/StructureDefinition/Resource","Resource")</f>
        <v>Resource</v>
      </c>
      <c r="E93" s="6"/>
    </row>
    <row r="94" ht="15.75" customHeight="1">
      <c r="A94" s="7" t="s">
        <v>66</v>
      </c>
      <c r="B94" s="5" t="s">
        <v>14</v>
      </c>
      <c r="C94" s="8" t="s">
        <v>4</v>
      </c>
      <c r="D94" s="9" t="str">
        <f>HYPERLINK("http://hl7.org/fhir/stu3/datatypes.html#string","String")</f>
        <v>String</v>
      </c>
      <c r="E94" s="10" t="s">
        <v>127</v>
      </c>
    </row>
    <row r="95" ht="15.75" customHeight="1">
      <c r="A95" s="7" t="s">
        <v>68</v>
      </c>
      <c r="B95" s="5" t="s">
        <v>14</v>
      </c>
      <c r="C95" s="8" t="s">
        <v>7</v>
      </c>
      <c r="D95" s="9" t="str">
        <f>HYPERLINK("http://hl7.org/fhir/stu3/datatypes.html#identifier","Identifier")</f>
        <v>Identifier</v>
      </c>
      <c r="E95" s="6" t="s">
        <v>69</v>
      </c>
    </row>
    <row r="96" ht="15.75" customHeight="1">
      <c r="A96" s="7" t="s">
        <v>70</v>
      </c>
      <c r="B96" s="5" t="s">
        <v>14</v>
      </c>
      <c r="C96" s="8" t="s">
        <v>7</v>
      </c>
      <c r="D96" s="9" t="str">
        <f>HYPERLINK("http://hl7.org/fhir/stu3/datatypes.html#string","String")</f>
        <v>String</v>
      </c>
      <c r="E96" s="6" t="s">
        <v>98</v>
      </c>
    </row>
    <row r="97" ht="15.75" customHeight="1">
      <c r="A97" s="7" t="s">
        <v>128</v>
      </c>
      <c r="B97" s="5" t="s">
        <v>14</v>
      </c>
      <c r="C97" s="8" t="s">
        <v>7</v>
      </c>
      <c r="D97" s="9" t="str">
        <f>HYPERLINK("http://hl7.org/fhir/stu3/datatypes.html#codeableconcept","CodeableConcept")</f>
        <v>CodeableConcept</v>
      </c>
      <c r="E97" s="6" t="s">
        <v>129</v>
      </c>
    </row>
    <row r="98" ht="15.75" customHeight="1">
      <c r="A98" s="7" t="s">
        <v>80</v>
      </c>
      <c r="B98" s="5" t="s">
        <v>25</v>
      </c>
      <c r="C98" s="8" t="s">
        <v>7</v>
      </c>
      <c r="D98" s="9" t="str">
        <f>HYPERLINK("http://hl7.org/fhir/stu3/datatypes.html#coding","Coding")</f>
        <v>Coding</v>
      </c>
      <c r="E98" s="6" t="s">
        <v>40</v>
      </c>
    </row>
    <row r="99" ht="15.75" customHeight="1">
      <c r="A99" s="7" t="s">
        <v>82</v>
      </c>
      <c r="B99" s="5" t="s">
        <v>14</v>
      </c>
      <c r="C99" s="8" t="s">
        <v>7</v>
      </c>
      <c r="D99" s="9" t="str">
        <f>HYPERLINK("http://hl7.org/fhir/stu3/datatypes.html#uri","Uri")</f>
        <v>Uri</v>
      </c>
      <c r="E99" s="6" t="s">
        <v>42</v>
      </c>
    </row>
    <row r="100" ht="15.75" customHeight="1">
      <c r="A100" s="7" t="s">
        <v>84</v>
      </c>
      <c r="B100" s="5" t="s">
        <v>14</v>
      </c>
      <c r="C100" s="8" t="s">
        <v>7</v>
      </c>
      <c r="D100" s="9" t="str">
        <f>HYPERLINK("http://hl7.org/fhir/stu3/datatypes.html#string","String")</f>
        <v>String</v>
      </c>
      <c r="E100" s="6" t="s">
        <v>44</v>
      </c>
    </row>
    <row r="101" ht="15.75" customHeight="1">
      <c r="A101" s="7" t="s">
        <v>86</v>
      </c>
      <c r="B101" s="5" t="s">
        <v>14</v>
      </c>
      <c r="C101" s="8" t="s">
        <v>7</v>
      </c>
      <c r="D101" s="9" t="str">
        <f>HYPERLINK("http://hl7.org/fhir/stu3/datatypes.html#code","Code")</f>
        <v>Code</v>
      </c>
      <c r="E101" s="6" t="s">
        <v>46</v>
      </c>
    </row>
    <row r="102" ht="15.75" customHeight="1">
      <c r="A102" s="7" t="s">
        <v>70</v>
      </c>
      <c r="B102" s="5" t="s">
        <v>14</v>
      </c>
      <c r="C102" s="8" t="s">
        <v>7</v>
      </c>
      <c r="D102" s="9" t="str">
        <f>HYPERLINK("http://hl7.org/fhir/stu3/datatypes.html#string","String")</f>
        <v>String</v>
      </c>
      <c r="E102" s="6" t="s">
        <v>48</v>
      </c>
    </row>
    <row r="103" ht="15.75" customHeight="1">
      <c r="A103" s="7" t="s">
        <v>89</v>
      </c>
      <c r="B103" s="5" t="s">
        <v>14</v>
      </c>
      <c r="C103" s="8" t="s">
        <v>7</v>
      </c>
      <c r="D103" s="9" t="str">
        <f>HYPERLINK("http://hl7.org/fhir/stu3/datatypes.html#boolean","Boolean")</f>
        <v>Boolean</v>
      </c>
      <c r="E103" s="6" t="s">
        <v>50</v>
      </c>
    </row>
    <row r="104" ht="15.75" customHeight="1">
      <c r="A104" s="7" t="s">
        <v>90</v>
      </c>
      <c r="B104" s="5" t="s">
        <v>14</v>
      </c>
      <c r="C104" s="8" t="s">
        <v>7</v>
      </c>
      <c r="D104" s="9" t="str">
        <f>HYPERLINK("http://hl7.org/fhir/stu3/datatypes.html#string","String")</f>
        <v>String</v>
      </c>
      <c r="E104" s="6" t="s">
        <v>52</v>
      </c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5</v>
      </c>
    </row>
    <row r="4" ht="15.75" customHeight="1">
      <c r="A4" s="2" t="s">
        <v>6</v>
      </c>
    </row>
    <row r="5" ht="15.75" customHeight="1">
      <c r="A5" s="2" t="s">
        <v>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