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20" yWindow="160" windowWidth="24920" windowHeight="12080"/>
  </bookViews>
  <sheets>
    <sheet name="2011 4-Year Cohort" sheetId="5" r:id="rId1"/>
    <sheet name="2011 5-Year Cohort" sheetId="6" r:id="rId2"/>
    <sheet name="2010-11 Est. Annual Results" sheetId="7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2" i="7" l="1"/>
  <c r="U22" i="7"/>
  <c r="S22" i="7"/>
  <c r="R22" i="7"/>
  <c r="Q22" i="7"/>
  <c r="P22" i="7"/>
  <c r="AI22" i="7"/>
  <c r="O22" i="7"/>
  <c r="N22" i="7"/>
  <c r="AD21" i="7"/>
  <c r="U21" i="7"/>
  <c r="S21" i="7"/>
  <c r="R21" i="7"/>
  <c r="Q21" i="7"/>
  <c r="P21" i="7"/>
  <c r="AI21" i="7"/>
  <c r="O21" i="7"/>
  <c r="N21" i="7"/>
  <c r="AD20" i="7"/>
  <c r="U20" i="7"/>
  <c r="S20" i="7"/>
  <c r="R20" i="7"/>
  <c r="Q20" i="7"/>
  <c r="P20" i="7"/>
  <c r="AI20" i="7"/>
  <c r="O20" i="7"/>
  <c r="N20" i="7"/>
  <c r="AD19" i="7"/>
  <c r="U19" i="7"/>
  <c r="S19" i="7"/>
  <c r="R19" i="7"/>
  <c r="Q19" i="7"/>
  <c r="P19" i="7"/>
  <c r="AI19" i="7"/>
  <c r="O19" i="7"/>
  <c r="N19" i="7"/>
  <c r="AD18" i="7"/>
  <c r="U18" i="7"/>
  <c r="S18" i="7"/>
  <c r="R18" i="7"/>
  <c r="Q18" i="7"/>
  <c r="P18" i="7"/>
  <c r="AI18" i="7"/>
  <c r="O18" i="7"/>
  <c r="N18" i="7"/>
  <c r="AD17" i="7"/>
  <c r="U17" i="7"/>
  <c r="S17" i="7"/>
  <c r="R17" i="7"/>
  <c r="Q17" i="7"/>
  <c r="P17" i="7"/>
  <c r="AI17" i="7"/>
  <c r="O17" i="7"/>
  <c r="N17" i="7"/>
  <c r="AD16" i="7"/>
  <c r="U16" i="7"/>
  <c r="S16" i="7"/>
  <c r="R16" i="7"/>
  <c r="Q16" i="7"/>
  <c r="P16" i="7"/>
  <c r="AI16" i="7"/>
  <c r="O16" i="7"/>
  <c r="N16" i="7"/>
  <c r="AD15" i="7"/>
  <c r="U15" i="7"/>
  <c r="S15" i="7"/>
  <c r="R15" i="7"/>
  <c r="Q15" i="7"/>
  <c r="P15" i="7"/>
  <c r="AI15" i="7"/>
  <c r="O15" i="7"/>
  <c r="N15" i="7"/>
  <c r="AD14" i="7"/>
  <c r="U14" i="7"/>
  <c r="S14" i="7"/>
  <c r="R14" i="7"/>
  <c r="Q14" i="7"/>
  <c r="P14" i="7"/>
  <c r="AI14" i="7"/>
  <c r="O14" i="7"/>
  <c r="N14" i="7"/>
  <c r="AD13" i="7"/>
  <c r="U13" i="7"/>
  <c r="S13" i="7"/>
  <c r="R13" i="7"/>
  <c r="Q13" i="7"/>
  <c r="P13" i="7"/>
  <c r="AI13" i="7"/>
  <c r="O13" i="7"/>
  <c r="N13" i="7"/>
  <c r="AD12" i="7"/>
  <c r="U12" i="7"/>
  <c r="S12" i="7"/>
  <c r="R12" i="7"/>
  <c r="Q12" i="7"/>
  <c r="P12" i="7"/>
  <c r="AI12" i="7"/>
  <c r="O12" i="7"/>
  <c r="N12" i="7"/>
  <c r="AD11" i="7"/>
  <c r="U11" i="7"/>
  <c r="S11" i="7"/>
  <c r="R11" i="7"/>
  <c r="Q11" i="7"/>
  <c r="P11" i="7"/>
  <c r="AI11" i="7"/>
  <c r="O11" i="7"/>
  <c r="N11" i="7"/>
  <c r="AD10" i="7"/>
  <c r="U10" i="7"/>
  <c r="S10" i="7"/>
  <c r="R10" i="7"/>
  <c r="Q10" i="7"/>
  <c r="P10" i="7"/>
  <c r="AI10" i="7"/>
  <c r="O10" i="7"/>
  <c r="N10" i="7"/>
  <c r="AD9" i="7"/>
  <c r="U9" i="7"/>
  <c r="S9" i="7"/>
  <c r="R9" i="7"/>
  <c r="Q9" i="7"/>
  <c r="P9" i="7"/>
  <c r="O9" i="7"/>
  <c r="N9" i="7"/>
  <c r="AD8" i="7"/>
  <c r="U8" i="7"/>
  <c r="S8" i="7"/>
  <c r="R8" i="7"/>
  <c r="Q8" i="7"/>
  <c r="P8" i="7"/>
  <c r="O8" i="7"/>
  <c r="N8" i="7"/>
  <c r="AD7" i="7"/>
  <c r="U7" i="7"/>
  <c r="S7" i="7"/>
  <c r="R7" i="7"/>
  <c r="Q7" i="7"/>
  <c r="P7" i="7"/>
  <c r="O7" i="7"/>
  <c r="N7" i="7"/>
  <c r="AD6" i="7"/>
  <c r="U6" i="7"/>
  <c r="S6" i="7"/>
  <c r="R6" i="7"/>
  <c r="Q6" i="7"/>
  <c r="P6" i="7"/>
  <c r="O6" i="7"/>
  <c r="N6" i="7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N20" i="5"/>
  <c r="M20" i="5"/>
  <c r="L20" i="5"/>
  <c r="N19" i="5"/>
  <c r="M19" i="5"/>
  <c r="L19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N6" i="5"/>
  <c r="M6" i="5"/>
  <c r="L6" i="5"/>
  <c r="AI6" i="7"/>
  <c r="V6" i="7"/>
  <c r="W6" i="7"/>
  <c r="X6" i="7"/>
  <c r="Y6" i="7"/>
  <c r="AI8" i="7"/>
  <c r="V8" i="7"/>
  <c r="W8" i="7"/>
  <c r="X8" i="7"/>
  <c r="Y8" i="7"/>
  <c r="AI7" i="7"/>
  <c r="V7" i="7"/>
  <c r="W7" i="7"/>
  <c r="X7" i="7"/>
  <c r="Y7" i="7"/>
  <c r="AI9" i="7"/>
  <c r="V9" i="7"/>
  <c r="W9" i="7"/>
  <c r="X9" i="7"/>
  <c r="Y9" i="7"/>
  <c r="V10" i="7"/>
  <c r="W10" i="7"/>
  <c r="X10" i="7"/>
  <c r="Y10" i="7"/>
  <c r="V11" i="7"/>
  <c r="W11" i="7"/>
  <c r="X11" i="7"/>
  <c r="Y11" i="7"/>
  <c r="V12" i="7"/>
  <c r="W12" i="7"/>
  <c r="X12" i="7"/>
  <c r="Y12" i="7"/>
  <c r="V13" i="7"/>
  <c r="W13" i="7"/>
  <c r="X13" i="7"/>
  <c r="Y13" i="7"/>
  <c r="V14" i="7"/>
  <c r="W14" i="7"/>
  <c r="X14" i="7"/>
  <c r="Y14" i="7"/>
  <c r="V15" i="7"/>
  <c r="W15" i="7"/>
  <c r="X15" i="7"/>
  <c r="Y15" i="7"/>
  <c r="V16" i="7"/>
  <c r="W16" i="7"/>
  <c r="X16" i="7"/>
  <c r="Y16" i="7"/>
  <c r="V17" i="7"/>
  <c r="W17" i="7"/>
  <c r="X17" i="7"/>
  <c r="Y17" i="7"/>
  <c r="V18" i="7"/>
  <c r="W18" i="7"/>
  <c r="X18" i="7"/>
  <c r="Y18" i="7"/>
  <c r="V19" i="7"/>
  <c r="W19" i="7"/>
  <c r="X19" i="7"/>
  <c r="Y19" i="7"/>
  <c r="V20" i="7"/>
  <c r="W20" i="7"/>
  <c r="X20" i="7"/>
  <c r="Y20" i="7"/>
  <c r="V21" i="7"/>
  <c r="W21" i="7"/>
  <c r="X21" i="7"/>
  <c r="Y21" i="7"/>
  <c r="V22" i="7"/>
  <c r="W22" i="7"/>
  <c r="X22" i="7"/>
  <c r="Y22" i="7"/>
  <c r="N5" i="5"/>
  <c r="M5" i="5"/>
  <c r="L5" i="5"/>
  <c r="AG19" i="7"/>
  <c r="Z19" i="7"/>
  <c r="AG15" i="7"/>
  <c r="Z15" i="7"/>
  <c r="AG11" i="7"/>
  <c r="Z11" i="7"/>
  <c r="AG9" i="7"/>
  <c r="Z9" i="7"/>
  <c r="AG7" i="7"/>
  <c r="Z7" i="7"/>
  <c r="AG8" i="7"/>
  <c r="Z8" i="7"/>
  <c r="AG6" i="7"/>
  <c r="Z6" i="7"/>
  <c r="AG21" i="7"/>
  <c r="Z21" i="7"/>
  <c r="AG17" i="7"/>
  <c r="Z17" i="7"/>
  <c r="AG13" i="7"/>
  <c r="Z13" i="7"/>
  <c r="AG22" i="7"/>
  <c r="Z22" i="7"/>
  <c r="AG20" i="7"/>
  <c r="Z20" i="7"/>
  <c r="AG18" i="7"/>
  <c r="Z18" i="7"/>
  <c r="AG16" i="7"/>
  <c r="Z16" i="7"/>
  <c r="AG14" i="7"/>
  <c r="Z14" i="7"/>
  <c r="AG12" i="7"/>
  <c r="Z12" i="7"/>
  <c r="AG10" i="7"/>
  <c r="Z10" i="7"/>
  <c r="AH10" i="7"/>
  <c r="AB10" i="7"/>
  <c r="AE10" i="7"/>
  <c r="AH12" i="7"/>
  <c r="AB12" i="7"/>
  <c r="AE12" i="7"/>
  <c r="AH16" i="7"/>
  <c r="AB16" i="7"/>
  <c r="AE16" i="7"/>
  <c r="AH18" i="7"/>
  <c r="AB18" i="7"/>
  <c r="AE18" i="7"/>
  <c r="AH20" i="7"/>
  <c r="AB20" i="7"/>
  <c r="AE20" i="7"/>
  <c r="AH22" i="7"/>
  <c r="AB22" i="7"/>
  <c r="AE22" i="7"/>
  <c r="AH13" i="7"/>
  <c r="AB13" i="7"/>
  <c r="AE13" i="7"/>
  <c r="AH17" i="7"/>
  <c r="AB17" i="7"/>
  <c r="AE17" i="7"/>
  <c r="AH21" i="7"/>
  <c r="AB21" i="7"/>
  <c r="AE21" i="7"/>
  <c r="AB6" i="7"/>
  <c r="AE6" i="7"/>
  <c r="AH6" i="7"/>
  <c r="AB8" i="7"/>
  <c r="AE8" i="7"/>
  <c r="AH8" i="7"/>
  <c r="AH7" i="7"/>
  <c r="AB7" i="7"/>
  <c r="AE7" i="7"/>
  <c r="AH9" i="7"/>
  <c r="AB9" i="7"/>
  <c r="AE9" i="7"/>
  <c r="AH11" i="7"/>
  <c r="AB11" i="7"/>
  <c r="AE11" i="7"/>
  <c r="AH15" i="7"/>
  <c r="AB15" i="7"/>
  <c r="AE15" i="7"/>
  <c r="AH19" i="7"/>
  <c r="AB19" i="7"/>
  <c r="AE19" i="7"/>
  <c r="AH14" i="7"/>
  <c r="AB14" i="7"/>
  <c r="AE14" i="7"/>
</calcChain>
</file>

<file path=xl/sharedStrings.xml><?xml version="1.0" encoding="utf-8"?>
<sst xmlns="http://schemas.openxmlformats.org/spreadsheetml/2006/main" count="118" uniqueCount="64">
  <si>
    <t>Graduates</t>
  </si>
  <si>
    <t>All Students</t>
  </si>
  <si>
    <t>American Indian</t>
  </si>
  <si>
    <t>Asian/Pacific Islanders</t>
  </si>
  <si>
    <t>Black</t>
  </si>
  <si>
    <t>Hispanic</t>
  </si>
  <si>
    <t>White</t>
  </si>
  <si>
    <t>Special Ed</t>
  </si>
  <si>
    <t>Bilingual</t>
  </si>
  <si>
    <t>Female</t>
  </si>
  <si>
    <t>Male</t>
  </si>
  <si>
    <t>Title I Migrant</t>
  </si>
  <si>
    <t>Asian</t>
  </si>
  <si>
    <t>Pacific Islanders</t>
  </si>
  <si>
    <t>Foster Care</t>
  </si>
  <si>
    <t>Dropouts</t>
  </si>
  <si>
    <t>Beginning Grade 9 Students</t>
  </si>
  <si>
    <t>Transferred In</t>
  </si>
  <si>
    <t>Year 1</t>
  </si>
  <si>
    <t>Year 2</t>
  </si>
  <si>
    <t>Year 3</t>
  </si>
  <si>
    <t>Year 4</t>
  </si>
  <si>
    <t>Transferred Out</t>
  </si>
  <si>
    <t>Adjusted Cohort</t>
  </si>
  <si>
    <t>Continuing</t>
  </si>
  <si>
    <t>Adjusted Actual 4-Year Cohort Graduation Rate</t>
  </si>
  <si>
    <t>Cohort dropout rate</t>
  </si>
  <si>
    <t>Continuing Rate</t>
  </si>
  <si>
    <t>Student Category</t>
  </si>
  <si>
    <t>Two or More Races</t>
  </si>
  <si>
    <t>Low Income</t>
  </si>
  <si>
    <t>2010-2011 School Year 4-Year Adjusted Cohort, Class of 2011</t>
  </si>
  <si>
    <t>2010-2011 School Year 5-Year Adjusted Cohort, Class of 2010</t>
  </si>
  <si>
    <t>Year 5</t>
  </si>
  <si>
    <t>Statewide Annual Estimated Graduation and Dropout Results, School Year 2010-11</t>
  </si>
  <si>
    <t>Net students served in grade*</t>
  </si>
  <si>
    <t>Number of dropouts in grade**</t>
  </si>
  <si>
    <t>Dropout rate in grade</t>
  </si>
  <si>
    <t>Continuing***</t>
  </si>
  <si>
    <t>Percent remaining in cohort</t>
  </si>
  <si>
    <t>Number</t>
  </si>
  <si>
    <t>Rate</t>
  </si>
  <si>
    <t>Start of Grade 10</t>
  </si>
  <si>
    <t>Start of Grade 11</t>
  </si>
  <si>
    <t>Start of Grade 12</t>
  </si>
  <si>
    <t>End of Grade 12</t>
  </si>
  <si>
    <r>
      <t xml:space="preserve">On-Time Grad Rate </t>
    </r>
    <r>
      <rPr>
        <sz val="9"/>
        <rFont val="Times New Roman"/>
        <family val="1"/>
      </rPr>
      <t>(minus continuing)</t>
    </r>
  </si>
  <si>
    <t>On-time Grads</t>
  </si>
  <si>
    <t>Size of Cohort****</t>
  </si>
  <si>
    <t>Late Grads</t>
  </si>
  <si>
    <t>Total Grads</t>
  </si>
  <si>
    <t>Extended Grad Rate</t>
  </si>
  <si>
    <t>Student Population</t>
  </si>
  <si>
    <t>Est Cohort Dropout</t>
  </si>
  <si>
    <t>Est Cohort Continue</t>
  </si>
  <si>
    <t>Annual Dropout</t>
  </si>
  <si>
    <t>Amer.Indian</t>
  </si>
  <si>
    <t>Asian/Pac Islander</t>
  </si>
  <si>
    <t xml:space="preserve">Asian </t>
  </si>
  <si>
    <t>Pac Islander</t>
  </si>
  <si>
    <t>Two Or More Races</t>
  </si>
  <si>
    <t>Limited Engl Proficient</t>
  </si>
  <si>
    <t>Special Education</t>
  </si>
  <si>
    <t>Migrant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</si>
</sst>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name val="Arial"/>
    </font>
    <font>
      <b/>
      <sz val="12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11"/>
      <color theme="1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5D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56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5" applyNumberFormat="0" applyAlignment="0" applyProtection="0"/>
    <xf numFmtId="0" fontId="10" fillId="7" borderId="6" applyNumberFormat="0" applyAlignment="0" applyProtection="0"/>
    <xf numFmtId="0" fontId="11" fillId="7" borderId="5" applyNumberFormat="0" applyAlignment="0" applyProtection="0"/>
    <xf numFmtId="0" fontId="12" fillId="0" borderId="7" applyNumberFormat="0" applyFill="0" applyAlignment="0" applyProtection="0"/>
    <xf numFmtId="0" fontId="13" fillId="8" borderId="8" applyNumberFormat="0" applyAlignment="0" applyProtection="0"/>
    <xf numFmtId="0" fontId="14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/>
    <xf numFmtId="0" fontId="21" fillId="11" borderId="0" applyNumberFormat="0" applyBorder="0" applyAlignment="0" applyProtection="0"/>
    <xf numFmtId="0" fontId="21" fillId="15" borderId="0" applyNumberFormat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7" borderId="0" applyNumberFormat="0" applyBorder="0" applyAlignment="0" applyProtection="0"/>
    <xf numFmtId="0" fontId="21" fillId="31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23" fillId="4" borderId="0" applyNumberFormat="0" applyBorder="0" applyAlignment="0" applyProtection="0"/>
    <xf numFmtId="0" fontId="24" fillId="7" borderId="5" applyNumberFormat="0" applyAlignment="0" applyProtection="0"/>
    <xf numFmtId="0" fontId="25" fillId="8" borderId="8" applyNumberFormat="0" applyAlignment="0" applyProtection="0"/>
    <xf numFmtId="0" fontId="26" fillId="0" borderId="0" applyNumberFormat="0" applyFill="0" applyBorder="0" applyAlignment="0" applyProtection="0"/>
    <xf numFmtId="0" fontId="27" fillId="3" borderId="0" applyNumberFormat="0" applyBorder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31" fillId="6" borderId="5" applyNumberFormat="0" applyAlignment="0" applyProtection="0"/>
    <xf numFmtId="0" fontId="32" fillId="0" borderId="7" applyNumberFormat="0" applyFill="0" applyAlignment="0" applyProtection="0"/>
    <xf numFmtId="0" fontId="33" fillId="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  <xf numFmtId="0" fontId="21" fillId="0" borderId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21" fillId="9" borderId="9" applyNumberFormat="0" applyFont="0" applyAlignment="0" applyProtection="0"/>
    <xf numFmtId="0" fontId="34" fillId="7" borderId="6" applyNumberFormat="0" applyAlignment="0" applyProtection="0"/>
    <xf numFmtId="9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5" fillId="0" borderId="10" applyNumberFormat="0" applyFill="0" applyAlignment="0" applyProtection="0"/>
    <xf numFmtId="0" fontId="36" fillId="0" borderId="0" applyNumberFormat="0" applyFill="0" applyBorder="0" applyAlignment="0" applyProtection="0"/>
    <xf numFmtId="0" fontId="21" fillId="0" borderId="0"/>
    <xf numFmtId="0" fontId="39" fillId="0" borderId="0" applyNumberFormat="0" applyFill="0" applyBorder="0" applyAlignment="0" applyProtection="0"/>
  </cellStyleXfs>
  <cellXfs count="100">
    <xf numFmtId="0" fontId="0" fillId="0" borderId="0" xfId="0"/>
    <xf numFmtId="164" fontId="38" fillId="0" borderId="0" xfId="0" applyNumberFormat="1" applyFont="1" applyAlignment="1">
      <alignment horizontal="right"/>
    </xf>
    <xf numFmtId="1" fontId="19" fillId="0" borderId="14" xfId="87" applyNumberFormat="1" applyFont="1" applyBorder="1" applyAlignment="1">
      <alignment horizontal="center" wrapText="1"/>
    </xf>
    <xf numFmtId="1" fontId="19" fillId="0" borderId="13" xfId="87" applyNumberFormat="1" applyFont="1" applyBorder="1" applyAlignment="1">
      <alignment horizontal="center" wrapText="1"/>
    </xf>
    <xf numFmtId="1" fontId="19" fillId="0" borderId="12" xfId="87" applyNumberFormat="1" applyFont="1" applyBorder="1" applyAlignment="1">
      <alignment horizontal="center" wrapText="1"/>
    </xf>
    <xf numFmtId="1" fontId="19" fillId="0" borderId="11" xfId="87" applyNumberFormat="1" applyFont="1" applyBorder="1" applyAlignment="1">
      <alignment horizontal="center" wrapText="1"/>
    </xf>
    <xf numFmtId="49" fontId="37" fillId="0" borderId="0" xfId="87" applyNumberFormat="1" applyFont="1" applyBorder="1" applyAlignment="1" applyProtection="1">
      <alignment horizontal="center"/>
    </xf>
    <xf numFmtId="164" fontId="20" fillId="0" borderId="0" xfId="87" applyNumberFormat="1" applyFont="1"/>
    <xf numFmtId="164" fontId="19" fillId="0" borderId="11" xfId="87" applyNumberFormat="1" applyFont="1" applyBorder="1" applyAlignment="1">
      <alignment horizontal="center" wrapText="1"/>
    </xf>
    <xf numFmtId="1" fontId="20" fillId="0" borderId="0" xfId="87" applyNumberFormat="1" applyFont="1"/>
    <xf numFmtId="164" fontId="20" fillId="0" borderId="0" xfId="87" applyNumberFormat="1" applyFont="1" applyAlignment="1">
      <alignment horizontal="right"/>
    </xf>
    <xf numFmtId="0" fontId="38" fillId="0" borderId="1" xfId="0" applyFont="1" applyBorder="1"/>
    <xf numFmtId="0" fontId="38" fillId="0" borderId="1" xfId="0" applyFont="1" applyBorder="1" applyAlignment="1">
      <alignment horizontal="left"/>
    </xf>
    <xf numFmtId="49" fontId="40" fillId="0" borderId="0" xfId="0" applyNumberFormat="1" applyFont="1" applyProtection="1"/>
    <xf numFmtId="49" fontId="41" fillId="0" borderId="0" xfId="0" applyNumberFormat="1" applyFont="1" applyProtection="1"/>
    <xf numFmtId="0" fontId="19" fillId="0" borderId="0" xfId="0" applyFont="1"/>
    <xf numFmtId="0" fontId="19" fillId="0" borderId="0" xfId="0" applyFont="1" applyAlignment="1">
      <alignment horizontal="right"/>
    </xf>
    <xf numFmtId="0" fontId="42" fillId="0" borderId="0" xfId="0" applyFont="1"/>
    <xf numFmtId="0" fontId="41" fillId="0" borderId="19" xfId="0" applyFont="1" applyBorder="1" applyAlignment="1" applyProtection="1">
      <alignment horizontal="left" wrapText="1"/>
    </xf>
    <xf numFmtId="0" fontId="19" fillId="0" borderId="16" xfId="0" applyFont="1" applyBorder="1" applyAlignment="1" applyProtection="1">
      <alignment horizontal="center" wrapText="1"/>
    </xf>
    <xf numFmtId="0" fontId="19" fillId="0" borderId="17" xfId="0" applyFont="1" applyBorder="1" applyAlignment="1" applyProtection="1">
      <alignment horizontal="center" wrapText="1"/>
    </xf>
    <xf numFmtId="0" fontId="19" fillId="0" borderId="17" xfId="0" applyFont="1" applyBorder="1" applyAlignment="1" applyProtection="1">
      <alignment horizontal="center"/>
    </xf>
    <xf numFmtId="0" fontId="19" fillId="0" borderId="16" xfId="0" applyFont="1" applyBorder="1" applyAlignment="1" applyProtection="1">
      <alignment horizontal="center"/>
    </xf>
    <xf numFmtId="0" fontId="19" fillId="0" borderId="18" xfId="0" applyFont="1" applyBorder="1" applyAlignment="1" applyProtection="1">
      <alignment horizontal="center"/>
    </xf>
    <xf numFmtId="0" fontId="19" fillId="0" borderId="15" xfId="0" applyFont="1" applyBorder="1" applyAlignment="1" applyProtection="1">
      <alignment horizontal="center"/>
    </xf>
    <xf numFmtId="0" fontId="19" fillId="0" borderId="20" xfId="0" applyFont="1" applyBorder="1" applyAlignment="1" applyProtection="1">
      <alignment horizontal="center"/>
    </xf>
    <xf numFmtId="0" fontId="19" fillId="0" borderId="21" xfId="0" applyFont="1" applyBorder="1" applyAlignment="1" applyProtection="1">
      <alignment horizontal="center" wrapText="1"/>
    </xf>
    <xf numFmtId="0" fontId="19" fillId="0" borderId="22" xfId="0" applyFont="1" applyBorder="1" applyAlignment="1" applyProtection="1">
      <alignment horizontal="center" wrapText="1"/>
    </xf>
    <xf numFmtId="0" fontId="19" fillId="0" borderId="23" xfId="0" applyFont="1" applyBorder="1" applyAlignment="1" applyProtection="1">
      <alignment horizontal="center" wrapText="1"/>
    </xf>
    <xf numFmtId="0" fontId="41" fillId="0" borderId="24" xfId="0" applyFont="1" applyBorder="1" applyAlignment="1" applyProtection="1">
      <alignment horizontal="center" wrapText="1"/>
    </xf>
    <xf numFmtId="0" fontId="19" fillId="0" borderId="25" xfId="0" applyFont="1" applyBorder="1" applyAlignment="1" applyProtection="1">
      <alignment horizontal="center" wrapText="1"/>
    </xf>
    <xf numFmtId="0" fontId="19" fillId="0" borderId="26" xfId="0" applyFont="1" applyBorder="1" applyAlignment="1" applyProtection="1">
      <alignment horizontal="center" wrapText="1"/>
    </xf>
    <xf numFmtId="0" fontId="19" fillId="0" borderId="24" xfId="0" applyFont="1" applyBorder="1" applyAlignment="1" applyProtection="1">
      <alignment horizontal="center" wrapText="1"/>
    </xf>
    <xf numFmtId="0" fontId="41" fillId="0" borderId="26" xfId="0" applyFont="1" applyBorder="1" applyAlignment="1" applyProtection="1">
      <alignment horizontal="center" wrapText="1"/>
    </xf>
    <xf numFmtId="0" fontId="19" fillId="0" borderId="27" xfId="0" applyFont="1" applyBorder="1" applyAlignment="1" applyProtection="1">
      <alignment horizontal="center" wrapText="1"/>
    </xf>
    <xf numFmtId="0" fontId="41" fillId="0" borderId="28" xfId="0" applyFont="1" applyBorder="1" applyAlignment="1">
      <alignment horizontal="center" wrapText="1"/>
    </xf>
    <xf numFmtId="0" fontId="42" fillId="0" borderId="0" xfId="0" applyFont="1" applyFill="1" applyBorder="1" applyAlignment="1">
      <alignment horizontal="center" wrapText="1"/>
    </xf>
    <xf numFmtId="16" fontId="42" fillId="0" borderId="0" xfId="0" applyNumberFormat="1" applyFont="1" applyFill="1" applyBorder="1"/>
    <xf numFmtId="0" fontId="19" fillId="34" borderId="27" xfId="0" applyFont="1" applyFill="1" applyBorder="1" applyProtection="1">
      <protection locked="0"/>
    </xf>
    <xf numFmtId="0" fontId="19" fillId="34" borderId="29" xfId="0" applyFont="1" applyFill="1" applyBorder="1" applyProtection="1">
      <protection locked="0"/>
    </xf>
    <xf numFmtId="0" fontId="19" fillId="34" borderId="30" xfId="0" applyFont="1" applyFill="1" applyBorder="1" applyProtection="1">
      <protection locked="0"/>
    </xf>
    <xf numFmtId="0" fontId="19" fillId="34" borderId="31" xfId="0" applyFont="1" applyFill="1" applyBorder="1" applyAlignment="1" applyProtection="1">
      <alignment horizontal="right"/>
      <protection locked="0"/>
    </xf>
    <xf numFmtId="0" fontId="19" fillId="34" borderId="30" xfId="0" applyFont="1" applyFill="1" applyBorder="1" applyAlignment="1" applyProtection="1">
      <alignment horizontal="right"/>
      <protection locked="0"/>
    </xf>
    <xf numFmtId="0" fontId="19" fillId="34" borderId="32" xfId="0" applyFont="1" applyFill="1" applyBorder="1" applyAlignment="1" applyProtection="1">
      <alignment horizontal="right"/>
      <protection locked="0"/>
    </xf>
    <xf numFmtId="0" fontId="19" fillId="34" borderId="29" xfId="0" applyFont="1" applyFill="1" applyBorder="1" applyAlignment="1" applyProtection="1">
      <alignment horizontal="right"/>
      <protection locked="0"/>
    </xf>
    <xf numFmtId="165" fontId="19" fillId="35" borderId="33" xfId="0" applyNumberFormat="1" applyFont="1" applyFill="1" applyBorder="1" applyAlignment="1" applyProtection="1">
      <alignment horizontal="right"/>
    </xf>
    <xf numFmtId="165" fontId="19" fillId="35" borderId="30" xfId="0" applyNumberFormat="1" applyFont="1" applyFill="1" applyBorder="1" applyAlignment="1" applyProtection="1">
      <alignment horizontal="right"/>
    </xf>
    <xf numFmtId="0" fontId="19" fillId="36" borderId="34" xfId="0" applyFont="1" applyFill="1" applyBorder="1" applyAlignment="1" applyProtection="1">
      <alignment horizontal="right"/>
    </xf>
    <xf numFmtId="165" fontId="19" fillId="35" borderId="32" xfId="0" applyNumberFormat="1" applyFont="1" applyFill="1" applyBorder="1" applyAlignment="1" applyProtection="1">
      <alignment horizontal="right"/>
    </xf>
    <xf numFmtId="165" fontId="19" fillId="35" borderId="29" xfId="0" applyNumberFormat="1" applyFont="1" applyFill="1" applyBorder="1" applyAlignment="1" applyProtection="1">
      <alignment horizontal="right"/>
    </xf>
    <xf numFmtId="165" fontId="19" fillId="35" borderId="35" xfId="0" applyNumberFormat="1" applyFont="1" applyFill="1" applyBorder="1" applyAlignment="1" applyProtection="1">
      <alignment horizontal="right"/>
    </xf>
    <xf numFmtId="165" fontId="19" fillId="37" borderId="29" xfId="264" applyNumberFormat="1" applyFont="1" applyFill="1" applyBorder="1" applyAlignment="1" applyProtection="1">
      <alignment horizontal="right"/>
    </xf>
    <xf numFmtId="1" fontId="19" fillId="35" borderId="36" xfId="0" applyNumberFormat="1" applyFont="1" applyFill="1" applyBorder="1" applyAlignment="1" applyProtection="1">
      <alignment horizontal="right"/>
    </xf>
    <xf numFmtId="0" fontId="19" fillId="34" borderId="37" xfId="0" applyFont="1" applyFill="1" applyBorder="1" applyAlignment="1" applyProtection="1">
      <alignment horizontal="right"/>
      <protection locked="0"/>
    </xf>
    <xf numFmtId="0" fontId="19" fillId="35" borderId="38" xfId="0" applyFont="1" applyFill="1" applyBorder="1" applyAlignment="1" applyProtection="1">
      <alignment horizontal="right"/>
    </xf>
    <xf numFmtId="165" fontId="19" fillId="37" borderId="39" xfId="264" applyNumberFormat="1" applyFont="1" applyFill="1" applyBorder="1" applyAlignment="1" applyProtection="1">
      <alignment horizontal="right"/>
    </xf>
    <xf numFmtId="0" fontId="19" fillId="38" borderId="27" xfId="0" applyFont="1" applyFill="1" applyBorder="1" applyProtection="1">
      <protection locked="0"/>
    </xf>
    <xf numFmtId="165" fontId="19" fillId="37" borderId="40" xfId="264" applyNumberFormat="1" applyFont="1" applyFill="1" applyBorder="1" applyAlignment="1" applyProtection="1">
      <alignment horizontal="right"/>
    </xf>
    <xf numFmtId="0" fontId="19" fillId="0" borderId="0" xfId="87" applyFont="1" applyFill="1" applyBorder="1" applyAlignment="1" applyProtection="1">
      <alignment horizontal="right"/>
    </xf>
    <xf numFmtId="0" fontId="42" fillId="0" borderId="0" xfId="0" applyFont="1" applyFill="1" applyBorder="1"/>
    <xf numFmtId="0" fontId="19" fillId="34" borderId="41" xfId="0" applyFont="1" applyFill="1" applyBorder="1" applyProtection="1">
      <protection locked="0"/>
    </xf>
    <xf numFmtId="0" fontId="43" fillId="34" borderId="42" xfId="0" applyFont="1" applyFill="1" applyBorder="1" applyAlignment="1">
      <alignment horizontal="right" wrapText="1"/>
    </xf>
    <xf numFmtId="0" fontId="43" fillId="34" borderId="11" xfId="0" applyFont="1" applyFill="1" applyBorder="1" applyAlignment="1">
      <alignment horizontal="right" wrapText="1"/>
    </xf>
    <xf numFmtId="0" fontId="43" fillId="34" borderId="43" xfId="0" applyFont="1" applyFill="1" applyBorder="1" applyAlignment="1">
      <alignment horizontal="right" wrapText="1"/>
    </xf>
    <xf numFmtId="165" fontId="19" fillId="35" borderId="11" xfId="0" applyNumberFormat="1" applyFont="1" applyFill="1" applyBorder="1" applyAlignment="1" applyProtection="1">
      <alignment horizontal="right"/>
    </xf>
    <xf numFmtId="165" fontId="19" fillId="35" borderId="39" xfId="0" applyNumberFormat="1" applyFont="1" applyFill="1" applyBorder="1" applyAlignment="1" applyProtection="1">
      <alignment horizontal="right"/>
    </xf>
    <xf numFmtId="165" fontId="19" fillId="35" borderId="37" xfId="0" applyNumberFormat="1" applyFont="1" applyFill="1" applyBorder="1" applyAlignment="1" applyProtection="1">
      <alignment horizontal="right"/>
    </xf>
    <xf numFmtId="165" fontId="19" fillId="35" borderId="44" xfId="0" applyNumberFormat="1" applyFont="1" applyFill="1" applyBorder="1" applyAlignment="1" applyProtection="1">
      <alignment horizontal="right"/>
    </xf>
    <xf numFmtId="165" fontId="19" fillId="35" borderId="38" xfId="0" applyNumberFormat="1" applyFont="1" applyFill="1" applyBorder="1" applyAlignment="1" applyProtection="1">
      <alignment horizontal="right"/>
    </xf>
    <xf numFmtId="165" fontId="19" fillId="37" borderId="37" xfId="264" applyNumberFormat="1" applyFont="1" applyFill="1" applyBorder="1" applyAlignment="1" applyProtection="1">
      <alignment horizontal="right"/>
    </xf>
    <xf numFmtId="1" fontId="19" fillId="35" borderId="45" xfId="0" applyNumberFormat="1" applyFont="1" applyFill="1" applyBorder="1" applyAlignment="1" applyProtection="1">
      <alignment horizontal="right"/>
    </xf>
    <xf numFmtId="0" fontId="19" fillId="38" borderId="41" xfId="0" applyFont="1" applyFill="1" applyBorder="1" applyProtection="1">
      <protection locked="0"/>
    </xf>
    <xf numFmtId="0" fontId="19" fillId="2" borderId="41" xfId="0" applyFont="1" applyFill="1" applyBorder="1" applyProtection="1">
      <protection locked="0"/>
    </xf>
    <xf numFmtId="0" fontId="19" fillId="34" borderId="41" xfId="0" applyFont="1" applyFill="1" applyBorder="1" applyAlignment="1" applyProtection="1">
      <alignment horizontal="left"/>
      <protection locked="0"/>
    </xf>
    <xf numFmtId="0" fontId="19" fillId="38" borderId="41" xfId="0" applyFont="1" applyFill="1" applyBorder="1" applyAlignment="1" applyProtection="1">
      <alignment horizontal="left"/>
      <protection locked="0"/>
    </xf>
    <xf numFmtId="0" fontId="19" fillId="34" borderId="46" xfId="0" applyFont="1" applyFill="1" applyBorder="1" applyProtection="1">
      <protection locked="0"/>
    </xf>
    <xf numFmtId="0" fontId="43" fillId="34" borderId="47" xfId="0" applyFont="1" applyFill="1" applyBorder="1" applyAlignment="1">
      <alignment horizontal="right" wrapText="1"/>
    </xf>
    <xf numFmtId="0" fontId="43" fillId="34" borderId="48" xfId="0" applyFont="1" applyFill="1" applyBorder="1" applyAlignment="1">
      <alignment horizontal="right" wrapText="1"/>
    </xf>
    <xf numFmtId="0" fontId="43" fillId="34" borderId="20" xfId="0" applyFont="1" applyFill="1" applyBorder="1" applyAlignment="1">
      <alignment horizontal="right" wrapText="1"/>
    </xf>
    <xf numFmtId="165" fontId="19" fillId="35" borderId="49" xfId="0" applyNumberFormat="1" applyFont="1" applyFill="1" applyBorder="1" applyAlignment="1" applyProtection="1">
      <alignment horizontal="right"/>
    </xf>
    <xf numFmtId="165" fontId="19" fillId="35" borderId="48" xfId="0" applyNumberFormat="1" applyFont="1" applyFill="1" applyBorder="1" applyAlignment="1" applyProtection="1">
      <alignment horizontal="right"/>
    </xf>
    <xf numFmtId="165" fontId="19" fillId="35" borderId="50" xfId="0" applyNumberFormat="1" applyFont="1" applyFill="1" applyBorder="1" applyAlignment="1" applyProtection="1">
      <alignment horizontal="right"/>
    </xf>
    <xf numFmtId="165" fontId="19" fillId="35" borderId="51" xfId="0" applyNumberFormat="1" applyFont="1" applyFill="1" applyBorder="1" applyAlignment="1" applyProtection="1">
      <alignment horizontal="right"/>
    </xf>
    <xf numFmtId="165" fontId="19" fillId="35" borderId="22" xfId="0" applyNumberFormat="1" applyFont="1" applyFill="1" applyBorder="1" applyAlignment="1" applyProtection="1">
      <alignment horizontal="right"/>
    </xf>
    <xf numFmtId="165" fontId="19" fillId="35" borderId="23" xfId="0" applyNumberFormat="1" applyFont="1" applyFill="1" applyBorder="1" applyAlignment="1" applyProtection="1">
      <alignment horizontal="right"/>
    </xf>
    <xf numFmtId="165" fontId="19" fillId="37" borderId="51" xfId="264" applyNumberFormat="1" applyFont="1" applyFill="1" applyBorder="1" applyAlignment="1" applyProtection="1">
      <alignment horizontal="right"/>
    </xf>
    <xf numFmtId="1" fontId="19" fillId="35" borderId="52" xfId="0" applyNumberFormat="1" applyFont="1" applyFill="1" applyBorder="1" applyAlignment="1" applyProtection="1">
      <alignment horizontal="right"/>
    </xf>
    <xf numFmtId="0" fontId="19" fillId="35" borderId="23" xfId="0" applyFont="1" applyFill="1" applyBorder="1" applyAlignment="1" applyProtection="1">
      <alignment horizontal="right"/>
    </xf>
    <xf numFmtId="165" fontId="19" fillId="37" borderId="50" xfId="264" applyNumberFormat="1" applyFont="1" applyFill="1" applyBorder="1" applyAlignment="1" applyProtection="1">
      <alignment horizontal="right"/>
    </xf>
    <xf numFmtId="0" fontId="19" fillId="38" borderId="46" xfId="0" applyFont="1" applyFill="1" applyBorder="1" applyProtection="1">
      <protection locked="0"/>
    </xf>
    <xf numFmtId="165" fontId="19" fillId="37" borderId="53" xfId="264" applyNumberFormat="1" applyFont="1" applyFill="1" applyBorder="1" applyAlignment="1" applyProtection="1">
      <alignment horizontal="right"/>
    </xf>
    <xf numFmtId="0" fontId="44" fillId="0" borderId="0" xfId="0" applyFont="1" applyAlignment="1">
      <alignment horizontal="left"/>
    </xf>
    <xf numFmtId="0" fontId="44" fillId="0" borderId="0" xfId="0" applyFont="1"/>
    <xf numFmtId="1" fontId="20" fillId="0" borderId="12" xfId="87" applyNumberFormat="1" applyFont="1" applyBorder="1" applyAlignment="1">
      <alignment horizontal="center"/>
    </xf>
    <xf numFmtId="1" fontId="20" fillId="0" borderId="13" xfId="87" applyNumberFormat="1" applyFont="1" applyBorder="1" applyAlignment="1">
      <alignment horizontal="center"/>
    </xf>
    <xf numFmtId="1" fontId="20" fillId="0" borderId="14" xfId="87" applyNumberFormat="1" applyFont="1" applyBorder="1" applyAlignment="1">
      <alignment horizontal="center"/>
    </xf>
    <xf numFmtId="1" fontId="20" fillId="0" borderId="15" xfId="87" applyNumberFormat="1" applyFont="1" applyBorder="1" applyAlignment="1">
      <alignment horizontal="center"/>
    </xf>
    <xf numFmtId="0" fontId="19" fillId="0" borderId="16" xfId="0" applyFont="1" applyBorder="1" applyAlignment="1" applyProtection="1">
      <alignment horizontal="center"/>
    </xf>
    <xf numFmtId="0" fontId="19" fillId="0" borderId="17" xfId="0" applyFont="1" applyBorder="1" applyAlignment="1" applyProtection="1">
      <alignment horizontal="center"/>
    </xf>
    <xf numFmtId="0" fontId="19" fillId="0" borderId="18" xfId="0" applyFont="1" applyBorder="1" applyAlignment="1" applyProtection="1">
      <alignment horizontal="center"/>
    </xf>
  </cellXfs>
  <cellStyles count="356">
    <cellStyle name="20% - Accent1" xfId="19" builtinId="30" customBuiltin="1"/>
    <cellStyle name="20% - Accent1 2" xfId="43"/>
    <cellStyle name="20% - Accent2" xfId="23" builtinId="34" customBuiltin="1"/>
    <cellStyle name="20% - Accent2 2" xfId="44"/>
    <cellStyle name="20% - Accent3" xfId="27" builtinId="38" customBuiltin="1"/>
    <cellStyle name="20% - Accent3 2" xfId="45"/>
    <cellStyle name="20% - Accent4" xfId="31" builtinId="42" customBuiltin="1"/>
    <cellStyle name="20% - Accent4 2" xfId="46"/>
    <cellStyle name="20% - Accent5" xfId="35" builtinId="46" customBuiltin="1"/>
    <cellStyle name="20% - Accent5 2" xfId="47"/>
    <cellStyle name="20% - Accent6" xfId="39" builtinId="50" customBuiltin="1"/>
    <cellStyle name="20% - Accent6 2" xfId="48"/>
    <cellStyle name="40% - Accent1" xfId="20" builtinId="31" customBuiltin="1"/>
    <cellStyle name="40% - Accent1 2" xfId="49"/>
    <cellStyle name="40% - Accent2" xfId="24" builtinId="35" customBuiltin="1"/>
    <cellStyle name="40% - Accent2 2" xfId="50"/>
    <cellStyle name="40% - Accent3" xfId="28" builtinId="39" customBuiltin="1"/>
    <cellStyle name="40% - Accent3 2" xfId="51"/>
    <cellStyle name="40% - Accent4" xfId="32" builtinId="43" customBuiltin="1"/>
    <cellStyle name="40% - Accent4 2" xfId="52"/>
    <cellStyle name="40% - Accent5" xfId="36" builtinId="47" customBuiltin="1"/>
    <cellStyle name="40% - Accent5 2" xfId="53"/>
    <cellStyle name="40% - Accent6" xfId="40" builtinId="51" customBuiltin="1"/>
    <cellStyle name="40% - Accent6 2" xfId="54"/>
    <cellStyle name="60% - Accent1" xfId="21" builtinId="32" customBuiltin="1"/>
    <cellStyle name="60% - Accent1 2" xfId="55"/>
    <cellStyle name="60% - Accent2" xfId="25" builtinId="36" customBuiltin="1"/>
    <cellStyle name="60% - Accent2 2" xfId="56"/>
    <cellStyle name="60% - Accent3" xfId="29" builtinId="40" customBuiltin="1"/>
    <cellStyle name="60% - Accent3 2" xfId="57"/>
    <cellStyle name="60% - Accent4" xfId="33" builtinId="44" customBuiltin="1"/>
    <cellStyle name="60% - Accent4 2" xfId="58"/>
    <cellStyle name="60% - Accent5" xfId="37" builtinId="48" customBuiltin="1"/>
    <cellStyle name="60% - Accent5 2" xfId="59"/>
    <cellStyle name="60% - Accent6" xfId="41" builtinId="52" customBuiltin="1"/>
    <cellStyle name="60% - Accent6 2" xfId="60"/>
    <cellStyle name="Accent1" xfId="18" builtinId="29" customBuiltin="1"/>
    <cellStyle name="Accent1 2" xfId="61"/>
    <cellStyle name="Accent2" xfId="22" builtinId="33" customBuiltin="1"/>
    <cellStyle name="Accent2 2" xfId="62"/>
    <cellStyle name="Accent3" xfId="26" builtinId="37" customBuiltin="1"/>
    <cellStyle name="Accent3 2" xfId="63"/>
    <cellStyle name="Accent4" xfId="30" builtinId="41" customBuiltin="1"/>
    <cellStyle name="Accent4 2" xfId="64"/>
    <cellStyle name="Accent5" xfId="34" builtinId="45" customBuiltin="1"/>
    <cellStyle name="Accent5 2" xfId="65"/>
    <cellStyle name="Accent6" xfId="38" builtinId="49" customBuiltin="1"/>
    <cellStyle name="Accent6 2" xfId="66"/>
    <cellStyle name="Bad" xfId="7" builtinId="27" customBuiltin="1"/>
    <cellStyle name="Bad 2" xfId="67"/>
    <cellStyle name="Calculation" xfId="11" builtinId="22" customBuiltin="1"/>
    <cellStyle name="Calculation 2" xfId="68"/>
    <cellStyle name="Check Cell" xfId="13" builtinId="23" customBuiltin="1"/>
    <cellStyle name="Check Cell 2" xfId="69"/>
    <cellStyle name="Explanatory Text" xfId="16" builtinId="53" customBuiltin="1"/>
    <cellStyle name="Explanatory Text 2" xfId="70"/>
    <cellStyle name="Good" xfId="6" builtinId="26" customBuiltin="1"/>
    <cellStyle name="Good 2" xfId="71"/>
    <cellStyle name="Heading 1" xfId="2" builtinId="16" customBuiltin="1"/>
    <cellStyle name="Heading 1 2" xfId="72"/>
    <cellStyle name="Heading 2" xfId="3" builtinId="17" customBuiltin="1"/>
    <cellStyle name="Heading 2 2" xfId="73"/>
    <cellStyle name="Heading 3" xfId="4" builtinId="18" customBuiltin="1"/>
    <cellStyle name="Heading 3 2" xfId="74"/>
    <cellStyle name="Heading 4" xfId="5" builtinId="19" customBuiltin="1"/>
    <cellStyle name="Heading 4 2" xfId="75"/>
    <cellStyle name="Input" xfId="9" builtinId="20" customBuiltin="1"/>
    <cellStyle name="Input 2" xfId="76"/>
    <cellStyle name="Linked Cell" xfId="12" builtinId="24" customBuiltin="1"/>
    <cellStyle name="Linked Cell 2" xfId="77"/>
    <cellStyle name="Neutral" xfId="8" builtinId="28" customBuiltin="1"/>
    <cellStyle name="Neutral 2" xfId="78"/>
    <cellStyle name="Normal" xfId="0" builtinId="0"/>
    <cellStyle name="Normal 119" xfId="79"/>
    <cellStyle name="Normal 119 2" xfId="80"/>
    <cellStyle name="Normal 120" xfId="81"/>
    <cellStyle name="Normal 120 2" xfId="82"/>
    <cellStyle name="Normal 121" xfId="83"/>
    <cellStyle name="Normal 121 2" xfId="84"/>
    <cellStyle name="Normal 122" xfId="85"/>
    <cellStyle name="Normal 122 2" xfId="86"/>
    <cellStyle name="Normal 123" xfId="87"/>
    <cellStyle name="Normal 124" xfId="88"/>
    <cellStyle name="Normal 124 2" xfId="89"/>
    <cellStyle name="Normal 125" xfId="90"/>
    <cellStyle name="Normal 125 2" xfId="91"/>
    <cellStyle name="Normal 126" xfId="92"/>
    <cellStyle name="Normal 126 2" xfId="93"/>
    <cellStyle name="Normal 127" xfId="94"/>
    <cellStyle name="Normal 127 2" xfId="95"/>
    <cellStyle name="Normal 128" xfId="96"/>
    <cellStyle name="Normal 128 2" xfId="97"/>
    <cellStyle name="Normal 129" xfId="98"/>
    <cellStyle name="Normal 129 2" xfId="99"/>
    <cellStyle name="Normal 130" xfId="100"/>
    <cellStyle name="Normal 130 2" xfId="101"/>
    <cellStyle name="Normal 131" xfId="102"/>
    <cellStyle name="Normal 131 2" xfId="103"/>
    <cellStyle name="Normal 132" xfId="104"/>
    <cellStyle name="Normal 132 2" xfId="105"/>
    <cellStyle name="Normal 133" xfId="106"/>
    <cellStyle name="Normal 133 2" xfId="107"/>
    <cellStyle name="Normal 134" xfId="108"/>
    <cellStyle name="Normal 134 2" xfId="109"/>
    <cellStyle name="Normal 135" xfId="110"/>
    <cellStyle name="Normal 135 2" xfId="111"/>
    <cellStyle name="Normal 136" xfId="112"/>
    <cellStyle name="Normal 136 2" xfId="113"/>
    <cellStyle name="Normal 137" xfId="114"/>
    <cellStyle name="Normal 137 2" xfId="115"/>
    <cellStyle name="Normal 138" xfId="116"/>
    <cellStyle name="Normal 138 2" xfId="117"/>
    <cellStyle name="Normal 139" xfId="118"/>
    <cellStyle name="Normal 139 2" xfId="119"/>
    <cellStyle name="Normal 140" xfId="120"/>
    <cellStyle name="Normal 140 2" xfId="121"/>
    <cellStyle name="Normal 141" xfId="122"/>
    <cellStyle name="Normal 141 2" xfId="123"/>
    <cellStyle name="Normal 142" xfId="124"/>
    <cellStyle name="Normal 142 2" xfId="125"/>
    <cellStyle name="Normal 143" xfId="126"/>
    <cellStyle name="Normal 143 2" xfId="127"/>
    <cellStyle name="Normal 144" xfId="128"/>
    <cellStyle name="Normal 144 2" xfId="129"/>
    <cellStyle name="Normal 145" xfId="130"/>
    <cellStyle name="Normal 145 2" xfId="131"/>
    <cellStyle name="Normal 146" xfId="132"/>
    <cellStyle name="Normal 146 2" xfId="133"/>
    <cellStyle name="Normal 147" xfId="134"/>
    <cellStyle name="Normal 147 2" xfId="135"/>
    <cellStyle name="Normal 148" xfId="136"/>
    <cellStyle name="Normal 148 2" xfId="137"/>
    <cellStyle name="Normal 149" xfId="138"/>
    <cellStyle name="Normal 149 2" xfId="139"/>
    <cellStyle name="Normal 150" xfId="140"/>
    <cellStyle name="Normal 150 2" xfId="141"/>
    <cellStyle name="Normal 151" xfId="142"/>
    <cellStyle name="Normal 151 2" xfId="143"/>
    <cellStyle name="Normal 152" xfId="144"/>
    <cellStyle name="Normal 152 2" xfId="145"/>
    <cellStyle name="Normal 153" xfId="146"/>
    <cellStyle name="Normal 153 2" xfId="147"/>
    <cellStyle name="Normal 154" xfId="148"/>
    <cellStyle name="Normal 154 2" xfId="149"/>
    <cellStyle name="Normal 155" xfId="150"/>
    <cellStyle name="Normal 155 2" xfId="151"/>
    <cellStyle name="Normal 156" xfId="152"/>
    <cellStyle name="Normal 156 2" xfId="153"/>
    <cellStyle name="Normal 157" xfId="154"/>
    <cellStyle name="Normal 157 2" xfId="155"/>
    <cellStyle name="Normal 158" xfId="156"/>
    <cellStyle name="Normal 158 2" xfId="157"/>
    <cellStyle name="Normal 159" xfId="158"/>
    <cellStyle name="Normal 159 2" xfId="159"/>
    <cellStyle name="Normal 160" xfId="160"/>
    <cellStyle name="Normal 160 2" xfId="161"/>
    <cellStyle name="Normal 161" xfId="162"/>
    <cellStyle name="Normal 161 2" xfId="163"/>
    <cellStyle name="Normal 162" xfId="164"/>
    <cellStyle name="Normal 162 2" xfId="165"/>
    <cellStyle name="Normal 163" xfId="166"/>
    <cellStyle name="Normal 163 2" xfId="167"/>
    <cellStyle name="Normal 164" xfId="168"/>
    <cellStyle name="Normal 164 2" xfId="169"/>
    <cellStyle name="Normal 165" xfId="170"/>
    <cellStyle name="Normal 165 2" xfId="171"/>
    <cellStyle name="Normal 166" xfId="172"/>
    <cellStyle name="Normal 166 2" xfId="173"/>
    <cellStyle name="Normal 167" xfId="174"/>
    <cellStyle name="Normal 167 2" xfId="175"/>
    <cellStyle name="Normal 168" xfId="176"/>
    <cellStyle name="Normal 168 2" xfId="177"/>
    <cellStyle name="Normal 169" xfId="178"/>
    <cellStyle name="Normal 169 2" xfId="179"/>
    <cellStyle name="Normal 170" xfId="180"/>
    <cellStyle name="Normal 170 2" xfId="181"/>
    <cellStyle name="Normal 171" xfId="182"/>
    <cellStyle name="Normal 171 2" xfId="183"/>
    <cellStyle name="Normal 172" xfId="184"/>
    <cellStyle name="Normal 172 2" xfId="185"/>
    <cellStyle name="Normal 173" xfId="186"/>
    <cellStyle name="Normal 173 2" xfId="187"/>
    <cellStyle name="Normal 174" xfId="188"/>
    <cellStyle name="Normal 174 2" xfId="189"/>
    <cellStyle name="Normal 175" xfId="190"/>
    <cellStyle name="Normal 175 2" xfId="191"/>
    <cellStyle name="Normal 176" xfId="192"/>
    <cellStyle name="Normal 176 2" xfId="193"/>
    <cellStyle name="Normal 177" xfId="194"/>
    <cellStyle name="Normal 177 2" xfId="195"/>
    <cellStyle name="Normal 178" xfId="196"/>
    <cellStyle name="Normal 178 2" xfId="197"/>
    <cellStyle name="Normal 179" xfId="198"/>
    <cellStyle name="Normal 179 2" xfId="199"/>
    <cellStyle name="Normal 180" xfId="200"/>
    <cellStyle name="Normal 180 2" xfId="201"/>
    <cellStyle name="Normal 181" xfId="202"/>
    <cellStyle name="Normal 181 2" xfId="203"/>
    <cellStyle name="Normal 182" xfId="204"/>
    <cellStyle name="Normal 182 2" xfId="205"/>
    <cellStyle name="Normal 183" xfId="206"/>
    <cellStyle name="Normal 183 2" xfId="207"/>
    <cellStyle name="Normal 184" xfId="208"/>
    <cellStyle name="Normal 184 2" xfId="209"/>
    <cellStyle name="Normal 185" xfId="210"/>
    <cellStyle name="Normal 185 2" xfId="211"/>
    <cellStyle name="Normal 186" xfId="212"/>
    <cellStyle name="Normal 186 2" xfId="213"/>
    <cellStyle name="Normal 187" xfId="214"/>
    <cellStyle name="Normal 187 2" xfId="215"/>
    <cellStyle name="Normal 2" xfId="42"/>
    <cellStyle name="Normal 2 2" xfId="216"/>
    <cellStyle name="Normal 3" xfId="355"/>
    <cellStyle name="Normal 5" xfId="354"/>
    <cellStyle name="Normal 5 2" xfId="217"/>
    <cellStyle name="Note" xfId="15" builtinId="10" customBuiltin="1"/>
    <cellStyle name="Note 2" xfId="218"/>
    <cellStyle name="Note 2 2" xfId="219"/>
    <cellStyle name="Note 3" xfId="220"/>
    <cellStyle name="Note 3 2" xfId="221"/>
    <cellStyle name="Note 4" xfId="222"/>
    <cellStyle name="Note 4 2" xfId="223"/>
    <cellStyle name="Note 5" xfId="224"/>
    <cellStyle name="Note 5 2" xfId="225"/>
    <cellStyle name="Note 6" xfId="226"/>
    <cellStyle name="Note 6 2" xfId="227"/>
    <cellStyle name="Output" xfId="10" builtinId="21" customBuiltin="1"/>
    <cellStyle name="Output 2" xfId="228"/>
    <cellStyle name="Percent 100" xfId="230"/>
    <cellStyle name="Percent 100 2" xfId="231"/>
    <cellStyle name="Percent 101" xfId="232"/>
    <cellStyle name="Percent 101 2" xfId="233"/>
    <cellStyle name="Percent 102" xfId="234"/>
    <cellStyle name="Percent 102 2" xfId="235"/>
    <cellStyle name="Percent 103" xfId="236"/>
    <cellStyle name="Percent 103 2" xfId="237"/>
    <cellStyle name="Percent 104" xfId="238"/>
    <cellStyle name="Percent 104 2" xfId="239"/>
    <cellStyle name="Percent 105" xfId="240"/>
    <cellStyle name="Percent 105 2" xfId="241"/>
    <cellStyle name="Percent 106" xfId="242"/>
    <cellStyle name="Percent 106 2" xfId="243"/>
    <cellStyle name="Percent 107" xfId="244"/>
    <cellStyle name="Percent 107 2" xfId="245"/>
    <cellStyle name="Percent 108" xfId="246"/>
    <cellStyle name="Percent 108 2" xfId="247"/>
    <cellStyle name="Percent 109" xfId="248"/>
    <cellStyle name="Percent 109 2" xfId="249"/>
    <cellStyle name="Percent 110" xfId="250"/>
    <cellStyle name="Percent 110 2" xfId="251"/>
    <cellStyle name="Percent 111" xfId="252"/>
    <cellStyle name="Percent 111 2" xfId="253"/>
    <cellStyle name="Percent 112" xfId="254"/>
    <cellStyle name="Percent 112 2" xfId="255"/>
    <cellStyle name="Percent 113" xfId="256"/>
    <cellStyle name="Percent 113 2" xfId="257"/>
    <cellStyle name="Percent 114" xfId="258"/>
    <cellStyle name="Percent 114 2" xfId="259"/>
    <cellStyle name="Percent 115" xfId="260"/>
    <cellStyle name="Percent 116" xfId="261"/>
    <cellStyle name="Percent 116 2" xfId="262"/>
    <cellStyle name="Percent 117" xfId="263"/>
    <cellStyle name="Percent 2" xfId="229"/>
    <cellStyle name="Percent 56" xfId="264"/>
    <cellStyle name="Percent 56 2" xfId="265"/>
    <cellStyle name="Percent 57" xfId="266"/>
    <cellStyle name="Percent 57 2" xfId="267"/>
    <cellStyle name="Percent 58" xfId="268"/>
    <cellStyle name="Percent 58 2" xfId="269"/>
    <cellStyle name="Percent 59" xfId="270"/>
    <cellStyle name="Percent 59 2" xfId="271"/>
    <cellStyle name="Percent 60" xfId="272"/>
    <cellStyle name="Percent 60 2" xfId="273"/>
    <cellStyle name="Percent 61" xfId="274"/>
    <cellStyle name="Percent 61 2" xfId="275"/>
    <cellStyle name="Percent 62" xfId="276"/>
    <cellStyle name="Percent 62 2" xfId="277"/>
    <cellStyle name="Percent 63" xfId="278"/>
    <cellStyle name="Percent 63 2" xfId="279"/>
    <cellStyle name="Percent 64" xfId="280"/>
    <cellStyle name="Percent 64 2" xfId="281"/>
    <cellStyle name="Percent 65" xfId="282"/>
    <cellStyle name="Percent 65 2" xfId="283"/>
    <cellStyle name="Percent 66" xfId="284"/>
    <cellStyle name="Percent 66 2" xfId="285"/>
    <cellStyle name="Percent 67" xfId="286"/>
    <cellStyle name="Percent 67 2" xfId="287"/>
    <cellStyle name="Percent 68" xfId="288"/>
    <cellStyle name="Percent 68 2" xfId="289"/>
    <cellStyle name="Percent 69" xfId="290"/>
    <cellStyle name="Percent 69 2" xfId="291"/>
    <cellStyle name="Percent 70" xfId="292"/>
    <cellStyle name="Percent 70 2" xfId="293"/>
    <cellStyle name="Percent 71" xfId="294"/>
    <cellStyle name="Percent 71 2" xfId="295"/>
    <cellStyle name="Percent 72" xfId="296"/>
    <cellStyle name="Percent 72 2" xfId="297"/>
    <cellStyle name="Percent 73" xfId="298"/>
    <cellStyle name="Percent 73 2" xfId="299"/>
    <cellStyle name="Percent 74" xfId="300"/>
    <cellStyle name="Percent 74 2" xfId="301"/>
    <cellStyle name="Percent 75" xfId="302"/>
    <cellStyle name="Percent 75 2" xfId="303"/>
    <cellStyle name="Percent 76" xfId="304"/>
    <cellStyle name="Percent 76 2" xfId="305"/>
    <cellStyle name="Percent 77" xfId="306"/>
    <cellStyle name="Percent 77 2" xfId="307"/>
    <cellStyle name="Percent 78" xfId="308"/>
    <cellStyle name="Percent 78 2" xfId="309"/>
    <cellStyle name="Percent 79" xfId="310"/>
    <cellStyle name="Percent 79 2" xfId="311"/>
    <cellStyle name="Percent 80" xfId="312"/>
    <cellStyle name="Percent 80 2" xfId="313"/>
    <cellStyle name="Percent 81" xfId="314"/>
    <cellStyle name="Percent 81 2" xfId="315"/>
    <cellStyle name="Percent 82" xfId="316"/>
    <cellStyle name="Percent 82 2" xfId="317"/>
    <cellStyle name="Percent 83" xfId="318"/>
    <cellStyle name="Percent 83 2" xfId="319"/>
    <cellStyle name="Percent 84" xfId="320"/>
    <cellStyle name="Percent 84 2" xfId="321"/>
    <cellStyle name="Percent 85" xfId="322"/>
    <cellStyle name="Percent 85 2" xfId="323"/>
    <cellStyle name="Percent 86" xfId="324"/>
    <cellStyle name="Percent 86 2" xfId="325"/>
    <cellStyle name="Percent 87" xfId="326"/>
    <cellStyle name="Percent 87 2" xfId="327"/>
    <cellStyle name="Percent 88" xfId="328"/>
    <cellStyle name="Percent 88 2" xfId="329"/>
    <cellStyle name="Percent 89" xfId="330"/>
    <cellStyle name="Percent 89 2" xfId="331"/>
    <cellStyle name="Percent 90" xfId="332"/>
    <cellStyle name="Percent 90 2" xfId="333"/>
    <cellStyle name="Percent 91" xfId="334"/>
    <cellStyle name="Percent 91 2" xfId="335"/>
    <cellStyle name="Percent 92" xfId="336"/>
    <cellStyle name="Percent 92 2" xfId="337"/>
    <cellStyle name="Percent 93" xfId="338"/>
    <cellStyle name="Percent 93 2" xfId="339"/>
    <cellStyle name="Percent 94" xfId="340"/>
    <cellStyle name="Percent 94 2" xfId="341"/>
    <cellStyle name="Percent 95" xfId="342"/>
    <cellStyle name="Percent 95 2" xfId="343"/>
    <cellStyle name="Percent 96" xfId="344"/>
    <cellStyle name="Percent 96 2" xfId="345"/>
    <cellStyle name="Percent 97" xfId="346"/>
    <cellStyle name="Percent 97 2" xfId="347"/>
    <cellStyle name="Percent 98" xfId="348"/>
    <cellStyle name="Percent 98 2" xfId="349"/>
    <cellStyle name="Percent 99" xfId="350"/>
    <cellStyle name="Percent 99 2" xfId="351"/>
    <cellStyle name="Title" xfId="1" builtinId="15" customBuiltin="1"/>
    <cellStyle name="Total" xfId="17" builtinId="25" customBuiltin="1"/>
    <cellStyle name="Total 2" xfId="352"/>
    <cellStyle name="Warning Text" xfId="14" builtinId="11" customBuiltin="1"/>
    <cellStyle name="Warning Text 2" xfId="353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H11" sqref="H11"/>
    </sheetView>
  </sheetViews>
  <sheetFormatPr baseColWidth="10" defaultColWidth="8.83203125" defaultRowHeight="13" x14ac:dyDescent="0"/>
  <cols>
    <col min="1" max="1" width="23.5" style="92" customWidth="1"/>
    <col min="2" max="16384" width="8.83203125" style="92"/>
  </cols>
  <sheetData>
    <row r="1" spans="1:14">
      <c r="A1" s="91" t="s">
        <v>31</v>
      </c>
    </row>
    <row r="3" spans="1:14">
      <c r="B3" s="9"/>
      <c r="C3" s="9"/>
      <c r="D3" s="93" t="s">
        <v>15</v>
      </c>
      <c r="E3" s="94"/>
      <c r="F3" s="94"/>
      <c r="G3" s="95"/>
      <c r="H3" s="9"/>
      <c r="I3" s="9"/>
      <c r="J3" s="9"/>
      <c r="K3" s="9"/>
      <c r="L3" s="7"/>
      <c r="M3" s="7"/>
      <c r="N3" s="7"/>
    </row>
    <row r="4" spans="1:14" ht="55">
      <c r="A4" s="6" t="s">
        <v>28</v>
      </c>
      <c r="B4" s="5" t="s">
        <v>16</v>
      </c>
      <c r="C4" s="5" t="s">
        <v>17</v>
      </c>
      <c r="D4" s="4" t="s">
        <v>18</v>
      </c>
      <c r="E4" s="3" t="s">
        <v>19</v>
      </c>
      <c r="F4" s="3" t="s">
        <v>20</v>
      </c>
      <c r="G4" s="2" t="s">
        <v>21</v>
      </c>
      <c r="H4" s="5" t="s">
        <v>22</v>
      </c>
      <c r="I4" s="5" t="s">
        <v>23</v>
      </c>
      <c r="J4" s="5" t="s">
        <v>0</v>
      </c>
      <c r="K4" s="5" t="s">
        <v>24</v>
      </c>
      <c r="L4" s="8" t="s">
        <v>25</v>
      </c>
      <c r="M4" s="8" t="s">
        <v>26</v>
      </c>
      <c r="N4" s="8" t="s">
        <v>27</v>
      </c>
    </row>
    <row r="5" spans="1:14">
      <c r="A5" s="12" t="s">
        <v>1</v>
      </c>
      <c r="B5" s="11">
        <v>83177</v>
      </c>
      <c r="C5" s="11">
        <v>10865</v>
      </c>
      <c r="D5" s="11">
        <v>665</v>
      </c>
      <c r="E5" s="11">
        <v>1236</v>
      </c>
      <c r="F5" s="11">
        <v>2784</v>
      </c>
      <c r="G5" s="11">
        <v>6178</v>
      </c>
      <c r="H5" s="11">
        <v>16078</v>
      </c>
      <c r="I5" s="11">
        <v>77964</v>
      </c>
      <c r="J5" s="11">
        <v>59732</v>
      </c>
      <c r="K5" s="11">
        <v>7369</v>
      </c>
      <c r="L5" s="10">
        <f>IF(I5=0,"n/a",J5/I5*100)</f>
        <v>76.61484787850803</v>
      </c>
      <c r="M5" s="10">
        <f>IF(I5=0,"n/a",(D5+E5+F5+G5)/I5*100)</f>
        <v>13.933353855625674</v>
      </c>
      <c r="N5" s="1">
        <f>IF(I5=0,"n/a",K5/I5*100)</f>
        <v>9.451798265866298</v>
      </c>
    </row>
    <row r="6" spans="1:14">
      <c r="A6" s="12" t="s">
        <v>2</v>
      </c>
      <c r="B6" s="11">
        <v>2248</v>
      </c>
      <c r="C6" s="11">
        <v>232</v>
      </c>
      <c r="D6" s="11">
        <v>31</v>
      </c>
      <c r="E6" s="11">
        <v>59</v>
      </c>
      <c r="F6" s="11">
        <v>144</v>
      </c>
      <c r="G6" s="11">
        <v>321</v>
      </c>
      <c r="H6" s="11">
        <v>546</v>
      </c>
      <c r="I6" s="11">
        <v>1934</v>
      </c>
      <c r="J6" s="11">
        <v>1092</v>
      </c>
      <c r="K6" s="11">
        <v>287</v>
      </c>
      <c r="L6" s="10">
        <f t="shared" ref="L6:L20" si="0">IF(I6=0,"n/a",J6/I6*100)</f>
        <v>56.463288521199587</v>
      </c>
      <c r="M6" s="10">
        <f t="shared" ref="M6:M20" si="1">IF(I6=0,"n/a",(D6+E6+F6+G6)/I6*100)</f>
        <v>28.697001034126163</v>
      </c>
      <c r="N6" s="1">
        <f t="shared" ref="N6:N20" si="2">IF(I6=0,"n/a",K6/I6*100)</f>
        <v>14.839710444674251</v>
      </c>
    </row>
    <row r="7" spans="1:14">
      <c r="A7" s="12" t="s">
        <v>3</v>
      </c>
      <c r="B7" s="11">
        <v>7104</v>
      </c>
      <c r="C7" s="11">
        <v>1180</v>
      </c>
      <c r="D7" s="11">
        <v>52</v>
      </c>
      <c r="E7" s="11">
        <v>96</v>
      </c>
      <c r="F7" s="11">
        <v>144</v>
      </c>
      <c r="G7" s="11">
        <v>379</v>
      </c>
      <c r="H7" s="11">
        <v>1314</v>
      </c>
      <c r="I7" s="11">
        <v>6970</v>
      </c>
      <c r="J7" s="11">
        <v>5697</v>
      </c>
      <c r="K7" s="11">
        <v>602</v>
      </c>
      <c r="L7" s="10">
        <f t="shared" si="0"/>
        <v>81.736011477761835</v>
      </c>
      <c r="M7" s="10">
        <f t="shared" si="1"/>
        <v>9.6269727403156384</v>
      </c>
      <c r="N7" s="1">
        <f t="shared" si="2"/>
        <v>8.6370157819225248</v>
      </c>
    </row>
    <row r="8" spans="1:14">
      <c r="A8" s="12" t="s">
        <v>12</v>
      </c>
      <c r="B8" s="11">
        <v>6641</v>
      </c>
      <c r="C8" s="11">
        <v>1006</v>
      </c>
      <c r="D8" s="11">
        <v>46</v>
      </c>
      <c r="E8" s="11">
        <v>77</v>
      </c>
      <c r="F8" s="11">
        <v>124</v>
      </c>
      <c r="G8" s="11">
        <v>338</v>
      </c>
      <c r="H8" s="11">
        <v>1153</v>
      </c>
      <c r="I8" s="11">
        <v>6494</v>
      </c>
      <c r="J8" s="11">
        <v>5382</v>
      </c>
      <c r="K8" s="11">
        <v>527</v>
      </c>
      <c r="L8" s="10">
        <f t="shared" si="0"/>
        <v>82.87650138589467</v>
      </c>
      <c r="M8" s="10">
        <f t="shared" si="1"/>
        <v>9.0083153680320294</v>
      </c>
      <c r="N8" s="1">
        <f t="shared" si="2"/>
        <v>8.1151832460732987</v>
      </c>
    </row>
    <row r="9" spans="1:14">
      <c r="A9" s="12" t="s">
        <v>13</v>
      </c>
      <c r="B9" s="11">
        <v>463</v>
      </c>
      <c r="C9" s="11">
        <v>174</v>
      </c>
      <c r="D9" s="11">
        <v>6</v>
      </c>
      <c r="E9" s="11">
        <v>19</v>
      </c>
      <c r="F9" s="11">
        <v>20</v>
      </c>
      <c r="G9" s="11">
        <v>41</v>
      </c>
      <c r="H9" s="11">
        <v>161</v>
      </c>
      <c r="I9" s="11">
        <v>476</v>
      </c>
      <c r="J9" s="11">
        <v>315</v>
      </c>
      <c r="K9" s="11">
        <v>75</v>
      </c>
      <c r="L9" s="10">
        <f t="shared" si="0"/>
        <v>66.17647058823529</v>
      </c>
      <c r="M9" s="10">
        <f t="shared" si="1"/>
        <v>18.067226890756302</v>
      </c>
      <c r="N9" s="1">
        <f t="shared" si="2"/>
        <v>15.756302521008402</v>
      </c>
    </row>
    <row r="10" spans="1:14">
      <c r="A10" s="12" t="s">
        <v>4</v>
      </c>
      <c r="B10" s="11">
        <v>4714</v>
      </c>
      <c r="C10" s="11">
        <v>825</v>
      </c>
      <c r="D10" s="11">
        <v>50</v>
      </c>
      <c r="E10" s="11">
        <v>88</v>
      </c>
      <c r="F10" s="11">
        <v>202</v>
      </c>
      <c r="G10" s="11">
        <v>513</v>
      </c>
      <c r="H10" s="11">
        <v>1364</v>
      </c>
      <c r="I10" s="11">
        <v>4175</v>
      </c>
      <c r="J10" s="11">
        <v>2732</v>
      </c>
      <c r="K10" s="11">
        <v>590</v>
      </c>
      <c r="L10" s="10">
        <f t="shared" si="0"/>
        <v>65.437125748502993</v>
      </c>
      <c r="M10" s="10">
        <f t="shared" si="1"/>
        <v>20.431137724550901</v>
      </c>
      <c r="N10" s="1">
        <f t="shared" si="2"/>
        <v>14.131736526946106</v>
      </c>
    </row>
    <row r="11" spans="1:14">
      <c r="A11" s="12" t="s">
        <v>5</v>
      </c>
      <c r="B11" s="11">
        <v>11130</v>
      </c>
      <c r="C11" s="11">
        <v>1846</v>
      </c>
      <c r="D11" s="11">
        <v>152</v>
      </c>
      <c r="E11" s="11">
        <v>282</v>
      </c>
      <c r="F11" s="11">
        <v>601</v>
      </c>
      <c r="G11" s="11">
        <v>1136</v>
      </c>
      <c r="H11" s="11">
        <v>2680</v>
      </c>
      <c r="I11" s="11">
        <v>10296</v>
      </c>
      <c r="J11" s="11">
        <v>6639</v>
      </c>
      <c r="K11" s="11">
        <v>1486</v>
      </c>
      <c r="L11" s="10">
        <f t="shared" si="0"/>
        <v>64.481351981351992</v>
      </c>
      <c r="M11" s="10">
        <f t="shared" si="1"/>
        <v>21.085858585858585</v>
      </c>
      <c r="N11" s="1">
        <f t="shared" si="2"/>
        <v>14.432789432789434</v>
      </c>
    </row>
    <row r="12" spans="1:14">
      <c r="A12" s="12" t="s">
        <v>6</v>
      </c>
      <c r="B12" s="11">
        <v>56404</v>
      </c>
      <c r="C12" s="11">
        <v>6356</v>
      </c>
      <c r="D12" s="11">
        <v>356</v>
      </c>
      <c r="E12" s="11">
        <v>667</v>
      </c>
      <c r="F12" s="11">
        <v>1639</v>
      </c>
      <c r="G12" s="11">
        <v>3709</v>
      </c>
      <c r="H12" s="11">
        <v>9699</v>
      </c>
      <c r="I12" s="11">
        <v>53061</v>
      </c>
      <c r="J12" s="11">
        <v>42447</v>
      </c>
      <c r="K12" s="11">
        <v>4243</v>
      </c>
      <c r="L12" s="10">
        <f t="shared" si="0"/>
        <v>79.996607677955552</v>
      </c>
      <c r="M12" s="10">
        <f t="shared" si="1"/>
        <v>12.006935413957521</v>
      </c>
      <c r="N12" s="1">
        <f t="shared" si="2"/>
        <v>7.9964569080869188</v>
      </c>
    </row>
    <row r="13" spans="1:14">
      <c r="A13" s="12" t="s">
        <v>29</v>
      </c>
      <c r="B13" s="11">
        <v>1577</v>
      </c>
      <c r="C13" s="11">
        <v>426</v>
      </c>
      <c r="D13" s="11">
        <v>24</v>
      </c>
      <c r="E13" s="11">
        <v>44</v>
      </c>
      <c r="F13" s="11">
        <v>54</v>
      </c>
      <c r="G13" s="11">
        <v>120</v>
      </c>
      <c r="H13" s="11">
        <v>475</v>
      </c>
      <c r="I13" s="11">
        <v>1528</v>
      </c>
      <c r="J13" s="11">
        <v>1125</v>
      </c>
      <c r="K13" s="11">
        <v>161</v>
      </c>
      <c r="L13" s="10">
        <f t="shared" si="0"/>
        <v>73.625654450261777</v>
      </c>
      <c r="M13" s="10">
        <f t="shared" si="1"/>
        <v>15.837696335078533</v>
      </c>
      <c r="N13" s="1">
        <f t="shared" si="2"/>
        <v>10.536649214659684</v>
      </c>
    </row>
    <row r="14" spans="1:14">
      <c r="A14" s="12" t="s">
        <v>7</v>
      </c>
      <c r="B14" s="11">
        <v>9638</v>
      </c>
      <c r="C14" s="11">
        <v>868</v>
      </c>
      <c r="D14" s="11">
        <v>72</v>
      </c>
      <c r="E14" s="11">
        <v>168</v>
      </c>
      <c r="F14" s="11">
        <v>435</v>
      </c>
      <c r="G14" s="11">
        <v>1010</v>
      </c>
      <c r="H14" s="11">
        <v>2285</v>
      </c>
      <c r="I14" s="11">
        <v>8221</v>
      </c>
      <c r="J14" s="11">
        <v>4650</v>
      </c>
      <c r="K14" s="11">
        <v>1886</v>
      </c>
      <c r="L14" s="10">
        <f t="shared" si="0"/>
        <v>56.562461987592748</v>
      </c>
      <c r="M14" s="10">
        <f t="shared" si="1"/>
        <v>20.496289989052428</v>
      </c>
      <c r="N14" s="1">
        <f t="shared" si="2"/>
        <v>22.941248023354824</v>
      </c>
    </row>
    <row r="15" spans="1:14">
      <c r="A15" s="12" t="s">
        <v>8</v>
      </c>
      <c r="B15" s="11">
        <v>4356</v>
      </c>
      <c r="C15" s="11">
        <v>1053</v>
      </c>
      <c r="D15" s="11">
        <v>89</v>
      </c>
      <c r="E15" s="11">
        <v>176</v>
      </c>
      <c r="F15" s="11">
        <v>297</v>
      </c>
      <c r="G15" s="11">
        <v>575</v>
      </c>
      <c r="H15" s="11">
        <v>1217</v>
      </c>
      <c r="I15" s="11">
        <v>4192</v>
      </c>
      <c r="J15" s="11">
        <v>2199</v>
      </c>
      <c r="K15" s="11">
        <v>856</v>
      </c>
      <c r="L15" s="10">
        <f t="shared" si="0"/>
        <v>52.457061068702295</v>
      </c>
      <c r="M15" s="10">
        <f t="shared" si="1"/>
        <v>27.123091603053435</v>
      </c>
      <c r="N15" s="1">
        <f t="shared" si="2"/>
        <v>20.419847328244277</v>
      </c>
    </row>
    <row r="16" spans="1:14">
      <c r="A16" s="12" t="s">
        <v>30</v>
      </c>
      <c r="B16" s="11">
        <v>38232</v>
      </c>
      <c r="C16" s="11">
        <v>4657</v>
      </c>
      <c r="D16" s="11">
        <v>301</v>
      </c>
      <c r="E16" s="11">
        <v>727</v>
      </c>
      <c r="F16" s="11">
        <v>1855</v>
      </c>
      <c r="G16" s="11">
        <v>4236</v>
      </c>
      <c r="H16" s="11">
        <v>8487</v>
      </c>
      <c r="I16" s="11">
        <v>34402</v>
      </c>
      <c r="J16" s="11">
        <v>22432</v>
      </c>
      <c r="K16" s="11">
        <v>4851</v>
      </c>
      <c r="L16" s="10">
        <f t="shared" si="0"/>
        <v>65.205511307482126</v>
      </c>
      <c r="M16" s="10">
        <f t="shared" si="1"/>
        <v>20.69356432765537</v>
      </c>
      <c r="N16" s="1">
        <f t="shared" si="2"/>
        <v>14.100924364862507</v>
      </c>
    </row>
    <row r="17" spans="1:14">
      <c r="A17" s="12" t="s">
        <v>11</v>
      </c>
      <c r="B17" s="11">
        <v>1998</v>
      </c>
      <c r="C17" s="11">
        <v>276</v>
      </c>
      <c r="D17" s="11">
        <v>22</v>
      </c>
      <c r="E17" s="11">
        <v>43</v>
      </c>
      <c r="F17" s="11">
        <v>101</v>
      </c>
      <c r="G17" s="11">
        <v>204</v>
      </c>
      <c r="H17" s="11">
        <v>391</v>
      </c>
      <c r="I17" s="11">
        <v>1883</v>
      </c>
      <c r="J17" s="11">
        <v>1210</v>
      </c>
      <c r="K17" s="11">
        <v>303</v>
      </c>
      <c r="L17" s="10">
        <f t="shared" si="0"/>
        <v>64.259160913436006</v>
      </c>
      <c r="M17" s="10">
        <f t="shared" si="1"/>
        <v>19.649495485926714</v>
      </c>
      <c r="N17" s="1">
        <f t="shared" si="2"/>
        <v>16.091343600637281</v>
      </c>
    </row>
    <row r="18" spans="1:14">
      <c r="A18" s="12">
        <v>504</v>
      </c>
      <c r="B18" s="11">
        <v>2110</v>
      </c>
      <c r="C18" s="11">
        <v>107</v>
      </c>
      <c r="D18" s="11">
        <v>0</v>
      </c>
      <c r="E18" s="11">
        <v>0</v>
      </c>
      <c r="F18" s="11">
        <v>43</v>
      </c>
      <c r="G18" s="11">
        <v>139</v>
      </c>
      <c r="H18" s="11">
        <v>212</v>
      </c>
      <c r="I18" s="11">
        <v>2005</v>
      </c>
      <c r="J18" s="11">
        <v>1611</v>
      </c>
      <c r="K18" s="11">
        <v>212</v>
      </c>
      <c r="L18" s="10">
        <f t="shared" si="0"/>
        <v>80.349127182044882</v>
      </c>
      <c r="M18" s="10">
        <f t="shared" si="1"/>
        <v>9.0773067331670827</v>
      </c>
      <c r="N18" s="1">
        <f t="shared" si="2"/>
        <v>10.57356608478803</v>
      </c>
    </row>
    <row r="19" spans="1:14">
      <c r="A19" s="12" t="s">
        <v>9</v>
      </c>
      <c r="B19" s="11">
        <v>40504</v>
      </c>
      <c r="C19" s="11">
        <v>5306</v>
      </c>
      <c r="D19" s="11">
        <v>292</v>
      </c>
      <c r="E19" s="11">
        <v>574</v>
      </c>
      <c r="F19" s="11">
        <v>1250</v>
      </c>
      <c r="G19" s="11">
        <v>2592</v>
      </c>
      <c r="H19" s="11">
        <v>7373</v>
      </c>
      <c r="I19" s="11">
        <v>38437</v>
      </c>
      <c r="J19" s="11">
        <v>30775</v>
      </c>
      <c r="K19" s="11">
        <v>2954</v>
      </c>
      <c r="L19" s="10">
        <f t="shared" si="0"/>
        <v>80.066082160418347</v>
      </c>
      <c r="M19" s="10">
        <f t="shared" si="1"/>
        <v>12.248614616125089</v>
      </c>
      <c r="N19" s="1">
        <f t="shared" si="2"/>
        <v>7.6853032234565646</v>
      </c>
    </row>
    <row r="20" spans="1:14">
      <c r="A20" s="12" t="s">
        <v>10</v>
      </c>
      <c r="B20" s="11">
        <v>42673</v>
      </c>
      <c r="C20" s="11">
        <v>5559</v>
      </c>
      <c r="D20" s="11">
        <v>373</v>
      </c>
      <c r="E20" s="11">
        <v>662</v>
      </c>
      <c r="F20" s="11">
        <v>1534</v>
      </c>
      <c r="G20" s="11">
        <v>3586</v>
      </c>
      <c r="H20" s="11">
        <v>8705</v>
      </c>
      <c r="I20" s="11">
        <v>39527</v>
      </c>
      <c r="J20" s="11">
        <v>28957</v>
      </c>
      <c r="K20" s="11">
        <v>4415</v>
      </c>
      <c r="L20" s="10">
        <f t="shared" si="0"/>
        <v>73.258785134212062</v>
      </c>
      <c r="M20" s="10">
        <f t="shared" si="1"/>
        <v>15.571634578895438</v>
      </c>
      <c r="N20" s="1">
        <f t="shared" si="2"/>
        <v>11.169580286892504</v>
      </c>
    </row>
  </sheetData>
  <mergeCells count="1">
    <mergeCell ref="D3:G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/>
  </sheetViews>
  <sheetFormatPr baseColWidth="10" defaultColWidth="8.83203125" defaultRowHeight="13" x14ac:dyDescent="0"/>
  <cols>
    <col min="1" max="1" width="23.5" style="92" customWidth="1"/>
    <col min="2" max="16384" width="8.83203125" style="92"/>
  </cols>
  <sheetData>
    <row r="1" spans="1:15">
      <c r="A1" s="91" t="s">
        <v>32</v>
      </c>
    </row>
    <row r="3" spans="1:15">
      <c r="B3" s="9"/>
      <c r="C3" s="9"/>
      <c r="D3" s="93" t="s">
        <v>15</v>
      </c>
      <c r="E3" s="94"/>
      <c r="F3" s="94"/>
      <c r="G3" s="96"/>
      <c r="H3" s="95"/>
      <c r="I3" s="9"/>
      <c r="J3" s="9"/>
      <c r="K3" s="9"/>
      <c r="L3" s="9"/>
      <c r="M3" s="7"/>
      <c r="N3" s="7"/>
      <c r="O3" s="7"/>
    </row>
    <row r="4" spans="1:15" ht="55">
      <c r="A4" s="6" t="s">
        <v>28</v>
      </c>
      <c r="B4" s="5" t="s">
        <v>16</v>
      </c>
      <c r="C4" s="5" t="s">
        <v>17</v>
      </c>
      <c r="D4" s="4" t="s">
        <v>18</v>
      </c>
      <c r="E4" s="3" t="s">
        <v>19</v>
      </c>
      <c r="F4" s="3" t="s">
        <v>20</v>
      </c>
      <c r="G4" s="3" t="s">
        <v>21</v>
      </c>
      <c r="H4" s="2" t="s">
        <v>33</v>
      </c>
      <c r="I4" s="5" t="s">
        <v>22</v>
      </c>
      <c r="J4" s="5" t="s">
        <v>23</v>
      </c>
      <c r="K4" s="5" t="s">
        <v>0</v>
      </c>
      <c r="L4" s="5" t="s">
        <v>24</v>
      </c>
      <c r="M4" s="8" t="s">
        <v>25</v>
      </c>
      <c r="N4" s="8" t="s">
        <v>26</v>
      </c>
      <c r="O4" s="8" t="s">
        <v>27</v>
      </c>
    </row>
    <row r="5" spans="1:15">
      <c r="A5" s="12" t="s">
        <v>1</v>
      </c>
      <c r="B5" s="11">
        <v>84741</v>
      </c>
      <c r="C5" s="11">
        <v>11491</v>
      </c>
      <c r="D5" s="11">
        <v>781</v>
      </c>
      <c r="E5" s="11">
        <v>1444</v>
      </c>
      <c r="F5" s="11">
        <v>2629</v>
      </c>
      <c r="G5" s="11">
        <v>5345</v>
      </c>
      <c r="H5" s="11">
        <v>4618</v>
      </c>
      <c r="I5" s="11">
        <v>15419</v>
      </c>
      <c r="J5" s="11">
        <v>80813</v>
      </c>
      <c r="K5" s="11">
        <v>63218</v>
      </c>
      <c r="L5" s="11">
        <v>2778</v>
      </c>
      <c r="M5" s="10">
        <f>IF(J5=0,"n/a",K5/J5*100)</f>
        <v>78.227512900152206</v>
      </c>
      <c r="N5" s="10">
        <f>IF(J5=0,"n/a",(D5+E5+F5+G5+H5)/J5*100)</f>
        <v>18.334921361662111</v>
      </c>
      <c r="O5" s="1">
        <f>IF(J5=0,"n/a",L5/J5*100)</f>
        <v>3.4375657381856874</v>
      </c>
    </row>
    <row r="6" spans="1:15">
      <c r="A6" s="12" t="s">
        <v>2</v>
      </c>
      <c r="B6" s="11">
        <v>2490</v>
      </c>
      <c r="C6" s="11">
        <v>306</v>
      </c>
      <c r="D6" s="11">
        <v>38</v>
      </c>
      <c r="E6" s="11">
        <v>79</v>
      </c>
      <c r="F6" s="11">
        <v>147</v>
      </c>
      <c r="G6" s="11">
        <v>248</v>
      </c>
      <c r="H6" s="11">
        <v>264</v>
      </c>
      <c r="I6" s="11">
        <v>589</v>
      </c>
      <c r="J6" s="11">
        <v>2207</v>
      </c>
      <c r="K6" s="11">
        <v>1298</v>
      </c>
      <c r="L6" s="11">
        <v>133</v>
      </c>
      <c r="M6" s="10">
        <f t="shared" ref="M6:M20" si="0">IF(J6=0,"n/a",K6/J6*100)</f>
        <v>58.81286814680562</v>
      </c>
      <c r="N6" s="10">
        <f t="shared" ref="N6:N20" si="1">IF(J6=0,"n/a",(D6+E6+F6+G6+H6)/J6*100)</f>
        <v>35.160851835070233</v>
      </c>
      <c r="O6" s="1">
        <f t="shared" ref="O6:O20" si="2">IF(J6=0,"n/a",L6/J6*100)</f>
        <v>6.0262800181241509</v>
      </c>
    </row>
    <row r="7" spans="1:15">
      <c r="A7" s="12" t="s">
        <v>3</v>
      </c>
      <c r="B7" s="11">
        <v>6807</v>
      </c>
      <c r="C7" s="11">
        <v>1339</v>
      </c>
      <c r="D7" s="11">
        <v>58</v>
      </c>
      <c r="E7" s="11">
        <v>89</v>
      </c>
      <c r="F7" s="11">
        <v>117</v>
      </c>
      <c r="G7" s="11">
        <v>291</v>
      </c>
      <c r="H7" s="11">
        <v>323</v>
      </c>
      <c r="I7" s="11">
        <v>1186</v>
      </c>
      <c r="J7" s="11">
        <v>6960</v>
      </c>
      <c r="K7" s="11">
        <v>5855</v>
      </c>
      <c r="L7" s="11">
        <v>227</v>
      </c>
      <c r="M7" s="10">
        <f t="shared" si="0"/>
        <v>84.123563218390814</v>
      </c>
      <c r="N7" s="10">
        <f t="shared" si="1"/>
        <v>12.614942528735632</v>
      </c>
      <c r="O7" s="1">
        <f t="shared" si="2"/>
        <v>3.2614942528735633</v>
      </c>
    </row>
    <row r="8" spans="1:15">
      <c r="A8" s="12" t="s">
        <v>12</v>
      </c>
      <c r="B8" s="11">
        <v>6487</v>
      </c>
      <c r="C8" s="11">
        <v>1159</v>
      </c>
      <c r="D8" s="11">
        <v>47</v>
      </c>
      <c r="E8" s="11">
        <v>81</v>
      </c>
      <c r="F8" s="11">
        <v>105</v>
      </c>
      <c r="G8" s="11">
        <v>254</v>
      </c>
      <c r="H8" s="11">
        <v>281</v>
      </c>
      <c r="I8" s="11">
        <v>1065</v>
      </c>
      <c r="J8" s="11">
        <v>6581</v>
      </c>
      <c r="K8" s="11">
        <v>5606</v>
      </c>
      <c r="L8" s="11">
        <v>207</v>
      </c>
      <c r="M8" s="10">
        <f t="shared" si="0"/>
        <v>85.184622397811879</v>
      </c>
      <c r="N8" s="10">
        <f t="shared" si="1"/>
        <v>11.669958972800485</v>
      </c>
      <c r="O8" s="1">
        <f t="shared" si="2"/>
        <v>3.1454186293876307</v>
      </c>
    </row>
    <row r="9" spans="1:15">
      <c r="A9" s="12" t="s">
        <v>13</v>
      </c>
      <c r="B9" s="11">
        <v>320</v>
      </c>
      <c r="C9" s="11">
        <v>180</v>
      </c>
      <c r="D9" s="11">
        <v>11</v>
      </c>
      <c r="E9" s="11">
        <v>8</v>
      </c>
      <c r="F9" s="11">
        <v>12</v>
      </c>
      <c r="G9" s="11">
        <v>37</v>
      </c>
      <c r="H9" s="11">
        <v>42</v>
      </c>
      <c r="I9" s="11">
        <v>121</v>
      </c>
      <c r="J9" s="11">
        <v>379</v>
      </c>
      <c r="K9" s="11">
        <v>249</v>
      </c>
      <c r="L9" s="11">
        <v>20</v>
      </c>
      <c r="M9" s="10">
        <f t="shared" si="0"/>
        <v>65.699208443271772</v>
      </c>
      <c r="N9" s="10">
        <f t="shared" si="1"/>
        <v>29.023746701846964</v>
      </c>
      <c r="O9" s="1">
        <f t="shared" si="2"/>
        <v>5.2770448548812663</v>
      </c>
    </row>
    <row r="10" spans="1:15">
      <c r="A10" s="12" t="s">
        <v>4</v>
      </c>
      <c r="B10" s="11">
        <v>4722</v>
      </c>
      <c r="C10" s="11">
        <v>817</v>
      </c>
      <c r="D10" s="11">
        <v>67</v>
      </c>
      <c r="E10" s="11">
        <v>99</v>
      </c>
      <c r="F10" s="11">
        <v>172</v>
      </c>
      <c r="G10" s="11">
        <v>403</v>
      </c>
      <c r="H10" s="11">
        <v>364</v>
      </c>
      <c r="I10" s="11">
        <v>1304</v>
      </c>
      <c r="J10" s="11">
        <v>4235</v>
      </c>
      <c r="K10" s="11">
        <v>2904</v>
      </c>
      <c r="L10" s="11">
        <v>226</v>
      </c>
      <c r="M10" s="10">
        <f t="shared" si="0"/>
        <v>68.571428571428569</v>
      </c>
      <c r="N10" s="10">
        <f t="shared" si="1"/>
        <v>26.092089728453367</v>
      </c>
      <c r="O10" s="1">
        <f t="shared" si="2"/>
        <v>5.336481700118064</v>
      </c>
    </row>
    <row r="11" spans="1:15">
      <c r="A11" s="12" t="s">
        <v>5</v>
      </c>
      <c r="B11" s="11">
        <v>10808</v>
      </c>
      <c r="C11" s="11">
        <v>1825</v>
      </c>
      <c r="D11" s="11">
        <v>209</v>
      </c>
      <c r="E11" s="11">
        <v>328</v>
      </c>
      <c r="F11" s="11">
        <v>500</v>
      </c>
      <c r="G11" s="11">
        <v>921</v>
      </c>
      <c r="H11" s="11">
        <v>908</v>
      </c>
      <c r="I11" s="11">
        <v>2486</v>
      </c>
      <c r="J11" s="11">
        <v>10147</v>
      </c>
      <c r="K11" s="11">
        <v>6738</v>
      </c>
      <c r="L11" s="11">
        <v>543</v>
      </c>
      <c r="M11" s="10">
        <f t="shared" si="0"/>
        <v>66.403863210801219</v>
      </c>
      <c r="N11" s="10">
        <f t="shared" si="1"/>
        <v>28.24480141913866</v>
      </c>
      <c r="O11" s="1">
        <f t="shared" si="2"/>
        <v>5.3513353700601156</v>
      </c>
    </row>
    <row r="12" spans="1:15">
      <c r="A12" s="12" t="s">
        <v>6</v>
      </c>
      <c r="B12" s="11">
        <v>58644</v>
      </c>
      <c r="C12" s="11">
        <v>6730</v>
      </c>
      <c r="D12" s="11">
        <v>390</v>
      </c>
      <c r="E12" s="11">
        <v>818</v>
      </c>
      <c r="F12" s="11">
        <v>1625</v>
      </c>
      <c r="G12" s="11">
        <v>3376</v>
      </c>
      <c r="H12" s="11">
        <v>2681</v>
      </c>
      <c r="I12" s="11">
        <v>9433</v>
      </c>
      <c r="J12" s="11">
        <v>55941</v>
      </c>
      <c r="K12" s="11">
        <v>45458</v>
      </c>
      <c r="L12" s="11">
        <v>1593</v>
      </c>
      <c r="M12" s="10">
        <f t="shared" si="0"/>
        <v>81.260613861032155</v>
      </c>
      <c r="N12" s="10">
        <f t="shared" si="1"/>
        <v>15.891743086466098</v>
      </c>
      <c r="O12" s="1">
        <f t="shared" si="2"/>
        <v>2.8476430525017431</v>
      </c>
    </row>
    <row r="13" spans="1:15">
      <c r="A13" s="12" t="s">
        <v>29</v>
      </c>
      <c r="B13" s="11">
        <v>1270</v>
      </c>
      <c r="C13" s="11">
        <v>474</v>
      </c>
      <c r="D13" s="11">
        <v>19</v>
      </c>
      <c r="E13" s="11">
        <v>31</v>
      </c>
      <c r="F13" s="11">
        <v>68</v>
      </c>
      <c r="G13" s="11">
        <v>106</v>
      </c>
      <c r="H13" s="11">
        <v>78</v>
      </c>
      <c r="I13" s="11">
        <v>421</v>
      </c>
      <c r="J13" s="11">
        <v>1323</v>
      </c>
      <c r="K13" s="11">
        <v>965</v>
      </c>
      <c r="L13" s="11">
        <v>56</v>
      </c>
      <c r="M13" s="10">
        <f t="shared" si="0"/>
        <v>72.940287226001516</v>
      </c>
      <c r="N13" s="10">
        <f t="shared" si="1"/>
        <v>22.826908541194253</v>
      </c>
      <c r="O13" s="1">
        <f t="shared" si="2"/>
        <v>4.2328042328042326</v>
      </c>
    </row>
    <row r="14" spans="1:15">
      <c r="A14" s="12" t="s">
        <v>7</v>
      </c>
      <c r="B14" s="11">
        <v>9799</v>
      </c>
      <c r="C14" s="11">
        <v>1013</v>
      </c>
      <c r="D14" s="11">
        <v>91</v>
      </c>
      <c r="E14" s="11">
        <v>198</v>
      </c>
      <c r="F14" s="11">
        <v>436</v>
      </c>
      <c r="G14" s="11">
        <v>884</v>
      </c>
      <c r="H14" s="11">
        <v>849</v>
      </c>
      <c r="I14" s="11">
        <v>2120</v>
      </c>
      <c r="J14" s="11">
        <v>8692</v>
      </c>
      <c r="K14" s="11">
        <v>5278</v>
      </c>
      <c r="L14" s="11">
        <v>956</v>
      </c>
      <c r="M14" s="10">
        <f t="shared" si="0"/>
        <v>60.722503451449604</v>
      </c>
      <c r="N14" s="10">
        <f t="shared" si="1"/>
        <v>28.278877128393926</v>
      </c>
      <c r="O14" s="1">
        <f t="shared" si="2"/>
        <v>10.998619420156466</v>
      </c>
    </row>
    <row r="15" spans="1:15">
      <c r="A15" s="12" t="s">
        <v>8</v>
      </c>
      <c r="B15" s="11">
        <v>4588</v>
      </c>
      <c r="C15" s="11">
        <v>1180</v>
      </c>
      <c r="D15" s="11">
        <v>136</v>
      </c>
      <c r="E15" s="11">
        <v>256</v>
      </c>
      <c r="F15" s="11">
        <v>295</v>
      </c>
      <c r="G15" s="11">
        <v>490</v>
      </c>
      <c r="H15" s="11">
        <v>492</v>
      </c>
      <c r="I15" s="11">
        <v>1195</v>
      </c>
      <c r="J15" s="11">
        <v>4573</v>
      </c>
      <c r="K15" s="11">
        <v>2588</v>
      </c>
      <c r="L15" s="11">
        <v>316</v>
      </c>
      <c r="M15" s="10">
        <f t="shared" si="0"/>
        <v>56.593046140389234</v>
      </c>
      <c r="N15" s="10">
        <f t="shared" si="1"/>
        <v>36.496829214957359</v>
      </c>
      <c r="O15" s="1">
        <f t="shared" si="2"/>
        <v>6.9101246446534006</v>
      </c>
    </row>
    <row r="16" spans="1:15">
      <c r="A16" s="12" t="s">
        <v>30</v>
      </c>
      <c r="B16" s="11">
        <v>37677</v>
      </c>
      <c r="C16" s="11">
        <v>4832</v>
      </c>
      <c r="D16" s="11">
        <v>375</v>
      </c>
      <c r="E16" s="11">
        <v>849</v>
      </c>
      <c r="F16" s="11">
        <v>1732</v>
      </c>
      <c r="G16" s="11">
        <v>3477</v>
      </c>
      <c r="H16" s="11">
        <v>3282</v>
      </c>
      <c r="I16" s="11">
        <v>7609</v>
      </c>
      <c r="J16" s="11">
        <v>34900</v>
      </c>
      <c r="K16" s="11">
        <v>23319</v>
      </c>
      <c r="L16" s="11">
        <v>1866</v>
      </c>
      <c r="M16" s="10">
        <f t="shared" si="0"/>
        <v>66.816618911174785</v>
      </c>
      <c r="N16" s="10">
        <f t="shared" si="1"/>
        <v>27.836676217765046</v>
      </c>
      <c r="O16" s="1">
        <f t="shared" si="2"/>
        <v>5.3467048710601723</v>
      </c>
    </row>
    <row r="17" spans="1:15">
      <c r="A17" s="12" t="s">
        <v>11</v>
      </c>
      <c r="B17" s="11">
        <v>2278</v>
      </c>
      <c r="C17" s="11">
        <v>251</v>
      </c>
      <c r="D17" s="11">
        <v>46</v>
      </c>
      <c r="E17" s="11">
        <v>81</v>
      </c>
      <c r="F17" s="11">
        <v>109</v>
      </c>
      <c r="G17" s="11">
        <v>197</v>
      </c>
      <c r="H17" s="11">
        <v>207</v>
      </c>
      <c r="I17" s="11">
        <v>375</v>
      </c>
      <c r="J17" s="11">
        <v>2154</v>
      </c>
      <c r="K17" s="11">
        <v>1401</v>
      </c>
      <c r="L17" s="11">
        <v>113</v>
      </c>
      <c r="M17" s="10">
        <f t="shared" si="0"/>
        <v>65.041782729805007</v>
      </c>
      <c r="N17" s="10">
        <f t="shared" si="1"/>
        <v>29.71216341689879</v>
      </c>
      <c r="O17" s="1">
        <f t="shared" si="2"/>
        <v>5.2460538532961936</v>
      </c>
    </row>
    <row r="18" spans="1:15">
      <c r="A18" s="12">
        <v>504</v>
      </c>
      <c r="B18" s="11">
        <v>1572</v>
      </c>
      <c r="C18" s="11">
        <v>81</v>
      </c>
      <c r="D18" s="11">
        <v>0</v>
      </c>
      <c r="E18" s="11">
        <v>0</v>
      </c>
      <c r="F18" s="11">
        <v>0</v>
      </c>
      <c r="G18" s="11">
        <v>75</v>
      </c>
      <c r="H18" s="11">
        <v>113</v>
      </c>
      <c r="I18" s="11">
        <v>76</v>
      </c>
      <c r="J18" s="11">
        <v>1577</v>
      </c>
      <c r="K18" s="11">
        <v>1328</v>
      </c>
      <c r="L18" s="11">
        <v>61</v>
      </c>
      <c r="M18" s="10">
        <f t="shared" si="0"/>
        <v>84.210526315789465</v>
      </c>
      <c r="N18" s="10">
        <f t="shared" si="1"/>
        <v>11.92136968928345</v>
      </c>
      <c r="O18" s="1">
        <f t="shared" si="2"/>
        <v>3.8681039949270768</v>
      </c>
    </row>
    <row r="19" spans="1:15">
      <c r="A19" s="12" t="s">
        <v>9</v>
      </c>
      <c r="B19" s="11">
        <v>41076</v>
      </c>
      <c r="C19" s="11">
        <v>5555</v>
      </c>
      <c r="D19" s="11">
        <v>372</v>
      </c>
      <c r="E19" s="11">
        <v>656</v>
      </c>
      <c r="F19" s="11">
        <v>1125</v>
      </c>
      <c r="G19" s="11">
        <v>2207</v>
      </c>
      <c r="H19" s="11">
        <v>1884</v>
      </c>
      <c r="I19" s="11">
        <v>7157</v>
      </c>
      <c r="J19" s="11">
        <v>39474</v>
      </c>
      <c r="K19" s="11">
        <v>32121</v>
      </c>
      <c r="L19" s="11">
        <v>1109</v>
      </c>
      <c r="M19" s="10">
        <f t="shared" si="0"/>
        <v>81.372549019607845</v>
      </c>
      <c r="N19" s="10">
        <f t="shared" si="1"/>
        <v>15.818006789279018</v>
      </c>
      <c r="O19" s="1">
        <f t="shared" si="2"/>
        <v>2.8094441911131378</v>
      </c>
    </row>
    <row r="20" spans="1:15">
      <c r="A20" s="12" t="s">
        <v>10</v>
      </c>
      <c r="B20" s="11">
        <v>43665</v>
      </c>
      <c r="C20" s="11">
        <v>5936</v>
      </c>
      <c r="D20" s="11">
        <v>409</v>
      </c>
      <c r="E20" s="11">
        <v>788</v>
      </c>
      <c r="F20" s="11">
        <v>1504</v>
      </c>
      <c r="G20" s="11">
        <v>3138</v>
      </c>
      <c r="H20" s="11">
        <v>2734</v>
      </c>
      <c r="I20" s="11">
        <v>8262</v>
      </c>
      <c r="J20" s="11">
        <v>41339</v>
      </c>
      <c r="K20" s="11">
        <v>31097</v>
      </c>
      <c r="L20" s="11">
        <v>1669</v>
      </c>
      <c r="M20" s="10">
        <f t="shared" si="0"/>
        <v>75.224364401654611</v>
      </c>
      <c r="N20" s="10">
        <f t="shared" si="1"/>
        <v>20.738285880161591</v>
      </c>
      <c r="O20" s="1">
        <f t="shared" si="2"/>
        <v>4.0373497181837976</v>
      </c>
    </row>
  </sheetData>
  <mergeCells count="1">
    <mergeCell ref="D3:H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"/>
  <sheetViews>
    <sheetView workbookViewId="0">
      <selection activeCell="H38" sqref="H38"/>
    </sheetView>
  </sheetViews>
  <sheetFormatPr baseColWidth="10" defaultColWidth="8.83203125" defaultRowHeight="11" x14ac:dyDescent="0"/>
  <cols>
    <col min="1" max="1" width="17.33203125" style="17" customWidth="1"/>
    <col min="2" max="3" width="5.33203125" style="17" bestFit="1" customWidth="1"/>
    <col min="4" max="7" width="5.5" style="17" customWidth="1"/>
    <col min="8" max="8" width="3.5" style="17" bestFit="1" customWidth="1"/>
    <col min="9" max="14" width="4.5" style="17" bestFit="1" customWidth="1"/>
    <col min="15" max="15" width="5.5" style="17" bestFit="1" customWidth="1"/>
    <col min="16" max="17" width="4.5" style="17" bestFit="1" customWidth="1"/>
    <col min="18" max="19" width="5.5" style="17" bestFit="1" customWidth="1"/>
    <col min="20" max="20" width="6.83203125" style="17" customWidth="1"/>
    <col min="21" max="21" width="5.83203125" style="17" customWidth="1"/>
    <col min="22" max="23" width="5.33203125" style="17" customWidth="1"/>
    <col min="24" max="24" width="5.5" style="17" bestFit="1" customWidth="1"/>
    <col min="25" max="25" width="5.5" style="17" customWidth="1"/>
    <col min="26" max="26" width="9.83203125" style="17" customWidth="1"/>
    <col min="27" max="27" width="5.33203125" style="17" bestFit="1" customWidth="1"/>
    <col min="28" max="28" width="5.83203125" style="17" bestFit="1" customWidth="1"/>
    <col min="29" max="29" width="5.1640625" style="17" customWidth="1"/>
    <col min="30" max="30" width="5.33203125" style="17" bestFit="1" customWidth="1"/>
    <col min="31" max="31" width="7.83203125" style="17" customWidth="1"/>
    <col min="32" max="32" width="11" style="17" customWidth="1"/>
    <col min="33" max="33" width="7.33203125" style="17" customWidth="1"/>
    <col min="34" max="34" width="8.5" style="17" customWidth="1"/>
    <col min="35" max="35" width="7.1640625" style="17" bestFit="1" customWidth="1"/>
    <col min="36" max="256" width="8.83203125" style="17"/>
    <col min="257" max="257" width="17.33203125" style="17" customWidth="1"/>
    <col min="258" max="259" width="5.33203125" style="17" bestFit="1" customWidth="1"/>
    <col min="260" max="263" width="5.5" style="17" customWidth="1"/>
    <col min="264" max="264" width="3.5" style="17" bestFit="1" customWidth="1"/>
    <col min="265" max="270" width="4.5" style="17" bestFit="1" customWidth="1"/>
    <col min="271" max="271" width="5.5" style="17" bestFit="1" customWidth="1"/>
    <col min="272" max="273" width="4.5" style="17" bestFit="1" customWidth="1"/>
    <col min="274" max="275" width="5.5" style="17" bestFit="1" customWidth="1"/>
    <col min="276" max="276" width="6.83203125" style="17" customWidth="1"/>
    <col min="277" max="277" width="5.83203125" style="17" customWidth="1"/>
    <col min="278" max="279" width="5.33203125" style="17" customWidth="1"/>
    <col min="280" max="280" width="5.5" style="17" bestFit="1" customWidth="1"/>
    <col min="281" max="281" width="5.5" style="17" customWidth="1"/>
    <col min="282" max="282" width="9.83203125" style="17" customWidth="1"/>
    <col min="283" max="283" width="5.33203125" style="17" bestFit="1" customWidth="1"/>
    <col min="284" max="284" width="5.83203125" style="17" bestFit="1" customWidth="1"/>
    <col min="285" max="285" width="5.1640625" style="17" customWidth="1"/>
    <col min="286" max="286" width="5.33203125" style="17" bestFit="1" customWidth="1"/>
    <col min="287" max="287" width="7.83203125" style="17" customWidth="1"/>
    <col min="288" max="288" width="11" style="17" customWidth="1"/>
    <col min="289" max="289" width="7.33203125" style="17" customWidth="1"/>
    <col min="290" max="290" width="8.5" style="17" customWidth="1"/>
    <col min="291" max="291" width="7.1640625" style="17" bestFit="1" customWidth="1"/>
    <col min="292" max="512" width="8.83203125" style="17"/>
    <col min="513" max="513" width="17.33203125" style="17" customWidth="1"/>
    <col min="514" max="515" width="5.33203125" style="17" bestFit="1" customWidth="1"/>
    <col min="516" max="519" width="5.5" style="17" customWidth="1"/>
    <col min="520" max="520" width="3.5" style="17" bestFit="1" customWidth="1"/>
    <col min="521" max="526" width="4.5" style="17" bestFit="1" customWidth="1"/>
    <col min="527" max="527" width="5.5" style="17" bestFit="1" customWidth="1"/>
    <col min="528" max="529" width="4.5" style="17" bestFit="1" customWidth="1"/>
    <col min="530" max="531" width="5.5" style="17" bestFit="1" customWidth="1"/>
    <col min="532" max="532" width="6.83203125" style="17" customWidth="1"/>
    <col min="533" max="533" width="5.83203125" style="17" customWidth="1"/>
    <col min="534" max="535" width="5.33203125" style="17" customWidth="1"/>
    <col min="536" max="536" width="5.5" style="17" bestFit="1" customWidth="1"/>
    <col min="537" max="537" width="5.5" style="17" customWidth="1"/>
    <col min="538" max="538" width="9.83203125" style="17" customWidth="1"/>
    <col min="539" max="539" width="5.33203125" style="17" bestFit="1" customWidth="1"/>
    <col min="540" max="540" width="5.83203125" style="17" bestFit="1" customWidth="1"/>
    <col min="541" max="541" width="5.1640625" style="17" customWidth="1"/>
    <col min="542" max="542" width="5.33203125" style="17" bestFit="1" customWidth="1"/>
    <col min="543" max="543" width="7.83203125" style="17" customWidth="1"/>
    <col min="544" max="544" width="11" style="17" customWidth="1"/>
    <col min="545" max="545" width="7.33203125" style="17" customWidth="1"/>
    <col min="546" max="546" width="8.5" style="17" customWidth="1"/>
    <col min="547" max="547" width="7.1640625" style="17" bestFit="1" customWidth="1"/>
    <col min="548" max="768" width="8.83203125" style="17"/>
    <col min="769" max="769" width="17.33203125" style="17" customWidth="1"/>
    <col min="770" max="771" width="5.33203125" style="17" bestFit="1" customWidth="1"/>
    <col min="772" max="775" width="5.5" style="17" customWidth="1"/>
    <col min="776" max="776" width="3.5" style="17" bestFit="1" customWidth="1"/>
    <col min="777" max="782" width="4.5" style="17" bestFit="1" customWidth="1"/>
    <col min="783" max="783" width="5.5" style="17" bestFit="1" customWidth="1"/>
    <col min="784" max="785" width="4.5" style="17" bestFit="1" customWidth="1"/>
    <col min="786" max="787" width="5.5" style="17" bestFit="1" customWidth="1"/>
    <col min="788" max="788" width="6.83203125" style="17" customWidth="1"/>
    <col min="789" max="789" width="5.83203125" style="17" customWidth="1"/>
    <col min="790" max="791" width="5.33203125" style="17" customWidth="1"/>
    <col min="792" max="792" width="5.5" style="17" bestFit="1" customWidth="1"/>
    <col min="793" max="793" width="5.5" style="17" customWidth="1"/>
    <col min="794" max="794" width="9.83203125" style="17" customWidth="1"/>
    <col min="795" max="795" width="5.33203125" style="17" bestFit="1" customWidth="1"/>
    <col min="796" max="796" width="5.83203125" style="17" bestFit="1" customWidth="1"/>
    <col min="797" max="797" width="5.1640625" style="17" customWidth="1"/>
    <col min="798" max="798" width="5.33203125" style="17" bestFit="1" customWidth="1"/>
    <col min="799" max="799" width="7.83203125" style="17" customWidth="1"/>
    <col min="800" max="800" width="11" style="17" customWidth="1"/>
    <col min="801" max="801" width="7.33203125" style="17" customWidth="1"/>
    <col min="802" max="802" width="8.5" style="17" customWidth="1"/>
    <col min="803" max="803" width="7.1640625" style="17" bestFit="1" customWidth="1"/>
    <col min="804" max="1024" width="8.83203125" style="17"/>
    <col min="1025" max="1025" width="17.33203125" style="17" customWidth="1"/>
    <col min="1026" max="1027" width="5.33203125" style="17" bestFit="1" customWidth="1"/>
    <col min="1028" max="1031" width="5.5" style="17" customWidth="1"/>
    <col min="1032" max="1032" width="3.5" style="17" bestFit="1" customWidth="1"/>
    <col min="1033" max="1038" width="4.5" style="17" bestFit="1" customWidth="1"/>
    <col min="1039" max="1039" width="5.5" style="17" bestFit="1" customWidth="1"/>
    <col min="1040" max="1041" width="4.5" style="17" bestFit="1" customWidth="1"/>
    <col min="1042" max="1043" width="5.5" style="17" bestFit="1" customWidth="1"/>
    <col min="1044" max="1044" width="6.83203125" style="17" customWidth="1"/>
    <col min="1045" max="1045" width="5.83203125" style="17" customWidth="1"/>
    <col min="1046" max="1047" width="5.33203125" style="17" customWidth="1"/>
    <col min="1048" max="1048" width="5.5" style="17" bestFit="1" customWidth="1"/>
    <col min="1049" max="1049" width="5.5" style="17" customWidth="1"/>
    <col min="1050" max="1050" width="9.83203125" style="17" customWidth="1"/>
    <col min="1051" max="1051" width="5.33203125" style="17" bestFit="1" customWidth="1"/>
    <col min="1052" max="1052" width="5.83203125" style="17" bestFit="1" customWidth="1"/>
    <col min="1053" max="1053" width="5.1640625" style="17" customWidth="1"/>
    <col min="1054" max="1054" width="5.33203125" style="17" bestFit="1" customWidth="1"/>
    <col min="1055" max="1055" width="7.83203125" style="17" customWidth="1"/>
    <col min="1056" max="1056" width="11" style="17" customWidth="1"/>
    <col min="1057" max="1057" width="7.33203125" style="17" customWidth="1"/>
    <col min="1058" max="1058" width="8.5" style="17" customWidth="1"/>
    <col min="1059" max="1059" width="7.1640625" style="17" bestFit="1" customWidth="1"/>
    <col min="1060" max="1280" width="8.83203125" style="17"/>
    <col min="1281" max="1281" width="17.33203125" style="17" customWidth="1"/>
    <col min="1282" max="1283" width="5.33203125" style="17" bestFit="1" customWidth="1"/>
    <col min="1284" max="1287" width="5.5" style="17" customWidth="1"/>
    <col min="1288" max="1288" width="3.5" style="17" bestFit="1" customWidth="1"/>
    <col min="1289" max="1294" width="4.5" style="17" bestFit="1" customWidth="1"/>
    <col min="1295" max="1295" width="5.5" style="17" bestFit="1" customWidth="1"/>
    <col min="1296" max="1297" width="4.5" style="17" bestFit="1" customWidth="1"/>
    <col min="1298" max="1299" width="5.5" style="17" bestFit="1" customWidth="1"/>
    <col min="1300" max="1300" width="6.83203125" style="17" customWidth="1"/>
    <col min="1301" max="1301" width="5.83203125" style="17" customWidth="1"/>
    <col min="1302" max="1303" width="5.33203125" style="17" customWidth="1"/>
    <col min="1304" max="1304" width="5.5" style="17" bestFit="1" customWidth="1"/>
    <col min="1305" max="1305" width="5.5" style="17" customWidth="1"/>
    <col min="1306" max="1306" width="9.83203125" style="17" customWidth="1"/>
    <col min="1307" max="1307" width="5.33203125" style="17" bestFit="1" customWidth="1"/>
    <col min="1308" max="1308" width="5.83203125" style="17" bestFit="1" customWidth="1"/>
    <col min="1309" max="1309" width="5.1640625" style="17" customWidth="1"/>
    <col min="1310" max="1310" width="5.33203125" style="17" bestFit="1" customWidth="1"/>
    <col min="1311" max="1311" width="7.83203125" style="17" customWidth="1"/>
    <col min="1312" max="1312" width="11" style="17" customWidth="1"/>
    <col min="1313" max="1313" width="7.33203125" style="17" customWidth="1"/>
    <col min="1314" max="1314" width="8.5" style="17" customWidth="1"/>
    <col min="1315" max="1315" width="7.1640625" style="17" bestFit="1" customWidth="1"/>
    <col min="1316" max="1536" width="8.83203125" style="17"/>
    <col min="1537" max="1537" width="17.33203125" style="17" customWidth="1"/>
    <col min="1538" max="1539" width="5.33203125" style="17" bestFit="1" customWidth="1"/>
    <col min="1540" max="1543" width="5.5" style="17" customWidth="1"/>
    <col min="1544" max="1544" width="3.5" style="17" bestFit="1" customWidth="1"/>
    <col min="1545" max="1550" width="4.5" style="17" bestFit="1" customWidth="1"/>
    <col min="1551" max="1551" width="5.5" style="17" bestFit="1" customWidth="1"/>
    <col min="1552" max="1553" width="4.5" style="17" bestFit="1" customWidth="1"/>
    <col min="1554" max="1555" width="5.5" style="17" bestFit="1" customWidth="1"/>
    <col min="1556" max="1556" width="6.83203125" style="17" customWidth="1"/>
    <col min="1557" max="1557" width="5.83203125" style="17" customWidth="1"/>
    <col min="1558" max="1559" width="5.33203125" style="17" customWidth="1"/>
    <col min="1560" max="1560" width="5.5" style="17" bestFit="1" customWidth="1"/>
    <col min="1561" max="1561" width="5.5" style="17" customWidth="1"/>
    <col min="1562" max="1562" width="9.83203125" style="17" customWidth="1"/>
    <col min="1563" max="1563" width="5.33203125" style="17" bestFit="1" customWidth="1"/>
    <col min="1564" max="1564" width="5.83203125" style="17" bestFit="1" customWidth="1"/>
    <col min="1565" max="1565" width="5.1640625" style="17" customWidth="1"/>
    <col min="1566" max="1566" width="5.33203125" style="17" bestFit="1" customWidth="1"/>
    <col min="1567" max="1567" width="7.83203125" style="17" customWidth="1"/>
    <col min="1568" max="1568" width="11" style="17" customWidth="1"/>
    <col min="1569" max="1569" width="7.33203125" style="17" customWidth="1"/>
    <col min="1570" max="1570" width="8.5" style="17" customWidth="1"/>
    <col min="1571" max="1571" width="7.1640625" style="17" bestFit="1" customWidth="1"/>
    <col min="1572" max="1792" width="8.83203125" style="17"/>
    <col min="1793" max="1793" width="17.33203125" style="17" customWidth="1"/>
    <col min="1794" max="1795" width="5.33203125" style="17" bestFit="1" customWidth="1"/>
    <col min="1796" max="1799" width="5.5" style="17" customWidth="1"/>
    <col min="1800" max="1800" width="3.5" style="17" bestFit="1" customWidth="1"/>
    <col min="1801" max="1806" width="4.5" style="17" bestFit="1" customWidth="1"/>
    <col min="1807" max="1807" width="5.5" style="17" bestFit="1" customWidth="1"/>
    <col min="1808" max="1809" width="4.5" style="17" bestFit="1" customWidth="1"/>
    <col min="1810" max="1811" width="5.5" style="17" bestFit="1" customWidth="1"/>
    <col min="1812" max="1812" width="6.83203125" style="17" customWidth="1"/>
    <col min="1813" max="1813" width="5.83203125" style="17" customWidth="1"/>
    <col min="1814" max="1815" width="5.33203125" style="17" customWidth="1"/>
    <col min="1816" max="1816" width="5.5" style="17" bestFit="1" customWidth="1"/>
    <col min="1817" max="1817" width="5.5" style="17" customWidth="1"/>
    <col min="1818" max="1818" width="9.83203125" style="17" customWidth="1"/>
    <col min="1819" max="1819" width="5.33203125" style="17" bestFit="1" customWidth="1"/>
    <col min="1820" max="1820" width="5.83203125" style="17" bestFit="1" customWidth="1"/>
    <col min="1821" max="1821" width="5.1640625" style="17" customWidth="1"/>
    <col min="1822" max="1822" width="5.33203125" style="17" bestFit="1" customWidth="1"/>
    <col min="1823" max="1823" width="7.83203125" style="17" customWidth="1"/>
    <col min="1824" max="1824" width="11" style="17" customWidth="1"/>
    <col min="1825" max="1825" width="7.33203125" style="17" customWidth="1"/>
    <col min="1826" max="1826" width="8.5" style="17" customWidth="1"/>
    <col min="1827" max="1827" width="7.1640625" style="17" bestFit="1" customWidth="1"/>
    <col min="1828" max="2048" width="8.83203125" style="17"/>
    <col min="2049" max="2049" width="17.33203125" style="17" customWidth="1"/>
    <col min="2050" max="2051" width="5.33203125" style="17" bestFit="1" customWidth="1"/>
    <col min="2052" max="2055" width="5.5" style="17" customWidth="1"/>
    <col min="2056" max="2056" width="3.5" style="17" bestFit="1" customWidth="1"/>
    <col min="2057" max="2062" width="4.5" style="17" bestFit="1" customWidth="1"/>
    <col min="2063" max="2063" width="5.5" style="17" bestFit="1" customWidth="1"/>
    <col min="2064" max="2065" width="4.5" style="17" bestFit="1" customWidth="1"/>
    <col min="2066" max="2067" width="5.5" style="17" bestFit="1" customWidth="1"/>
    <col min="2068" max="2068" width="6.83203125" style="17" customWidth="1"/>
    <col min="2069" max="2069" width="5.83203125" style="17" customWidth="1"/>
    <col min="2070" max="2071" width="5.33203125" style="17" customWidth="1"/>
    <col min="2072" max="2072" width="5.5" style="17" bestFit="1" customWidth="1"/>
    <col min="2073" max="2073" width="5.5" style="17" customWidth="1"/>
    <col min="2074" max="2074" width="9.83203125" style="17" customWidth="1"/>
    <col min="2075" max="2075" width="5.33203125" style="17" bestFit="1" customWidth="1"/>
    <col min="2076" max="2076" width="5.83203125" style="17" bestFit="1" customWidth="1"/>
    <col min="2077" max="2077" width="5.1640625" style="17" customWidth="1"/>
    <col min="2078" max="2078" width="5.33203125" style="17" bestFit="1" customWidth="1"/>
    <col min="2079" max="2079" width="7.83203125" style="17" customWidth="1"/>
    <col min="2080" max="2080" width="11" style="17" customWidth="1"/>
    <col min="2081" max="2081" width="7.33203125" style="17" customWidth="1"/>
    <col min="2082" max="2082" width="8.5" style="17" customWidth="1"/>
    <col min="2083" max="2083" width="7.1640625" style="17" bestFit="1" customWidth="1"/>
    <col min="2084" max="2304" width="8.83203125" style="17"/>
    <col min="2305" max="2305" width="17.33203125" style="17" customWidth="1"/>
    <col min="2306" max="2307" width="5.33203125" style="17" bestFit="1" customWidth="1"/>
    <col min="2308" max="2311" width="5.5" style="17" customWidth="1"/>
    <col min="2312" max="2312" width="3.5" style="17" bestFit="1" customWidth="1"/>
    <col min="2313" max="2318" width="4.5" style="17" bestFit="1" customWidth="1"/>
    <col min="2319" max="2319" width="5.5" style="17" bestFit="1" customWidth="1"/>
    <col min="2320" max="2321" width="4.5" style="17" bestFit="1" customWidth="1"/>
    <col min="2322" max="2323" width="5.5" style="17" bestFit="1" customWidth="1"/>
    <col min="2324" max="2324" width="6.83203125" style="17" customWidth="1"/>
    <col min="2325" max="2325" width="5.83203125" style="17" customWidth="1"/>
    <col min="2326" max="2327" width="5.33203125" style="17" customWidth="1"/>
    <col min="2328" max="2328" width="5.5" style="17" bestFit="1" customWidth="1"/>
    <col min="2329" max="2329" width="5.5" style="17" customWidth="1"/>
    <col min="2330" max="2330" width="9.83203125" style="17" customWidth="1"/>
    <col min="2331" max="2331" width="5.33203125" style="17" bestFit="1" customWidth="1"/>
    <col min="2332" max="2332" width="5.83203125" style="17" bestFit="1" customWidth="1"/>
    <col min="2333" max="2333" width="5.1640625" style="17" customWidth="1"/>
    <col min="2334" max="2334" width="5.33203125" style="17" bestFit="1" customWidth="1"/>
    <col min="2335" max="2335" width="7.83203125" style="17" customWidth="1"/>
    <col min="2336" max="2336" width="11" style="17" customWidth="1"/>
    <col min="2337" max="2337" width="7.33203125" style="17" customWidth="1"/>
    <col min="2338" max="2338" width="8.5" style="17" customWidth="1"/>
    <col min="2339" max="2339" width="7.1640625" style="17" bestFit="1" customWidth="1"/>
    <col min="2340" max="2560" width="8.83203125" style="17"/>
    <col min="2561" max="2561" width="17.33203125" style="17" customWidth="1"/>
    <col min="2562" max="2563" width="5.33203125" style="17" bestFit="1" customWidth="1"/>
    <col min="2564" max="2567" width="5.5" style="17" customWidth="1"/>
    <col min="2568" max="2568" width="3.5" style="17" bestFit="1" customWidth="1"/>
    <col min="2569" max="2574" width="4.5" style="17" bestFit="1" customWidth="1"/>
    <col min="2575" max="2575" width="5.5" style="17" bestFit="1" customWidth="1"/>
    <col min="2576" max="2577" width="4.5" style="17" bestFit="1" customWidth="1"/>
    <col min="2578" max="2579" width="5.5" style="17" bestFit="1" customWidth="1"/>
    <col min="2580" max="2580" width="6.83203125" style="17" customWidth="1"/>
    <col min="2581" max="2581" width="5.83203125" style="17" customWidth="1"/>
    <col min="2582" max="2583" width="5.33203125" style="17" customWidth="1"/>
    <col min="2584" max="2584" width="5.5" style="17" bestFit="1" customWidth="1"/>
    <col min="2585" max="2585" width="5.5" style="17" customWidth="1"/>
    <col min="2586" max="2586" width="9.83203125" style="17" customWidth="1"/>
    <col min="2587" max="2587" width="5.33203125" style="17" bestFit="1" customWidth="1"/>
    <col min="2588" max="2588" width="5.83203125" style="17" bestFit="1" customWidth="1"/>
    <col min="2589" max="2589" width="5.1640625" style="17" customWidth="1"/>
    <col min="2590" max="2590" width="5.33203125" style="17" bestFit="1" customWidth="1"/>
    <col min="2591" max="2591" width="7.83203125" style="17" customWidth="1"/>
    <col min="2592" max="2592" width="11" style="17" customWidth="1"/>
    <col min="2593" max="2593" width="7.33203125" style="17" customWidth="1"/>
    <col min="2594" max="2594" width="8.5" style="17" customWidth="1"/>
    <col min="2595" max="2595" width="7.1640625" style="17" bestFit="1" customWidth="1"/>
    <col min="2596" max="2816" width="8.83203125" style="17"/>
    <col min="2817" max="2817" width="17.33203125" style="17" customWidth="1"/>
    <col min="2818" max="2819" width="5.33203125" style="17" bestFit="1" customWidth="1"/>
    <col min="2820" max="2823" width="5.5" style="17" customWidth="1"/>
    <col min="2824" max="2824" width="3.5" style="17" bestFit="1" customWidth="1"/>
    <col min="2825" max="2830" width="4.5" style="17" bestFit="1" customWidth="1"/>
    <col min="2831" max="2831" width="5.5" style="17" bestFit="1" customWidth="1"/>
    <col min="2832" max="2833" width="4.5" style="17" bestFit="1" customWidth="1"/>
    <col min="2834" max="2835" width="5.5" style="17" bestFit="1" customWidth="1"/>
    <col min="2836" max="2836" width="6.83203125" style="17" customWidth="1"/>
    <col min="2837" max="2837" width="5.83203125" style="17" customWidth="1"/>
    <col min="2838" max="2839" width="5.33203125" style="17" customWidth="1"/>
    <col min="2840" max="2840" width="5.5" style="17" bestFit="1" customWidth="1"/>
    <col min="2841" max="2841" width="5.5" style="17" customWidth="1"/>
    <col min="2842" max="2842" width="9.83203125" style="17" customWidth="1"/>
    <col min="2843" max="2843" width="5.33203125" style="17" bestFit="1" customWidth="1"/>
    <col min="2844" max="2844" width="5.83203125" style="17" bestFit="1" customWidth="1"/>
    <col min="2845" max="2845" width="5.1640625" style="17" customWidth="1"/>
    <col min="2846" max="2846" width="5.33203125" style="17" bestFit="1" customWidth="1"/>
    <col min="2847" max="2847" width="7.83203125" style="17" customWidth="1"/>
    <col min="2848" max="2848" width="11" style="17" customWidth="1"/>
    <col min="2849" max="2849" width="7.33203125" style="17" customWidth="1"/>
    <col min="2850" max="2850" width="8.5" style="17" customWidth="1"/>
    <col min="2851" max="2851" width="7.1640625" style="17" bestFit="1" customWidth="1"/>
    <col min="2852" max="3072" width="8.83203125" style="17"/>
    <col min="3073" max="3073" width="17.33203125" style="17" customWidth="1"/>
    <col min="3074" max="3075" width="5.33203125" style="17" bestFit="1" customWidth="1"/>
    <col min="3076" max="3079" width="5.5" style="17" customWidth="1"/>
    <col min="3080" max="3080" width="3.5" style="17" bestFit="1" customWidth="1"/>
    <col min="3081" max="3086" width="4.5" style="17" bestFit="1" customWidth="1"/>
    <col min="3087" max="3087" width="5.5" style="17" bestFit="1" customWidth="1"/>
    <col min="3088" max="3089" width="4.5" style="17" bestFit="1" customWidth="1"/>
    <col min="3090" max="3091" width="5.5" style="17" bestFit="1" customWidth="1"/>
    <col min="3092" max="3092" width="6.83203125" style="17" customWidth="1"/>
    <col min="3093" max="3093" width="5.83203125" style="17" customWidth="1"/>
    <col min="3094" max="3095" width="5.33203125" style="17" customWidth="1"/>
    <col min="3096" max="3096" width="5.5" style="17" bestFit="1" customWidth="1"/>
    <col min="3097" max="3097" width="5.5" style="17" customWidth="1"/>
    <col min="3098" max="3098" width="9.83203125" style="17" customWidth="1"/>
    <col min="3099" max="3099" width="5.33203125" style="17" bestFit="1" customWidth="1"/>
    <col min="3100" max="3100" width="5.83203125" style="17" bestFit="1" customWidth="1"/>
    <col min="3101" max="3101" width="5.1640625" style="17" customWidth="1"/>
    <col min="3102" max="3102" width="5.33203125" style="17" bestFit="1" customWidth="1"/>
    <col min="3103" max="3103" width="7.83203125" style="17" customWidth="1"/>
    <col min="3104" max="3104" width="11" style="17" customWidth="1"/>
    <col min="3105" max="3105" width="7.33203125" style="17" customWidth="1"/>
    <col min="3106" max="3106" width="8.5" style="17" customWidth="1"/>
    <col min="3107" max="3107" width="7.1640625" style="17" bestFit="1" customWidth="1"/>
    <col min="3108" max="3328" width="8.83203125" style="17"/>
    <col min="3329" max="3329" width="17.33203125" style="17" customWidth="1"/>
    <col min="3330" max="3331" width="5.33203125" style="17" bestFit="1" customWidth="1"/>
    <col min="3332" max="3335" width="5.5" style="17" customWidth="1"/>
    <col min="3336" max="3336" width="3.5" style="17" bestFit="1" customWidth="1"/>
    <col min="3337" max="3342" width="4.5" style="17" bestFit="1" customWidth="1"/>
    <col min="3343" max="3343" width="5.5" style="17" bestFit="1" customWidth="1"/>
    <col min="3344" max="3345" width="4.5" style="17" bestFit="1" customWidth="1"/>
    <col min="3346" max="3347" width="5.5" style="17" bestFit="1" customWidth="1"/>
    <col min="3348" max="3348" width="6.83203125" style="17" customWidth="1"/>
    <col min="3349" max="3349" width="5.83203125" style="17" customWidth="1"/>
    <col min="3350" max="3351" width="5.33203125" style="17" customWidth="1"/>
    <col min="3352" max="3352" width="5.5" style="17" bestFit="1" customWidth="1"/>
    <col min="3353" max="3353" width="5.5" style="17" customWidth="1"/>
    <col min="3354" max="3354" width="9.83203125" style="17" customWidth="1"/>
    <col min="3355" max="3355" width="5.33203125" style="17" bestFit="1" customWidth="1"/>
    <col min="3356" max="3356" width="5.83203125" style="17" bestFit="1" customWidth="1"/>
    <col min="3357" max="3357" width="5.1640625" style="17" customWidth="1"/>
    <col min="3358" max="3358" width="5.33203125" style="17" bestFit="1" customWidth="1"/>
    <col min="3359" max="3359" width="7.83203125" style="17" customWidth="1"/>
    <col min="3360" max="3360" width="11" style="17" customWidth="1"/>
    <col min="3361" max="3361" width="7.33203125" style="17" customWidth="1"/>
    <col min="3362" max="3362" width="8.5" style="17" customWidth="1"/>
    <col min="3363" max="3363" width="7.1640625" style="17" bestFit="1" customWidth="1"/>
    <col min="3364" max="3584" width="8.83203125" style="17"/>
    <col min="3585" max="3585" width="17.33203125" style="17" customWidth="1"/>
    <col min="3586" max="3587" width="5.33203125" style="17" bestFit="1" customWidth="1"/>
    <col min="3588" max="3591" width="5.5" style="17" customWidth="1"/>
    <col min="3592" max="3592" width="3.5" style="17" bestFit="1" customWidth="1"/>
    <col min="3593" max="3598" width="4.5" style="17" bestFit="1" customWidth="1"/>
    <col min="3599" max="3599" width="5.5" style="17" bestFit="1" customWidth="1"/>
    <col min="3600" max="3601" width="4.5" style="17" bestFit="1" customWidth="1"/>
    <col min="3602" max="3603" width="5.5" style="17" bestFit="1" customWidth="1"/>
    <col min="3604" max="3604" width="6.83203125" style="17" customWidth="1"/>
    <col min="3605" max="3605" width="5.83203125" style="17" customWidth="1"/>
    <col min="3606" max="3607" width="5.33203125" style="17" customWidth="1"/>
    <col min="3608" max="3608" width="5.5" style="17" bestFit="1" customWidth="1"/>
    <col min="3609" max="3609" width="5.5" style="17" customWidth="1"/>
    <col min="3610" max="3610" width="9.83203125" style="17" customWidth="1"/>
    <col min="3611" max="3611" width="5.33203125" style="17" bestFit="1" customWidth="1"/>
    <col min="3612" max="3612" width="5.83203125" style="17" bestFit="1" customWidth="1"/>
    <col min="3613" max="3613" width="5.1640625" style="17" customWidth="1"/>
    <col min="3614" max="3614" width="5.33203125" style="17" bestFit="1" customWidth="1"/>
    <col min="3615" max="3615" width="7.83203125" style="17" customWidth="1"/>
    <col min="3616" max="3616" width="11" style="17" customWidth="1"/>
    <col min="3617" max="3617" width="7.33203125" style="17" customWidth="1"/>
    <col min="3618" max="3618" width="8.5" style="17" customWidth="1"/>
    <col min="3619" max="3619" width="7.1640625" style="17" bestFit="1" customWidth="1"/>
    <col min="3620" max="3840" width="8.83203125" style="17"/>
    <col min="3841" max="3841" width="17.33203125" style="17" customWidth="1"/>
    <col min="3842" max="3843" width="5.33203125" style="17" bestFit="1" customWidth="1"/>
    <col min="3844" max="3847" width="5.5" style="17" customWidth="1"/>
    <col min="3848" max="3848" width="3.5" style="17" bestFit="1" customWidth="1"/>
    <col min="3849" max="3854" width="4.5" style="17" bestFit="1" customWidth="1"/>
    <col min="3855" max="3855" width="5.5" style="17" bestFit="1" customWidth="1"/>
    <col min="3856" max="3857" width="4.5" style="17" bestFit="1" customWidth="1"/>
    <col min="3858" max="3859" width="5.5" style="17" bestFit="1" customWidth="1"/>
    <col min="3860" max="3860" width="6.83203125" style="17" customWidth="1"/>
    <col min="3861" max="3861" width="5.83203125" style="17" customWidth="1"/>
    <col min="3862" max="3863" width="5.33203125" style="17" customWidth="1"/>
    <col min="3864" max="3864" width="5.5" style="17" bestFit="1" customWidth="1"/>
    <col min="3865" max="3865" width="5.5" style="17" customWidth="1"/>
    <col min="3866" max="3866" width="9.83203125" style="17" customWidth="1"/>
    <col min="3867" max="3867" width="5.33203125" style="17" bestFit="1" customWidth="1"/>
    <col min="3868" max="3868" width="5.83203125" style="17" bestFit="1" customWidth="1"/>
    <col min="3869" max="3869" width="5.1640625" style="17" customWidth="1"/>
    <col min="3870" max="3870" width="5.33203125" style="17" bestFit="1" customWidth="1"/>
    <col min="3871" max="3871" width="7.83203125" style="17" customWidth="1"/>
    <col min="3872" max="3872" width="11" style="17" customWidth="1"/>
    <col min="3873" max="3873" width="7.33203125" style="17" customWidth="1"/>
    <col min="3874" max="3874" width="8.5" style="17" customWidth="1"/>
    <col min="3875" max="3875" width="7.1640625" style="17" bestFit="1" customWidth="1"/>
    <col min="3876" max="4096" width="8.83203125" style="17"/>
    <col min="4097" max="4097" width="17.33203125" style="17" customWidth="1"/>
    <col min="4098" max="4099" width="5.33203125" style="17" bestFit="1" customWidth="1"/>
    <col min="4100" max="4103" width="5.5" style="17" customWidth="1"/>
    <col min="4104" max="4104" width="3.5" style="17" bestFit="1" customWidth="1"/>
    <col min="4105" max="4110" width="4.5" style="17" bestFit="1" customWidth="1"/>
    <col min="4111" max="4111" width="5.5" style="17" bestFit="1" customWidth="1"/>
    <col min="4112" max="4113" width="4.5" style="17" bestFit="1" customWidth="1"/>
    <col min="4114" max="4115" width="5.5" style="17" bestFit="1" customWidth="1"/>
    <col min="4116" max="4116" width="6.83203125" style="17" customWidth="1"/>
    <col min="4117" max="4117" width="5.83203125" style="17" customWidth="1"/>
    <col min="4118" max="4119" width="5.33203125" style="17" customWidth="1"/>
    <col min="4120" max="4120" width="5.5" style="17" bestFit="1" customWidth="1"/>
    <col min="4121" max="4121" width="5.5" style="17" customWidth="1"/>
    <col min="4122" max="4122" width="9.83203125" style="17" customWidth="1"/>
    <col min="4123" max="4123" width="5.33203125" style="17" bestFit="1" customWidth="1"/>
    <col min="4124" max="4124" width="5.83203125" style="17" bestFit="1" customWidth="1"/>
    <col min="4125" max="4125" width="5.1640625" style="17" customWidth="1"/>
    <col min="4126" max="4126" width="5.33203125" style="17" bestFit="1" customWidth="1"/>
    <col min="4127" max="4127" width="7.83203125" style="17" customWidth="1"/>
    <col min="4128" max="4128" width="11" style="17" customWidth="1"/>
    <col min="4129" max="4129" width="7.33203125" style="17" customWidth="1"/>
    <col min="4130" max="4130" width="8.5" style="17" customWidth="1"/>
    <col min="4131" max="4131" width="7.1640625" style="17" bestFit="1" customWidth="1"/>
    <col min="4132" max="4352" width="8.83203125" style="17"/>
    <col min="4353" max="4353" width="17.33203125" style="17" customWidth="1"/>
    <col min="4354" max="4355" width="5.33203125" style="17" bestFit="1" customWidth="1"/>
    <col min="4356" max="4359" width="5.5" style="17" customWidth="1"/>
    <col min="4360" max="4360" width="3.5" style="17" bestFit="1" customWidth="1"/>
    <col min="4361" max="4366" width="4.5" style="17" bestFit="1" customWidth="1"/>
    <col min="4367" max="4367" width="5.5" style="17" bestFit="1" customWidth="1"/>
    <col min="4368" max="4369" width="4.5" style="17" bestFit="1" customWidth="1"/>
    <col min="4370" max="4371" width="5.5" style="17" bestFit="1" customWidth="1"/>
    <col min="4372" max="4372" width="6.83203125" style="17" customWidth="1"/>
    <col min="4373" max="4373" width="5.83203125" style="17" customWidth="1"/>
    <col min="4374" max="4375" width="5.33203125" style="17" customWidth="1"/>
    <col min="4376" max="4376" width="5.5" style="17" bestFit="1" customWidth="1"/>
    <col min="4377" max="4377" width="5.5" style="17" customWidth="1"/>
    <col min="4378" max="4378" width="9.83203125" style="17" customWidth="1"/>
    <col min="4379" max="4379" width="5.33203125" style="17" bestFit="1" customWidth="1"/>
    <col min="4380" max="4380" width="5.83203125" style="17" bestFit="1" customWidth="1"/>
    <col min="4381" max="4381" width="5.1640625" style="17" customWidth="1"/>
    <col min="4382" max="4382" width="5.33203125" style="17" bestFit="1" customWidth="1"/>
    <col min="4383" max="4383" width="7.83203125" style="17" customWidth="1"/>
    <col min="4384" max="4384" width="11" style="17" customWidth="1"/>
    <col min="4385" max="4385" width="7.33203125" style="17" customWidth="1"/>
    <col min="4386" max="4386" width="8.5" style="17" customWidth="1"/>
    <col min="4387" max="4387" width="7.1640625" style="17" bestFit="1" customWidth="1"/>
    <col min="4388" max="4608" width="8.83203125" style="17"/>
    <col min="4609" max="4609" width="17.33203125" style="17" customWidth="1"/>
    <col min="4610" max="4611" width="5.33203125" style="17" bestFit="1" customWidth="1"/>
    <col min="4612" max="4615" width="5.5" style="17" customWidth="1"/>
    <col min="4616" max="4616" width="3.5" style="17" bestFit="1" customWidth="1"/>
    <col min="4617" max="4622" width="4.5" style="17" bestFit="1" customWidth="1"/>
    <col min="4623" max="4623" width="5.5" style="17" bestFit="1" customWidth="1"/>
    <col min="4624" max="4625" width="4.5" style="17" bestFit="1" customWidth="1"/>
    <col min="4626" max="4627" width="5.5" style="17" bestFit="1" customWidth="1"/>
    <col min="4628" max="4628" width="6.83203125" style="17" customWidth="1"/>
    <col min="4629" max="4629" width="5.83203125" style="17" customWidth="1"/>
    <col min="4630" max="4631" width="5.33203125" style="17" customWidth="1"/>
    <col min="4632" max="4632" width="5.5" style="17" bestFit="1" customWidth="1"/>
    <col min="4633" max="4633" width="5.5" style="17" customWidth="1"/>
    <col min="4634" max="4634" width="9.83203125" style="17" customWidth="1"/>
    <col min="4635" max="4635" width="5.33203125" style="17" bestFit="1" customWidth="1"/>
    <col min="4636" max="4636" width="5.83203125" style="17" bestFit="1" customWidth="1"/>
    <col min="4637" max="4637" width="5.1640625" style="17" customWidth="1"/>
    <col min="4638" max="4638" width="5.33203125" style="17" bestFit="1" customWidth="1"/>
    <col min="4639" max="4639" width="7.83203125" style="17" customWidth="1"/>
    <col min="4640" max="4640" width="11" style="17" customWidth="1"/>
    <col min="4641" max="4641" width="7.33203125" style="17" customWidth="1"/>
    <col min="4642" max="4642" width="8.5" style="17" customWidth="1"/>
    <col min="4643" max="4643" width="7.1640625" style="17" bestFit="1" customWidth="1"/>
    <col min="4644" max="4864" width="8.83203125" style="17"/>
    <col min="4865" max="4865" width="17.33203125" style="17" customWidth="1"/>
    <col min="4866" max="4867" width="5.33203125" style="17" bestFit="1" customWidth="1"/>
    <col min="4868" max="4871" width="5.5" style="17" customWidth="1"/>
    <col min="4872" max="4872" width="3.5" style="17" bestFit="1" customWidth="1"/>
    <col min="4873" max="4878" width="4.5" style="17" bestFit="1" customWidth="1"/>
    <col min="4879" max="4879" width="5.5" style="17" bestFit="1" customWidth="1"/>
    <col min="4880" max="4881" width="4.5" style="17" bestFit="1" customWidth="1"/>
    <col min="4882" max="4883" width="5.5" style="17" bestFit="1" customWidth="1"/>
    <col min="4884" max="4884" width="6.83203125" style="17" customWidth="1"/>
    <col min="4885" max="4885" width="5.83203125" style="17" customWidth="1"/>
    <col min="4886" max="4887" width="5.33203125" style="17" customWidth="1"/>
    <col min="4888" max="4888" width="5.5" style="17" bestFit="1" customWidth="1"/>
    <col min="4889" max="4889" width="5.5" style="17" customWidth="1"/>
    <col min="4890" max="4890" width="9.83203125" style="17" customWidth="1"/>
    <col min="4891" max="4891" width="5.33203125" style="17" bestFit="1" customWidth="1"/>
    <col min="4892" max="4892" width="5.83203125" style="17" bestFit="1" customWidth="1"/>
    <col min="4893" max="4893" width="5.1640625" style="17" customWidth="1"/>
    <col min="4894" max="4894" width="5.33203125" style="17" bestFit="1" customWidth="1"/>
    <col min="4895" max="4895" width="7.83203125" style="17" customWidth="1"/>
    <col min="4896" max="4896" width="11" style="17" customWidth="1"/>
    <col min="4897" max="4897" width="7.33203125" style="17" customWidth="1"/>
    <col min="4898" max="4898" width="8.5" style="17" customWidth="1"/>
    <col min="4899" max="4899" width="7.1640625" style="17" bestFit="1" customWidth="1"/>
    <col min="4900" max="5120" width="8.83203125" style="17"/>
    <col min="5121" max="5121" width="17.33203125" style="17" customWidth="1"/>
    <col min="5122" max="5123" width="5.33203125" style="17" bestFit="1" customWidth="1"/>
    <col min="5124" max="5127" width="5.5" style="17" customWidth="1"/>
    <col min="5128" max="5128" width="3.5" style="17" bestFit="1" customWidth="1"/>
    <col min="5129" max="5134" width="4.5" style="17" bestFit="1" customWidth="1"/>
    <col min="5135" max="5135" width="5.5" style="17" bestFit="1" customWidth="1"/>
    <col min="5136" max="5137" width="4.5" style="17" bestFit="1" customWidth="1"/>
    <col min="5138" max="5139" width="5.5" style="17" bestFit="1" customWidth="1"/>
    <col min="5140" max="5140" width="6.83203125" style="17" customWidth="1"/>
    <col min="5141" max="5141" width="5.83203125" style="17" customWidth="1"/>
    <col min="5142" max="5143" width="5.33203125" style="17" customWidth="1"/>
    <col min="5144" max="5144" width="5.5" style="17" bestFit="1" customWidth="1"/>
    <col min="5145" max="5145" width="5.5" style="17" customWidth="1"/>
    <col min="5146" max="5146" width="9.83203125" style="17" customWidth="1"/>
    <col min="5147" max="5147" width="5.33203125" style="17" bestFit="1" customWidth="1"/>
    <col min="5148" max="5148" width="5.83203125" style="17" bestFit="1" customWidth="1"/>
    <col min="5149" max="5149" width="5.1640625" style="17" customWidth="1"/>
    <col min="5150" max="5150" width="5.33203125" style="17" bestFit="1" customWidth="1"/>
    <col min="5151" max="5151" width="7.83203125" style="17" customWidth="1"/>
    <col min="5152" max="5152" width="11" style="17" customWidth="1"/>
    <col min="5153" max="5153" width="7.33203125" style="17" customWidth="1"/>
    <col min="5154" max="5154" width="8.5" style="17" customWidth="1"/>
    <col min="5155" max="5155" width="7.1640625" style="17" bestFit="1" customWidth="1"/>
    <col min="5156" max="5376" width="8.83203125" style="17"/>
    <col min="5377" max="5377" width="17.33203125" style="17" customWidth="1"/>
    <col min="5378" max="5379" width="5.33203125" style="17" bestFit="1" customWidth="1"/>
    <col min="5380" max="5383" width="5.5" style="17" customWidth="1"/>
    <col min="5384" max="5384" width="3.5" style="17" bestFit="1" customWidth="1"/>
    <col min="5385" max="5390" width="4.5" style="17" bestFit="1" customWidth="1"/>
    <col min="5391" max="5391" width="5.5" style="17" bestFit="1" customWidth="1"/>
    <col min="5392" max="5393" width="4.5" style="17" bestFit="1" customWidth="1"/>
    <col min="5394" max="5395" width="5.5" style="17" bestFit="1" customWidth="1"/>
    <col min="5396" max="5396" width="6.83203125" style="17" customWidth="1"/>
    <col min="5397" max="5397" width="5.83203125" style="17" customWidth="1"/>
    <col min="5398" max="5399" width="5.33203125" style="17" customWidth="1"/>
    <col min="5400" max="5400" width="5.5" style="17" bestFit="1" customWidth="1"/>
    <col min="5401" max="5401" width="5.5" style="17" customWidth="1"/>
    <col min="5402" max="5402" width="9.83203125" style="17" customWidth="1"/>
    <col min="5403" max="5403" width="5.33203125" style="17" bestFit="1" customWidth="1"/>
    <col min="5404" max="5404" width="5.83203125" style="17" bestFit="1" customWidth="1"/>
    <col min="5405" max="5405" width="5.1640625" style="17" customWidth="1"/>
    <col min="5406" max="5406" width="5.33203125" style="17" bestFit="1" customWidth="1"/>
    <col min="5407" max="5407" width="7.83203125" style="17" customWidth="1"/>
    <col min="5408" max="5408" width="11" style="17" customWidth="1"/>
    <col min="5409" max="5409" width="7.33203125" style="17" customWidth="1"/>
    <col min="5410" max="5410" width="8.5" style="17" customWidth="1"/>
    <col min="5411" max="5411" width="7.1640625" style="17" bestFit="1" customWidth="1"/>
    <col min="5412" max="5632" width="8.83203125" style="17"/>
    <col min="5633" max="5633" width="17.33203125" style="17" customWidth="1"/>
    <col min="5634" max="5635" width="5.33203125" style="17" bestFit="1" customWidth="1"/>
    <col min="5636" max="5639" width="5.5" style="17" customWidth="1"/>
    <col min="5640" max="5640" width="3.5" style="17" bestFit="1" customWidth="1"/>
    <col min="5641" max="5646" width="4.5" style="17" bestFit="1" customWidth="1"/>
    <col min="5647" max="5647" width="5.5" style="17" bestFit="1" customWidth="1"/>
    <col min="5648" max="5649" width="4.5" style="17" bestFit="1" customWidth="1"/>
    <col min="5650" max="5651" width="5.5" style="17" bestFit="1" customWidth="1"/>
    <col min="5652" max="5652" width="6.83203125" style="17" customWidth="1"/>
    <col min="5653" max="5653" width="5.83203125" style="17" customWidth="1"/>
    <col min="5654" max="5655" width="5.33203125" style="17" customWidth="1"/>
    <col min="5656" max="5656" width="5.5" style="17" bestFit="1" customWidth="1"/>
    <col min="5657" max="5657" width="5.5" style="17" customWidth="1"/>
    <col min="5658" max="5658" width="9.83203125" style="17" customWidth="1"/>
    <col min="5659" max="5659" width="5.33203125" style="17" bestFit="1" customWidth="1"/>
    <col min="5660" max="5660" width="5.83203125" style="17" bestFit="1" customWidth="1"/>
    <col min="5661" max="5661" width="5.1640625" style="17" customWidth="1"/>
    <col min="5662" max="5662" width="5.33203125" style="17" bestFit="1" customWidth="1"/>
    <col min="5663" max="5663" width="7.83203125" style="17" customWidth="1"/>
    <col min="5664" max="5664" width="11" style="17" customWidth="1"/>
    <col min="5665" max="5665" width="7.33203125" style="17" customWidth="1"/>
    <col min="5666" max="5666" width="8.5" style="17" customWidth="1"/>
    <col min="5667" max="5667" width="7.1640625" style="17" bestFit="1" customWidth="1"/>
    <col min="5668" max="5888" width="8.83203125" style="17"/>
    <col min="5889" max="5889" width="17.33203125" style="17" customWidth="1"/>
    <col min="5890" max="5891" width="5.33203125" style="17" bestFit="1" customWidth="1"/>
    <col min="5892" max="5895" width="5.5" style="17" customWidth="1"/>
    <col min="5896" max="5896" width="3.5" style="17" bestFit="1" customWidth="1"/>
    <col min="5897" max="5902" width="4.5" style="17" bestFit="1" customWidth="1"/>
    <col min="5903" max="5903" width="5.5" style="17" bestFit="1" customWidth="1"/>
    <col min="5904" max="5905" width="4.5" style="17" bestFit="1" customWidth="1"/>
    <col min="5906" max="5907" width="5.5" style="17" bestFit="1" customWidth="1"/>
    <col min="5908" max="5908" width="6.83203125" style="17" customWidth="1"/>
    <col min="5909" max="5909" width="5.83203125" style="17" customWidth="1"/>
    <col min="5910" max="5911" width="5.33203125" style="17" customWidth="1"/>
    <col min="5912" max="5912" width="5.5" style="17" bestFit="1" customWidth="1"/>
    <col min="5913" max="5913" width="5.5" style="17" customWidth="1"/>
    <col min="5914" max="5914" width="9.83203125" style="17" customWidth="1"/>
    <col min="5915" max="5915" width="5.33203125" style="17" bestFit="1" customWidth="1"/>
    <col min="5916" max="5916" width="5.83203125" style="17" bestFit="1" customWidth="1"/>
    <col min="5917" max="5917" width="5.1640625" style="17" customWidth="1"/>
    <col min="5918" max="5918" width="5.33203125" style="17" bestFit="1" customWidth="1"/>
    <col min="5919" max="5919" width="7.83203125" style="17" customWidth="1"/>
    <col min="5920" max="5920" width="11" style="17" customWidth="1"/>
    <col min="5921" max="5921" width="7.33203125" style="17" customWidth="1"/>
    <col min="5922" max="5922" width="8.5" style="17" customWidth="1"/>
    <col min="5923" max="5923" width="7.1640625" style="17" bestFit="1" customWidth="1"/>
    <col min="5924" max="6144" width="8.83203125" style="17"/>
    <col min="6145" max="6145" width="17.33203125" style="17" customWidth="1"/>
    <col min="6146" max="6147" width="5.33203125" style="17" bestFit="1" customWidth="1"/>
    <col min="6148" max="6151" width="5.5" style="17" customWidth="1"/>
    <col min="6152" max="6152" width="3.5" style="17" bestFit="1" customWidth="1"/>
    <col min="6153" max="6158" width="4.5" style="17" bestFit="1" customWidth="1"/>
    <col min="6159" max="6159" width="5.5" style="17" bestFit="1" customWidth="1"/>
    <col min="6160" max="6161" width="4.5" style="17" bestFit="1" customWidth="1"/>
    <col min="6162" max="6163" width="5.5" style="17" bestFit="1" customWidth="1"/>
    <col min="6164" max="6164" width="6.83203125" style="17" customWidth="1"/>
    <col min="6165" max="6165" width="5.83203125" style="17" customWidth="1"/>
    <col min="6166" max="6167" width="5.33203125" style="17" customWidth="1"/>
    <col min="6168" max="6168" width="5.5" style="17" bestFit="1" customWidth="1"/>
    <col min="6169" max="6169" width="5.5" style="17" customWidth="1"/>
    <col min="6170" max="6170" width="9.83203125" style="17" customWidth="1"/>
    <col min="6171" max="6171" width="5.33203125" style="17" bestFit="1" customWidth="1"/>
    <col min="6172" max="6172" width="5.83203125" style="17" bestFit="1" customWidth="1"/>
    <col min="6173" max="6173" width="5.1640625" style="17" customWidth="1"/>
    <col min="6174" max="6174" width="5.33203125" style="17" bestFit="1" customWidth="1"/>
    <col min="6175" max="6175" width="7.83203125" style="17" customWidth="1"/>
    <col min="6176" max="6176" width="11" style="17" customWidth="1"/>
    <col min="6177" max="6177" width="7.33203125" style="17" customWidth="1"/>
    <col min="6178" max="6178" width="8.5" style="17" customWidth="1"/>
    <col min="6179" max="6179" width="7.1640625" style="17" bestFit="1" customWidth="1"/>
    <col min="6180" max="6400" width="8.83203125" style="17"/>
    <col min="6401" max="6401" width="17.33203125" style="17" customWidth="1"/>
    <col min="6402" max="6403" width="5.33203125" style="17" bestFit="1" customWidth="1"/>
    <col min="6404" max="6407" width="5.5" style="17" customWidth="1"/>
    <col min="6408" max="6408" width="3.5" style="17" bestFit="1" customWidth="1"/>
    <col min="6409" max="6414" width="4.5" style="17" bestFit="1" customWidth="1"/>
    <col min="6415" max="6415" width="5.5" style="17" bestFit="1" customWidth="1"/>
    <col min="6416" max="6417" width="4.5" style="17" bestFit="1" customWidth="1"/>
    <col min="6418" max="6419" width="5.5" style="17" bestFit="1" customWidth="1"/>
    <col min="6420" max="6420" width="6.83203125" style="17" customWidth="1"/>
    <col min="6421" max="6421" width="5.83203125" style="17" customWidth="1"/>
    <col min="6422" max="6423" width="5.33203125" style="17" customWidth="1"/>
    <col min="6424" max="6424" width="5.5" style="17" bestFit="1" customWidth="1"/>
    <col min="6425" max="6425" width="5.5" style="17" customWidth="1"/>
    <col min="6426" max="6426" width="9.83203125" style="17" customWidth="1"/>
    <col min="6427" max="6427" width="5.33203125" style="17" bestFit="1" customWidth="1"/>
    <col min="6428" max="6428" width="5.83203125" style="17" bestFit="1" customWidth="1"/>
    <col min="6429" max="6429" width="5.1640625" style="17" customWidth="1"/>
    <col min="6430" max="6430" width="5.33203125" style="17" bestFit="1" customWidth="1"/>
    <col min="6431" max="6431" width="7.83203125" style="17" customWidth="1"/>
    <col min="6432" max="6432" width="11" style="17" customWidth="1"/>
    <col min="6433" max="6433" width="7.33203125" style="17" customWidth="1"/>
    <col min="6434" max="6434" width="8.5" style="17" customWidth="1"/>
    <col min="6435" max="6435" width="7.1640625" style="17" bestFit="1" customWidth="1"/>
    <col min="6436" max="6656" width="8.83203125" style="17"/>
    <col min="6657" max="6657" width="17.33203125" style="17" customWidth="1"/>
    <col min="6658" max="6659" width="5.33203125" style="17" bestFit="1" customWidth="1"/>
    <col min="6660" max="6663" width="5.5" style="17" customWidth="1"/>
    <col min="6664" max="6664" width="3.5" style="17" bestFit="1" customWidth="1"/>
    <col min="6665" max="6670" width="4.5" style="17" bestFit="1" customWidth="1"/>
    <col min="6671" max="6671" width="5.5" style="17" bestFit="1" customWidth="1"/>
    <col min="6672" max="6673" width="4.5" style="17" bestFit="1" customWidth="1"/>
    <col min="6674" max="6675" width="5.5" style="17" bestFit="1" customWidth="1"/>
    <col min="6676" max="6676" width="6.83203125" style="17" customWidth="1"/>
    <col min="6677" max="6677" width="5.83203125" style="17" customWidth="1"/>
    <col min="6678" max="6679" width="5.33203125" style="17" customWidth="1"/>
    <col min="6680" max="6680" width="5.5" style="17" bestFit="1" customWidth="1"/>
    <col min="6681" max="6681" width="5.5" style="17" customWidth="1"/>
    <col min="6682" max="6682" width="9.83203125" style="17" customWidth="1"/>
    <col min="6683" max="6683" width="5.33203125" style="17" bestFit="1" customWidth="1"/>
    <col min="6684" max="6684" width="5.83203125" style="17" bestFit="1" customWidth="1"/>
    <col min="6685" max="6685" width="5.1640625" style="17" customWidth="1"/>
    <col min="6686" max="6686" width="5.33203125" style="17" bestFit="1" customWidth="1"/>
    <col min="6687" max="6687" width="7.83203125" style="17" customWidth="1"/>
    <col min="6688" max="6688" width="11" style="17" customWidth="1"/>
    <col min="6689" max="6689" width="7.33203125" style="17" customWidth="1"/>
    <col min="6690" max="6690" width="8.5" style="17" customWidth="1"/>
    <col min="6691" max="6691" width="7.1640625" style="17" bestFit="1" customWidth="1"/>
    <col min="6692" max="6912" width="8.83203125" style="17"/>
    <col min="6913" max="6913" width="17.33203125" style="17" customWidth="1"/>
    <col min="6914" max="6915" width="5.33203125" style="17" bestFit="1" customWidth="1"/>
    <col min="6916" max="6919" width="5.5" style="17" customWidth="1"/>
    <col min="6920" max="6920" width="3.5" style="17" bestFit="1" customWidth="1"/>
    <col min="6921" max="6926" width="4.5" style="17" bestFit="1" customWidth="1"/>
    <col min="6927" max="6927" width="5.5" style="17" bestFit="1" customWidth="1"/>
    <col min="6928" max="6929" width="4.5" style="17" bestFit="1" customWidth="1"/>
    <col min="6930" max="6931" width="5.5" style="17" bestFit="1" customWidth="1"/>
    <col min="6932" max="6932" width="6.83203125" style="17" customWidth="1"/>
    <col min="6933" max="6933" width="5.83203125" style="17" customWidth="1"/>
    <col min="6934" max="6935" width="5.33203125" style="17" customWidth="1"/>
    <col min="6936" max="6936" width="5.5" style="17" bestFit="1" customWidth="1"/>
    <col min="6937" max="6937" width="5.5" style="17" customWidth="1"/>
    <col min="6938" max="6938" width="9.83203125" style="17" customWidth="1"/>
    <col min="6939" max="6939" width="5.33203125" style="17" bestFit="1" customWidth="1"/>
    <col min="6940" max="6940" width="5.83203125" style="17" bestFit="1" customWidth="1"/>
    <col min="6941" max="6941" width="5.1640625" style="17" customWidth="1"/>
    <col min="6942" max="6942" width="5.33203125" style="17" bestFit="1" customWidth="1"/>
    <col min="6943" max="6943" width="7.83203125" style="17" customWidth="1"/>
    <col min="6944" max="6944" width="11" style="17" customWidth="1"/>
    <col min="6945" max="6945" width="7.33203125" style="17" customWidth="1"/>
    <col min="6946" max="6946" width="8.5" style="17" customWidth="1"/>
    <col min="6947" max="6947" width="7.1640625" style="17" bestFit="1" customWidth="1"/>
    <col min="6948" max="7168" width="8.83203125" style="17"/>
    <col min="7169" max="7169" width="17.33203125" style="17" customWidth="1"/>
    <col min="7170" max="7171" width="5.33203125" style="17" bestFit="1" customWidth="1"/>
    <col min="7172" max="7175" width="5.5" style="17" customWidth="1"/>
    <col min="7176" max="7176" width="3.5" style="17" bestFit="1" customWidth="1"/>
    <col min="7177" max="7182" width="4.5" style="17" bestFit="1" customWidth="1"/>
    <col min="7183" max="7183" width="5.5" style="17" bestFit="1" customWidth="1"/>
    <col min="7184" max="7185" width="4.5" style="17" bestFit="1" customWidth="1"/>
    <col min="7186" max="7187" width="5.5" style="17" bestFit="1" customWidth="1"/>
    <col min="7188" max="7188" width="6.83203125" style="17" customWidth="1"/>
    <col min="7189" max="7189" width="5.83203125" style="17" customWidth="1"/>
    <col min="7190" max="7191" width="5.33203125" style="17" customWidth="1"/>
    <col min="7192" max="7192" width="5.5" style="17" bestFit="1" customWidth="1"/>
    <col min="7193" max="7193" width="5.5" style="17" customWidth="1"/>
    <col min="7194" max="7194" width="9.83203125" style="17" customWidth="1"/>
    <col min="7195" max="7195" width="5.33203125" style="17" bestFit="1" customWidth="1"/>
    <col min="7196" max="7196" width="5.83203125" style="17" bestFit="1" customWidth="1"/>
    <col min="7197" max="7197" width="5.1640625" style="17" customWidth="1"/>
    <col min="7198" max="7198" width="5.33203125" style="17" bestFit="1" customWidth="1"/>
    <col min="7199" max="7199" width="7.83203125" style="17" customWidth="1"/>
    <col min="7200" max="7200" width="11" style="17" customWidth="1"/>
    <col min="7201" max="7201" width="7.33203125" style="17" customWidth="1"/>
    <col min="7202" max="7202" width="8.5" style="17" customWidth="1"/>
    <col min="7203" max="7203" width="7.1640625" style="17" bestFit="1" customWidth="1"/>
    <col min="7204" max="7424" width="8.83203125" style="17"/>
    <col min="7425" max="7425" width="17.33203125" style="17" customWidth="1"/>
    <col min="7426" max="7427" width="5.33203125" style="17" bestFit="1" customWidth="1"/>
    <col min="7428" max="7431" width="5.5" style="17" customWidth="1"/>
    <col min="7432" max="7432" width="3.5" style="17" bestFit="1" customWidth="1"/>
    <col min="7433" max="7438" width="4.5" style="17" bestFit="1" customWidth="1"/>
    <col min="7439" max="7439" width="5.5" style="17" bestFit="1" customWidth="1"/>
    <col min="7440" max="7441" width="4.5" style="17" bestFit="1" customWidth="1"/>
    <col min="7442" max="7443" width="5.5" style="17" bestFit="1" customWidth="1"/>
    <col min="7444" max="7444" width="6.83203125" style="17" customWidth="1"/>
    <col min="7445" max="7445" width="5.83203125" style="17" customWidth="1"/>
    <col min="7446" max="7447" width="5.33203125" style="17" customWidth="1"/>
    <col min="7448" max="7448" width="5.5" style="17" bestFit="1" customWidth="1"/>
    <col min="7449" max="7449" width="5.5" style="17" customWidth="1"/>
    <col min="7450" max="7450" width="9.83203125" style="17" customWidth="1"/>
    <col min="7451" max="7451" width="5.33203125" style="17" bestFit="1" customWidth="1"/>
    <col min="7452" max="7452" width="5.83203125" style="17" bestFit="1" customWidth="1"/>
    <col min="7453" max="7453" width="5.1640625" style="17" customWidth="1"/>
    <col min="7454" max="7454" width="5.33203125" style="17" bestFit="1" customWidth="1"/>
    <col min="7455" max="7455" width="7.83203125" style="17" customWidth="1"/>
    <col min="7456" max="7456" width="11" style="17" customWidth="1"/>
    <col min="7457" max="7457" width="7.33203125" style="17" customWidth="1"/>
    <col min="7458" max="7458" width="8.5" style="17" customWidth="1"/>
    <col min="7459" max="7459" width="7.1640625" style="17" bestFit="1" customWidth="1"/>
    <col min="7460" max="7680" width="8.83203125" style="17"/>
    <col min="7681" max="7681" width="17.33203125" style="17" customWidth="1"/>
    <col min="7682" max="7683" width="5.33203125" style="17" bestFit="1" customWidth="1"/>
    <col min="7684" max="7687" width="5.5" style="17" customWidth="1"/>
    <col min="7688" max="7688" width="3.5" style="17" bestFit="1" customWidth="1"/>
    <col min="7689" max="7694" width="4.5" style="17" bestFit="1" customWidth="1"/>
    <col min="7695" max="7695" width="5.5" style="17" bestFit="1" customWidth="1"/>
    <col min="7696" max="7697" width="4.5" style="17" bestFit="1" customWidth="1"/>
    <col min="7698" max="7699" width="5.5" style="17" bestFit="1" customWidth="1"/>
    <col min="7700" max="7700" width="6.83203125" style="17" customWidth="1"/>
    <col min="7701" max="7701" width="5.83203125" style="17" customWidth="1"/>
    <col min="7702" max="7703" width="5.33203125" style="17" customWidth="1"/>
    <col min="7704" max="7704" width="5.5" style="17" bestFit="1" customWidth="1"/>
    <col min="7705" max="7705" width="5.5" style="17" customWidth="1"/>
    <col min="7706" max="7706" width="9.83203125" style="17" customWidth="1"/>
    <col min="7707" max="7707" width="5.33203125" style="17" bestFit="1" customWidth="1"/>
    <col min="7708" max="7708" width="5.83203125" style="17" bestFit="1" customWidth="1"/>
    <col min="7709" max="7709" width="5.1640625" style="17" customWidth="1"/>
    <col min="7710" max="7710" width="5.33203125" style="17" bestFit="1" customWidth="1"/>
    <col min="7711" max="7711" width="7.83203125" style="17" customWidth="1"/>
    <col min="7712" max="7712" width="11" style="17" customWidth="1"/>
    <col min="7713" max="7713" width="7.33203125" style="17" customWidth="1"/>
    <col min="7714" max="7714" width="8.5" style="17" customWidth="1"/>
    <col min="7715" max="7715" width="7.1640625" style="17" bestFit="1" customWidth="1"/>
    <col min="7716" max="7936" width="8.83203125" style="17"/>
    <col min="7937" max="7937" width="17.33203125" style="17" customWidth="1"/>
    <col min="7938" max="7939" width="5.33203125" style="17" bestFit="1" customWidth="1"/>
    <col min="7940" max="7943" width="5.5" style="17" customWidth="1"/>
    <col min="7944" max="7944" width="3.5" style="17" bestFit="1" customWidth="1"/>
    <col min="7945" max="7950" width="4.5" style="17" bestFit="1" customWidth="1"/>
    <col min="7951" max="7951" width="5.5" style="17" bestFit="1" customWidth="1"/>
    <col min="7952" max="7953" width="4.5" style="17" bestFit="1" customWidth="1"/>
    <col min="7954" max="7955" width="5.5" style="17" bestFit="1" customWidth="1"/>
    <col min="7956" max="7956" width="6.83203125" style="17" customWidth="1"/>
    <col min="7957" max="7957" width="5.83203125" style="17" customWidth="1"/>
    <col min="7958" max="7959" width="5.33203125" style="17" customWidth="1"/>
    <col min="7960" max="7960" width="5.5" style="17" bestFit="1" customWidth="1"/>
    <col min="7961" max="7961" width="5.5" style="17" customWidth="1"/>
    <col min="7962" max="7962" width="9.83203125" style="17" customWidth="1"/>
    <col min="7963" max="7963" width="5.33203125" style="17" bestFit="1" customWidth="1"/>
    <col min="7964" max="7964" width="5.83203125" style="17" bestFit="1" customWidth="1"/>
    <col min="7965" max="7965" width="5.1640625" style="17" customWidth="1"/>
    <col min="7966" max="7966" width="5.33203125" style="17" bestFit="1" customWidth="1"/>
    <col min="7967" max="7967" width="7.83203125" style="17" customWidth="1"/>
    <col min="7968" max="7968" width="11" style="17" customWidth="1"/>
    <col min="7969" max="7969" width="7.33203125" style="17" customWidth="1"/>
    <col min="7970" max="7970" width="8.5" style="17" customWidth="1"/>
    <col min="7971" max="7971" width="7.1640625" style="17" bestFit="1" customWidth="1"/>
    <col min="7972" max="8192" width="8.83203125" style="17"/>
    <col min="8193" max="8193" width="17.33203125" style="17" customWidth="1"/>
    <col min="8194" max="8195" width="5.33203125" style="17" bestFit="1" customWidth="1"/>
    <col min="8196" max="8199" width="5.5" style="17" customWidth="1"/>
    <col min="8200" max="8200" width="3.5" style="17" bestFit="1" customWidth="1"/>
    <col min="8201" max="8206" width="4.5" style="17" bestFit="1" customWidth="1"/>
    <col min="8207" max="8207" width="5.5" style="17" bestFit="1" customWidth="1"/>
    <col min="8208" max="8209" width="4.5" style="17" bestFit="1" customWidth="1"/>
    <col min="8210" max="8211" width="5.5" style="17" bestFit="1" customWidth="1"/>
    <col min="8212" max="8212" width="6.83203125" style="17" customWidth="1"/>
    <col min="8213" max="8213" width="5.83203125" style="17" customWidth="1"/>
    <col min="8214" max="8215" width="5.33203125" style="17" customWidth="1"/>
    <col min="8216" max="8216" width="5.5" style="17" bestFit="1" customWidth="1"/>
    <col min="8217" max="8217" width="5.5" style="17" customWidth="1"/>
    <col min="8218" max="8218" width="9.83203125" style="17" customWidth="1"/>
    <col min="8219" max="8219" width="5.33203125" style="17" bestFit="1" customWidth="1"/>
    <col min="8220" max="8220" width="5.83203125" style="17" bestFit="1" customWidth="1"/>
    <col min="8221" max="8221" width="5.1640625" style="17" customWidth="1"/>
    <col min="8222" max="8222" width="5.33203125" style="17" bestFit="1" customWidth="1"/>
    <col min="8223" max="8223" width="7.83203125" style="17" customWidth="1"/>
    <col min="8224" max="8224" width="11" style="17" customWidth="1"/>
    <col min="8225" max="8225" width="7.33203125" style="17" customWidth="1"/>
    <col min="8226" max="8226" width="8.5" style="17" customWidth="1"/>
    <col min="8227" max="8227" width="7.1640625" style="17" bestFit="1" customWidth="1"/>
    <col min="8228" max="8448" width="8.83203125" style="17"/>
    <col min="8449" max="8449" width="17.33203125" style="17" customWidth="1"/>
    <col min="8450" max="8451" width="5.33203125" style="17" bestFit="1" customWidth="1"/>
    <col min="8452" max="8455" width="5.5" style="17" customWidth="1"/>
    <col min="8456" max="8456" width="3.5" style="17" bestFit="1" customWidth="1"/>
    <col min="8457" max="8462" width="4.5" style="17" bestFit="1" customWidth="1"/>
    <col min="8463" max="8463" width="5.5" style="17" bestFit="1" customWidth="1"/>
    <col min="8464" max="8465" width="4.5" style="17" bestFit="1" customWidth="1"/>
    <col min="8466" max="8467" width="5.5" style="17" bestFit="1" customWidth="1"/>
    <col min="8468" max="8468" width="6.83203125" style="17" customWidth="1"/>
    <col min="8469" max="8469" width="5.83203125" style="17" customWidth="1"/>
    <col min="8470" max="8471" width="5.33203125" style="17" customWidth="1"/>
    <col min="8472" max="8472" width="5.5" style="17" bestFit="1" customWidth="1"/>
    <col min="8473" max="8473" width="5.5" style="17" customWidth="1"/>
    <col min="8474" max="8474" width="9.83203125" style="17" customWidth="1"/>
    <col min="8475" max="8475" width="5.33203125" style="17" bestFit="1" customWidth="1"/>
    <col min="8476" max="8476" width="5.83203125" style="17" bestFit="1" customWidth="1"/>
    <col min="8477" max="8477" width="5.1640625" style="17" customWidth="1"/>
    <col min="8478" max="8478" width="5.33203125" style="17" bestFit="1" customWidth="1"/>
    <col min="8479" max="8479" width="7.83203125" style="17" customWidth="1"/>
    <col min="8480" max="8480" width="11" style="17" customWidth="1"/>
    <col min="8481" max="8481" width="7.33203125" style="17" customWidth="1"/>
    <col min="8482" max="8482" width="8.5" style="17" customWidth="1"/>
    <col min="8483" max="8483" width="7.1640625" style="17" bestFit="1" customWidth="1"/>
    <col min="8484" max="8704" width="8.83203125" style="17"/>
    <col min="8705" max="8705" width="17.33203125" style="17" customWidth="1"/>
    <col min="8706" max="8707" width="5.33203125" style="17" bestFit="1" customWidth="1"/>
    <col min="8708" max="8711" width="5.5" style="17" customWidth="1"/>
    <col min="8712" max="8712" width="3.5" style="17" bestFit="1" customWidth="1"/>
    <col min="8713" max="8718" width="4.5" style="17" bestFit="1" customWidth="1"/>
    <col min="8719" max="8719" width="5.5" style="17" bestFit="1" customWidth="1"/>
    <col min="8720" max="8721" width="4.5" style="17" bestFit="1" customWidth="1"/>
    <col min="8722" max="8723" width="5.5" style="17" bestFit="1" customWidth="1"/>
    <col min="8724" max="8724" width="6.83203125" style="17" customWidth="1"/>
    <col min="8725" max="8725" width="5.83203125" style="17" customWidth="1"/>
    <col min="8726" max="8727" width="5.33203125" style="17" customWidth="1"/>
    <col min="8728" max="8728" width="5.5" style="17" bestFit="1" customWidth="1"/>
    <col min="8729" max="8729" width="5.5" style="17" customWidth="1"/>
    <col min="8730" max="8730" width="9.83203125" style="17" customWidth="1"/>
    <col min="8731" max="8731" width="5.33203125" style="17" bestFit="1" customWidth="1"/>
    <col min="8732" max="8732" width="5.83203125" style="17" bestFit="1" customWidth="1"/>
    <col min="8733" max="8733" width="5.1640625" style="17" customWidth="1"/>
    <col min="8734" max="8734" width="5.33203125" style="17" bestFit="1" customWidth="1"/>
    <col min="8735" max="8735" width="7.83203125" style="17" customWidth="1"/>
    <col min="8736" max="8736" width="11" style="17" customWidth="1"/>
    <col min="8737" max="8737" width="7.33203125" style="17" customWidth="1"/>
    <col min="8738" max="8738" width="8.5" style="17" customWidth="1"/>
    <col min="8739" max="8739" width="7.1640625" style="17" bestFit="1" customWidth="1"/>
    <col min="8740" max="8960" width="8.83203125" style="17"/>
    <col min="8961" max="8961" width="17.33203125" style="17" customWidth="1"/>
    <col min="8962" max="8963" width="5.33203125" style="17" bestFit="1" customWidth="1"/>
    <col min="8964" max="8967" width="5.5" style="17" customWidth="1"/>
    <col min="8968" max="8968" width="3.5" style="17" bestFit="1" customWidth="1"/>
    <col min="8969" max="8974" width="4.5" style="17" bestFit="1" customWidth="1"/>
    <col min="8975" max="8975" width="5.5" style="17" bestFit="1" customWidth="1"/>
    <col min="8976" max="8977" width="4.5" style="17" bestFit="1" customWidth="1"/>
    <col min="8978" max="8979" width="5.5" style="17" bestFit="1" customWidth="1"/>
    <col min="8980" max="8980" width="6.83203125" style="17" customWidth="1"/>
    <col min="8981" max="8981" width="5.83203125" style="17" customWidth="1"/>
    <col min="8982" max="8983" width="5.33203125" style="17" customWidth="1"/>
    <col min="8984" max="8984" width="5.5" style="17" bestFit="1" customWidth="1"/>
    <col min="8985" max="8985" width="5.5" style="17" customWidth="1"/>
    <col min="8986" max="8986" width="9.83203125" style="17" customWidth="1"/>
    <col min="8987" max="8987" width="5.33203125" style="17" bestFit="1" customWidth="1"/>
    <col min="8988" max="8988" width="5.83203125" style="17" bestFit="1" customWidth="1"/>
    <col min="8989" max="8989" width="5.1640625" style="17" customWidth="1"/>
    <col min="8990" max="8990" width="5.33203125" style="17" bestFit="1" customWidth="1"/>
    <col min="8991" max="8991" width="7.83203125" style="17" customWidth="1"/>
    <col min="8992" max="8992" width="11" style="17" customWidth="1"/>
    <col min="8993" max="8993" width="7.33203125" style="17" customWidth="1"/>
    <col min="8994" max="8994" width="8.5" style="17" customWidth="1"/>
    <col min="8995" max="8995" width="7.1640625" style="17" bestFit="1" customWidth="1"/>
    <col min="8996" max="9216" width="8.83203125" style="17"/>
    <col min="9217" max="9217" width="17.33203125" style="17" customWidth="1"/>
    <col min="9218" max="9219" width="5.33203125" style="17" bestFit="1" customWidth="1"/>
    <col min="9220" max="9223" width="5.5" style="17" customWidth="1"/>
    <col min="9224" max="9224" width="3.5" style="17" bestFit="1" customWidth="1"/>
    <col min="9225" max="9230" width="4.5" style="17" bestFit="1" customWidth="1"/>
    <col min="9231" max="9231" width="5.5" style="17" bestFit="1" customWidth="1"/>
    <col min="9232" max="9233" width="4.5" style="17" bestFit="1" customWidth="1"/>
    <col min="9234" max="9235" width="5.5" style="17" bestFit="1" customWidth="1"/>
    <col min="9236" max="9236" width="6.83203125" style="17" customWidth="1"/>
    <col min="9237" max="9237" width="5.83203125" style="17" customWidth="1"/>
    <col min="9238" max="9239" width="5.33203125" style="17" customWidth="1"/>
    <col min="9240" max="9240" width="5.5" style="17" bestFit="1" customWidth="1"/>
    <col min="9241" max="9241" width="5.5" style="17" customWidth="1"/>
    <col min="9242" max="9242" width="9.83203125" style="17" customWidth="1"/>
    <col min="9243" max="9243" width="5.33203125" style="17" bestFit="1" customWidth="1"/>
    <col min="9244" max="9244" width="5.83203125" style="17" bestFit="1" customWidth="1"/>
    <col min="9245" max="9245" width="5.1640625" style="17" customWidth="1"/>
    <col min="9246" max="9246" width="5.33203125" style="17" bestFit="1" customWidth="1"/>
    <col min="9247" max="9247" width="7.83203125" style="17" customWidth="1"/>
    <col min="9248" max="9248" width="11" style="17" customWidth="1"/>
    <col min="9249" max="9249" width="7.33203125" style="17" customWidth="1"/>
    <col min="9250" max="9250" width="8.5" style="17" customWidth="1"/>
    <col min="9251" max="9251" width="7.1640625" style="17" bestFit="1" customWidth="1"/>
    <col min="9252" max="9472" width="8.83203125" style="17"/>
    <col min="9473" max="9473" width="17.33203125" style="17" customWidth="1"/>
    <col min="9474" max="9475" width="5.33203125" style="17" bestFit="1" customWidth="1"/>
    <col min="9476" max="9479" width="5.5" style="17" customWidth="1"/>
    <col min="9480" max="9480" width="3.5" style="17" bestFit="1" customWidth="1"/>
    <col min="9481" max="9486" width="4.5" style="17" bestFit="1" customWidth="1"/>
    <col min="9487" max="9487" width="5.5" style="17" bestFit="1" customWidth="1"/>
    <col min="9488" max="9489" width="4.5" style="17" bestFit="1" customWidth="1"/>
    <col min="9490" max="9491" width="5.5" style="17" bestFit="1" customWidth="1"/>
    <col min="9492" max="9492" width="6.83203125" style="17" customWidth="1"/>
    <col min="9493" max="9493" width="5.83203125" style="17" customWidth="1"/>
    <col min="9494" max="9495" width="5.33203125" style="17" customWidth="1"/>
    <col min="9496" max="9496" width="5.5" style="17" bestFit="1" customWidth="1"/>
    <col min="9497" max="9497" width="5.5" style="17" customWidth="1"/>
    <col min="9498" max="9498" width="9.83203125" style="17" customWidth="1"/>
    <col min="9499" max="9499" width="5.33203125" style="17" bestFit="1" customWidth="1"/>
    <col min="9500" max="9500" width="5.83203125" style="17" bestFit="1" customWidth="1"/>
    <col min="9501" max="9501" width="5.1640625" style="17" customWidth="1"/>
    <col min="9502" max="9502" width="5.33203125" style="17" bestFit="1" customWidth="1"/>
    <col min="9503" max="9503" width="7.83203125" style="17" customWidth="1"/>
    <col min="9504" max="9504" width="11" style="17" customWidth="1"/>
    <col min="9505" max="9505" width="7.33203125" style="17" customWidth="1"/>
    <col min="9506" max="9506" width="8.5" style="17" customWidth="1"/>
    <col min="9507" max="9507" width="7.1640625" style="17" bestFit="1" customWidth="1"/>
    <col min="9508" max="9728" width="8.83203125" style="17"/>
    <col min="9729" max="9729" width="17.33203125" style="17" customWidth="1"/>
    <col min="9730" max="9731" width="5.33203125" style="17" bestFit="1" customWidth="1"/>
    <col min="9732" max="9735" width="5.5" style="17" customWidth="1"/>
    <col min="9736" max="9736" width="3.5" style="17" bestFit="1" customWidth="1"/>
    <col min="9737" max="9742" width="4.5" style="17" bestFit="1" customWidth="1"/>
    <col min="9743" max="9743" width="5.5" style="17" bestFit="1" customWidth="1"/>
    <col min="9744" max="9745" width="4.5" style="17" bestFit="1" customWidth="1"/>
    <col min="9746" max="9747" width="5.5" style="17" bestFit="1" customWidth="1"/>
    <col min="9748" max="9748" width="6.83203125" style="17" customWidth="1"/>
    <col min="9749" max="9749" width="5.83203125" style="17" customWidth="1"/>
    <col min="9750" max="9751" width="5.33203125" style="17" customWidth="1"/>
    <col min="9752" max="9752" width="5.5" style="17" bestFit="1" customWidth="1"/>
    <col min="9753" max="9753" width="5.5" style="17" customWidth="1"/>
    <col min="9754" max="9754" width="9.83203125" style="17" customWidth="1"/>
    <col min="9755" max="9755" width="5.33203125" style="17" bestFit="1" customWidth="1"/>
    <col min="9756" max="9756" width="5.83203125" style="17" bestFit="1" customWidth="1"/>
    <col min="9757" max="9757" width="5.1640625" style="17" customWidth="1"/>
    <col min="9758" max="9758" width="5.33203125" style="17" bestFit="1" customWidth="1"/>
    <col min="9759" max="9759" width="7.83203125" style="17" customWidth="1"/>
    <col min="9760" max="9760" width="11" style="17" customWidth="1"/>
    <col min="9761" max="9761" width="7.33203125" style="17" customWidth="1"/>
    <col min="9762" max="9762" width="8.5" style="17" customWidth="1"/>
    <col min="9763" max="9763" width="7.1640625" style="17" bestFit="1" customWidth="1"/>
    <col min="9764" max="9984" width="8.83203125" style="17"/>
    <col min="9985" max="9985" width="17.33203125" style="17" customWidth="1"/>
    <col min="9986" max="9987" width="5.33203125" style="17" bestFit="1" customWidth="1"/>
    <col min="9988" max="9991" width="5.5" style="17" customWidth="1"/>
    <col min="9992" max="9992" width="3.5" style="17" bestFit="1" customWidth="1"/>
    <col min="9993" max="9998" width="4.5" style="17" bestFit="1" customWidth="1"/>
    <col min="9999" max="9999" width="5.5" style="17" bestFit="1" customWidth="1"/>
    <col min="10000" max="10001" width="4.5" style="17" bestFit="1" customWidth="1"/>
    <col min="10002" max="10003" width="5.5" style="17" bestFit="1" customWidth="1"/>
    <col min="10004" max="10004" width="6.83203125" style="17" customWidth="1"/>
    <col min="10005" max="10005" width="5.83203125" style="17" customWidth="1"/>
    <col min="10006" max="10007" width="5.33203125" style="17" customWidth="1"/>
    <col min="10008" max="10008" width="5.5" style="17" bestFit="1" customWidth="1"/>
    <col min="10009" max="10009" width="5.5" style="17" customWidth="1"/>
    <col min="10010" max="10010" width="9.83203125" style="17" customWidth="1"/>
    <col min="10011" max="10011" width="5.33203125" style="17" bestFit="1" customWidth="1"/>
    <col min="10012" max="10012" width="5.83203125" style="17" bestFit="1" customWidth="1"/>
    <col min="10013" max="10013" width="5.1640625" style="17" customWidth="1"/>
    <col min="10014" max="10014" width="5.33203125" style="17" bestFit="1" customWidth="1"/>
    <col min="10015" max="10015" width="7.83203125" style="17" customWidth="1"/>
    <col min="10016" max="10016" width="11" style="17" customWidth="1"/>
    <col min="10017" max="10017" width="7.33203125" style="17" customWidth="1"/>
    <col min="10018" max="10018" width="8.5" style="17" customWidth="1"/>
    <col min="10019" max="10019" width="7.1640625" style="17" bestFit="1" customWidth="1"/>
    <col min="10020" max="10240" width="8.83203125" style="17"/>
    <col min="10241" max="10241" width="17.33203125" style="17" customWidth="1"/>
    <col min="10242" max="10243" width="5.33203125" style="17" bestFit="1" customWidth="1"/>
    <col min="10244" max="10247" width="5.5" style="17" customWidth="1"/>
    <col min="10248" max="10248" width="3.5" style="17" bestFit="1" customWidth="1"/>
    <col min="10249" max="10254" width="4.5" style="17" bestFit="1" customWidth="1"/>
    <col min="10255" max="10255" width="5.5" style="17" bestFit="1" customWidth="1"/>
    <col min="10256" max="10257" width="4.5" style="17" bestFit="1" customWidth="1"/>
    <col min="10258" max="10259" width="5.5" style="17" bestFit="1" customWidth="1"/>
    <col min="10260" max="10260" width="6.83203125" style="17" customWidth="1"/>
    <col min="10261" max="10261" width="5.83203125" style="17" customWidth="1"/>
    <col min="10262" max="10263" width="5.33203125" style="17" customWidth="1"/>
    <col min="10264" max="10264" width="5.5" style="17" bestFit="1" customWidth="1"/>
    <col min="10265" max="10265" width="5.5" style="17" customWidth="1"/>
    <col min="10266" max="10266" width="9.83203125" style="17" customWidth="1"/>
    <col min="10267" max="10267" width="5.33203125" style="17" bestFit="1" customWidth="1"/>
    <col min="10268" max="10268" width="5.83203125" style="17" bestFit="1" customWidth="1"/>
    <col min="10269" max="10269" width="5.1640625" style="17" customWidth="1"/>
    <col min="10270" max="10270" width="5.33203125" style="17" bestFit="1" customWidth="1"/>
    <col min="10271" max="10271" width="7.83203125" style="17" customWidth="1"/>
    <col min="10272" max="10272" width="11" style="17" customWidth="1"/>
    <col min="10273" max="10273" width="7.33203125" style="17" customWidth="1"/>
    <col min="10274" max="10274" width="8.5" style="17" customWidth="1"/>
    <col min="10275" max="10275" width="7.1640625" style="17" bestFit="1" customWidth="1"/>
    <col min="10276" max="10496" width="8.83203125" style="17"/>
    <col min="10497" max="10497" width="17.33203125" style="17" customWidth="1"/>
    <col min="10498" max="10499" width="5.33203125" style="17" bestFit="1" customWidth="1"/>
    <col min="10500" max="10503" width="5.5" style="17" customWidth="1"/>
    <col min="10504" max="10504" width="3.5" style="17" bestFit="1" customWidth="1"/>
    <col min="10505" max="10510" width="4.5" style="17" bestFit="1" customWidth="1"/>
    <col min="10511" max="10511" width="5.5" style="17" bestFit="1" customWidth="1"/>
    <col min="10512" max="10513" width="4.5" style="17" bestFit="1" customWidth="1"/>
    <col min="10514" max="10515" width="5.5" style="17" bestFit="1" customWidth="1"/>
    <col min="10516" max="10516" width="6.83203125" style="17" customWidth="1"/>
    <col min="10517" max="10517" width="5.83203125" style="17" customWidth="1"/>
    <col min="10518" max="10519" width="5.33203125" style="17" customWidth="1"/>
    <col min="10520" max="10520" width="5.5" style="17" bestFit="1" customWidth="1"/>
    <col min="10521" max="10521" width="5.5" style="17" customWidth="1"/>
    <col min="10522" max="10522" width="9.83203125" style="17" customWidth="1"/>
    <col min="10523" max="10523" width="5.33203125" style="17" bestFit="1" customWidth="1"/>
    <col min="10524" max="10524" width="5.83203125" style="17" bestFit="1" customWidth="1"/>
    <col min="10525" max="10525" width="5.1640625" style="17" customWidth="1"/>
    <col min="10526" max="10526" width="5.33203125" style="17" bestFit="1" customWidth="1"/>
    <col min="10527" max="10527" width="7.83203125" style="17" customWidth="1"/>
    <col min="10528" max="10528" width="11" style="17" customWidth="1"/>
    <col min="10529" max="10529" width="7.33203125" style="17" customWidth="1"/>
    <col min="10530" max="10530" width="8.5" style="17" customWidth="1"/>
    <col min="10531" max="10531" width="7.1640625" style="17" bestFit="1" customWidth="1"/>
    <col min="10532" max="10752" width="8.83203125" style="17"/>
    <col min="10753" max="10753" width="17.33203125" style="17" customWidth="1"/>
    <col min="10754" max="10755" width="5.33203125" style="17" bestFit="1" customWidth="1"/>
    <col min="10756" max="10759" width="5.5" style="17" customWidth="1"/>
    <col min="10760" max="10760" width="3.5" style="17" bestFit="1" customWidth="1"/>
    <col min="10761" max="10766" width="4.5" style="17" bestFit="1" customWidth="1"/>
    <col min="10767" max="10767" width="5.5" style="17" bestFit="1" customWidth="1"/>
    <col min="10768" max="10769" width="4.5" style="17" bestFit="1" customWidth="1"/>
    <col min="10770" max="10771" width="5.5" style="17" bestFit="1" customWidth="1"/>
    <col min="10772" max="10772" width="6.83203125" style="17" customWidth="1"/>
    <col min="10773" max="10773" width="5.83203125" style="17" customWidth="1"/>
    <col min="10774" max="10775" width="5.33203125" style="17" customWidth="1"/>
    <col min="10776" max="10776" width="5.5" style="17" bestFit="1" customWidth="1"/>
    <col min="10777" max="10777" width="5.5" style="17" customWidth="1"/>
    <col min="10778" max="10778" width="9.83203125" style="17" customWidth="1"/>
    <col min="10779" max="10779" width="5.33203125" style="17" bestFit="1" customWidth="1"/>
    <col min="10780" max="10780" width="5.83203125" style="17" bestFit="1" customWidth="1"/>
    <col min="10781" max="10781" width="5.1640625" style="17" customWidth="1"/>
    <col min="10782" max="10782" width="5.33203125" style="17" bestFit="1" customWidth="1"/>
    <col min="10783" max="10783" width="7.83203125" style="17" customWidth="1"/>
    <col min="10784" max="10784" width="11" style="17" customWidth="1"/>
    <col min="10785" max="10785" width="7.33203125" style="17" customWidth="1"/>
    <col min="10786" max="10786" width="8.5" style="17" customWidth="1"/>
    <col min="10787" max="10787" width="7.1640625" style="17" bestFit="1" customWidth="1"/>
    <col min="10788" max="11008" width="8.83203125" style="17"/>
    <col min="11009" max="11009" width="17.33203125" style="17" customWidth="1"/>
    <col min="11010" max="11011" width="5.33203125" style="17" bestFit="1" customWidth="1"/>
    <col min="11012" max="11015" width="5.5" style="17" customWidth="1"/>
    <col min="11016" max="11016" width="3.5" style="17" bestFit="1" customWidth="1"/>
    <col min="11017" max="11022" width="4.5" style="17" bestFit="1" customWidth="1"/>
    <col min="11023" max="11023" width="5.5" style="17" bestFit="1" customWidth="1"/>
    <col min="11024" max="11025" width="4.5" style="17" bestFit="1" customWidth="1"/>
    <col min="11026" max="11027" width="5.5" style="17" bestFit="1" customWidth="1"/>
    <col min="11028" max="11028" width="6.83203125" style="17" customWidth="1"/>
    <col min="11029" max="11029" width="5.83203125" style="17" customWidth="1"/>
    <col min="11030" max="11031" width="5.33203125" style="17" customWidth="1"/>
    <col min="11032" max="11032" width="5.5" style="17" bestFit="1" customWidth="1"/>
    <col min="11033" max="11033" width="5.5" style="17" customWidth="1"/>
    <col min="11034" max="11034" width="9.83203125" style="17" customWidth="1"/>
    <col min="11035" max="11035" width="5.33203125" style="17" bestFit="1" customWidth="1"/>
    <col min="11036" max="11036" width="5.83203125" style="17" bestFit="1" customWidth="1"/>
    <col min="11037" max="11037" width="5.1640625" style="17" customWidth="1"/>
    <col min="11038" max="11038" width="5.33203125" style="17" bestFit="1" customWidth="1"/>
    <col min="11039" max="11039" width="7.83203125" style="17" customWidth="1"/>
    <col min="11040" max="11040" width="11" style="17" customWidth="1"/>
    <col min="11041" max="11041" width="7.33203125" style="17" customWidth="1"/>
    <col min="11042" max="11042" width="8.5" style="17" customWidth="1"/>
    <col min="11043" max="11043" width="7.1640625" style="17" bestFit="1" customWidth="1"/>
    <col min="11044" max="11264" width="8.83203125" style="17"/>
    <col min="11265" max="11265" width="17.33203125" style="17" customWidth="1"/>
    <col min="11266" max="11267" width="5.33203125" style="17" bestFit="1" customWidth="1"/>
    <col min="11268" max="11271" width="5.5" style="17" customWidth="1"/>
    <col min="11272" max="11272" width="3.5" style="17" bestFit="1" customWidth="1"/>
    <col min="11273" max="11278" width="4.5" style="17" bestFit="1" customWidth="1"/>
    <col min="11279" max="11279" width="5.5" style="17" bestFit="1" customWidth="1"/>
    <col min="11280" max="11281" width="4.5" style="17" bestFit="1" customWidth="1"/>
    <col min="11282" max="11283" width="5.5" style="17" bestFit="1" customWidth="1"/>
    <col min="11284" max="11284" width="6.83203125" style="17" customWidth="1"/>
    <col min="11285" max="11285" width="5.83203125" style="17" customWidth="1"/>
    <col min="11286" max="11287" width="5.33203125" style="17" customWidth="1"/>
    <col min="11288" max="11288" width="5.5" style="17" bestFit="1" customWidth="1"/>
    <col min="11289" max="11289" width="5.5" style="17" customWidth="1"/>
    <col min="11290" max="11290" width="9.83203125" style="17" customWidth="1"/>
    <col min="11291" max="11291" width="5.33203125" style="17" bestFit="1" customWidth="1"/>
    <col min="11292" max="11292" width="5.83203125" style="17" bestFit="1" customWidth="1"/>
    <col min="11293" max="11293" width="5.1640625" style="17" customWidth="1"/>
    <col min="11294" max="11294" width="5.33203125" style="17" bestFit="1" customWidth="1"/>
    <col min="11295" max="11295" width="7.83203125" style="17" customWidth="1"/>
    <col min="11296" max="11296" width="11" style="17" customWidth="1"/>
    <col min="11297" max="11297" width="7.33203125" style="17" customWidth="1"/>
    <col min="11298" max="11298" width="8.5" style="17" customWidth="1"/>
    <col min="11299" max="11299" width="7.1640625" style="17" bestFit="1" customWidth="1"/>
    <col min="11300" max="11520" width="8.83203125" style="17"/>
    <col min="11521" max="11521" width="17.33203125" style="17" customWidth="1"/>
    <col min="11522" max="11523" width="5.33203125" style="17" bestFit="1" customWidth="1"/>
    <col min="11524" max="11527" width="5.5" style="17" customWidth="1"/>
    <col min="11528" max="11528" width="3.5" style="17" bestFit="1" customWidth="1"/>
    <col min="11529" max="11534" width="4.5" style="17" bestFit="1" customWidth="1"/>
    <col min="11535" max="11535" width="5.5" style="17" bestFit="1" customWidth="1"/>
    <col min="11536" max="11537" width="4.5" style="17" bestFit="1" customWidth="1"/>
    <col min="11538" max="11539" width="5.5" style="17" bestFit="1" customWidth="1"/>
    <col min="11540" max="11540" width="6.83203125" style="17" customWidth="1"/>
    <col min="11541" max="11541" width="5.83203125" style="17" customWidth="1"/>
    <col min="11542" max="11543" width="5.33203125" style="17" customWidth="1"/>
    <col min="11544" max="11544" width="5.5" style="17" bestFit="1" customWidth="1"/>
    <col min="11545" max="11545" width="5.5" style="17" customWidth="1"/>
    <col min="11546" max="11546" width="9.83203125" style="17" customWidth="1"/>
    <col min="11547" max="11547" width="5.33203125" style="17" bestFit="1" customWidth="1"/>
    <col min="11548" max="11548" width="5.83203125" style="17" bestFit="1" customWidth="1"/>
    <col min="11549" max="11549" width="5.1640625" style="17" customWidth="1"/>
    <col min="11550" max="11550" width="5.33203125" style="17" bestFit="1" customWidth="1"/>
    <col min="11551" max="11551" width="7.83203125" style="17" customWidth="1"/>
    <col min="11552" max="11552" width="11" style="17" customWidth="1"/>
    <col min="11553" max="11553" width="7.33203125" style="17" customWidth="1"/>
    <col min="11554" max="11554" width="8.5" style="17" customWidth="1"/>
    <col min="11555" max="11555" width="7.1640625" style="17" bestFit="1" customWidth="1"/>
    <col min="11556" max="11776" width="8.83203125" style="17"/>
    <col min="11777" max="11777" width="17.33203125" style="17" customWidth="1"/>
    <col min="11778" max="11779" width="5.33203125" style="17" bestFit="1" customWidth="1"/>
    <col min="11780" max="11783" width="5.5" style="17" customWidth="1"/>
    <col min="11784" max="11784" width="3.5" style="17" bestFit="1" customWidth="1"/>
    <col min="11785" max="11790" width="4.5" style="17" bestFit="1" customWidth="1"/>
    <col min="11791" max="11791" width="5.5" style="17" bestFit="1" customWidth="1"/>
    <col min="11792" max="11793" width="4.5" style="17" bestFit="1" customWidth="1"/>
    <col min="11794" max="11795" width="5.5" style="17" bestFit="1" customWidth="1"/>
    <col min="11796" max="11796" width="6.83203125" style="17" customWidth="1"/>
    <col min="11797" max="11797" width="5.83203125" style="17" customWidth="1"/>
    <col min="11798" max="11799" width="5.33203125" style="17" customWidth="1"/>
    <col min="11800" max="11800" width="5.5" style="17" bestFit="1" customWidth="1"/>
    <col min="11801" max="11801" width="5.5" style="17" customWidth="1"/>
    <col min="11802" max="11802" width="9.83203125" style="17" customWidth="1"/>
    <col min="11803" max="11803" width="5.33203125" style="17" bestFit="1" customWidth="1"/>
    <col min="11804" max="11804" width="5.83203125" style="17" bestFit="1" customWidth="1"/>
    <col min="11805" max="11805" width="5.1640625" style="17" customWidth="1"/>
    <col min="11806" max="11806" width="5.33203125" style="17" bestFit="1" customWidth="1"/>
    <col min="11807" max="11807" width="7.83203125" style="17" customWidth="1"/>
    <col min="11808" max="11808" width="11" style="17" customWidth="1"/>
    <col min="11809" max="11809" width="7.33203125" style="17" customWidth="1"/>
    <col min="11810" max="11810" width="8.5" style="17" customWidth="1"/>
    <col min="11811" max="11811" width="7.1640625" style="17" bestFit="1" customWidth="1"/>
    <col min="11812" max="12032" width="8.83203125" style="17"/>
    <col min="12033" max="12033" width="17.33203125" style="17" customWidth="1"/>
    <col min="12034" max="12035" width="5.33203125" style="17" bestFit="1" customWidth="1"/>
    <col min="12036" max="12039" width="5.5" style="17" customWidth="1"/>
    <col min="12040" max="12040" width="3.5" style="17" bestFit="1" customWidth="1"/>
    <col min="12041" max="12046" width="4.5" style="17" bestFit="1" customWidth="1"/>
    <col min="12047" max="12047" width="5.5" style="17" bestFit="1" customWidth="1"/>
    <col min="12048" max="12049" width="4.5" style="17" bestFit="1" customWidth="1"/>
    <col min="12050" max="12051" width="5.5" style="17" bestFit="1" customWidth="1"/>
    <col min="12052" max="12052" width="6.83203125" style="17" customWidth="1"/>
    <col min="12053" max="12053" width="5.83203125" style="17" customWidth="1"/>
    <col min="12054" max="12055" width="5.33203125" style="17" customWidth="1"/>
    <col min="12056" max="12056" width="5.5" style="17" bestFit="1" customWidth="1"/>
    <col min="12057" max="12057" width="5.5" style="17" customWidth="1"/>
    <col min="12058" max="12058" width="9.83203125" style="17" customWidth="1"/>
    <col min="12059" max="12059" width="5.33203125" style="17" bestFit="1" customWidth="1"/>
    <col min="12060" max="12060" width="5.83203125" style="17" bestFit="1" customWidth="1"/>
    <col min="12061" max="12061" width="5.1640625" style="17" customWidth="1"/>
    <col min="12062" max="12062" width="5.33203125" style="17" bestFit="1" customWidth="1"/>
    <col min="12063" max="12063" width="7.83203125" style="17" customWidth="1"/>
    <col min="12064" max="12064" width="11" style="17" customWidth="1"/>
    <col min="12065" max="12065" width="7.33203125" style="17" customWidth="1"/>
    <col min="12066" max="12066" width="8.5" style="17" customWidth="1"/>
    <col min="12067" max="12067" width="7.1640625" style="17" bestFit="1" customWidth="1"/>
    <col min="12068" max="12288" width="8.83203125" style="17"/>
    <col min="12289" max="12289" width="17.33203125" style="17" customWidth="1"/>
    <col min="12290" max="12291" width="5.33203125" style="17" bestFit="1" customWidth="1"/>
    <col min="12292" max="12295" width="5.5" style="17" customWidth="1"/>
    <col min="12296" max="12296" width="3.5" style="17" bestFit="1" customWidth="1"/>
    <col min="12297" max="12302" width="4.5" style="17" bestFit="1" customWidth="1"/>
    <col min="12303" max="12303" width="5.5" style="17" bestFit="1" customWidth="1"/>
    <col min="12304" max="12305" width="4.5" style="17" bestFit="1" customWidth="1"/>
    <col min="12306" max="12307" width="5.5" style="17" bestFit="1" customWidth="1"/>
    <col min="12308" max="12308" width="6.83203125" style="17" customWidth="1"/>
    <col min="12309" max="12309" width="5.83203125" style="17" customWidth="1"/>
    <col min="12310" max="12311" width="5.33203125" style="17" customWidth="1"/>
    <col min="12312" max="12312" width="5.5" style="17" bestFit="1" customWidth="1"/>
    <col min="12313" max="12313" width="5.5" style="17" customWidth="1"/>
    <col min="12314" max="12314" width="9.83203125" style="17" customWidth="1"/>
    <col min="12315" max="12315" width="5.33203125" style="17" bestFit="1" customWidth="1"/>
    <col min="12316" max="12316" width="5.83203125" style="17" bestFit="1" customWidth="1"/>
    <col min="12317" max="12317" width="5.1640625" style="17" customWidth="1"/>
    <col min="12318" max="12318" width="5.33203125" style="17" bestFit="1" customWidth="1"/>
    <col min="12319" max="12319" width="7.83203125" style="17" customWidth="1"/>
    <col min="12320" max="12320" width="11" style="17" customWidth="1"/>
    <col min="12321" max="12321" width="7.33203125" style="17" customWidth="1"/>
    <col min="12322" max="12322" width="8.5" style="17" customWidth="1"/>
    <col min="12323" max="12323" width="7.1640625" style="17" bestFit="1" customWidth="1"/>
    <col min="12324" max="12544" width="8.83203125" style="17"/>
    <col min="12545" max="12545" width="17.33203125" style="17" customWidth="1"/>
    <col min="12546" max="12547" width="5.33203125" style="17" bestFit="1" customWidth="1"/>
    <col min="12548" max="12551" width="5.5" style="17" customWidth="1"/>
    <col min="12552" max="12552" width="3.5" style="17" bestFit="1" customWidth="1"/>
    <col min="12553" max="12558" width="4.5" style="17" bestFit="1" customWidth="1"/>
    <col min="12559" max="12559" width="5.5" style="17" bestFit="1" customWidth="1"/>
    <col min="12560" max="12561" width="4.5" style="17" bestFit="1" customWidth="1"/>
    <col min="12562" max="12563" width="5.5" style="17" bestFit="1" customWidth="1"/>
    <col min="12564" max="12564" width="6.83203125" style="17" customWidth="1"/>
    <col min="12565" max="12565" width="5.83203125" style="17" customWidth="1"/>
    <col min="12566" max="12567" width="5.33203125" style="17" customWidth="1"/>
    <col min="12568" max="12568" width="5.5" style="17" bestFit="1" customWidth="1"/>
    <col min="12569" max="12569" width="5.5" style="17" customWidth="1"/>
    <col min="12570" max="12570" width="9.83203125" style="17" customWidth="1"/>
    <col min="12571" max="12571" width="5.33203125" style="17" bestFit="1" customWidth="1"/>
    <col min="12572" max="12572" width="5.83203125" style="17" bestFit="1" customWidth="1"/>
    <col min="12573" max="12573" width="5.1640625" style="17" customWidth="1"/>
    <col min="12574" max="12574" width="5.33203125" style="17" bestFit="1" customWidth="1"/>
    <col min="12575" max="12575" width="7.83203125" style="17" customWidth="1"/>
    <col min="12576" max="12576" width="11" style="17" customWidth="1"/>
    <col min="12577" max="12577" width="7.33203125" style="17" customWidth="1"/>
    <col min="12578" max="12578" width="8.5" style="17" customWidth="1"/>
    <col min="12579" max="12579" width="7.1640625" style="17" bestFit="1" customWidth="1"/>
    <col min="12580" max="12800" width="8.83203125" style="17"/>
    <col min="12801" max="12801" width="17.33203125" style="17" customWidth="1"/>
    <col min="12802" max="12803" width="5.33203125" style="17" bestFit="1" customWidth="1"/>
    <col min="12804" max="12807" width="5.5" style="17" customWidth="1"/>
    <col min="12808" max="12808" width="3.5" style="17" bestFit="1" customWidth="1"/>
    <col min="12809" max="12814" width="4.5" style="17" bestFit="1" customWidth="1"/>
    <col min="12815" max="12815" width="5.5" style="17" bestFit="1" customWidth="1"/>
    <col min="12816" max="12817" width="4.5" style="17" bestFit="1" customWidth="1"/>
    <col min="12818" max="12819" width="5.5" style="17" bestFit="1" customWidth="1"/>
    <col min="12820" max="12820" width="6.83203125" style="17" customWidth="1"/>
    <col min="12821" max="12821" width="5.83203125" style="17" customWidth="1"/>
    <col min="12822" max="12823" width="5.33203125" style="17" customWidth="1"/>
    <col min="12824" max="12824" width="5.5" style="17" bestFit="1" customWidth="1"/>
    <col min="12825" max="12825" width="5.5" style="17" customWidth="1"/>
    <col min="12826" max="12826" width="9.83203125" style="17" customWidth="1"/>
    <col min="12827" max="12827" width="5.33203125" style="17" bestFit="1" customWidth="1"/>
    <col min="12828" max="12828" width="5.83203125" style="17" bestFit="1" customWidth="1"/>
    <col min="12829" max="12829" width="5.1640625" style="17" customWidth="1"/>
    <col min="12830" max="12830" width="5.33203125" style="17" bestFit="1" customWidth="1"/>
    <col min="12831" max="12831" width="7.83203125" style="17" customWidth="1"/>
    <col min="12832" max="12832" width="11" style="17" customWidth="1"/>
    <col min="12833" max="12833" width="7.33203125" style="17" customWidth="1"/>
    <col min="12834" max="12834" width="8.5" style="17" customWidth="1"/>
    <col min="12835" max="12835" width="7.1640625" style="17" bestFit="1" customWidth="1"/>
    <col min="12836" max="13056" width="8.83203125" style="17"/>
    <col min="13057" max="13057" width="17.33203125" style="17" customWidth="1"/>
    <col min="13058" max="13059" width="5.33203125" style="17" bestFit="1" customWidth="1"/>
    <col min="13060" max="13063" width="5.5" style="17" customWidth="1"/>
    <col min="13064" max="13064" width="3.5" style="17" bestFit="1" customWidth="1"/>
    <col min="13065" max="13070" width="4.5" style="17" bestFit="1" customWidth="1"/>
    <col min="13071" max="13071" width="5.5" style="17" bestFit="1" customWidth="1"/>
    <col min="13072" max="13073" width="4.5" style="17" bestFit="1" customWidth="1"/>
    <col min="13074" max="13075" width="5.5" style="17" bestFit="1" customWidth="1"/>
    <col min="13076" max="13076" width="6.83203125" style="17" customWidth="1"/>
    <col min="13077" max="13077" width="5.83203125" style="17" customWidth="1"/>
    <col min="13078" max="13079" width="5.33203125" style="17" customWidth="1"/>
    <col min="13080" max="13080" width="5.5" style="17" bestFit="1" customWidth="1"/>
    <col min="13081" max="13081" width="5.5" style="17" customWidth="1"/>
    <col min="13082" max="13082" width="9.83203125" style="17" customWidth="1"/>
    <col min="13083" max="13083" width="5.33203125" style="17" bestFit="1" customWidth="1"/>
    <col min="13084" max="13084" width="5.83203125" style="17" bestFit="1" customWidth="1"/>
    <col min="13085" max="13085" width="5.1640625" style="17" customWidth="1"/>
    <col min="13086" max="13086" width="5.33203125" style="17" bestFit="1" customWidth="1"/>
    <col min="13087" max="13087" width="7.83203125" style="17" customWidth="1"/>
    <col min="13088" max="13088" width="11" style="17" customWidth="1"/>
    <col min="13089" max="13089" width="7.33203125" style="17" customWidth="1"/>
    <col min="13090" max="13090" width="8.5" style="17" customWidth="1"/>
    <col min="13091" max="13091" width="7.1640625" style="17" bestFit="1" customWidth="1"/>
    <col min="13092" max="13312" width="8.83203125" style="17"/>
    <col min="13313" max="13313" width="17.33203125" style="17" customWidth="1"/>
    <col min="13314" max="13315" width="5.33203125" style="17" bestFit="1" customWidth="1"/>
    <col min="13316" max="13319" width="5.5" style="17" customWidth="1"/>
    <col min="13320" max="13320" width="3.5" style="17" bestFit="1" customWidth="1"/>
    <col min="13321" max="13326" width="4.5" style="17" bestFit="1" customWidth="1"/>
    <col min="13327" max="13327" width="5.5" style="17" bestFit="1" customWidth="1"/>
    <col min="13328" max="13329" width="4.5" style="17" bestFit="1" customWidth="1"/>
    <col min="13330" max="13331" width="5.5" style="17" bestFit="1" customWidth="1"/>
    <col min="13332" max="13332" width="6.83203125" style="17" customWidth="1"/>
    <col min="13333" max="13333" width="5.83203125" style="17" customWidth="1"/>
    <col min="13334" max="13335" width="5.33203125" style="17" customWidth="1"/>
    <col min="13336" max="13336" width="5.5" style="17" bestFit="1" customWidth="1"/>
    <col min="13337" max="13337" width="5.5" style="17" customWidth="1"/>
    <col min="13338" max="13338" width="9.83203125" style="17" customWidth="1"/>
    <col min="13339" max="13339" width="5.33203125" style="17" bestFit="1" customWidth="1"/>
    <col min="13340" max="13340" width="5.83203125" style="17" bestFit="1" customWidth="1"/>
    <col min="13341" max="13341" width="5.1640625" style="17" customWidth="1"/>
    <col min="13342" max="13342" width="5.33203125" style="17" bestFit="1" customWidth="1"/>
    <col min="13343" max="13343" width="7.83203125" style="17" customWidth="1"/>
    <col min="13344" max="13344" width="11" style="17" customWidth="1"/>
    <col min="13345" max="13345" width="7.33203125" style="17" customWidth="1"/>
    <col min="13346" max="13346" width="8.5" style="17" customWidth="1"/>
    <col min="13347" max="13347" width="7.1640625" style="17" bestFit="1" customWidth="1"/>
    <col min="13348" max="13568" width="8.83203125" style="17"/>
    <col min="13569" max="13569" width="17.33203125" style="17" customWidth="1"/>
    <col min="13570" max="13571" width="5.33203125" style="17" bestFit="1" customWidth="1"/>
    <col min="13572" max="13575" width="5.5" style="17" customWidth="1"/>
    <col min="13576" max="13576" width="3.5" style="17" bestFit="1" customWidth="1"/>
    <col min="13577" max="13582" width="4.5" style="17" bestFit="1" customWidth="1"/>
    <col min="13583" max="13583" width="5.5" style="17" bestFit="1" customWidth="1"/>
    <col min="13584" max="13585" width="4.5" style="17" bestFit="1" customWidth="1"/>
    <col min="13586" max="13587" width="5.5" style="17" bestFit="1" customWidth="1"/>
    <col min="13588" max="13588" width="6.83203125" style="17" customWidth="1"/>
    <col min="13589" max="13589" width="5.83203125" style="17" customWidth="1"/>
    <col min="13590" max="13591" width="5.33203125" style="17" customWidth="1"/>
    <col min="13592" max="13592" width="5.5" style="17" bestFit="1" customWidth="1"/>
    <col min="13593" max="13593" width="5.5" style="17" customWidth="1"/>
    <col min="13594" max="13594" width="9.83203125" style="17" customWidth="1"/>
    <col min="13595" max="13595" width="5.33203125" style="17" bestFit="1" customWidth="1"/>
    <col min="13596" max="13596" width="5.83203125" style="17" bestFit="1" customWidth="1"/>
    <col min="13597" max="13597" width="5.1640625" style="17" customWidth="1"/>
    <col min="13598" max="13598" width="5.33203125" style="17" bestFit="1" customWidth="1"/>
    <col min="13599" max="13599" width="7.83203125" style="17" customWidth="1"/>
    <col min="13600" max="13600" width="11" style="17" customWidth="1"/>
    <col min="13601" max="13601" width="7.33203125" style="17" customWidth="1"/>
    <col min="13602" max="13602" width="8.5" style="17" customWidth="1"/>
    <col min="13603" max="13603" width="7.1640625" style="17" bestFit="1" customWidth="1"/>
    <col min="13604" max="13824" width="8.83203125" style="17"/>
    <col min="13825" max="13825" width="17.33203125" style="17" customWidth="1"/>
    <col min="13826" max="13827" width="5.33203125" style="17" bestFit="1" customWidth="1"/>
    <col min="13828" max="13831" width="5.5" style="17" customWidth="1"/>
    <col min="13832" max="13832" width="3.5" style="17" bestFit="1" customWidth="1"/>
    <col min="13833" max="13838" width="4.5" style="17" bestFit="1" customWidth="1"/>
    <col min="13839" max="13839" width="5.5" style="17" bestFit="1" customWidth="1"/>
    <col min="13840" max="13841" width="4.5" style="17" bestFit="1" customWidth="1"/>
    <col min="13842" max="13843" width="5.5" style="17" bestFit="1" customWidth="1"/>
    <col min="13844" max="13844" width="6.83203125" style="17" customWidth="1"/>
    <col min="13845" max="13845" width="5.83203125" style="17" customWidth="1"/>
    <col min="13846" max="13847" width="5.33203125" style="17" customWidth="1"/>
    <col min="13848" max="13848" width="5.5" style="17" bestFit="1" customWidth="1"/>
    <col min="13849" max="13849" width="5.5" style="17" customWidth="1"/>
    <col min="13850" max="13850" width="9.83203125" style="17" customWidth="1"/>
    <col min="13851" max="13851" width="5.33203125" style="17" bestFit="1" customWidth="1"/>
    <col min="13852" max="13852" width="5.83203125" style="17" bestFit="1" customWidth="1"/>
    <col min="13853" max="13853" width="5.1640625" style="17" customWidth="1"/>
    <col min="13854" max="13854" width="5.33203125" style="17" bestFit="1" customWidth="1"/>
    <col min="13855" max="13855" width="7.83203125" style="17" customWidth="1"/>
    <col min="13856" max="13856" width="11" style="17" customWidth="1"/>
    <col min="13857" max="13857" width="7.33203125" style="17" customWidth="1"/>
    <col min="13858" max="13858" width="8.5" style="17" customWidth="1"/>
    <col min="13859" max="13859" width="7.1640625" style="17" bestFit="1" customWidth="1"/>
    <col min="13860" max="14080" width="8.83203125" style="17"/>
    <col min="14081" max="14081" width="17.33203125" style="17" customWidth="1"/>
    <col min="14082" max="14083" width="5.33203125" style="17" bestFit="1" customWidth="1"/>
    <col min="14084" max="14087" width="5.5" style="17" customWidth="1"/>
    <col min="14088" max="14088" width="3.5" style="17" bestFit="1" customWidth="1"/>
    <col min="14089" max="14094" width="4.5" style="17" bestFit="1" customWidth="1"/>
    <col min="14095" max="14095" width="5.5" style="17" bestFit="1" customWidth="1"/>
    <col min="14096" max="14097" width="4.5" style="17" bestFit="1" customWidth="1"/>
    <col min="14098" max="14099" width="5.5" style="17" bestFit="1" customWidth="1"/>
    <col min="14100" max="14100" width="6.83203125" style="17" customWidth="1"/>
    <col min="14101" max="14101" width="5.83203125" style="17" customWidth="1"/>
    <col min="14102" max="14103" width="5.33203125" style="17" customWidth="1"/>
    <col min="14104" max="14104" width="5.5" style="17" bestFit="1" customWidth="1"/>
    <col min="14105" max="14105" width="5.5" style="17" customWidth="1"/>
    <col min="14106" max="14106" width="9.83203125" style="17" customWidth="1"/>
    <col min="14107" max="14107" width="5.33203125" style="17" bestFit="1" customWidth="1"/>
    <col min="14108" max="14108" width="5.83203125" style="17" bestFit="1" customWidth="1"/>
    <col min="14109" max="14109" width="5.1640625" style="17" customWidth="1"/>
    <col min="14110" max="14110" width="5.33203125" style="17" bestFit="1" customWidth="1"/>
    <col min="14111" max="14111" width="7.83203125" style="17" customWidth="1"/>
    <col min="14112" max="14112" width="11" style="17" customWidth="1"/>
    <col min="14113" max="14113" width="7.33203125" style="17" customWidth="1"/>
    <col min="14114" max="14114" width="8.5" style="17" customWidth="1"/>
    <col min="14115" max="14115" width="7.1640625" style="17" bestFit="1" customWidth="1"/>
    <col min="14116" max="14336" width="8.83203125" style="17"/>
    <col min="14337" max="14337" width="17.33203125" style="17" customWidth="1"/>
    <col min="14338" max="14339" width="5.33203125" style="17" bestFit="1" customWidth="1"/>
    <col min="14340" max="14343" width="5.5" style="17" customWidth="1"/>
    <col min="14344" max="14344" width="3.5" style="17" bestFit="1" customWidth="1"/>
    <col min="14345" max="14350" width="4.5" style="17" bestFit="1" customWidth="1"/>
    <col min="14351" max="14351" width="5.5" style="17" bestFit="1" customWidth="1"/>
    <col min="14352" max="14353" width="4.5" style="17" bestFit="1" customWidth="1"/>
    <col min="14354" max="14355" width="5.5" style="17" bestFit="1" customWidth="1"/>
    <col min="14356" max="14356" width="6.83203125" style="17" customWidth="1"/>
    <col min="14357" max="14357" width="5.83203125" style="17" customWidth="1"/>
    <col min="14358" max="14359" width="5.33203125" style="17" customWidth="1"/>
    <col min="14360" max="14360" width="5.5" style="17" bestFit="1" customWidth="1"/>
    <col min="14361" max="14361" width="5.5" style="17" customWidth="1"/>
    <col min="14362" max="14362" width="9.83203125" style="17" customWidth="1"/>
    <col min="14363" max="14363" width="5.33203125" style="17" bestFit="1" customWidth="1"/>
    <col min="14364" max="14364" width="5.83203125" style="17" bestFit="1" customWidth="1"/>
    <col min="14365" max="14365" width="5.1640625" style="17" customWidth="1"/>
    <col min="14366" max="14366" width="5.33203125" style="17" bestFit="1" customWidth="1"/>
    <col min="14367" max="14367" width="7.83203125" style="17" customWidth="1"/>
    <col min="14368" max="14368" width="11" style="17" customWidth="1"/>
    <col min="14369" max="14369" width="7.33203125" style="17" customWidth="1"/>
    <col min="14370" max="14370" width="8.5" style="17" customWidth="1"/>
    <col min="14371" max="14371" width="7.1640625" style="17" bestFit="1" customWidth="1"/>
    <col min="14372" max="14592" width="8.83203125" style="17"/>
    <col min="14593" max="14593" width="17.33203125" style="17" customWidth="1"/>
    <col min="14594" max="14595" width="5.33203125" style="17" bestFit="1" customWidth="1"/>
    <col min="14596" max="14599" width="5.5" style="17" customWidth="1"/>
    <col min="14600" max="14600" width="3.5" style="17" bestFit="1" customWidth="1"/>
    <col min="14601" max="14606" width="4.5" style="17" bestFit="1" customWidth="1"/>
    <col min="14607" max="14607" width="5.5" style="17" bestFit="1" customWidth="1"/>
    <col min="14608" max="14609" width="4.5" style="17" bestFit="1" customWidth="1"/>
    <col min="14610" max="14611" width="5.5" style="17" bestFit="1" customWidth="1"/>
    <col min="14612" max="14612" width="6.83203125" style="17" customWidth="1"/>
    <col min="14613" max="14613" width="5.83203125" style="17" customWidth="1"/>
    <col min="14614" max="14615" width="5.33203125" style="17" customWidth="1"/>
    <col min="14616" max="14616" width="5.5" style="17" bestFit="1" customWidth="1"/>
    <col min="14617" max="14617" width="5.5" style="17" customWidth="1"/>
    <col min="14618" max="14618" width="9.83203125" style="17" customWidth="1"/>
    <col min="14619" max="14619" width="5.33203125" style="17" bestFit="1" customWidth="1"/>
    <col min="14620" max="14620" width="5.83203125" style="17" bestFit="1" customWidth="1"/>
    <col min="14621" max="14621" width="5.1640625" style="17" customWidth="1"/>
    <col min="14622" max="14622" width="5.33203125" style="17" bestFit="1" customWidth="1"/>
    <col min="14623" max="14623" width="7.83203125" style="17" customWidth="1"/>
    <col min="14624" max="14624" width="11" style="17" customWidth="1"/>
    <col min="14625" max="14625" width="7.33203125" style="17" customWidth="1"/>
    <col min="14626" max="14626" width="8.5" style="17" customWidth="1"/>
    <col min="14627" max="14627" width="7.1640625" style="17" bestFit="1" customWidth="1"/>
    <col min="14628" max="14848" width="8.83203125" style="17"/>
    <col min="14849" max="14849" width="17.33203125" style="17" customWidth="1"/>
    <col min="14850" max="14851" width="5.33203125" style="17" bestFit="1" customWidth="1"/>
    <col min="14852" max="14855" width="5.5" style="17" customWidth="1"/>
    <col min="14856" max="14856" width="3.5" style="17" bestFit="1" customWidth="1"/>
    <col min="14857" max="14862" width="4.5" style="17" bestFit="1" customWidth="1"/>
    <col min="14863" max="14863" width="5.5" style="17" bestFit="1" customWidth="1"/>
    <col min="14864" max="14865" width="4.5" style="17" bestFit="1" customWidth="1"/>
    <col min="14866" max="14867" width="5.5" style="17" bestFit="1" customWidth="1"/>
    <col min="14868" max="14868" width="6.83203125" style="17" customWidth="1"/>
    <col min="14869" max="14869" width="5.83203125" style="17" customWidth="1"/>
    <col min="14870" max="14871" width="5.33203125" style="17" customWidth="1"/>
    <col min="14872" max="14872" width="5.5" style="17" bestFit="1" customWidth="1"/>
    <col min="14873" max="14873" width="5.5" style="17" customWidth="1"/>
    <col min="14874" max="14874" width="9.83203125" style="17" customWidth="1"/>
    <col min="14875" max="14875" width="5.33203125" style="17" bestFit="1" customWidth="1"/>
    <col min="14876" max="14876" width="5.83203125" style="17" bestFit="1" customWidth="1"/>
    <col min="14877" max="14877" width="5.1640625" style="17" customWidth="1"/>
    <col min="14878" max="14878" width="5.33203125" style="17" bestFit="1" customWidth="1"/>
    <col min="14879" max="14879" width="7.83203125" style="17" customWidth="1"/>
    <col min="14880" max="14880" width="11" style="17" customWidth="1"/>
    <col min="14881" max="14881" width="7.33203125" style="17" customWidth="1"/>
    <col min="14882" max="14882" width="8.5" style="17" customWidth="1"/>
    <col min="14883" max="14883" width="7.1640625" style="17" bestFit="1" customWidth="1"/>
    <col min="14884" max="15104" width="8.83203125" style="17"/>
    <col min="15105" max="15105" width="17.33203125" style="17" customWidth="1"/>
    <col min="15106" max="15107" width="5.33203125" style="17" bestFit="1" customWidth="1"/>
    <col min="15108" max="15111" width="5.5" style="17" customWidth="1"/>
    <col min="15112" max="15112" width="3.5" style="17" bestFit="1" customWidth="1"/>
    <col min="15113" max="15118" width="4.5" style="17" bestFit="1" customWidth="1"/>
    <col min="15119" max="15119" width="5.5" style="17" bestFit="1" customWidth="1"/>
    <col min="15120" max="15121" width="4.5" style="17" bestFit="1" customWidth="1"/>
    <col min="15122" max="15123" width="5.5" style="17" bestFit="1" customWidth="1"/>
    <col min="15124" max="15124" width="6.83203125" style="17" customWidth="1"/>
    <col min="15125" max="15125" width="5.83203125" style="17" customWidth="1"/>
    <col min="15126" max="15127" width="5.33203125" style="17" customWidth="1"/>
    <col min="15128" max="15128" width="5.5" style="17" bestFit="1" customWidth="1"/>
    <col min="15129" max="15129" width="5.5" style="17" customWidth="1"/>
    <col min="15130" max="15130" width="9.83203125" style="17" customWidth="1"/>
    <col min="15131" max="15131" width="5.33203125" style="17" bestFit="1" customWidth="1"/>
    <col min="15132" max="15132" width="5.83203125" style="17" bestFit="1" customWidth="1"/>
    <col min="15133" max="15133" width="5.1640625" style="17" customWidth="1"/>
    <col min="15134" max="15134" width="5.33203125" style="17" bestFit="1" customWidth="1"/>
    <col min="15135" max="15135" width="7.83203125" style="17" customWidth="1"/>
    <col min="15136" max="15136" width="11" style="17" customWidth="1"/>
    <col min="15137" max="15137" width="7.33203125" style="17" customWidth="1"/>
    <col min="15138" max="15138" width="8.5" style="17" customWidth="1"/>
    <col min="15139" max="15139" width="7.1640625" style="17" bestFit="1" customWidth="1"/>
    <col min="15140" max="15360" width="8.83203125" style="17"/>
    <col min="15361" max="15361" width="17.33203125" style="17" customWidth="1"/>
    <col min="15362" max="15363" width="5.33203125" style="17" bestFit="1" customWidth="1"/>
    <col min="15364" max="15367" width="5.5" style="17" customWidth="1"/>
    <col min="15368" max="15368" width="3.5" style="17" bestFit="1" customWidth="1"/>
    <col min="15369" max="15374" width="4.5" style="17" bestFit="1" customWidth="1"/>
    <col min="15375" max="15375" width="5.5" style="17" bestFit="1" customWidth="1"/>
    <col min="15376" max="15377" width="4.5" style="17" bestFit="1" customWidth="1"/>
    <col min="15378" max="15379" width="5.5" style="17" bestFit="1" customWidth="1"/>
    <col min="15380" max="15380" width="6.83203125" style="17" customWidth="1"/>
    <col min="15381" max="15381" width="5.83203125" style="17" customWidth="1"/>
    <col min="15382" max="15383" width="5.33203125" style="17" customWidth="1"/>
    <col min="15384" max="15384" width="5.5" style="17" bestFit="1" customWidth="1"/>
    <col min="15385" max="15385" width="5.5" style="17" customWidth="1"/>
    <col min="15386" max="15386" width="9.83203125" style="17" customWidth="1"/>
    <col min="15387" max="15387" width="5.33203125" style="17" bestFit="1" customWidth="1"/>
    <col min="15388" max="15388" width="5.83203125" style="17" bestFit="1" customWidth="1"/>
    <col min="15389" max="15389" width="5.1640625" style="17" customWidth="1"/>
    <col min="15390" max="15390" width="5.33203125" style="17" bestFit="1" customWidth="1"/>
    <col min="15391" max="15391" width="7.83203125" style="17" customWidth="1"/>
    <col min="15392" max="15392" width="11" style="17" customWidth="1"/>
    <col min="15393" max="15393" width="7.33203125" style="17" customWidth="1"/>
    <col min="15394" max="15394" width="8.5" style="17" customWidth="1"/>
    <col min="15395" max="15395" width="7.1640625" style="17" bestFit="1" customWidth="1"/>
    <col min="15396" max="15616" width="8.83203125" style="17"/>
    <col min="15617" max="15617" width="17.33203125" style="17" customWidth="1"/>
    <col min="15618" max="15619" width="5.33203125" style="17" bestFit="1" customWidth="1"/>
    <col min="15620" max="15623" width="5.5" style="17" customWidth="1"/>
    <col min="15624" max="15624" width="3.5" style="17" bestFit="1" customWidth="1"/>
    <col min="15625" max="15630" width="4.5" style="17" bestFit="1" customWidth="1"/>
    <col min="15631" max="15631" width="5.5" style="17" bestFit="1" customWidth="1"/>
    <col min="15632" max="15633" width="4.5" style="17" bestFit="1" customWidth="1"/>
    <col min="15634" max="15635" width="5.5" style="17" bestFit="1" customWidth="1"/>
    <col min="15636" max="15636" width="6.83203125" style="17" customWidth="1"/>
    <col min="15637" max="15637" width="5.83203125" style="17" customWidth="1"/>
    <col min="15638" max="15639" width="5.33203125" style="17" customWidth="1"/>
    <col min="15640" max="15640" width="5.5" style="17" bestFit="1" customWidth="1"/>
    <col min="15641" max="15641" width="5.5" style="17" customWidth="1"/>
    <col min="15642" max="15642" width="9.83203125" style="17" customWidth="1"/>
    <col min="15643" max="15643" width="5.33203125" style="17" bestFit="1" customWidth="1"/>
    <col min="15644" max="15644" width="5.83203125" style="17" bestFit="1" customWidth="1"/>
    <col min="15645" max="15645" width="5.1640625" style="17" customWidth="1"/>
    <col min="15646" max="15646" width="5.33203125" style="17" bestFit="1" customWidth="1"/>
    <col min="15647" max="15647" width="7.83203125" style="17" customWidth="1"/>
    <col min="15648" max="15648" width="11" style="17" customWidth="1"/>
    <col min="15649" max="15649" width="7.33203125" style="17" customWidth="1"/>
    <col min="15650" max="15650" width="8.5" style="17" customWidth="1"/>
    <col min="15651" max="15651" width="7.1640625" style="17" bestFit="1" customWidth="1"/>
    <col min="15652" max="15872" width="8.83203125" style="17"/>
    <col min="15873" max="15873" width="17.33203125" style="17" customWidth="1"/>
    <col min="15874" max="15875" width="5.33203125" style="17" bestFit="1" customWidth="1"/>
    <col min="15876" max="15879" width="5.5" style="17" customWidth="1"/>
    <col min="15880" max="15880" width="3.5" style="17" bestFit="1" customWidth="1"/>
    <col min="15881" max="15886" width="4.5" style="17" bestFit="1" customWidth="1"/>
    <col min="15887" max="15887" width="5.5" style="17" bestFit="1" customWidth="1"/>
    <col min="15888" max="15889" width="4.5" style="17" bestFit="1" customWidth="1"/>
    <col min="15890" max="15891" width="5.5" style="17" bestFit="1" customWidth="1"/>
    <col min="15892" max="15892" width="6.83203125" style="17" customWidth="1"/>
    <col min="15893" max="15893" width="5.83203125" style="17" customWidth="1"/>
    <col min="15894" max="15895" width="5.33203125" style="17" customWidth="1"/>
    <col min="15896" max="15896" width="5.5" style="17" bestFit="1" customWidth="1"/>
    <col min="15897" max="15897" width="5.5" style="17" customWidth="1"/>
    <col min="15898" max="15898" width="9.83203125" style="17" customWidth="1"/>
    <col min="15899" max="15899" width="5.33203125" style="17" bestFit="1" customWidth="1"/>
    <col min="15900" max="15900" width="5.83203125" style="17" bestFit="1" customWidth="1"/>
    <col min="15901" max="15901" width="5.1640625" style="17" customWidth="1"/>
    <col min="15902" max="15902" width="5.33203125" style="17" bestFit="1" customWidth="1"/>
    <col min="15903" max="15903" width="7.83203125" style="17" customWidth="1"/>
    <col min="15904" max="15904" width="11" style="17" customWidth="1"/>
    <col min="15905" max="15905" width="7.33203125" style="17" customWidth="1"/>
    <col min="15906" max="15906" width="8.5" style="17" customWidth="1"/>
    <col min="15907" max="15907" width="7.1640625" style="17" bestFit="1" customWidth="1"/>
    <col min="15908" max="16128" width="8.83203125" style="17"/>
    <col min="16129" max="16129" width="17.33203125" style="17" customWidth="1"/>
    <col min="16130" max="16131" width="5.33203125" style="17" bestFit="1" customWidth="1"/>
    <col min="16132" max="16135" width="5.5" style="17" customWidth="1"/>
    <col min="16136" max="16136" width="3.5" style="17" bestFit="1" customWidth="1"/>
    <col min="16137" max="16142" width="4.5" style="17" bestFit="1" customWidth="1"/>
    <col min="16143" max="16143" width="5.5" style="17" bestFit="1" customWidth="1"/>
    <col min="16144" max="16145" width="4.5" style="17" bestFit="1" customWidth="1"/>
    <col min="16146" max="16147" width="5.5" style="17" bestFit="1" customWidth="1"/>
    <col min="16148" max="16148" width="6.83203125" style="17" customWidth="1"/>
    <col min="16149" max="16149" width="5.83203125" style="17" customWidth="1"/>
    <col min="16150" max="16151" width="5.33203125" style="17" customWidth="1"/>
    <col min="16152" max="16152" width="5.5" style="17" bestFit="1" customWidth="1"/>
    <col min="16153" max="16153" width="5.5" style="17" customWidth="1"/>
    <col min="16154" max="16154" width="9.83203125" style="17" customWidth="1"/>
    <col min="16155" max="16155" width="5.33203125" style="17" bestFit="1" customWidth="1"/>
    <col min="16156" max="16156" width="5.83203125" style="17" bestFit="1" customWidth="1"/>
    <col min="16157" max="16157" width="5.1640625" style="17" customWidth="1"/>
    <col min="16158" max="16158" width="5.33203125" style="17" bestFit="1" customWidth="1"/>
    <col min="16159" max="16159" width="7.83203125" style="17" customWidth="1"/>
    <col min="16160" max="16160" width="11" style="17" customWidth="1"/>
    <col min="16161" max="16161" width="7.33203125" style="17" customWidth="1"/>
    <col min="16162" max="16162" width="8.5" style="17" customWidth="1"/>
    <col min="16163" max="16163" width="7.1640625" style="17" bestFit="1" customWidth="1"/>
    <col min="16164" max="16384" width="8.83203125" style="17"/>
  </cols>
  <sheetData>
    <row r="1" spans="1:38" ht="15">
      <c r="A1" s="13" t="s">
        <v>34</v>
      </c>
      <c r="B1" s="14"/>
      <c r="C1" s="14"/>
      <c r="D1" s="15"/>
      <c r="E1" s="15"/>
      <c r="F1" s="15"/>
      <c r="G1" s="15"/>
      <c r="H1" s="15"/>
      <c r="I1" s="15"/>
      <c r="J1" s="15"/>
      <c r="K1" s="14"/>
      <c r="L1" s="15"/>
      <c r="M1" s="15"/>
      <c r="N1" s="15"/>
      <c r="O1" s="15"/>
      <c r="P1" s="15"/>
      <c r="Q1" s="15"/>
      <c r="R1" s="15"/>
      <c r="S1" s="15"/>
      <c r="T1" s="16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8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8" ht="12" thickBo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6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1:38" ht="12" thickBot="1">
      <c r="B4" s="97" t="s">
        <v>35</v>
      </c>
      <c r="C4" s="98"/>
      <c r="D4" s="98"/>
      <c r="E4" s="98"/>
      <c r="F4" s="98"/>
      <c r="G4" s="99"/>
      <c r="H4" s="97" t="s">
        <v>36</v>
      </c>
      <c r="I4" s="98"/>
      <c r="J4" s="98"/>
      <c r="K4" s="98"/>
      <c r="L4" s="98"/>
      <c r="M4" s="99"/>
      <c r="N4" s="97" t="s">
        <v>37</v>
      </c>
      <c r="O4" s="98"/>
      <c r="P4" s="98"/>
      <c r="Q4" s="98"/>
      <c r="R4" s="98"/>
      <c r="S4" s="99"/>
      <c r="T4" s="97" t="s">
        <v>38</v>
      </c>
      <c r="U4" s="99"/>
      <c r="V4" s="97" t="s">
        <v>39</v>
      </c>
      <c r="W4" s="98"/>
      <c r="X4" s="98"/>
      <c r="Y4" s="99"/>
    </row>
    <row r="5" spans="1:38" ht="45" thickBot="1">
      <c r="A5" s="18" t="s">
        <v>28</v>
      </c>
      <c r="B5" s="19">
        <v>7</v>
      </c>
      <c r="C5" s="20">
        <v>8</v>
      </c>
      <c r="D5" s="21">
        <v>9</v>
      </c>
      <c r="E5" s="21">
        <v>10</v>
      </c>
      <c r="F5" s="21">
        <v>11</v>
      </c>
      <c r="G5" s="21">
        <v>12</v>
      </c>
      <c r="H5" s="22">
        <v>7</v>
      </c>
      <c r="I5" s="21">
        <v>8</v>
      </c>
      <c r="J5" s="21">
        <v>9</v>
      </c>
      <c r="K5" s="21">
        <v>10</v>
      </c>
      <c r="L5" s="21">
        <v>11</v>
      </c>
      <c r="M5" s="23">
        <v>12</v>
      </c>
      <c r="N5" s="22">
        <v>7</v>
      </c>
      <c r="O5" s="21">
        <v>8</v>
      </c>
      <c r="P5" s="21">
        <v>9</v>
      </c>
      <c r="Q5" s="21">
        <v>10</v>
      </c>
      <c r="R5" s="21">
        <v>11</v>
      </c>
      <c r="S5" s="23">
        <v>12</v>
      </c>
      <c r="T5" s="24" t="s">
        <v>40</v>
      </c>
      <c r="U5" s="25" t="s">
        <v>41</v>
      </c>
      <c r="V5" s="26" t="s">
        <v>42</v>
      </c>
      <c r="W5" s="27" t="s">
        <v>43</v>
      </c>
      <c r="X5" s="27" t="s">
        <v>44</v>
      </c>
      <c r="Y5" s="28" t="s">
        <v>45</v>
      </c>
      <c r="Z5" s="29" t="s">
        <v>46</v>
      </c>
      <c r="AA5" s="30" t="s">
        <v>47</v>
      </c>
      <c r="AB5" s="31" t="s">
        <v>48</v>
      </c>
      <c r="AC5" s="32" t="s">
        <v>49</v>
      </c>
      <c r="AD5" s="30" t="s">
        <v>50</v>
      </c>
      <c r="AE5" s="33" t="s">
        <v>51</v>
      </c>
      <c r="AF5" s="34" t="s">
        <v>52</v>
      </c>
      <c r="AG5" s="29" t="s">
        <v>53</v>
      </c>
      <c r="AH5" s="33" t="s">
        <v>54</v>
      </c>
      <c r="AI5" s="35" t="s">
        <v>55</v>
      </c>
      <c r="AK5" s="36"/>
      <c r="AL5" s="37"/>
    </row>
    <row r="6" spans="1:38">
      <c r="A6" s="38" t="s">
        <v>1</v>
      </c>
      <c r="B6" s="39">
        <v>79112</v>
      </c>
      <c r="C6" s="40">
        <v>78928</v>
      </c>
      <c r="D6" s="41">
        <v>84913</v>
      </c>
      <c r="E6" s="42">
        <v>82284</v>
      </c>
      <c r="F6" s="42">
        <v>79215</v>
      </c>
      <c r="G6" s="43">
        <v>73452</v>
      </c>
      <c r="H6" s="44">
        <v>722</v>
      </c>
      <c r="I6" s="42">
        <v>1226</v>
      </c>
      <c r="J6" s="42">
        <v>2681</v>
      </c>
      <c r="K6" s="42">
        <v>2646</v>
      </c>
      <c r="L6" s="42">
        <v>3616</v>
      </c>
      <c r="M6" s="43">
        <v>5102</v>
      </c>
      <c r="N6" s="45">
        <f t="shared" ref="N6:S21" si="0">IF(AND(ISNUMBER(B6),ISNUMBER(H6)),IF(B6=0,"0%",H6/B6),"0%")</f>
        <v>9.1263019516634649E-3</v>
      </c>
      <c r="O6" s="46">
        <f t="shared" si="0"/>
        <v>1.5533144131360227E-2</v>
      </c>
      <c r="P6" s="46">
        <f t="shared" si="0"/>
        <v>3.1573492869171979E-2</v>
      </c>
      <c r="Q6" s="46">
        <f t="shared" si="0"/>
        <v>3.2156919935831994E-2</v>
      </c>
      <c r="R6" s="46">
        <f t="shared" si="0"/>
        <v>4.5647920217130593E-2</v>
      </c>
      <c r="S6" s="46">
        <f t="shared" si="0"/>
        <v>6.9460327833142738E-2</v>
      </c>
      <c r="T6" s="47">
        <v>6800</v>
      </c>
      <c r="U6" s="48">
        <f>IF(AND(ISNUMBER(G6),ISNUMBER(M6)),T6/G6,"0%")</f>
        <v>9.2577465555737079E-2</v>
      </c>
      <c r="V6" s="49">
        <f>(1-P6)</f>
        <v>0.96842650713082801</v>
      </c>
      <c r="W6" s="46">
        <f t="shared" ref="W6:Y22" si="1">V6*(1-Q6)</f>
        <v>0.9372848934772845</v>
      </c>
      <c r="X6" s="46">
        <f t="shared" si="1"/>
        <v>0.89449978743911163</v>
      </c>
      <c r="Y6" s="50">
        <f t="shared" si="1"/>
        <v>0.83236753895691451</v>
      </c>
      <c r="Z6" s="51">
        <f>IF(AND(ISNUMBER(Y6),ISNUMBER(X6),ISNUMBER(U6)),X6*(1-(U6+S6)),"NA")</f>
        <v>0.74955701569565591</v>
      </c>
      <c r="AA6" s="42">
        <v>61550</v>
      </c>
      <c r="AB6" s="52">
        <f>IF(AND(ISNUMBER(Z6),ISNUMBER(AA6)),(AA6/Z6),"NA")</f>
        <v>82115.167640551124</v>
      </c>
      <c r="AC6" s="53">
        <v>4977</v>
      </c>
      <c r="AD6" s="54">
        <f>AA6+AC6</f>
        <v>66527</v>
      </c>
      <c r="AE6" s="55">
        <f>IF(AND(ISNUMBER(AD6)),AD6/AB6,"NA")</f>
        <v>0.81016701191202123</v>
      </c>
      <c r="AF6" s="56" t="s">
        <v>1</v>
      </c>
      <c r="AG6" s="49">
        <f>SUM(1-Y6)</f>
        <v>0.16763246104308549</v>
      </c>
      <c r="AH6" s="48">
        <f>SUM(1-Z6-AG6)</f>
        <v>8.2810523261258595E-2</v>
      </c>
      <c r="AI6" s="57">
        <f>IF(OR(ISNUMBER(P6),ISNUMBER(Q6),ISNUMBER(R6),ISNUMBER(S6)),(J6+K6+L6+M6)/(D6+E6+F6+G6),"NA")</f>
        <v>4.3909286446739866E-2</v>
      </c>
      <c r="AK6" s="58"/>
      <c r="AL6" s="59"/>
    </row>
    <row r="7" spans="1:38">
      <c r="A7" s="60" t="s">
        <v>56</v>
      </c>
      <c r="B7" s="61">
        <v>1467</v>
      </c>
      <c r="C7" s="62">
        <v>1402</v>
      </c>
      <c r="D7" s="62">
        <v>1577</v>
      </c>
      <c r="E7" s="62">
        <v>1426</v>
      </c>
      <c r="F7" s="62">
        <v>1318</v>
      </c>
      <c r="G7" s="63">
        <v>1233</v>
      </c>
      <c r="H7" s="61">
        <v>57</v>
      </c>
      <c r="I7" s="62">
        <v>54</v>
      </c>
      <c r="J7" s="62">
        <v>138</v>
      </c>
      <c r="K7" s="62">
        <v>122</v>
      </c>
      <c r="L7" s="62">
        <v>142</v>
      </c>
      <c r="M7" s="63">
        <v>192</v>
      </c>
      <c r="N7" s="45">
        <f t="shared" si="0"/>
        <v>3.8854805725971372E-2</v>
      </c>
      <c r="O7" s="64">
        <f t="shared" si="0"/>
        <v>3.8516405135520682E-2</v>
      </c>
      <c r="P7" s="64">
        <f t="shared" si="0"/>
        <v>8.7507926442612557E-2</v>
      </c>
      <c r="Q7" s="64">
        <f t="shared" si="0"/>
        <v>8.5553997194950909E-2</v>
      </c>
      <c r="R7" s="64">
        <f t="shared" si="0"/>
        <v>0.10773899848254932</v>
      </c>
      <c r="S7" s="64">
        <f t="shared" si="0"/>
        <v>0.15571776155717762</v>
      </c>
      <c r="T7" s="61">
        <v>197</v>
      </c>
      <c r="U7" s="65">
        <f t="shared" ref="U7:U22" si="2">IF(AND(ISNUMBER(G7),ISNUMBER(M7)),T7/G7,"0%")</f>
        <v>0.15977291159772911</v>
      </c>
      <c r="V7" s="66">
        <f t="shared" ref="V7:V22" si="3">(1-P7)</f>
        <v>0.91249207355738748</v>
      </c>
      <c r="W7" s="67">
        <f t="shared" si="1"/>
        <v>0.83442472925584377</v>
      </c>
      <c r="X7" s="67">
        <f t="shared" si="1"/>
        <v>0.74452464461674683</v>
      </c>
      <c r="Y7" s="68">
        <f t="shared" si="1"/>
        <v>0.62858893353287382</v>
      </c>
      <c r="Z7" s="69">
        <f t="shared" ref="Z7:Z22" si="4">IF(AND(ISNUMBER(Y7),ISNUMBER(X7),ISNUMBER(U7)),X7*(1-(U7+S7)),"NA")</f>
        <v>0.50963406330619165</v>
      </c>
      <c r="AA7" s="62">
        <v>844</v>
      </c>
      <c r="AB7" s="70">
        <f t="shared" ref="AB7:AB22" si="5">IF(AND(ISNUMBER(Z7),ISNUMBER(AA7)),(AA7/Z7),"NA")</f>
        <v>1656.0902435065825</v>
      </c>
      <c r="AC7" s="61">
        <v>131</v>
      </c>
      <c r="AD7" s="54">
        <f t="shared" ref="AD7:AD22" si="6">AA7+AC7</f>
        <v>975</v>
      </c>
      <c r="AE7" s="55">
        <f>IF(AND(ISNUMBER(AD7)),AD7/AB7,"NA")</f>
        <v>0.58873603284779252</v>
      </c>
      <c r="AF7" s="71" t="s">
        <v>56</v>
      </c>
      <c r="AG7" s="66">
        <f t="shared" ref="AG7:AG22" si="7">SUM(1-Y7)</f>
        <v>0.37141106646712618</v>
      </c>
      <c r="AH7" s="65">
        <f t="shared" ref="AH7:AH22" si="8">SUM(1-Z7-AG7)</f>
        <v>0.11895487022668216</v>
      </c>
      <c r="AI7" s="57">
        <f t="shared" ref="AI7:AI22" si="9">IF(OR(ISNUMBER(P7),ISNUMBER(Q7),ISNUMBER(R7),ISNUMBER(S7)),(J7+K7+L7+M7)/(D7+E7+F7+G7),"NA")</f>
        <v>0.10694994598487577</v>
      </c>
      <c r="AK7" s="58"/>
      <c r="AL7" s="59"/>
    </row>
    <row r="8" spans="1:38">
      <c r="A8" s="60" t="s">
        <v>57</v>
      </c>
      <c r="B8" s="61">
        <v>6330</v>
      </c>
      <c r="C8" s="62">
        <v>6439</v>
      </c>
      <c r="D8" s="62">
        <v>6920</v>
      </c>
      <c r="E8" s="62">
        <v>6704</v>
      </c>
      <c r="F8" s="62">
        <v>6698</v>
      </c>
      <c r="G8" s="63">
        <v>6037</v>
      </c>
      <c r="H8" s="61">
        <v>54</v>
      </c>
      <c r="I8" s="62">
        <v>111</v>
      </c>
      <c r="J8" s="62">
        <v>151</v>
      </c>
      <c r="K8" s="62">
        <v>154</v>
      </c>
      <c r="L8" s="62">
        <v>178</v>
      </c>
      <c r="M8" s="63">
        <v>298</v>
      </c>
      <c r="N8" s="45">
        <f t="shared" si="0"/>
        <v>8.5308056872037911E-3</v>
      </c>
      <c r="O8" s="64">
        <f t="shared" si="0"/>
        <v>1.723870166174872E-2</v>
      </c>
      <c r="P8" s="64">
        <f t="shared" si="0"/>
        <v>2.1820809248554913E-2</v>
      </c>
      <c r="Q8" s="64">
        <f t="shared" si="0"/>
        <v>2.2971360381861577E-2</v>
      </c>
      <c r="R8" s="64">
        <f t="shared" si="0"/>
        <v>2.65750970438937E-2</v>
      </c>
      <c r="S8" s="64">
        <f t="shared" si="0"/>
        <v>4.9362266026171941E-2</v>
      </c>
      <c r="T8" s="61">
        <v>468</v>
      </c>
      <c r="U8" s="65">
        <f t="shared" si="2"/>
        <v>7.7521947987410966E-2</v>
      </c>
      <c r="V8" s="66">
        <f t="shared" si="3"/>
        <v>0.9781791907514451</v>
      </c>
      <c r="W8" s="67">
        <f t="shared" si="1"/>
        <v>0.95570908404265598</v>
      </c>
      <c r="X8" s="67">
        <f t="shared" si="1"/>
        <v>0.93031102238849162</v>
      </c>
      <c r="Y8" s="68">
        <f t="shared" si="1"/>
        <v>0.88438876221427098</v>
      </c>
      <c r="Z8" s="69">
        <f t="shared" si="4"/>
        <v>0.81226923952455521</v>
      </c>
      <c r="AA8" s="62">
        <v>5271</v>
      </c>
      <c r="AB8" s="70">
        <f t="shared" si="5"/>
        <v>6489.2276396989619</v>
      </c>
      <c r="AC8" s="61">
        <v>385</v>
      </c>
      <c r="AD8" s="54">
        <f t="shared" si="6"/>
        <v>5656</v>
      </c>
      <c r="AE8" s="55">
        <f t="shared" ref="AE8:AE22" si="10">IF(AND(ISNUMBER(AD8)),AD8/AB8,"NA")</f>
        <v>0.87159833404494103</v>
      </c>
      <c r="AF8" s="71" t="s">
        <v>57</v>
      </c>
      <c r="AG8" s="66">
        <f t="shared" si="7"/>
        <v>0.11561123778572902</v>
      </c>
      <c r="AH8" s="65">
        <f t="shared" si="8"/>
        <v>7.2119522689715776E-2</v>
      </c>
      <c r="AI8" s="57">
        <f t="shared" si="9"/>
        <v>2.9629348609583064E-2</v>
      </c>
      <c r="AK8" s="58"/>
      <c r="AL8" s="59"/>
    </row>
    <row r="9" spans="1:38">
      <c r="A9" s="60" t="s">
        <v>58</v>
      </c>
      <c r="B9" s="61">
        <v>5690</v>
      </c>
      <c r="C9" s="62">
        <v>5774</v>
      </c>
      <c r="D9" s="62">
        <v>6204</v>
      </c>
      <c r="E9" s="62">
        <v>6069</v>
      </c>
      <c r="F9" s="62">
        <v>6053</v>
      </c>
      <c r="G9" s="63">
        <v>5511</v>
      </c>
      <c r="H9" s="61">
        <v>44</v>
      </c>
      <c r="I9" s="62">
        <v>100</v>
      </c>
      <c r="J9" s="62">
        <v>121</v>
      </c>
      <c r="K9" s="62">
        <v>118</v>
      </c>
      <c r="L9" s="62">
        <v>128</v>
      </c>
      <c r="M9" s="63">
        <v>231</v>
      </c>
      <c r="N9" s="45">
        <f t="shared" si="0"/>
        <v>7.7328646748681899E-3</v>
      </c>
      <c r="O9" s="64">
        <f t="shared" si="0"/>
        <v>1.7319016279875303E-2</v>
      </c>
      <c r="P9" s="64">
        <f t="shared" si="0"/>
        <v>1.9503546099290781E-2</v>
      </c>
      <c r="Q9" s="64">
        <f t="shared" si="0"/>
        <v>1.9443071346185534E-2</v>
      </c>
      <c r="R9" s="64">
        <f t="shared" si="0"/>
        <v>2.114653890632744E-2</v>
      </c>
      <c r="S9" s="64">
        <f t="shared" si="0"/>
        <v>4.1916167664670656E-2</v>
      </c>
      <c r="T9" s="61">
        <v>385</v>
      </c>
      <c r="U9" s="65">
        <f t="shared" si="2"/>
        <v>6.9860279441117765E-2</v>
      </c>
      <c r="V9" s="66">
        <f t="shared" si="3"/>
        <v>0.98049645390070927</v>
      </c>
      <c r="W9" s="67">
        <f t="shared" si="1"/>
        <v>0.96143259139283588</v>
      </c>
      <c r="X9" s="67">
        <f t="shared" si="1"/>
        <v>0.9411016196931361</v>
      </c>
      <c r="Y9" s="68">
        <f t="shared" si="1"/>
        <v>0.90165424641258551</v>
      </c>
      <c r="Z9" s="69">
        <f t="shared" si="4"/>
        <v>0.83590862427833446</v>
      </c>
      <c r="AA9" s="62">
        <v>4895</v>
      </c>
      <c r="AB9" s="70">
        <f t="shared" si="5"/>
        <v>5855.9032145720512</v>
      </c>
      <c r="AC9" s="61">
        <v>314</v>
      </c>
      <c r="AD9" s="54">
        <f t="shared" si="6"/>
        <v>5209</v>
      </c>
      <c r="AE9" s="55">
        <f t="shared" si="10"/>
        <v>0.88952972908393146</v>
      </c>
      <c r="AF9" s="71" t="s">
        <v>58</v>
      </c>
      <c r="AG9" s="66">
        <f t="shared" si="7"/>
        <v>9.8345753587414486E-2</v>
      </c>
      <c r="AH9" s="65">
        <f t="shared" si="8"/>
        <v>6.5745622134251058E-2</v>
      </c>
      <c r="AI9" s="57">
        <f t="shared" si="9"/>
        <v>2.5087049544825272E-2</v>
      </c>
      <c r="AK9" s="58"/>
      <c r="AL9" s="59"/>
    </row>
    <row r="10" spans="1:38">
      <c r="A10" s="60" t="s">
        <v>59</v>
      </c>
      <c r="B10" s="61">
        <v>640</v>
      </c>
      <c r="C10" s="62">
        <v>665</v>
      </c>
      <c r="D10" s="62">
        <v>716</v>
      </c>
      <c r="E10" s="62">
        <v>635</v>
      </c>
      <c r="F10" s="62">
        <v>645</v>
      </c>
      <c r="G10" s="63">
        <v>526</v>
      </c>
      <c r="H10" s="61">
        <v>10</v>
      </c>
      <c r="I10" s="62">
        <v>11</v>
      </c>
      <c r="J10" s="62">
        <v>30</v>
      </c>
      <c r="K10" s="62">
        <v>36</v>
      </c>
      <c r="L10" s="62">
        <v>50</v>
      </c>
      <c r="M10" s="63">
        <v>67</v>
      </c>
      <c r="N10" s="45">
        <f t="shared" si="0"/>
        <v>1.5625E-2</v>
      </c>
      <c r="O10" s="64">
        <f t="shared" si="0"/>
        <v>1.6541353383458645E-2</v>
      </c>
      <c r="P10" s="64">
        <f t="shared" si="0"/>
        <v>4.189944134078212E-2</v>
      </c>
      <c r="Q10" s="64">
        <f t="shared" si="0"/>
        <v>5.6692913385826771E-2</v>
      </c>
      <c r="R10" s="64">
        <f t="shared" si="0"/>
        <v>7.7519379844961239E-2</v>
      </c>
      <c r="S10" s="64">
        <f t="shared" si="0"/>
        <v>0.12737642585551331</v>
      </c>
      <c r="T10" s="61">
        <v>83</v>
      </c>
      <c r="U10" s="65">
        <f t="shared" si="2"/>
        <v>0.15779467680608364</v>
      </c>
      <c r="V10" s="66">
        <f t="shared" si="3"/>
        <v>0.95810055865921784</v>
      </c>
      <c r="W10" s="67">
        <f t="shared" si="1"/>
        <v>0.90378304667223863</v>
      </c>
      <c r="X10" s="67">
        <f t="shared" si="1"/>
        <v>0.83372234537981704</v>
      </c>
      <c r="Y10" s="68">
        <f t="shared" si="1"/>
        <v>0.72752577286946007</v>
      </c>
      <c r="Z10" s="69">
        <f t="shared" si="4"/>
        <v>0.59596882483424185</v>
      </c>
      <c r="AA10" s="62">
        <v>376</v>
      </c>
      <c r="AB10" s="70">
        <f t="shared" si="5"/>
        <v>630.90548419974436</v>
      </c>
      <c r="AC10" s="61">
        <v>71</v>
      </c>
      <c r="AD10" s="54">
        <f t="shared" si="6"/>
        <v>447</v>
      </c>
      <c r="AE10" s="55">
        <f t="shared" si="10"/>
        <v>0.70850549122581419</v>
      </c>
      <c r="AF10" s="71" t="s">
        <v>59</v>
      </c>
      <c r="AG10" s="66">
        <f t="shared" si="7"/>
        <v>0.27247422713053993</v>
      </c>
      <c r="AH10" s="65">
        <f t="shared" si="8"/>
        <v>0.13155694803521822</v>
      </c>
      <c r="AI10" s="57">
        <f t="shared" si="9"/>
        <v>7.256145915939731E-2</v>
      </c>
      <c r="AK10" s="58"/>
      <c r="AL10" s="59"/>
    </row>
    <row r="11" spans="1:38">
      <c r="A11" s="60" t="s">
        <v>4</v>
      </c>
      <c r="B11" s="61">
        <v>3750</v>
      </c>
      <c r="C11" s="62">
        <v>3721</v>
      </c>
      <c r="D11" s="62">
        <v>4576</v>
      </c>
      <c r="E11" s="62">
        <v>4080</v>
      </c>
      <c r="F11" s="62">
        <v>3671</v>
      </c>
      <c r="G11" s="63">
        <v>3252</v>
      </c>
      <c r="H11" s="61">
        <v>82</v>
      </c>
      <c r="I11" s="62">
        <v>163</v>
      </c>
      <c r="J11" s="62">
        <v>273</v>
      </c>
      <c r="K11" s="62">
        <v>229</v>
      </c>
      <c r="L11" s="62">
        <v>242</v>
      </c>
      <c r="M11" s="63">
        <v>332</v>
      </c>
      <c r="N11" s="45">
        <f t="shared" si="0"/>
        <v>2.1866666666666666E-2</v>
      </c>
      <c r="O11" s="64">
        <f t="shared" si="0"/>
        <v>4.3805428648212845E-2</v>
      </c>
      <c r="P11" s="64">
        <f t="shared" si="0"/>
        <v>5.9659090909090912E-2</v>
      </c>
      <c r="Q11" s="64">
        <f t="shared" si="0"/>
        <v>5.6127450980392159E-2</v>
      </c>
      <c r="R11" s="64">
        <f t="shared" si="0"/>
        <v>6.5922092073004632E-2</v>
      </c>
      <c r="S11" s="64">
        <f t="shared" si="0"/>
        <v>0.10209102091020911</v>
      </c>
      <c r="T11" s="61">
        <v>412</v>
      </c>
      <c r="U11" s="65">
        <f t="shared" si="2"/>
        <v>0.12669126691266913</v>
      </c>
      <c r="V11" s="66">
        <f t="shared" si="3"/>
        <v>0.94034090909090906</v>
      </c>
      <c r="W11" s="67">
        <f t="shared" si="1"/>
        <v>0.88756197081105159</v>
      </c>
      <c r="X11" s="67">
        <f t="shared" si="1"/>
        <v>0.82905202885074802</v>
      </c>
      <c r="Y11" s="68">
        <f t="shared" si="1"/>
        <v>0.7444132608376951</v>
      </c>
      <c r="Z11" s="69">
        <f t="shared" si="4"/>
        <v>0.63937960896607504</v>
      </c>
      <c r="AA11" s="62">
        <v>2508</v>
      </c>
      <c r="AB11" s="70">
        <f t="shared" si="5"/>
        <v>3922.5523692499746</v>
      </c>
      <c r="AC11" s="61">
        <v>357</v>
      </c>
      <c r="AD11" s="54">
        <f t="shared" si="6"/>
        <v>2865</v>
      </c>
      <c r="AE11" s="55">
        <f t="shared" si="10"/>
        <v>0.73039177818493028</v>
      </c>
      <c r="AF11" s="71" t="s">
        <v>4</v>
      </c>
      <c r="AG11" s="66">
        <f t="shared" si="7"/>
        <v>0.2555867391623049</v>
      </c>
      <c r="AH11" s="65">
        <f t="shared" si="8"/>
        <v>0.10503365187162006</v>
      </c>
      <c r="AI11" s="57">
        <f t="shared" si="9"/>
        <v>6.9067334231978944E-2</v>
      </c>
      <c r="AK11" s="58"/>
      <c r="AL11" s="59"/>
    </row>
    <row r="12" spans="1:38">
      <c r="A12" s="60" t="s">
        <v>5</v>
      </c>
      <c r="B12" s="61">
        <v>14476</v>
      </c>
      <c r="C12" s="62">
        <v>14283</v>
      </c>
      <c r="D12" s="62">
        <v>15109</v>
      </c>
      <c r="E12" s="62">
        <v>13773</v>
      </c>
      <c r="F12" s="62">
        <v>12394</v>
      </c>
      <c r="G12" s="63">
        <v>10138</v>
      </c>
      <c r="H12" s="61">
        <v>147</v>
      </c>
      <c r="I12" s="62">
        <v>292</v>
      </c>
      <c r="J12" s="62">
        <v>735</v>
      </c>
      <c r="K12" s="62">
        <v>643</v>
      </c>
      <c r="L12" s="62">
        <v>750</v>
      </c>
      <c r="M12" s="63">
        <v>928</v>
      </c>
      <c r="N12" s="45">
        <f t="shared" si="0"/>
        <v>1.0154738878143133E-2</v>
      </c>
      <c r="O12" s="64">
        <f t="shared" si="0"/>
        <v>2.0443884338024226E-2</v>
      </c>
      <c r="P12" s="64">
        <f t="shared" si="0"/>
        <v>4.8646502084850086E-2</v>
      </c>
      <c r="Q12" s="64">
        <f t="shared" si="0"/>
        <v>4.6685544180643287E-2</v>
      </c>
      <c r="R12" s="64">
        <f t="shared" si="0"/>
        <v>6.0513151524931419E-2</v>
      </c>
      <c r="S12" s="64">
        <f t="shared" si="0"/>
        <v>9.1536792266719277E-2</v>
      </c>
      <c r="T12" s="61">
        <v>1311</v>
      </c>
      <c r="U12" s="65">
        <f t="shared" si="2"/>
        <v>0.129315446833695</v>
      </c>
      <c r="V12" s="66">
        <f t="shared" si="3"/>
        <v>0.95135349791514989</v>
      </c>
      <c r="W12" s="67">
        <f t="shared" si="1"/>
        <v>0.90693904215682264</v>
      </c>
      <c r="X12" s="67">
        <f t="shared" si="1"/>
        <v>0.85205730247491063</v>
      </c>
      <c r="Y12" s="68">
        <f t="shared" si="1"/>
        <v>0.77406271017892347</v>
      </c>
      <c r="Z12" s="69">
        <f t="shared" si="4"/>
        <v>0.66387853938146768</v>
      </c>
      <c r="AA12" s="62">
        <v>7899</v>
      </c>
      <c r="AB12" s="70">
        <f t="shared" si="5"/>
        <v>11898.260798367513</v>
      </c>
      <c r="AC12" s="61">
        <v>1064</v>
      </c>
      <c r="AD12" s="54">
        <f t="shared" si="6"/>
        <v>8963</v>
      </c>
      <c r="AE12" s="55">
        <f t="shared" si="10"/>
        <v>0.75330337365186661</v>
      </c>
      <c r="AF12" s="71" t="s">
        <v>5</v>
      </c>
      <c r="AG12" s="66">
        <f t="shared" si="7"/>
        <v>0.22593728982107653</v>
      </c>
      <c r="AH12" s="65">
        <f t="shared" si="8"/>
        <v>0.11018417079745579</v>
      </c>
      <c r="AI12" s="57">
        <f t="shared" si="9"/>
        <v>5.9439063290154436E-2</v>
      </c>
      <c r="AK12" s="58"/>
      <c r="AL12" s="59"/>
    </row>
    <row r="13" spans="1:38">
      <c r="A13" s="60" t="s">
        <v>6</v>
      </c>
      <c r="B13" s="61">
        <v>48836</v>
      </c>
      <c r="C13" s="62">
        <v>48918</v>
      </c>
      <c r="D13" s="62">
        <v>52503</v>
      </c>
      <c r="E13" s="62">
        <v>52341</v>
      </c>
      <c r="F13" s="62">
        <v>51656</v>
      </c>
      <c r="G13" s="63">
        <v>49937</v>
      </c>
      <c r="H13" s="61">
        <v>335</v>
      </c>
      <c r="I13" s="62">
        <v>537</v>
      </c>
      <c r="J13" s="62">
        <v>1276</v>
      </c>
      <c r="K13" s="62">
        <v>1380</v>
      </c>
      <c r="L13" s="62">
        <v>2146</v>
      </c>
      <c r="M13" s="63">
        <v>3180</v>
      </c>
      <c r="N13" s="45">
        <f t="shared" si="0"/>
        <v>6.859693668605127E-3</v>
      </c>
      <c r="O13" s="64">
        <f t="shared" si="0"/>
        <v>1.0977554274500183E-2</v>
      </c>
      <c r="P13" s="64">
        <f t="shared" si="0"/>
        <v>2.4303373140582445E-2</v>
      </c>
      <c r="Q13" s="64">
        <f t="shared" si="0"/>
        <v>2.6365564280392044E-2</v>
      </c>
      <c r="R13" s="64">
        <f t="shared" si="0"/>
        <v>4.1544060709307731E-2</v>
      </c>
      <c r="S13" s="64">
        <f t="shared" si="0"/>
        <v>6.3680237098744416E-2</v>
      </c>
      <c r="T13" s="61">
        <v>4144</v>
      </c>
      <c r="U13" s="65">
        <f t="shared" si="2"/>
        <v>8.2984560546288319E-2</v>
      </c>
      <c r="V13" s="66">
        <f t="shared" si="3"/>
        <v>0.9756966268594176</v>
      </c>
      <c r="W13" s="67">
        <f t="shared" si="1"/>
        <v>0.94997183472579394</v>
      </c>
      <c r="X13" s="67">
        <f t="shared" si="1"/>
        <v>0.91050614715181311</v>
      </c>
      <c r="Y13" s="68">
        <f t="shared" si="1"/>
        <v>0.8525248998213214</v>
      </c>
      <c r="Z13" s="69">
        <f t="shared" si="4"/>
        <v>0.77696694732523408</v>
      </c>
      <c r="AA13" s="62">
        <v>42613</v>
      </c>
      <c r="AB13" s="70">
        <f t="shared" si="5"/>
        <v>54845.318898954953</v>
      </c>
      <c r="AC13" s="61">
        <v>2875</v>
      </c>
      <c r="AD13" s="54">
        <f t="shared" si="6"/>
        <v>45488</v>
      </c>
      <c r="AE13" s="55">
        <f t="shared" si="10"/>
        <v>0.82938710017905914</v>
      </c>
      <c r="AF13" s="71" t="s">
        <v>6</v>
      </c>
      <c r="AG13" s="66">
        <f t="shared" si="7"/>
        <v>0.1474751001786786</v>
      </c>
      <c r="AH13" s="65">
        <f t="shared" si="8"/>
        <v>7.5557952496087322E-2</v>
      </c>
      <c r="AI13" s="57">
        <f t="shared" si="9"/>
        <v>3.8665549295911102E-2</v>
      </c>
      <c r="AK13" s="58"/>
      <c r="AL13" s="59"/>
    </row>
    <row r="14" spans="1:38">
      <c r="A14" s="72" t="s">
        <v>60</v>
      </c>
      <c r="B14" s="61">
        <v>4253</v>
      </c>
      <c r="C14" s="62">
        <v>4165</v>
      </c>
      <c r="D14" s="62">
        <v>4228</v>
      </c>
      <c r="E14" s="62">
        <v>3960</v>
      </c>
      <c r="F14" s="62">
        <v>3478</v>
      </c>
      <c r="G14" s="63">
        <v>2855</v>
      </c>
      <c r="H14" s="61">
        <v>47</v>
      </c>
      <c r="I14" s="62">
        <v>68</v>
      </c>
      <c r="J14" s="62">
        <v>108</v>
      </c>
      <c r="K14" s="62">
        <v>118</v>
      </c>
      <c r="L14" s="62">
        <v>158</v>
      </c>
      <c r="M14" s="63">
        <v>172</v>
      </c>
      <c r="N14" s="45">
        <f t="shared" si="0"/>
        <v>1.1051022807430049E-2</v>
      </c>
      <c r="O14" s="64">
        <f t="shared" si="0"/>
        <v>1.6326530612244899E-2</v>
      </c>
      <c r="P14" s="64">
        <f t="shared" si="0"/>
        <v>2.5543992431409649E-2</v>
      </c>
      <c r="Q14" s="64">
        <f t="shared" si="0"/>
        <v>2.9797979797979799E-2</v>
      </c>
      <c r="R14" s="64">
        <f t="shared" si="0"/>
        <v>4.5428407130534788E-2</v>
      </c>
      <c r="S14" s="64">
        <f t="shared" si="0"/>
        <v>6.0245183887915936E-2</v>
      </c>
      <c r="T14" s="61">
        <v>268</v>
      </c>
      <c r="U14" s="65">
        <f t="shared" si="2"/>
        <v>9.3870402802101571E-2</v>
      </c>
      <c r="V14" s="66">
        <f t="shared" si="3"/>
        <v>0.9744560075685903</v>
      </c>
      <c r="W14" s="67">
        <f t="shared" si="1"/>
        <v>0.94541918714104134</v>
      </c>
      <c r="X14" s="67">
        <f t="shared" si="1"/>
        <v>0.90247029939857892</v>
      </c>
      <c r="Y14" s="68">
        <f t="shared" si="1"/>
        <v>0.84810081025792905</v>
      </c>
      <c r="Z14" s="69">
        <f t="shared" si="4"/>
        <v>0.76338555973645117</v>
      </c>
      <c r="AA14" s="62">
        <v>2415</v>
      </c>
      <c r="AB14" s="70">
        <f t="shared" si="5"/>
        <v>3163.5390127549008</v>
      </c>
      <c r="AC14" s="61">
        <v>165</v>
      </c>
      <c r="AD14" s="54">
        <f t="shared" si="6"/>
        <v>2580</v>
      </c>
      <c r="AE14" s="55">
        <f t="shared" si="10"/>
        <v>0.81554233710974899</v>
      </c>
      <c r="AF14" s="71" t="s">
        <v>60</v>
      </c>
      <c r="AG14" s="66">
        <f t="shared" si="7"/>
        <v>0.15189918974207095</v>
      </c>
      <c r="AH14" s="65">
        <f t="shared" si="8"/>
        <v>8.4715250521477881E-2</v>
      </c>
      <c r="AI14" s="57">
        <f t="shared" si="9"/>
        <v>3.8289374010054403E-2</v>
      </c>
      <c r="AK14" s="58"/>
      <c r="AL14" s="59"/>
    </row>
    <row r="15" spans="1:38">
      <c r="A15" s="60" t="s">
        <v>61</v>
      </c>
      <c r="B15" s="61">
        <v>4308</v>
      </c>
      <c r="C15" s="62">
        <v>4159</v>
      </c>
      <c r="D15" s="62">
        <v>4345</v>
      </c>
      <c r="E15" s="62">
        <v>3768</v>
      </c>
      <c r="F15" s="62">
        <v>3338</v>
      </c>
      <c r="G15" s="63">
        <v>2040</v>
      </c>
      <c r="H15" s="61">
        <v>53</v>
      </c>
      <c r="I15" s="62">
        <v>84</v>
      </c>
      <c r="J15" s="62">
        <v>222</v>
      </c>
      <c r="K15" s="62">
        <v>213</v>
      </c>
      <c r="L15" s="62">
        <v>217</v>
      </c>
      <c r="M15" s="63">
        <v>273</v>
      </c>
      <c r="N15" s="45">
        <f t="shared" si="0"/>
        <v>1.2302692664809656E-2</v>
      </c>
      <c r="O15" s="64">
        <f t="shared" si="0"/>
        <v>2.0197162779514305E-2</v>
      </c>
      <c r="P15" s="64">
        <f t="shared" si="0"/>
        <v>5.1093210586881474E-2</v>
      </c>
      <c r="Q15" s="64">
        <f t="shared" si="0"/>
        <v>5.6528662420382167E-2</v>
      </c>
      <c r="R15" s="64">
        <f t="shared" si="0"/>
        <v>6.5008987417615335E-2</v>
      </c>
      <c r="S15" s="64">
        <f t="shared" si="0"/>
        <v>0.1338235294117647</v>
      </c>
      <c r="T15" s="61">
        <v>495</v>
      </c>
      <c r="U15" s="65">
        <f t="shared" si="2"/>
        <v>0.24264705882352941</v>
      </c>
      <c r="V15" s="66">
        <f t="shared" si="3"/>
        <v>0.94890678941311857</v>
      </c>
      <c r="W15" s="67">
        <f t="shared" si="1"/>
        <v>0.89526635784597575</v>
      </c>
      <c r="X15" s="67">
        <f t="shared" si="1"/>
        <v>0.83706599845335239</v>
      </c>
      <c r="Y15" s="68">
        <f t="shared" si="1"/>
        <v>0.72504687218974206</v>
      </c>
      <c r="Z15" s="69">
        <f t="shared" si="4"/>
        <v>0.52193526962385506</v>
      </c>
      <c r="AA15" s="62">
        <v>1272</v>
      </c>
      <c r="AB15" s="70">
        <f t="shared" si="5"/>
        <v>2437.083818682529</v>
      </c>
      <c r="AC15" s="61">
        <v>330</v>
      </c>
      <c r="AD15" s="54">
        <f t="shared" si="6"/>
        <v>1602</v>
      </c>
      <c r="AE15" s="55">
        <f t="shared" si="10"/>
        <v>0.65734300466777973</v>
      </c>
      <c r="AF15" s="71" t="s">
        <v>61</v>
      </c>
      <c r="AG15" s="66">
        <f t="shared" si="7"/>
        <v>0.27495312781025794</v>
      </c>
      <c r="AH15" s="65">
        <f t="shared" si="8"/>
        <v>0.20311160256588701</v>
      </c>
      <c r="AI15" s="57">
        <f t="shared" si="9"/>
        <v>6.8564228003854422E-2</v>
      </c>
      <c r="AK15" s="58"/>
      <c r="AL15" s="59"/>
    </row>
    <row r="16" spans="1:38">
      <c r="A16" s="60" t="s">
        <v>30</v>
      </c>
      <c r="B16" s="61">
        <v>36709</v>
      </c>
      <c r="C16" s="62">
        <v>36083</v>
      </c>
      <c r="D16" s="62">
        <v>37540</v>
      </c>
      <c r="E16" s="62">
        <v>33772</v>
      </c>
      <c r="F16" s="62">
        <v>30535</v>
      </c>
      <c r="G16" s="63">
        <v>26227</v>
      </c>
      <c r="H16" s="61">
        <v>409</v>
      </c>
      <c r="I16" s="62">
        <v>644</v>
      </c>
      <c r="J16" s="62">
        <v>1356</v>
      </c>
      <c r="K16" s="62">
        <v>1405</v>
      </c>
      <c r="L16" s="62">
        <v>1775</v>
      </c>
      <c r="M16" s="63">
        <v>2431</v>
      </c>
      <c r="N16" s="45">
        <f t="shared" si="0"/>
        <v>1.114168187637909E-2</v>
      </c>
      <c r="O16" s="64">
        <f t="shared" si="0"/>
        <v>1.7847739932932406E-2</v>
      </c>
      <c r="P16" s="64">
        <f t="shared" si="0"/>
        <v>3.6121470431539689E-2</v>
      </c>
      <c r="Q16" s="64">
        <f t="shared" si="0"/>
        <v>4.160251095582139E-2</v>
      </c>
      <c r="R16" s="64">
        <f t="shared" si="0"/>
        <v>5.8130014737186833E-2</v>
      </c>
      <c r="S16" s="64">
        <f t="shared" si="0"/>
        <v>9.2690738551874027E-2</v>
      </c>
      <c r="T16" s="61">
        <v>3677</v>
      </c>
      <c r="U16" s="65">
        <f t="shared" si="2"/>
        <v>0.14019903153239027</v>
      </c>
      <c r="V16" s="66">
        <f t="shared" si="3"/>
        <v>0.96387852956846032</v>
      </c>
      <c r="W16" s="67">
        <f t="shared" si="1"/>
        <v>0.92377876248200752</v>
      </c>
      <c r="X16" s="67">
        <f t="shared" si="1"/>
        <v>0.87007948940502822</v>
      </c>
      <c r="Y16" s="68">
        <f t="shared" si="1"/>
        <v>0.78943117893323866</v>
      </c>
      <c r="Z16" s="69">
        <f t="shared" si="4"/>
        <v>0.66744687716245721</v>
      </c>
      <c r="AA16" s="62">
        <v>20119</v>
      </c>
      <c r="AB16" s="70">
        <f t="shared" si="5"/>
        <v>30143.222911661051</v>
      </c>
      <c r="AC16" s="61">
        <v>2644</v>
      </c>
      <c r="AD16" s="54">
        <f t="shared" si="6"/>
        <v>22763</v>
      </c>
      <c r="AE16" s="55">
        <f t="shared" si="10"/>
        <v>0.75516145259948375</v>
      </c>
      <c r="AF16" s="71" t="s">
        <v>30</v>
      </c>
      <c r="AG16" s="66">
        <f t="shared" si="7"/>
        <v>0.21056882106676134</v>
      </c>
      <c r="AH16" s="65">
        <f t="shared" si="8"/>
        <v>0.12198430177078146</v>
      </c>
      <c r="AI16" s="57">
        <f t="shared" si="9"/>
        <v>5.4398238518356574E-2</v>
      </c>
      <c r="AK16" s="58"/>
      <c r="AL16" s="59"/>
    </row>
    <row r="17" spans="1:38">
      <c r="A17" s="60" t="s">
        <v>62</v>
      </c>
      <c r="B17" s="61">
        <v>9776</v>
      </c>
      <c r="C17" s="62">
        <v>9495</v>
      </c>
      <c r="D17" s="62">
        <v>9712</v>
      </c>
      <c r="E17" s="62">
        <v>8753</v>
      </c>
      <c r="F17" s="62">
        <v>8056</v>
      </c>
      <c r="G17" s="63">
        <v>6910</v>
      </c>
      <c r="H17" s="61">
        <v>111</v>
      </c>
      <c r="I17" s="62">
        <v>143</v>
      </c>
      <c r="J17" s="62">
        <v>326</v>
      </c>
      <c r="K17" s="62">
        <v>334</v>
      </c>
      <c r="L17" s="62">
        <v>445</v>
      </c>
      <c r="M17" s="63">
        <v>567</v>
      </c>
      <c r="N17" s="45">
        <f t="shared" si="0"/>
        <v>1.1354337152209492E-2</v>
      </c>
      <c r="O17" s="64">
        <f t="shared" si="0"/>
        <v>1.5060558188520274E-2</v>
      </c>
      <c r="P17" s="64">
        <f t="shared" si="0"/>
        <v>3.3566721581548602E-2</v>
      </c>
      <c r="Q17" s="64">
        <f t="shared" si="0"/>
        <v>3.8158345710042271E-2</v>
      </c>
      <c r="R17" s="64">
        <f t="shared" si="0"/>
        <v>5.5238331678252234E-2</v>
      </c>
      <c r="S17" s="64">
        <f t="shared" si="0"/>
        <v>8.2054992764109991E-2</v>
      </c>
      <c r="T17" s="61">
        <v>1904</v>
      </c>
      <c r="U17" s="65">
        <f t="shared" si="2"/>
        <v>0.27554269175108537</v>
      </c>
      <c r="V17" s="66">
        <f t="shared" si="3"/>
        <v>0.96643327841845139</v>
      </c>
      <c r="W17" s="67">
        <f t="shared" si="1"/>
        <v>0.92955578327487054</v>
      </c>
      <c r="X17" s="67">
        <f t="shared" si="1"/>
        <v>0.87820867260489577</v>
      </c>
      <c r="Y17" s="68">
        <f t="shared" si="1"/>
        <v>0.80614726632892242</v>
      </c>
      <c r="Z17" s="69">
        <f t="shared" si="4"/>
        <v>0.56416328476022182</v>
      </c>
      <c r="AA17" s="62">
        <v>4439</v>
      </c>
      <c r="AB17" s="70">
        <f t="shared" si="5"/>
        <v>7868.2894117908509</v>
      </c>
      <c r="AC17" s="61">
        <v>1030</v>
      </c>
      <c r="AD17" s="54">
        <f t="shared" si="6"/>
        <v>5469</v>
      </c>
      <c r="AE17" s="55">
        <f t="shared" si="10"/>
        <v>0.695068484873542</v>
      </c>
      <c r="AF17" s="71" t="s">
        <v>62</v>
      </c>
      <c r="AG17" s="66">
        <f t="shared" si="7"/>
        <v>0.19385273367107758</v>
      </c>
      <c r="AH17" s="65">
        <f t="shared" si="8"/>
        <v>0.2419839815687006</v>
      </c>
      <c r="AI17" s="57">
        <f t="shared" si="9"/>
        <v>5.0013460560557568E-2</v>
      </c>
      <c r="AK17" s="58"/>
      <c r="AL17" s="59"/>
    </row>
    <row r="18" spans="1:38">
      <c r="A18" s="60" t="s">
        <v>63</v>
      </c>
      <c r="B18" s="61">
        <v>1526</v>
      </c>
      <c r="C18" s="62">
        <v>1556</v>
      </c>
      <c r="D18" s="62">
        <v>1493</v>
      </c>
      <c r="E18" s="62">
        <v>1472</v>
      </c>
      <c r="F18" s="62">
        <v>1443</v>
      </c>
      <c r="G18" s="63">
        <v>1046</v>
      </c>
      <c r="H18" s="61">
        <v>14</v>
      </c>
      <c r="I18" s="62">
        <v>25</v>
      </c>
      <c r="J18" s="62">
        <v>61</v>
      </c>
      <c r="K18" s="62">
        <v>71</v>
      </c>
      <c r="L18" s="62">
        <v>74</v>
      </c>
      <c r="M18" s="63">
        <v>87</v>
      </c>
      <c r="N18" s="45">
        <f t="shared" si="0"/>
        <v>9.1743119266055051E-3</v>
      </c>
      <c r="O18" s="64">
        <f t="shared" si="0"/>
        <v>1.6066838046272493E-2</v>
      </c>
      <c r="P18" s="64">
        <f t="shared" si="0"/>
        <v>4.0857334226389819E-2</v>
      </c>
      <c r="Q18" s="64">
        <f t="shared" si="0"/>
        <v>4.8233695652173912E-2</v>
      </c>
      <c r="R18" s="64">
        <f t="shared" si="0"/>
        <v>5.128205128205128E-2</v>
      </c>
      <c r="S18" s="64">
        <f t="shared" si="0"/>
        <v>8.3173996175908219E-2</v>
      </c>
      <c r="T18" s="61">
        <v>163</v>
      </c>
      <c r="U18" s="65">
        <f t="shared" si="2"/>
        <v>0.15583173996175909</v>
      </c>
      <c r="V18" s="66">
        <f t="shared" si="3"/>
        <v>0.95914266577361018</v>
      </c>
      <c r="W18" s="67">
        <f t="shared" si="1"/>
        <v>0.91287967034567108</v>
      </c>
      <c r="X18" s="67">
        <f t="shared" si="1"/>
        <v>0.86606532827666227</v>
      </c>
      <c r="Y18" s="68">
        <f t="shared" si="1"/>
        <v>0.79403121397449239</v>
      </c>
      <c r="Z18" s="69">
        <f t="shared" si="4"/>
        <v>0.65907074694858814</v>
      </c>
      <c r="AA18" s="62">
        <v>796</v>
      </c>
      <c r="AB18" s="70">
        <f t="shared" si="5"/>
        <v>1207.7610843530479</v>
      </c>
      <c r="AC18" s="61">
        <v>152</v>
      </c>
      <c r="AD18" s="54">
        <f t="shared" si="6"/>
        <v>948</v>
      </c>
      <c r="AE18" s="55">
        <f t="shared" si="10"/>
        <v>0.78492345239605721</v>
      </c>
      <c r="AF18" s="71" t="s">
        <v>63</v>
      </c>
      <c r="AG18" s="66">
        <f t="shared" si="7"/>
        <v>0.20596878602550761</v>
      </c>
      <c r="AH18" s="65">
        <f t="shared" si="8"/>
        <v>0.13496046702590425</v>
      </c>
      <c r="AI18" s="57">
        <f t="shared" si="9"/>
        <v>5.3722038870553719E-2</v>
      </c>
      <c r="AK18" s="58"/>
      <c r="AL18" s="59"/>
    </row>
    <row r="19" spans="1:38">
      <c r="A19" s="73">
        <v>504</v>
      </c>
      <c r="B19" s="61">
        <v>1797</v>
      </c>
      <c r="C19" s="62">
        <v>1964</v>
      </c>
      <c r="D19" s="62">
        <v>2051</v>
      </c>
      <c r="E19" s="62">
        <v>2062</v>
      </c>
      <c r="F19" s="62">
        <v>2086</v>
      </c>
      <c r="G19" s="63">
        <v>1670</v>
      </c>
      <c r="H19" s="61">
        <v>12</v>
      </c>
      <c r="I19" s="62">
        <v>20</v>
      </c>
      <c r="J19" s="62">
        <v>36</v>
      </c>
      <c r="K19" s="62">
        <v>48</v>
      </c>
      <c r="L19" s="62">
        <v>52</v>
      </c>
      <c r="M19" s="63">
        <v>84</v>
      </c>
      <c r="N19" s="45">
        <f t="shared" si="0"/>
        <v>6.6777963272120202E-3</v>
      </c>
      <c r="O19" s="64">
        <f t="shared" si="0"/>
        <v>1.0183299389002037E-2</v>
      </c>
      <c r="P19" s="64">
        <f t="shared" si="0"/>
        <v>1.7552413456850317E-2</v>
      </c>
      <c r="Q19" s="64">
        <f t="shared" si="0"/>
        <v>2.3278370514064017E-2</v>
      </c>
      <c r="R19" s="64">
        <f t="shared" si="0"/>
        <v>2.4928092042186004E-2</v>
      </c>
      <c r="S19" s="64">
        <f t="shared" si="0"/>
        <v>5.0299401197604787E-2</v>
      </c>
      <c r="T19" s="61">
        <v>122</v>
      </c>
      <c r="U19" s="65">
        <f>IF(AND(ISNUMBER(G19),ISNUMBER(M19)),T19/G19,"0%")</f>
        <v>7.3053892215568864E-2</v>
      </c>
      <c r="V19" s="66">
        <f>(1-P19)</f>
        <v>0.98244758654314968</v>
      </c>
      <c r="W19" s="67">
        <f t="shared" si="1"/>
        <v>0.95957780761295031</v>
      </c>
      <c r="X19" s="67">
        <f t="shared" si="1"/>
        <v>0.93565736370313557</v>
      </c>
      <c r="Y19" s="68">
        <f t="shared" si="1"/>
        <v>0.88859435858273839</v>
      </c>
      <c r="Z19" s="69">
        <f>IF(AND(ISNUMBER(Y19),ISNUMBER(X19),ISNUMBER(U19)),X19*(1-(U19+S19)),"NA")</f>
        <v>0.82024094638406608</v>
      </c>
      <c r="AA19" s="62">
        <v>1464</v>
      </c>
      <c r="AB19" s="70">
        <f>IF(AND(ISNUMBER(Z19),ISNUMBER(AA19)),(AA19/Z19),"NA")</f>
        <v>1784.8414011198399</v>
      </c>
      <c r="AC19" s="61">
        <v>104</v>
      </c>
      <c r="AD19" s="54">
        <f>AA19+AC19</f>
        <v>1568</v>
      </c>
      <c r="AE19" s="55">
        <f>IF(AND(ISNUMBER(AD19)),AD19/AB19,"NA")</f>
        <v>0.87850942891408168</v>
      </c>
      <c r="AF19" s="74">
        <v>504</v>
      </c>
      <c r="AG19" s="66">
        <f>SUM(1-Y19)</f>
        <v>0.11140564141726161</v>
      </c>
      <c r="AH19" s="65">
        <f>SUM(1-Z19-AG19)</f>
        <v>6.8353412198672303E-2</v>
      </c>
      <c r="AI19" s="57">
        <f>IF(OR(ISNUMBER(P19),ISNUMBER(Q19),ISNUMBER(R19),ISNUMBER(S19)),(J19+K19+L19+M19)/(D19+E19+F19+G19),"NA")</f>
        <v>2.7957809124412251E-2</v>
      </c>
      <c r="AK19" s="58"/>
      <c r="AL19" s="59"/>
    </row>
    <row r="20" spans="1:38">
      <c r="A20" s="73" t="s">
        <v>14</v>
      </c>
      <c r="B20" s="61">
        <v>52</v>
      </c>
      <c r="C20" s="62">
        <v>57</v>
      </c>
      <c r="D20" s="62">
        <v>83</v>
      </c>
      <c r="E20" s="62">
        <v>51</v>
      </c>
      <c r="F20" s="62">
        <v>54</v>
      </c>
      <c r="G20" s="63">
        <v>42</v>
      </c>
      <c r="H20" s="61">
        <v>4</v>
      </c>
      <c r="I20" s="62">
        <v>3</v>
      </c>
      <c r="J20" s="62">
        <v>4</v>
      </c>
      <c r="K20" s="62">
        <v>4</v>
      </c>
      <c r="L20" s="62">
        <v>3</v>
      </c>
      <c r="M20" s="63">
        <v>3</v>
      </c>
      <c r="N20" s="45">
        <f t="shared" si="0"/>
        <v>7.6923076923076927E-2</v>
      </c>
      <c r="O20" s="64">
        <f t="shared" si="0"/>
        <v>5.2631578947368418E-2</v>
      </c>
      <c r="P20" s="64">
        <f t="shared" si="0"/>
        <v>4.8192771084337352E-2</v>
      </c>
      <c r="Q20" s="64">
        <f t="shared" si="0"/>
        <v>7.8431372549019607E-2</v>
      </c>
      <c r="R20" s="64">
        <f t="shared" si="0"/>
        <v>5.5555555555555552E-2</v>
      </c>
      <c r="S20" s="64">
        <f t="shared" si="0"/>
        <v>7.1428571428571425E-2</v>
      </c>
      <c r="T20" s="61">
        <v>11</v>
      </c>
      <c r="U20" s="65">
        <f>IF(AND(ISNUMBER(G20),ISNUMBER(M20)),T20/G20,"0%")</f>
        <v>0.26190476190476192</v>
      </c>
      <c r="V20" s="66">
        <f>(1-P20)</f>
        <v>0.95180722891566261</v>
      </c>
      <c r="W20" s="67">
        <f t="shared" si="1"/>
        <v>0.87715568154972834</v>
      </c>
      <c r="X20" s="67">
        <f t="shared" si="1"/>
        <v>0.82842481035252113</v>
      </c>
      <c r="Y20" s="68">
        <f t="shared" si="1"/>
        <v>0.76925160961305539</v>
      </c>
      <c r="Z20" s="69">
        <f>IF(AND(ISNUMBER(Y20),ISNUMBER(X20),ISNUMBER(U20)),X20*(1-(U20+S20)),"NA")</f>
        <v>0.55228320690168076</v>
      </c>
      <c r="AA20" s="62">
        <v>28</v>
      </c>
      <c r="AB20" s="70">
        <f>IF(AND(ISNUMBER(Z20),ISNUMBER(AA20)),(AA20/Z20),"NA")</f>
        <v>50.698626447616483</v>
      </c>
      <c r="AC20" s="61">
        <v>1</v>
      </c>
      <c r="AD20" s="54">
        <f>AA20+AC20</f>
        <v>29</v>
      </c>
      <c r="AE20" s="55">
        <f>IF(AND(ISNUMBER(AD20)),AD20/AB20,"NA")</f>
        <v>0.57200760714816934</v>
      </c>
      <c r="AF20" s="71" t="s">
        <v>14</v>
      </c>
      <c r="AG20" s="66">
        <f>SUM(1-Y20)</f>
        <v>0.23074839038694461</v>
      </c>
      <c r="AH20" s="65">
        <f>SUM(1-Z20-AG20)</f>
        <v>0.21696840271137463</v>
      </c>
      <c r="AI20" s="57">
        <f>IF(OR(ISNUMBER(P20),ISNUMBER(Q20),ISNUMBER(R20),ISNUMBER(S20)),(J20+K20+L20+M20)/(D20+E20+F20+G20),"NA")</f>
        <v>6.0869565217391307E-2</v>
      </c>
      <c r="AK20" s="58"/>
      <c r="AL20" s="59"/>
    </row>
    <row r="21" spans="1:38">
      <c r="A21" s="60" t="s">
        <v>9</v>
      </c>
      <c r="B21" s="61">
        <v>38470</v>
      </c>
      <c r="C21" s="62">
        <v>38344</v>
      </c>
      <c r="D21" s="62">
        <v>40975</v>
      </c>
      <c r="E21" s="62">
        <v>40270</v>
      </c>
      <c r="F21" s="62">
        <v>38941</v>
      </c>
      <c r="G21" s="63">
        <v>36490</v>
      </c>
      <c r="H21" s="61">
        <v>328</v>
      </c>
      <c r="I21" s="62">
        <v>566</v>
      </c>
      <c r="J21" s="62">
        <v>1209</v>
      </c>
      <c r="K21" s="62">
        <v>1205</v>
      </c>
      <c r="L21" s="62">
        <v>1587</v>
      </c>
      <c r="M21" s="63">
        <v>2130</v>
      </c>
      <c r="N21" s="45">
        <f t="shared" si="0"/>
        <v>8.5261242526644132E-3</v>
      </c>
      <c r="O21" s="64">
        <f t="shared" si="0"/>
        <v>1.4761109952013353E-2</v>
      </c>
      <c r="P21" s="64">
        <f t="shared" si="0"/>
        <v>2.9505796217205612E-2</v>
      </c>
      <c r="Q21" s="64">
        <f t="shared" si="0"/>
        <v>2.9923019617581325E-2</v>
      </c>
      <c r="R21" s="64">
        <f t="shared" si="0"/>
        <v>4.0753961120669729E-2</v>
      </c>
      <c r="S21" s="64">
        <f t="shared" si="0"/>
        <v>5.837215675527542E-2</v>
      </c>
      <c r="T21" s="61">
        <v>2758</v>
      </c>
      <c r="U21" s="65">
        <f t="shared" si="2"/>
        <v>7.558235132913127E-2</v>
      </c>
      <c r="V21" s="66">
        <f t="shared" si="3"/>
        <v>0.97049420378279438</v>
      </c>
      <c r="W21" s="67">
        <f t="shared" si="1"/>
        <v>0.94145408668425279</v>
      </c>
      <c r="X21" s="67">
        <f t="shared" si="1"/>
        <v>0.90308610343862705</v>
      </c>
      <c r="Y21" s="68">
        <f t="shared" si="1"/>
        <v>0.8503710198451967</v>
      </c>
      <c r="Z21" s="69">
        <f t="shared" si="4"/>
        <v>0.78211364869464217</v>
      </c>
      <c r="AA21" s="62">
        <v>31602</v>
      </c>
      <c r="AB21" s="70">
        <f t="shared" si="5"/>
        <v>40405.892484735625</v>
      </c>
      <c r="AC21" s="61">
        <v>2107</v>
      </c>
      <c r="AD21" s="54">
        <f t="shared" si="6"/>
        <v>33709</v>
      </c>
      <c r="AE21" s="55">
        <f t="shared" si="10"/>
        <v>0.83425950838072571</v>
      </c>
      <c r="AF21" s="71" t="s">
        <v>9</v>
      </c>
      <c r="AG21" s="66">
        <f t="shared" si="7"/>
        <v>0.1496289801548033</v>
      </c>
      <c r="AH21" s="65">
        <f t="shared" si="8"/>
        <v>6.8257371150554524E-2</v>
      </c>
      <c r="AI21" s="57">
        <f t="shared" si="9"/>
        <v>3.9131711302305396E-2</v>
      </c>
      <c r="AK21" s="58"/>
      <c r="AL21" s="59"/>
    </row>
    <row r="22" spans="1:38" ht="12" thickBot="1">
      <c r="A22" s="75" t="s">
        <v>10</v>
      </c>
      <c r="B22" s="76">
        <v>40642</v>
      </c>
      <c r="C22" s="77">
        <v>40584</v>
      </c>
      <c r="D22" s="77">
        <v>43938</v>
      </c>
      <c r="E22" s="77">
        <v>42014</v>
      </c>
      <c r="F22" s="77">
        <v>40274</v>
      </c>
      <c r="G22" s="78">
        <v>36962</v>
      </c>
      <c r="H22" s="76">
        <v>394</v>
      </c>
      <c r="I22" s="77">
        <v>660</v>
      </c>
      <c r="J22" s="77">
        <v>1472</v>
      </c>
      <c r="K22" s="77">
        <v>1441</v>
      </c>
      <c r="L22" s="77">
        <v>2029</v>
      </c>
      <c r="M22" s="78">
        <v>2972</v>
      </c>
      <c r="N22" s="79">
        <f t="shared" ref="N22:S22" si="11">IF(AND(ISNUMBER(B22),ISNUMBER(H22)),IF(B22=0,"0%",H22/B22),"0%")</f>
        <v>9.6944048029132431E-3</v>
      </c>
      <c r="O22" s="80">
        <f t="shared" si="11"/>
        <v>1.6262566528681254E-2</v>
      </c>
      <c r="P22" s="80">
        <f t="shared" si="11"/>
        <v>3.3501752469388683E-2</v>
      </c>
      <c r="Q22" s="80">
        <f t="shared" si="11"/>
        <v>3.4298091112486315E-2</v>
      </c>
      <c r="R22" s="80">
        <f t="shared" si="11"/>
        <v>5.0379897700749861E-2</v>
      </c>
      <c r="S22" s="80">
        <f t="shared" si="11"/>
        <v>8.0406904388290679E-2</v>
      </c>
      <c r="T22" s="76">
        <v>4042</v>
      </c>
      <c r="U22" s="81">
        <f t="shared" si="2"/>
        <v>0.10935555435311942</v>
      </c>
      <c r="V22" s="82">
        <f t="shared" si="3"/>
        <v>0.96649824753061131</v>
      </c>
      <c r="W22" s="83">
        <f t="shared" si="1"/>
        <v>0.93334920257674814</v>
      </c>
      <c r="X22" s="83">
        <f t="shared" si="1"/>
        <v>0.88632716523185506</v>
      </c>
      <c r="Y22" s="84">
        <f t="shared" si="1"/>
        <v>0.8150603416003126</v>
      </c>
      <c r="Z22" s="85">
        <f t="shared" si="4"/>
        <v>0.7181355431081542</v>
      </c>
      <c r="AA22" s="77">
        <v>29948</v>
      </c>
      <c r="AB22" s="86">
        <f t="shared" si="5"/>
        <v>41702.433875341143</v>
      </c>
      <c r="AC22" s="76">
        <v>2870</v>
      </c>
      <c r="AD22" s="87">
        <f t="shared" si="6"/>
        <v>32818</v>
      </c>
      <c r="AE22" s="88">
        <f t="shared" si="10"/>
        <v>0.786956466332423</v>
      </c>
      <c r="AF22" s="89" t="s">
        <v>10</v>
      </c>
      <c r="AG22" s="82">
        <f t="shared" si="7"/>
        <v>0.1849396583996874</v>
      </c>
      <c r="AH22" s="81">
        <f t="shared" si="8"/>
        <v>9.6924798492158404E-2</v>
      </c>
      <c r="AI22" s="90">
        <f t="shared" si="9"/>
        <v>4.8496212956835059E-2</v>
      </c>
      <c r="AK22" s="58"/>
      <c r="AL22" s="59"/>
    </row>
    <row r="23" spans="1:38">
      <c r="AK23" s="59"/>
      <c r="AL23" s="59"/>
    </row>
  </sheetData>
  <mergeCells count="5">
    <mergeCell ref="B4:G4"/>
    <mergeCell ref="H4:M4"/>
    <mergeCell ref="N4:S4"/>
    <mergeCell ref="T4:U4"/>
    <mergeCell ref="V4:Y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 4-Year Cohort</vt:lpstr>
      <vt:lpstr>2011 5-Year Cohort</vt:lpstr>
      <vt:lpstr>2010-11 Est. Annual 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Appendix A State 2010-11</dc:title>
  <dc:creator>Lisa.Ireland@k12.wa.us</dc:creator>
  <cp:keywords>Graduation and Dropout</cp:keywords>
  <cp:lastModifiedBy>Nicholas Hunt-Walker</cp:lastModifiedBy>
  <cp:lastPrinted>2012-02-20T17:48:34Z</cp:lastPrinted>
  <dcterms:created xsi:type="dcterms:W3CDTF">2012-02-09T23:04:43Z</dcterms:created>
  <dcterms:modified xsi:type="dcterms:W3CDTF">2015-03-16T20:51:23Z</dcterms:modified>
  <cp:category>Graduation Dropout</cp:category>
</cp:coreProperties>
</file>