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L:\SAC\2017\2017- Interface Testing\04- Testing WP\VCA-1402691 SACM-BIZTALK\"/>
    </mc:Choice>
  </mc:AlternateContent>
  <bookViews>
    <workbookView xWindow="0" yWindow="120" windowWidth="15192" windowHeight="7776" tabRatio="692" firstSheet="1" activeTab="1"/>
  </bookViews>
  <sheets>
    <sheet name="DELTA" sheetId="10" state="hidden" r:id="rId1"/>
    <sheet name="SACMvsBIZTALK" sheetId="25" r:id="rId2"/>
    <sheet name="SACM" sheetId="19" r:id="rId3"/>
    <sheet name="MERCURY" sheetId="21" r:id="rId4"/>
    <sheet name="SACM-SQL" sheetId="20" r:id="rId5"/>
    <sheet name="BIZTALK-MERCURY-SQL" sheetId="22" r:id="rId6"/>
  </sheets>
  <externalReferences>
    <externalReference r:id="rId7"/>
    <externalReference r:id="rId8"/>
    <externalReference r:id="rId9"/>
    <externalReference r:id="rId10"/>
  </externalReferences>
  <definedNames>
    <definedName name="_xlnm._FilterDatabase" localSheetId="0" hidden="1">DELTA!$A$4:$GB$167</definedName>
    <definedName name="_xlnm._FilterDatabase" localSheetId="3" hidden="1">MERCURY!$A$1:$CI$164</definedName>
    <definedName name="_xlnm._FilterDatabase" localSheetId="2" hidden="1">SACM!$A$1:$CS$163</definedName>
    <definedName name="_xlnm._FilterDatabase" localSheetId="1" hidden="1">SACMvsBIZTALK!$D$2:$P$164</definedName>
    <definedName name="AICPA">#REF!</definedName>
    <definedName name="Automated">#REF!</definedName>
    <definedName name="ControlType">#REF!</definedName>
    <definedName name="DesiredEvidence">'[1]Drop down'!$I$6:$I$9</definedName>
    <definedName name="Frequency">'[1]Drop down'!$C$6:$C$13</definedName>
    <definedName name="Hyperlink_Inquiry">#REF!</definedName>
    <definedName name="Hyperlink_Inspection">#REF!</definedName>
    <definedName name="Hyperlink_Observation">#REF!</definedName>
    <definedName name="Hyperlink_PAE">#REF!</definedName>
    <definedName name="Hyperlink_Reperformance">#REF!</definedName>
    <definedName name="Hyperlink_Review">#REF!</definedName>
    <definedName name="Hyperlink_Review2">#REF!</definedName>
    <definedName name="Hyperlink_Update">#REF!</definedName>
    <definedName name="Inquiry">#REF!</definedName>
    <definedName name="Inquiry2">#REF!</definedName>
    <definedName name="Inspection">#REF!</definedName>
    <definedName name="Interim">#REF!</definedName>
    <definedName name="ISA">#REF!</definedName>
    <definedName name="IT_depend">#REF!</definedName>
    <definedName name="Manual">#REF!</definedName>
    <definedName name="NAControlType">#REF!</definedName>
    <definedName name="Name05E">'[2]Key Report Template'!$J$21</definedName>
    <definedName name="Name05F">'[2]Key Report Template'!$J$32</definedName>
    <definedName name="Name05G">'[2]Key Report Template'!$J$25</definedName>
    <definedName name="Name15G">'[2]Key Report Template'!$J$79</definedName>
    <definedName name="Name15H">'[2]Key Report Template'!$J$75</definedName>
    <definedName name="Name21C">'[2]Key Report Template'!$J$150</definedName>
    <definedName name="Name21D">'[2]Key Report Template'!$J$151</definedName>
    <definedName name="Name22A2">'[2]Key Report Template'!$J$183</definedName>
    <definedName name="Name22B2">'[2]Key Report Template'!$J$185</definedName>
    <definedName name="Name22C2">'[2]Key Report Template'!$J$187</definedName>
    <definedName name="Name22D2">'[2]Key Report Template'!$J$188</definedName>
    <definedName name="Name22E2">'[2]Key Report Template'!$J$191</definedName>
    <definedName name="Name22F2">'[2]Key Report Template'!$J$193</definedName>
    <definedName name="Name22G">'[2]Key Report Template'!$J$176</definedName>
    <definedName name="Name22G2">'[2]Key Report Template'!$J$194</definedName>
    <definedName name="Name22H">'[2]Key Report Template'!$J$178</definedName>
    <definedName name="NAME22H2">'[2]Key Report Template'!$J$202</definedName>
    <definedName name="Name22I">'[2]Key Report Template'!$J$155</definedName>
    <definedName name="NAME22I2">'[2]Key Report Template'!$J$204</definedName>
    <definedName name="Name22J2">'[2]Key Report Template'!$J$182</definedName>
    <definedName name="NAME22PreA">'[2]Key Report Template'!$J$154</definedName>
    <definedName name="NAME22PreA2">'[2]Key Report Template'!$J$181</definedName>
    <definedName name="NAME26C">'[2]Key Report Template'!$J$221</definedName>
    <definedName name="Name40B5">'[2]Key Report Template'!$J$276</definedName>
    <definedName name="Name42c">'[2]Key Report Template'!$J$309</definedName>
    <definedName name="NATest_OE">#REF!</definedName>
    <definedName name="NoInterim">#REF!</definedName>
    <definedName name="NOPAE">#REF!</definedName>
    <definedName name="NoYes">'[1]Drop down'!$Q$6:$Q$7</definedName>
    <definedName name="NSProjectionMethodIndex">'[3]Non-Statistical Sampling Master'!$C$63</definedName>
    <definedName name="NSRequiredLevelOfEvidenceItems">'[3]Non-Statistical Sampling Master'!$C$50:$C$53</definedName>
    <definedName name="NSTargetedTestingItems">'[3]Two Step Revenue Testing Master'!$E$47</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Observation">#REF!</definedName>
    <definedName name="PAE">#REF!</definedName>
    <definedName name="PCAOB">#REF!</definedName>
    <definedName name="PIE">'[3]Two Step Revenue Testing Master'!$C$87</definedName>
    <definedName name="_xlnm.Print_Area" localSheetId="1">SACMvsBIZTALK!$G$1:$J$120</definedName>
    <definedName name="_xlnm.Print_Titles" localSheetId="1">SACMvsBIZTALK!$1:$2</definedName>
    <definedName name="Reperformance">#REF!</definedName>
    <definedName name="Review">#REF!</definedName>
    <definedName name="Review2">#REF!</definedName>
    <definedName name="Shading_OE">#REF!</definedName>
    <definedName name="Shading_OE_NA">#REF!</definedName>
    <definedName name="ShadingInterim">#REF!</definedName>
    <definedName name="ShadingType">#REF!</definedName>
    <definedName name="ShadingType_NA">#REF!</definedName>
    <definedName name="SubProc21C">'[2]Key Report Template'!$154:$168,'[2]Key Report Template'!$171:$180</definedName>
    <definedName name="SubProc21D">'[2]Key Report Template'!$181:$194,'[2]Key Report Template'!$197:$206</definedName>
    <definedName name="Test">'[4]Drop down'!$K$6:$K$9</definedName>
    <definedName name="Test_OE">#REF!</definedName>
    <definedName name="Test_OE_2">#REF!</definedName>
    <definedName name="test1">'[4]Drop down'!$C$6:$C$13</definedName>
    <definedName name="test2">'[4]Drop down'!$G$6:$G$9</definedName>
    <definedName name="TTDesiredLevelOfEvidenceItems">'[3]Global Data'!$B$92:$B$95</definedName>
    <definedName name="TwoStepMisstatementIdentified">'[3]Two Step Revenue Testing Master'!$C$85</definedName>
    <definedName name="TwoStepTolerableEstMisstmtCalc">'[3]Two Step Revenue Testing Master'!$T$45</definedName>
    <definedName name="Type">#REF!</definedName>
    <definedName name="TypeSelected">#REF!</definedName>
    <definedName name="TypeTest">'[1]Drop down'!$K$6:$K$9</definedName>
    <definedName name="UOO">#REF!</definedName>
    <definedName name="Update">#REF!</definedName>
    <definedName name="Update_Else">#REF!</definedName>
    <definedName name="US">#REF!</definedName>
    <definedName name="YesNoNA">'[1]Drop down'!$G$6:$G$9</definedName>
  </definedNames>
  <calcPr calcId="152511"/>
</workbook>
</file>

<file path=xl/calcChain.xml><?xml version="1.0" encoding="utf-8"?>
<calcChain xmlns="http://schemas.openxmlformats.org/spreadsheetml/2006/main">
  <c r="I120" i="25" l="1"/>
  <c r="I84" i="25"/>
  <c r="I81" i="25"/>
  <c r="I85" i="25"/>
  <c r="I96" i="25"/>
  <c r="I53" i="25"/>
  <c r="I111" i="25"/>
  <c r="I101" i="25"/>
  <c r="I100" i="25"/>
  <c r="I99" i="25"/>
  <c r="I98" i="25"/>
  <c r="I32" i="25"/>
  <c r="I23" i="25"/>
  <c r="I2" i="25"/>
  <c r="I22" i="25"/>
  <c r="O160" i="25" l="1"/>
  <c r="O144" i="25"/>
  <c r="O128" i="25"/>
  <c r="O112" i="25"/>
  <c r="O96" i="25"/>
  <c r="O80" i="25"/>
  <c r="O64" i="25"/>
  <c r="O48" i="25"/>
  <c r="O32" i="25"/>
  <c r="O16" i="25"/>
  <c r="P2" i="25"/>
  <c r="O2" i="25"/>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1" i="21"/>
  <c r="G163" i="19"/>
  <c r="O164" i="25" s="1"/>
  <c r="G162" i="19"/>
  <c r="O163" i="25" s="1"/>
  <c r="G161" i="19"/>
  <c r="O162" i="25" s="1"/>
  <c r="G160" i="19"/>
  <c r="O161" i="25" s="1"/>
  <c r="G159" i="19"/>
  <c r="G158" i="19"/>
  <c r="O159" i="25" s="1"/>
  <c r="G157" i="19"/>
  <c r="O158" i="25" s="1"/>
  <c r="G156" i="19"/>
  <c r="O157" i="25" s="1"/>
  <c r="G155" i="19"/>
  <c r="O156" i="25" s="1"/>
  <c r="G154" i="19"/>
  <c r="O155" i="25" s="1"/>
  <c r="G153" i="19"/>
  <c r="O154" i="25" s="1"/>
  <c r="G152" i="19"/>
  <c r="O153" i="25" s="1"/>
  <c r="G151" i="19"/>
  <c r="O152" i="25" s="1"/>
  <c r="G150" i="19"/>
  <c r="O151" i="25" s="1"/>
  <c r="G149" i="19"/>
  <c r="O150" i="25" s="1"/>
  <c r="G148" i="19"/>
  <c r="O149" i="25" s="1"/>
  <c r="G147" i="19"/>
  <c r="O148" i="25" s="1"/>
  <c r="G146" i="19"/>
  <c r="O147" i="25" s="1"/>
  <c r="G145" i="19"/>
  <c r="O146" i="25" s="1"/>
  <c r="G144" i="19"/>
  <c r="O145" i="25" s="1"/>
  <c r="G143" i="19"/>
  <c r="G142" i="19"/>
  <c r="O143" i="25" s="1"/>
  <c r="G141" i="19"/>
  <c r="O142" i="25" s="1"/>
  <c r="G140" i="19"/>
  <c r="O141" i="25" s="1"/>
  <c r="G139" i="19"/>
  <c r="O140" i="25" s="1"/>
  <c r="G138" i="19"/>
  <c r="O139" i="25" s="1"/>
  <c r="G137" i="19"/>
  <c r="O138" i="25" s="1"/>
  <c r="G136" i="19"/>
  <c r="O137" i="25" s="1"/>
  <c r="G135" i="19"/>
  <c r="O136" i="25" s="1"/>
  <c r="G134" i="19"/>
  <c r="O135" i="25" s="1"/>
  <c r="G133" i="19"/>
  <c r="O134" i="25" s="1"/>
  <c r="G132" i="19"/>
  <c r="O133" i="25" s="1"/>
  <c r="G131" i="19"/>
  <c r="O132" i="25" s="1"/>
  <c r="G130" i="19"/>
  <c r="O131" i="25" s="1"/>
  <c r="G129" i="19"/>
  <c r="O130" i="25" s="1"/>
  <c r="G128" i="19"/>
  <c r="O129" i="25" s="1"/>
  <c r="G127" i="19"/>
  <c r="G126" i="19"/>
  <c r="O127" i="25" s="1"/>
  <c r="G125" i="19"/>
  <c r="O126" i="25" s="1"/>
  <c r="G124" i="19"/>
  <c r="O125" i="25" s="1"/>
  <c r="G123" i="19"/>
  <c r="O124" i="25" s="1"/>
  <c r="G122" i="19"/>
  <c r="O123" i="25" s="1"/>
  <c r="G121" i="19"/>
  <c r="O122" i="25" s="1"/>
  <c r="G120" i="19"/>
  <c r="O121" i="25" s="1"/>
  <c r="G119" i="19"/>
  <c r="O120" i="25" s="1"/>
  <c r="G118" i="19"/>
  <c r="O119" i="25" s="1"/>
  <c r="G117" i="19"/>
  <c r="O118" i="25" s="1"/>
  <c r="G116" i="19"/>
  <c r="O117" i="25" s="1"/>
  <c r="G115" i="19"/>
  <c r="O116" i="25" s="1"/>
  <c r="G114" i="19"/>
  <c r="O115" i="25" s="1"/>
  <c r="G113" i="19"/>
  <c r="O114" i="25" s="1"/>
  <c r="G112" i="19"/>
  <c r="O113" i="25" s="1"/>
  <c r="G111" i="19"/>
  <c r="G110" i="19"/>
  <c r="O111" i="25" s="1"/>
  <c r="G109" i="19"/>
  <c r="O110" i="25" s="1"/>
  <c r="G108" i="19"/>
  <c r="O109" i="25" s="1"/>
  <c r="G107" i="19"/>
  <c r="O108" i="25" s="1"/>
  <c r="G106" i="19"/>
  <c r="O107" i="25" s="1"/>
  <c r="G105" i="19"/>
  <c r="O106" i="25" s="1"/>
  <c r="G104" i="19"/>
  <c r="O105" i="25" s="1"/>
  <c r="G103" i="19"/>
  <c r="O104" i="25" s="1"/>
  <c r="G102" i="19"/>
  <c r="O103" i="25" s="1"/>
  <c r="G101" i="19"/>
  <c r="O102" i="25" s="1"/>
  <c r="G100" i="19"/>
  <c r="O101" i="25" s="1"/>
  <c r="G99" i="19"/>
  <c r="O100" i="25" s="1"/>
  <c r="G98" i="19"/>
  <c r="O99" i="25" s="1"/>
  <c r="G97" i="19"/>
  <c r="O98" i="25" s="1"/>
  <c r="G96" i="19"/>
  <c r="O97" i="25" s="1"/>
  <c r="G95" i="19"/>
  <c r="G94" i="19"/>
  <c r="O95" i="25" s="1"/>
  <c r="G93" i="19"/>
  <c r="O94" i="25" s="1"/>
  <c r="G92" i="19"/>
  <c r="O93" i="25" s="1"/>
  <c r="G91" i="19"/>
  <c r="O92" i="25" s="1"/>
  <c r="G90" i="19"/>
  <c r="O91" i="25" s="1"/>
  <c r="G89" i="19"/>
  <c r="O90" i="25" s="1"/>
  <c r="G88" i="19"/>
  <c r="O89" i="25" s="1"/>
  <c r="G87" i="19"/>
  <c r="O88" i="25" s="1"/>
  <c r="G86" i="19"/>
  <c r="O87" i="25" s="1"/>
  <c r="G85" i="19"/>
  <c r="O86" i="25" s="1"/>
  <c r="G84" i="19"/>
  <c r="O85" i="25" s="1"/>
  <c r="G83" i="19"/>
  <c r="O84" i="25" s="1"/>
  <c r="G82" i="19"/>
  <c r="O83" i="25" s="1"/>
  <c r="G81" i="19"/>
  <c r="O82" i="25" s="1"/>
  <c r="G80" i="19"/>
  <c r="O81" i="25" s="1"/>
  <c r="G79" i="19"/>
  <c r="G78" i="19"/>
  <c r="O79" i="25" s="1"/>
  <c r="G77" i="19"/>
  <c r="O78" i="25" s="1"/>
  <c r="G76" i="19"/>
  <c r="O77" i="25" s="1"/>
  <c r="G75" i="19"/>
  <c r="O76" i="25" s="1"/>
  <c r="G74" i="19"/>
  <c r="O75" i="25" s="1"/>
  <c r="G73" i="19"/>
  <c r="O74" i="25" s="1"/>
  <c r="G72" i="19"/>
  <c r="O73" i="25" s="1"/>
  <c r="G71" i="19"/>
  <c r="O72" i="25" s="1"/>
  <c r="G70" i="19"/>
  <c r="O71" i="25" s="1"/>
  <c r="G69" i="19"/>
  <c r="O70" i="25" s="1"/>
  <c r="G68" i="19"/>
  <c r="O69" i="25" s="1"/>
  <c r="G67" i="19"/>
  <c r="O68" i="25" s="1"/>
  <c r="G66" i="19"/>
  <c r="O67" i="25" s="1"/>
  <c r="G65" i="19"/>
  <c r="O66" i="25" s="1"/>
  <c r="G64" i="19"/>
  <c r="O65" i="25" s="1"/>
  <c r="G63" i="19"/>
  <c r="G62" i="19"/>
  <c r="O63" i="25" s="1"/>
  <c r="G61" i="19"/>
  <c r="O62" i="25" s="1"/>
  <c r="G60" i="19"/>
  <c r="O61" i="25" s="1"/>
  <c r="G59" i="19"/>
  <c r="O60" i="25" s="1"/>
  <c r="G58" i="19"/>
  <c r="O59" i="25" s="1"/>
  <c r="G57" i="19"/>
  <c r="O58" i="25" s="1"/>
  <c r="G56" i="19"/>
  <c r="O57" i="25" s="1"/>
  <c r="G55" i="19"/>
  <c r="O56" i="25" s="1"/>
  <c r="G54" i="19"/>
  <c r="O55" i="25" s="1"/>
  <c r="G53" i="19"/>
  <c r="O54" i="25" s="1"/>
  <c r="G52" i="19"/>
  <c r="O53" i="25" s="1"/>
  <c r="G51" i="19"/>
  <c r="O52" i="25" s="1"/>
  <c r="G50" i="19"/>
  <c r="O51" i="25" s="1"/>
  <c r="G49" i="19"/>
  <c r="O50" i="25" s="1"/>
  <c r="G48" i="19"/>
  <c r="O49" i="25" s="1"/>
  <c r="G47" i="19"/>
  <c r="G46" i="19"/>
  <c r="O47" i="25" s="1"/>
  <c r="G45" i="19"/>
  <c r="O46" i="25" s="1"/>
  <c r="G44" i="19"/>
  <c r="O45" i="25" s="1"/>
  <c r="G43" i="19"/>
  <c r="O44" i="25" s="1"/>
  <c r="G42" i="19"/>
  <c r="O43" i="25" s="1"/>
  <c r="G41" i="19"/>
  <c r="O42" i="25" s="1"/>
  <c r="G40" i="19"/>
  <c r="O41" i="25" s="1"/>
  <c r="G39" i="19"/>
  <c r="O40" i="25" s="1"/>
  <c r="G38" i="19"/>
  <c r="O39" i="25" s="1"/>
  <c r="G37" i="19"/>
  <c r="O38" i="25" s="1"/>
  <c r="G36" i="19"/>
  <c r="O37" i="25" s="1"/>
  <c r="G35" i="19"/>
  <c r="O36" i="25" s="1"/>
  <c r="G34" i="19"/>
  <c r="O35" i="25" s="1"/>
  <c r="G33" i="19"/>
  <c r="O34" i="25" s="1"/>
  <c r="G32" i="19"/>
  <c r="O33" i="25" s="1"/>
  <c r="G31" i="19"/>
  <c r="G30" i="19"/>
  <c r="O31" i="25" s="1"/>
  <c r="G29" i="19"/>
  <c r="O30" i="25" s="1"/>
  <c r="G28" i="19"/>
  <c r="O29" i="25" s="1"/>
  <c r="G27" i="19"/>
  <c r="O28" i="25" s="1"/>
  <c r="G26" i="19"/>
  <c r="O27" i="25" s="1"/>
  <c r="G25" i="19"/>
  <c r="O26" i="25" s="1"/>
  <c r="G24" i="19"/>
  <c r="O25" i="25" s="1"/>
  <c r="G23" i="19"/>
  <c r="O24" i="25" s="1"/>
  <c r="G22" i="19"/>
  <c r="O23" i="25" s="1"/>
  <c r="G21" i="19"/>
  <c r="O22" i="25" s="1"/>
  <c r="G20" i="19"/>
  <c r="O21" i="25" s="1"/>
  <c r="G19" i="19"/>
  <c r="O20" i="25" s="1"/>
  <c r="G18" i="19"/>
  <c r="O19" i="25" s="1"/>
  <c r="G17" i="19"/>
  <c r="O18" i="25" s="1"/>
  <c r="G16" i="19"/>
  <c r="O17" i="25" s="1"/>
  <c r="G15" i="19"/>
  <c r="G14" i="19"/>
  <c r="O15" i="25" s="1"/>
  <c r="G13" i="19"/>
  <c r="O14" i="25" s="1"/>
  <c r="G12" i="19"/>
  <c r="O13" i="25" s="1"/>
  <c r="G11" i="19"/>
  <c r="O12" i="25" s="1"/>
  <c r="G10" i="19"/>
  <c r="O11" i="25" s="1"/>
  <c r="G9" i="19"/>
  <c r="O10" i="25" s="1"/>
  <c r="G8" i="19"/>
  <c r="O9" i="25" s="1"/>
  <c r="G7" i="19"/>
  <c r="O8" i="25" s="1"/>
  <c r="G6" i="19"/>
  <c r="O7" i="25" s="1"/>
  <c r="G5" i="19"/>
  <c r="O6" i="25" s="1"/>
  <c r="G4" i="19"/>
  <c r="O5" i="25" s="1"/>
  <c r="G3" i="19"/>
  <c r="O4" i="25" s="1"/>
  <c r="G2" i="19"/>
  <c r="O3" i="25" s="1"/>
  <c r="G1" i="19"/>
  <c r="M159" i="25"/>
  <c r="M155" i="25"/>
  <c r="M151" i="25"/>
  <c r="M143" i="25"/>
  <c r="M139" i="25"/>
  <c r="M135" i="25"/>
  <c r="M127" i="25"/>
  <c r="M119" i="25"/>
  <c r="M111" i="25"/>
  <c r="M103" i="25"/>
  <c r="M95" i="25"/>
  <c r="M87" i="25"/>
  <c r="M79" i="25"/>
  <c r="M71" i="25"/>
  <c r="M63" i="25"/>
  <c r="M55" i="25"/>
  <c r="M47" i="25"/>
  <c r="M39" i="25"/>
  <c r="M31" i="25"/>
  <c r="M23" i="25"/>
  <c r="M15" i="25"/>
  <c r="M7" i="25"/>
  <c r="N2" i="25"/>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 i="21"/>
  <c r="D1" i="21"/>
  <c r="C1" i="21"/>
  <c r="B1" i="21"/>
  <c r="A1" i="21"/>
  <c r="M2" i="25"/>
  <c r="F163" i="19"/>
  <c r="M164" i="25" s="1"/>
  <c r="F162" i="19"/>
  <c r="M163" i="25" s="1"/>
  <c r="F161" i="19"/>
  <c r="M162" i="25" s="1"/>
  <c r="F160" i="19"/>
  <c r="M161" i="25" s="1"/>
  <c r="F159" i="19"/>
  <c r="M160" i="25" s="1"/>
  <c r="F158" i="19"/>
  <c r="F157" i="19"/>
  <c r="M158" i="25" s="1"/>
  <c r="F156" i="19"/>
  <c r="M157" i="25" s="1"/>
  <c r="F155" i="19"/>
  <c r="M156" i="25" s="1"/>
  <c r="F154" i="19"/>
  <c r="F153" i="19"/>
  <c r="M154" i="25" s="1"/>
  <c r="F152" i="19"/>
  <c r="M153" i="25" s="1"/>
  <c r="F151" i="19"/>
  <c r="M152" i="25" s="1"/>
  <c r="F150" i="19"/>
  <c r="F149" i="19"/>
  <c r="M150" i="25" s="1"/>
  <c r="F148" i="19"/>
  <c r="M149" i="25" s="1"/>
  <c r="F147" i="19"/>
  <c r="M148" i="25" s="1"/>
  <c r="F146" i="19"/>
  <c r="M147" i="25" s="1"/>
  <c r="F145" i="19"/>
  <c r="M146" i="25" s="1"/>
  <c r="F144" i="19"/>
  <c r="M145" i="25" s="1"/>
  <c r="F143" i="19"/>
  <c r="M144" i="25" s="1"/>
  <c r="F142" i="19"/>
  <c r="F141" i="19"/>
  <c r="M142" i="25" s="1"/>
  <c r="F140" i="19"/>
  <c r="M141" i="25" s="1"/>
  <c r="F139" i="19"/>
  <c r="M140" i="25" s="1"/>
  <c r="F138" i="19"/>
  <c r="F137" i="19"/>
  <c r="M138" i="25" s="1"/>
  <c r="F136" i="19"/>
  <c r="M137" i="25" s="1"/>
  <c r="F135" i="19"/>
  <c r="M136" i="25" s="1"/>
  <c r="F134" i="19"/>
  <c r="F133" i="19"/>
  <c r="M134" i="25" s="1"/>
  <c r="F132" i="19"/>
  <c r="M133" i="25" s="1"/>
  <c r="F131" i="19"/>
  <c r="M132" i="25" s="1"/>
  <c r="F130" i="19"/>
  <c r="M131" i="25" s="1"/>
  <c r="F129" i="19"/>
  <c r="M130" i="25" s="1"/>
  <c r="F128" i="19"/>
  <c r="M129" i="25" s="1"/>
  <c r="F127" i="19"/>
  <c r="M128" i="25" s="1"/>
  <c r="F126" i="19"/>
  <c r="F125" i="19"/>
  <c r="M126" i="25" s="1"/>
  <c r="F124" i="19"/>
  <c r="M125" i="25" s="1"/>
  <c r="F123" i="19"/>
  <c r="M124" i="25" s="1"/>
  <c r="F122" i="19"/>
  <c r="M123" i="25" s="1"/>
  <c r="F121" i="19"/>
  <c r="M122" i="25" s="1"/>
  <c r="F120" i="19"/>
  <c r="M121" i="25" s="1"/>
  <c r="F119" i="19"/>
  <c r="M120" i="25" s="1"/>
  <c r="F118" i="19"/>
  <c r="F117" i="19"/>
  <c r="M118" i="25" s="1"/>
  <c r="F116" i="19"/>
  <c r="M117" i="25" s="1"/>
  <c r="F115" i="19"/>
  <c r="M116" i="25" s="1"/>
  <c r="F114" i="19"/>
  <c r="M115" i="25" s="1"/>
  <c r="F113" i="19"/>
  <c r="M114" i="25" s="1"/>
  <c r="F112" i="19"/>
  <c r="M113" i="25" s="1"/>
  <c r="F111" i="19"/>
  <c r="M112" i="25" s="1"/>
  <c r="F110" i="19"/>
  <c r="F109" i="19"/>
  <c r="M110" i="25" s="1"/>
  <c r="F108" i="19"/>
  <c r="M109" i="25" s="1"/>
  <c r="F107" i="19"/>
  <c r="M108" i="25" s="1"/>
  <c r="F106" i="19"/>
  <c r="M107" i="25" s="1"/>
  <c r="F105" i="19"/>
  <c r="M106" i="25" s="1"/>
  <c r="F104" i="19"/>
  <c r="M105" i="25" s="1"/>
  <c r="F103" i="19"/>
  <c r="M104" i="25" s="1"/>
  <c r="F102" i="19"/>
  <c r="F101" i="19"/>
  <c r="M102" i="25" s="1"/>
  <c r="F100" i="19"/>
  <c r="M101" i="25" s="1"/>
  <c r="F99" i="19"/>
  <c r="M100" i="25" s="1"/>
  <c r="F98" i="19"/>
  <c r="M99" i="25" s="1"/>
  <c r="F97" i="19"/>
  <c r="M98" i="25" s="1"/>
  <c r="F96" i="19"/>
  <c r="M97" i="25" s="1"/>
  <c r="F95" i="19"/>
  <c r="M96" i="25" s="1"/>
  <c r="F94" i="19"/>
  <c r="F93" i="19"/>
  <c r="M94" i="25" s="1"/>
  <c r="F92" i="19"/>
  <c r="M93" i="25" s="1"/>
  <c r="F91" i="19"/>
  <c r="M92" i="25" s="1"/>
  <c r="F90" i="19"/>
  <c r="M91" i="25" s="1"/>
  <c r="F89" i="19"/>
  <c r="M90" i="25" s="1"/>
  <c r="F88" i="19"/>
  <c r="M89" i="25" s="1"/>
  <c r="F87" i="19"/>
  <c r="M88" i="25" s="1"/>
  <c r="F86" i="19"/>
  <c r="F85" i="19"/>
  <c r="M86" i="25" s="1"/>
  <c r="F84" i="19"/>
  <c r="M85" i="25" s="1"/>
  <c r="F83" i="19"/>
  <c r="M84" i="25" s="1"/>
  <c r="F82" i="19"/>
  <c r="M83" i="25" s="1"/>
  <c r="F81" i="19"/>
  <c r="M82" i="25" s="1"/>
  <c r="F80" i="19"/>
  <c r="M81" i="25" s="1"/>
  <c r="F79" i="19"/>
  <c r="M80" i="25" s="1"/>
  <c r="F78" i="19"/>
  <c r="F77" i="19"/>
  <c r="M78" i="25" s="1"/>
  <c r="F76" i="19"/>
  <c r="M77" i="25" s="1"/>
  <c r="F75" i="19"/>
  <c r="M76" i="25" s="1"/>
  <c r="F74" i="19"/>
  <c r="M75" i="25" s="1"/>
  <c r="F73" i="19"/>
  <c r="M74" i="25" s="1"/>
  <c r="F72" i="19"/>
  <c r="M73" i="25" s="1"/>
  <c r="F71" i="19"/>
  <c r="M72" i="25" s="1"/>
  <c r="F70" i="19"/>
  <c r="F69" i="19"/>
  <c r="M70" i="25" s="1"/>
  <c r="F68" i="19"/>
  <c r="M69" i="25" s="1"/>
  <c r="F67" i="19"/>
  <c r="M68" i="25" s="1"/>
  <c r="F66" i="19"/>
  <c r="M67" i="25" s="1"/>
  <c r="F65" i="19"/>
  <c r="M66" i="25" s="1"/>
  <c r="F64" i="19"/>
  <c r="M65" i="25" s="1"/>
  <c r="F63" i="19"/>
  <c r="M64" i="25" s="1"/>
  <c r="F62" i="19"/>
  <c r="F61" i="19"/>
  <c r="M62" i="25" s="1"/>
  <c r="F60" i="19"/>
  <c r="M61" i="25" s="1"/>
  <c r="F59" i="19"/>
  <c r="M60" i="25" s="1"/>
  <c r="F58" i="19"/>
  <c r="M59" i="25" s="1"/>
  <c r="F57" i="19"/>
  <c r="M58" i="25" s="1"/>
  <c r="F56" i="19"/>
  <c r="M57" i="25" s="1"/>
  <c r="F55" i="19"/>
  <c r="M56" i="25" s="1"/>
  <c r="F54" i="19"/>
  <c r="F53" i="19"/>
  <c r="M54" i="25" s="1"/>
  <c r="F52" i="19"/>
  <c r="M53" i="25" s="1"/>
  <c r="F51" i="19"/>
  <c r="M52" i="25" s="1"/>
  <c r="F50" i="19"/>
  <c r="M51" i="25" s="1"/>
  <c r="F49" i="19"/>
  <c r="M50" i="25" s="1"/>
  <c r="F48" i="19"/>
  <c r="M49" i="25" s="1"/>
  <c r="F47" i="19"/>
  <c r="M48" i="25" s="1"/>
  <c r="F46" i="19"/>
  <c r="F45" i="19"/>
  <c r="M46" i="25" s="1"/>
  <c r="F44" i="19"/>
  <c r="M45" i="25" s="1"/>
  <c r="F43" i="19"/>
  <c r="M44" i="25" s="1"/>
  <c r="F42" i="19"/>
  <c r="M43" i="25" s="1"/>
  <c r="F41" i="19"/>
  <c r="M42" i="25" s="1"/>
  <c r="F40" i="19"/>
  <c r="M41" i="25" s="1"/>
  <c r="F39" i="19"/>
  <c r="M40" i="25" s="1"/>
  <c r="F38" i="19"/>
  <c r="F37" i="19"/>
  <c r="M38" i="25" s="1"/>
  <c r="F36" i="19"/>
  <c r="M37" i="25" s="1"/>
  <c r="F35" i="19"/>
  <c r="M36" i="25" s="1"/>
  <c r="F34" i="19"/>
  <c r="M35" i="25" s="1"/>
  <c r="F33" i="19"/>
  <c r="M34" i="25" s="1"/>
  <c r="F32" i="19"/>
  <c r="M33" i="25" s="1"/>
  <c r="F31" i="19"/>
  <c r="M32" i="25" s="1"/>
  <c r="F30" i="19"/>
  <c r="F29" i="19"/>
  <c r="M30" i="25" s="1"/>
  <c r="F28" i="19"/>
  <c r="M29" i="25" s="1"/>
  <c r="F27" i="19"/>
  <c r="M28" i="25" s="1"/>
  <c r="F26" i="19"/>
  <c r="M27" i="25" s="1"/>
  <c r="F25" i="19"/>
  <c r="M26" i="25" s="1"/>
  <c r="F24" i="19"/>
  <c r="M25" i="25" s="1"/>
  <c r="F23" i="19"/>
  <c r="M24" i="25" s="1"/>
  <c r="F22" i="19"/>
  <c r="F21" i="19"/>
  <c r="M22" i="25" s="1"/>
  <c r="F20" i="19"/>
  <c r="M21" i="25" s="1"/>
  <c r="F19" i="19"/>
  <c r="M20" i="25" s="1"/>
  <c r="F18" i="19"/>
  <c r="M19" i="25" s="1"/>
  <c r="F17" i="19"/>
  <c r="M18" i="25" s="1"/>
  <c r="F16" i="19"/>
  <c r="M17" i="25" s="1"/>
  <c r="F15" i="19"/>
  <c r="M16" i="25" s="1"/>
  <c r="F14" i="19"/>
  <c r="F13" i="19"/>
  <c r="M14" i="25" s="1"/>
  <c r="F12" i="19"/>
  <c r="M13" i="25" s="1"/>
  <c r="F11" i="19"/>
  <c r="M12" i="25" s="1"/>
  <c r="F10" i="19"/>
  <c r="M11" i="25" s="1"/>
  <c r="F9" i="19"/>
  <c r="M10" i="25" s="1"/>
  <c r="F8" i="19"/>
  <c r="M9" i="25" s="1"/>
  <c r="F7" i="19"/>
  <c r="M8" i="25" s="1"/>
  <c r="F6" i="19"/>
  <c r="F5" i="19"/>
  <c r="M6" i="25" s="1"/>
  <c r="F4" i="19"/>
  <c r="M5" i="25" s="1"/>
  <c r="F3" i="19"/>
  <c r="M4" i="25" s="1"/>
  <c r="F2" i="19"/>
  <c r="M3" i="25" s="1"/>
  <c r="F1" i="19"/>
  <c r="E1" i="19"/>
  <c r="D1" i="19"/>
  <c r="C1" i="19"/>
  <c r="B1" i="19"/>
  <c r="L2" i="25"/>
  <c r="D164" i="21"/>
  <c r="D163" i="21"/>
  <c r="D162" i="21"/>
  <c r="D161" i="21"/>
  <c r="D160" i="21"/>
  <c r="D159" i="21"/>
  <c r="D158" i="21"/>
  <c r="D157" i="21"/>
  <c r="D156" i="21"/>
  <c r="D155" i="21"/>
  <c r="D154" i="21"/>
  <c r="D153" i="21"/>
  <c r="D152" i="21"/>
  <c r="D151" i="21"/>
  <c r="D150" i="21"/>
  <c r="D149" i="21"/>
  <c r="D148" i="21"/>
  <c r="D147" i="21"/>
  <c r="D146" i="21"/>
  <c r="D145" i="21"/>
  <c r="D144" i="21"/>
  <c r="D143" i="21"/>
  <c r="D142" i="21"/>
  <c r="D141" i="21"/>
  <c r="D140" i="21"/>
  <c r="D139" i="21"/>
  <c r="D138" i="21"/>
  <c r="D137" i="21"/>
  <c r="D136" i="21"/>
  <c r="D135" i="21"/>
  <c r="D134" i="21"/>
  <c r="D133" i="21"/>
  <c r="D132" i="21"/>
  <c r="D131" i="21"/>
  <c r="D130" i="21"/>
  <c r="D129" i="21"/>
  <c r="D128" i="21"/>
  <c r="D127" i="21"/>
  <c r="D126" i="21"/>
  <c r="D125" i="21"/>
  <c r="D124" i="21"/>
  <c r="D123" i="21"/>
  <c r="D122" i="21"/>
  <c r="D121" i="21"/>
  <c r="D120" i="21"/>
  <c r="D119" i="21"/>
  <c r="D118" i="21"/>
  <c r="D117" i="21"/>
  <c r="D116" i="21"/>
  <c r="D115" i="21"/>
  <c r="D114" i="21"/>
  <c r="D113" i="21"/>
  <c r="D112" i="21"/>
  <c r="D111" i="21"/>
  <c r="D110" i="21"/>
  <c r="D109" i="21"/>
  <c r="D108" i="21"/>
  <c r="D107" i="21"/>
  <c r="D106" i="21"/>
  <c r="D105" i="21"/>
  <c r="D104" i="21"/>
  <c r="D103" i="21"/>
  <c r="D102" i="21"/>
  <c r="D101" i="21"/>
  <c r="D100" i="21"/>
  <c r="D99" i="21"/>
  <c r="D98" i="21"/>
  <c r="D97" i="21"/>
  <c r="D96" i="21"/>
  <c r="D95" i="21"/>
  <c r="D94" i="21"/>
  <c r="D93" i="21"/>
  <c r="D92" i="21"/>
  <c r="D91" i="21"/>
  <c r="D90" i="21"/>
  <c r="D89" i="21"/>
  <c r="D88" i="21"/>
  <c r="D87" i="21"/>
  <c r="D86" i="21"/>
  <c r="D85" i="21"/>
  <c r="D84" i="21"/>
  <c r="D83" i="21"/>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7" i="21"/>
  <c r="D56"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D14" i="21"/>
  <c r="D13" i="21"/>
  <c r="D12" i="21"/>
  <c r="D11" i="21"/>
  <c r="D10" i="21"/>
  <c r="D9" i="21"/>
  <c r="D8" i="21"/>
  <c r="D7" i="21"/>
  <c r="D6" i="21"/>
  <c r="D5" i="21"/>
  <c r="D4" i="21"/>
  <c r="D3" i="21"/>
  <c r="D2" i="21"/>
  <c r="K162" i="25"/>
  <c r="K154" i="25"/>
  <c r="K151" i="25"/>
  <c r="K146" i="25"/>
  <c r="K144" i="25"/>
  <c r="K142" i="25"/>
  <c r="K140" i="25"/>
  <c r="K138" i="25"/>
  <c r="K136" i="25"/>
  <c r="K134" i="25"/>
  <c r="K132" i="25"/>
  <c r="K130" i="25"/>
  <c r="K128" i="25"/>
  <c r="K126" i="25"/>
  <c r="K124" i="25"/>
  <c r="K122" i="25"/>
  <c r="K120" i="25"/>
  <c r="K118" i="25"/>
  <c r="K116" i="25"/>
  <c r="K114" i="25"/>
  <c r="K112" i="25"/>
  <c r="K110" i="25"/>
  <c r="K108" i="25"/>
  <c r="K106" i="25"/>
  <c r="K104" i="25"/>
  <c r="K102" i="25"/>
  <c r="K100" i="25"/>
  <c r="K98" i="25"/>
  <c r="K96" i="25"/>
  <c r="K94" i="25"/>
  <c r="K92" i="25"/>
  <c r="K90" i="25"/>
  <c r="K88" i="25"/>
  <c r="K86" i="25"/>
  <c r="K84" i="25"/>
  <c r="K82" i="25"/>
  <c r="K80" i="25"/>
  <c r="K78" i="25"/>
  <c r="K76" i="25"/>
  <c r="K74" i="25"/>
  <c r="K72" i="25"/>
  <c r="K70" i="25"/>
  <c r="K68" i="25"/>
  <c r="K66" i="25"/>
  <c r="K64" i="25"/>
  <c r="K62" i="25"/>
  <c r="K60" i="25"/>
  <c r="K58" i="25"/>
  <c r="K56" i="25"/>
  <c r="K54" i="25"/>
  <c r="K52" i="25"/>
  <c r="K50" i="25"/>
  <c r="K48" i="25"/>
  <c r="K46" i="25"/>
  <c r="K44" i="25"/>
  <c r="K42" i="25"/>
  <c r="K40" i="25"/>
  <c r="K38" i="25"/>
  <c r="K36" i="25"/>
  <c r="K34" i="25"/>
  <c r="K32" i="25"/>
  <c r="K30" i="25"/>
  <c r="K28" i="25"/>
  <c r="K26" i="25"/>
  <c r="K24" i="25"/>
  <c r="K22" i="25"/>
  <c r="K20" i="25"/>
  <c r="K18" i="25"/>
  <c r="K16" i="25"/>
  <c r="K14" i="25"/>
  <c r="K12" i="25"/>
  <c r="K10" i="25"/>
  <c r="K8" i="25"/>
  <c r="K6" i="25"/>
  <c r="K4" i="25"/>
  <c r="K2" i="25"/>
  <c r="E163" i="19"/>
  <c r="K164" i="25" s="1"/>
  <c r="E162" i="19"/>
  <c r="K163" i="25" s="1"/>
  <c r="E161" i="19"/>
  <c r="E160" i="19"/>
  <c r="K161" i="25" s="1"/>
  <c r="E159" i="19"/>
  <c r="K160" i="25" s="1"/>
  <c r="E158" i="19"/>
  <c r="K159" i="25" s="1"/>
  <c r="E157" i="19"/>
  <c r="K158" i="25" s="1"/>
  <c r="E156" i="19"/>
  <c r="K157" i="25" s="1"/>
  <c r="E155" i="19"/>
  <c r="K156" i="25" s="1"/>
  <c r="E154" i="19"/>
  <c r="K155" i="25" s="1"/>
  <c r="E153" i="19"/>
  <c r="E152" i="19"/>
  <c r="K153" i="25" s="1"/>
  <c r="E151" i="19"/>
  <c r="K152" i="25" s="1"/>
  <c r="E150" i="19"/>
  <c r="E149" i="19"/>
  <c r="K150" i="25" s="1"/>
  <c r="E148" i="19"/>
  <c r="K149" i="25" s="1"/>
  <c r="E147" i="19"/>
  <c r="K148" i="25" s="1"/>
  <c r="E146" i="19"/>
  <c r="K147" i="25" s="1"/>
  <c r="E145" i="19"/>
  <c r="E144" i="19"/>
  <c r="K145" i="25" s="1"/>
  <c r="E143" i="19"/>
  <c r="E142" i="19"/>
  <c r="K143" i="25" s="1"/>
  <c r="E141" i="19"/>
  <c r="E140" i="19"/>
  <c r="K141" i="25" s="1"/>
  <c r="E139" i="19"/>
  <c r="E138" i="19"/>
  <c r="K139" i="25" s="1"/>
  <c r="E137" i="19"/>
  <c r="E136" i="19"/>
  <c r="K137" i="25" s="1"/>
  <c r="E135" i="19"/>
  <c r="E134" i="19"/>
  <c r="K135" i="25" s="1"/>
  <c r="E133" i="19"/>
  <c r="E132" i="19"/>
  <c r="K133" i="25" s="1"/>
  <c r="E131" i="19"/>
  <c r="E130" i="19"/>
  <c r="K131" i="25" s="1"/>
  <c r="E129" i="19"/>
  <c r="E128" i="19"/>
  <c r="K129" i="25" s="1"/>
  <c r="E127" i="19"/>
  <c r="E126" i="19"/>
  <c r="K127" i="25" s="1"/>
  <c r="E125" i="19"/>
  <c r="E124" i="19"/>
  <c r="K125" i="25" s="1"/>
  <c r="E123" i="19"/>
  <c r="E122" i="19"/>
  <c r="K123" i="25" s="1"/>
  <c r="E121" i="19"/>
  <c r="E120" i="19"/>
  <c r="K121" i="25" s="1"/>
  <c r="E119" i="19"/>
  <c r="E118" i="19"/>
  <c r="K119" i="25" s="1"/>
  <c r="E117" i="19"/>
  <c r="E116" i="19"/>
  <c r="K117" i="25" s="1"/>
  <c r="E115" i="19"/>
  <c r="E114" i="19"/>
  <c r="K115" i="25" s="1"/>
  <c r="E113" i="19"/>
  <c r="E112" i="19"/>
  <c r="K113" i="25" s="1"/>
  <c r="E111" i="19"/>
  <c r="E110" i="19"/>
  <c r="K111" i="25" s="1"/>
  <c r="E109" i="19"/>
  <c r="E108" i="19"/>
  <c r="K109" i="25" s="1"/>
  <c r="E107" i="19"/>
  <c r="E106" i="19"/>
  <c r="K107" i="25" s="1"/>
  <c r="E105" i="19"/>
  <c r="E104" i="19"/>
  <c r="K105" i="25" s="1"/>
  <c r="E103" i="19"/>
  <c r="E102" i="19"/>
  <c r="K103" i="25" s="1"/>
  <c r="E101" i="19"/>
  <c r="E100" i="19"/>
  <c r="K101" i="25" s="1"/>
  <c r="E99" i="19"/>
  <c r="E98" i="19"/>
  <c r="K99" i="25" s="1"/>
  <c r="E97" i="19"/>
  <c r="E96" i="19"/>
  <c r="K97" i="25" s="1"/>
  <c r="E95" i="19"/>
  <c r="E94" i="19"/>
  <c r="K95" i="25" s="1"/>
  <c r="E93" i="19"/>
  <c r="E92" i="19"/>
  <c r="K93" i="25" s="1"/>
  <c r="E91" i="19"/>
  <c r="E90" i="19"/>
  <c r="K91" i="25" s="1"/>
  <c r="E89" i="19"/>
  <c r="E88" i="19"/>
  <c r="K89" i="25" s="1"/>
  <c r="E87" i="19"/>
  <c r="E86" i="19"/>
  <c r="K87" i="25" s="1"/>
  <c r="E85" i="19"/>
  <c r="E84" i="19"/>
  <c r="K85" i="25" s="1"/>
  <c r="E83" i="19"/>
  <c r="E82" i="19"/>
  <c r="K83" i="25" s="1"/>
  <c r="E81" i="19"/>
  <c r="E80" i="19"/>
  <c r="K81" i="25" s="1"/>
  <c r="E79" i="19"/>
  <c r="E78" i="19"/>
  <c r="K79" i="25" s="1"/>
  <c r="E77" i="19"/>
  <c r="E76" i="19"/>
  <c r="K77" i="25" s="1"/>
  <c r="E75" i="19"/>
  <c r="E74" i="19"/>
  <c r="K75" i="25" s="1"/>
  <c r="E73" i="19"/>
  <c r="E72" i="19"/>
  <c r="K73" i="25" s="1"/>
  <c r="E71" i="19"/>
  <c r="E70" i="19"/>
  <c r="K71" i="25" s="1"/>
  <c r="E69" i="19"/>
  <c r="E68" i="19"/>
  <c r="K69" i="25" s="1"/>
  <c r="E67" i="19"/>
  <c r="E66" i="19"/>
  <c r="K67" i="25" s="1"/>
  <c r="E65" i="19"/>
  <c r="E64" i="19"/>
  <c r="K65" i="25" s="1"/>
  <c r="E63" i="19"/>
  <c r="E62" i="19"/>
  <c r="K63" i="25" s="1"/>
  <c r="E61" i="19"/>
  <c r="E60" i="19"/>
  <c r="K61" i="25" s="1"/>
  <c r="E59" i="19"/>
  <c r="E58" i="19"/>
  <c r="K59" i="25" s="1"/>
  <c r="E57" i="19"/>
  <c r="E56" i="19"/>
  <c r="K57" i="25" s="1"/>
  <c r="E55" i="19"/>
  <c r="E54" i="19"/>
  <c r="K55" i="25" s="1"/>
  <c r="E53" i="19"/>
  <c r="E52" i="19"/>
  <c r="K53" i="25" s="1"/>
  <c r="E51" i="19"/>
  <c r="E50" i="19"/>
  <c r="K51" i="25" s="1"/>
  <c r="E49" i="19"/>
  <c r="E48" i="19"/>
  <c r="K49" i="25" s="1"/>
  <c r="E47" i="19"/>
  <c r="E46" i="19"/>
  <c r="K47" i="25" s="1"/>
  <c r="E45" i="19"/>
  <c r="E44" i="19"/>
  <c r="K45" i="25" s="1"/>
  <c r="E43" i="19"/>
  <c r="E42" i="19"/>
  <c r="K43" i="25" s="1"/>
  <c r="E41" i="19"/>
  <c r="E40" i="19"/>
  <c r="K41" i="25" s="1"/>
  <c r="E39" i="19"/>
  <c r="E38" i="19"/>
  <c r="K39" i="25" s="1"/>
  <c r="E37" i="19"/>
  <c r="E36" i="19"/>
  <c r="K37" i="25" s="1"/>
  <c r="E35" i="19"/>
  <c r="E34" i="19"/>
  <c r="K35" i="25" s="1"/>
  <c r="E33" i="19"/>
  <c r="E32" i="19"/>
  <c r="K33" i="25" s="1"/>
  <c r="E31" i="19"/>
  <c r="E30" i="19"/>
  <c r="K31" i="25" s="1"/>
  <c r="E29" i="19"/>
  <c r="E28" i="19"/>
  <c r="K29" i="25" s="1"/>
  <c r="E27" i="19"/>
  <c r="E26" i="19"/>
  <c r="K27" i="25" s="1"/>
  <c r="E25" i="19"/>
  <c r="E24" i="19"/>
  <c r="K25" i="25" s="1"/>
  <c r="E23" i="19"/>
  <c r="E22" i="19"/>
  <c r="K23" i="25" s="1"/>
  <c r="E21" i="19"/>
  <c r="E20" i="19"/>
  <c r="K21" i="25" s="1"/>
  <c r="E19" i="19"/>
  <c r="E18" i="19"/>
  <c r="K19" i="25" s="1"/>
  <c r="E17" i="19"/>
  <c r="E16" i="19"/>
  <c r="K17" i="25" s="1"/>
  <c r="E15" i="19"/>
  <c r="E14" i="19"/>
  <c r="K15" i="25" s="1"/>
  <c r="E13" i="19"/>
  <c r="E12" i="19"/>
  <c r="K13" i="25" s="1"/>
  <c r="E11" i="19"/>
  <c r="E10" i="19"/>
  <c r="K11" i="25" s="1"/>
  <c r="E9" i="19"/>
  <c r="E8" i="19"/>
  <c r="K9" i="25" s="1"/>
  <c r="E7" i="19"/>
  <c r="E6" i="19"/>
  <c r="K7" i="25" s="1"/>
  <c r="E5" i="19"/>
  <c r="E4" i="19"/>
  <c r="K5" i="25" s="1"/>
  <c r="E3" i="19"/>
  <c r="E2" i="19"/>
  <c r="K3" i="25" s="1"/>
  <c r="C164" i="21"/>
  <c r="H96" i="25" s="1"/>
  <c r="C163" i="21"/>
  <c r="H53" i="25" s="1"/>
  <c r="C162" i="21"/>
  <c r="H98" i="25" s="1"/>
  <c r="C161" i="21"/>
  <c r="C160" i="21"/>
  <c r="C159" i="21"/>
  <c r="C158" i="21"/>
  <c r="C157" i="21"/>
  <c r="C156" i="21"/>
  <c r="C155" i="21"/>
  <c r="C154" i="21"/>
  <c r="C153" i="21"/>
  <c r="H111" i="25" s="1"/>
  <c r="C152" i="21"/>
  <c r="C151" i="21"/>
  <c r="C150" i="21"/>
  <c r="C149" i="21"/>
  <c r="C148" i="21"/>
  <c r="C147" i="21"/>
  <c r="C146" i="21"/>
  <c r="C145" i="21"/>
  <c r="C144" i="21"/>
  <c r="C143" i="21"/>
  <c r="H22" i="25" s="1"/>
  <c r="C142" i="21"/>
  <c r="C141" i="21"/>
  <c r="C140" i="21"/>
  <c r="C139" i="21"/>
  <c r="C138" i="21"/>
  <c r="C137" i="21"/>
  <c r="C136" i="21"/>
  <c r="C135" i="21"/>
  <c r="C134" i="21"/>
  <c r="C133" i="21"/>
  <c r="C132" i="21"/>
  <c r="C131" i="21"/>
  <c r="C130" i="21"/>
  <c r="H100" i="25" s="1"/>
  <c r="C129" i="21"/>
  <c r="C128" i="21"/>
  <c r="H81" i="25" s="1"/>
  <c r="C127" i="21"/>
  <c r="H101" i="25" s="1"/>
  <c r="C126" i="21"/>
  <c r="C125" i="21"/>
  <c r="C124" i="21"/>
  <c r="H84" i="25" s="1"/>
  <c r="C123" i="21"/>
  <c r="C122" i="21"/>
  <c r="C121" i="21"/>
  <c r="C120" i="21"/>
  <c r="C119" i="21"/>
  <c r="C118" i="21"/>
  <c r="C117" i="21"/>
  <c r="C116" i="21"/>
  <c r="C115" i="21"/>
  <c r="C114" i="21"/>
  <c r="C113" i="21"/>
  <c r="C112" i="21"/>
  <c r="C111" i="21"/>
  <c r="C110" i="21"/>
  <c r="C109" i="21"/>
  <c r="C108" i="21"/>
  <c r="C107" i="21"/>
  <c r="C106" i="21"/>
  <c r="C105" i="21"/>
  <c r="C104" i="21"/>
  <c r="C103" i="21"/>
  <c r="C102" i="21"/>
  <c r="C101" i="21"/>
  <c r="C100" i="21"/>
  <c r="C99" i="21"/>
  <c r="C98" i="21"/>
  <c r="C97" i="21"/>
  <c r="C96" i="21"/>
  <c r="H120" i="25" s="1"/>
  <c r="C95" i="21"/>
  <c r="C94" i="21"/>
  <c r="C93" i="21"/>
  <c r="H23" i="25" s="1"/>
  <c r="C92" i="21"/>
  <c r="H32" i="25" s="1"/>
  <c r="C91" i="21"/>
  <c r="C90" i="21"/>
  <c r="C89" i="21"/>
  <c r="C88" i="21"/>
  <c r="C87" i="21"/>
  <c r="C86" i="21"/>
  <c r="C85" i="21"/>
  <c r="C84" i="21"/>
  <c r="C83" i="21"/>
  <c r="C82" i="21"/>
  <c r="C81" i="21"/>
  <c r="C80" i="21"/>
  <c r="C79" i="21"/>
  <c r="C78" i="21"/>
  <c r="C77" i="21"/>
  <c r="C76" i="21"/>
  <c r="C75" i="21"/>
  <c r="C74" i="21"/>
  <c r="C73" i="21"/>
  <c r="C72" i="21"/>
  <c r="C71" i="21"/>
  <c r="C70" i="21"/>
  <c r="C69" i="21"/>
  <c r="C68" i="21"/>
  <c r="C67" i="21"/>
  <c r="C66" i="21"/>
  <c r="C65" i="21"/>
  <c r="C64" i="21"/>
  <c r="C63" i="21"/>
  <c r="C62" i="21"/>
  <c r="C61" i="21"/>
  <c r="C60" i="21"/>
  <c r="C59" i="21"/>
  <c r="C58" i="21"/>
  <c r="C57" i="21"/>
  <c r="C56" i="21"/>
  <c r="C55" i="21"/>
  <c r="C54" i="21"/>
  <c r="C53" i="21"/>
  <c r="C52" i="21"/>
  <c r="H99" i="25" s="1"/>
  <c r="C51" i="21"/>
  <c r="H85" i="25" s="1"/>
  <c r="C50" i="21"/>
  <c r="C49" i="21"/>
  <c r="C48" i="21"/>
  <c r="C47" i="21"/>
  <c r="C46" i="21"/>
  <c r="C45" i="21"/>
  <c r="C44" i="21"/>
  <c r="C43" i="21"/>
  <c r="C42" i="21"/>
  <c r="C41" i="21"/>
  <c r="C40" i="21"/>
  <c r="C39" i="21"/>
  <c r="C38" i="21"/>
  <c r="C37" i="21"/>
  <c r="C36" i="21"/>
  <c r="C35" i="21"/>
  <c r="C34" i="21"/>
  <c r="C33" i="21"/>
  <c r="C32" i="21"/>
  <c r="C31" i="21"/>
  <c r="C30" i="21"/>
  <c r="C29" i="21"/>
  <c r="C28" i="21"/>
  <c r="C27" i="21"/>
  <c r="C26" i="21"/>
  <c r="C25" i="21"/>
  <c r="C24" i="21"/>
  <c r="C23" i="21"/>
  <c r="C22" i="21"/>
  <c r="C21" i="21"/>
  <c r="C20" i="21"/>
  <c r="C19" i="21"/>
  <c r="C18" i="21"/>
  <c r="C17" i="21"/>
  <c r="C16" i="21"/>
  <c r="C15" i="21"/>
  <c r="C14" i="21"/>
  <c r="C13" i="21"/>
  <c r="C12" i="21"/>
  <c r="C11" i="21"/>
  <c r="C10" i="21"/>
  <c r="C9" i="21"/>
  <c r="C8" i="21"/>
  <c r="C7" i="21"/>
  <c r="C6" i="21"/>
  <c r="C5" i="21"/>
  <c r="C4" i="21"/>
  <c r="C3" i="21"/>
  <c r="C2" i="21"/>
  <c r="H2" i="25"/>
  <c r="G2" i="25"/>
  <c r="D163" i="19"/>
  <c r="G164" i="25" s="1"/>
  <c r="D162" i="19"/>
  <c r="G163" i="25" s="1"/>
  <c r="D161" i="19"/>
  <c r="G162" i="25" s="1"/>
  <c r="D160" i="19"/>
  <c r="G161" i="25" s="1"/>
  <c r="D159" i="19"/>
  <c r="G160" i="25" s="1"/>
  <c r="D158" i="19"/>
  <c r="G159" i="25" s="1"/>
  <c r="D157" i="19"/>
  <c r="G158" i="25" s="1"/>
  <c r="D156" i="19"/>
  <c r="G157" i="25" s="1"/>
  <c r="D155" i="19"/>
  <c r="G156" i="25" s="1"/>
  <c r="D154" i="19"/>
  <c r="G155" i="25" s="1"/>
  <c r="D153" i="19"/>
  <c r="G154" i="25" s="1"/>
  <c r="D152" i="19"/>
  <c r="G153" i="25" s="1"/>
  <c r="D151" i="19"/>
  <c r="G152" i="25" s="1"/>
  <c r="D150" i="19"/>
  <c r="G151" i="25" s="1"/>
  <c r="D149" i="19"/>
  <c r="G150" i="25" s="1"/>
  <c r="D148" i="19"/>
  <c r="G149" i="25" s="1"/>
  <c r="D147" i="19"/>
  <c r="G148" i="25" s="1"/>
  <c r="D146" i="19"/>
  <c r="G147" i="25" s="1"/>
  <c r="D145" i="19"/>
  <c r="G146" i="25" s="1"/>
  <c r="D144" i="19"/>
  <c r="G145" i="25" s="1"/>
  <c r="D143" i="19"/>
  <c r="G144" i="25" s="1"/>
  <c r="D142" i="19"/>
  <c r="G143" i="25" s="1"/>
  <c r="D141" i="19"/>
  <c r="G142" i="25" s="1"/>
  <c r="D140" i="19"/>
  <c r="G141" i="25" s="1"/>
  <c r="D139" i="19"/>
  <c r="G140" i="25" s="1"/>
  <c r="D138" i="19"/>
  <c r="G139" i="25" s="1"/>
  <c r="D137" i="19"/>
  <c r="G138" i="25" s="1"/>
  <c r="D136" i="19"/>
  <c r="G137" i="25" s="1"/>
  <c r="D135" i="19"/>
  <c r="G136" i="25" s="1"/>
  <c r="D134" i="19"/>
  <c r="G135" i="25" s="1"/>
  <c r="D133" i="19"/>
  <c r="G134" i="25" s="1"/>
  <c r="D132" i="19"/>
  <c r="G133" i="25" s="1"/>
  <c r="D131" i="19"/>
  <c r="G132" i="25" s="1"/>
  <c r="D130" i="19"/>
  <c r="G131" i="25" s="1"/>
  <c r="D129" i="19"/>
  <c r="G130" i="25" s="1"/>
  <c r="D128" i="19"/>
  <c r="G129" i="25" s="1"/>
  <c r="D127" i="19"/>
  <c r="G128" i="25" s="1"/>
  <c r="D126" i="19"/>
  <c r="G127" i="25" s="1"/>
  <c r="D125" i="19"/>
  <c r="G126" i="25" s="1"/>
  <c r="D124" i="19"/>
  <c r="G125" i="25" s="1"/>
  <c r="D123" i="19"/>
  <c r="G124" i="25" s="1"/>
  <c r="D122" i="19"/>
  <c r="G123" i="25" s="1"/>
  <c r="D121" i="19"/>
  <c r="G122" i="25" s="1"/>
  <c r="D120" i="19"/>
  <c r="G121" i="25" s="1"/>
  <c r="D119" i="19"/>
  <c r="G120" i="25" s="1"/>
  <c r="D118" i="19"/>
  <c r="G119" i="25" s="1"/>
  <c r="D117" i="19"/>
  <c r="G118" i="25" s="1"/>
  <c r="D116" i="19"/>
  <c r="G117" i="25" s="1"/>
  <c r="D115" i="19"/>
  <c r="G116" i="25" s="1"/>
  <c r="D114" i="19"/>
  <c r="G115" i="25" s="1"/>
  <c r="D113" i="19"/>
  <c r="G114" i="25" s="1"/>
  <c r="D112" i="19"/>
  <c r="G113" i="25" s="1"/>
  <c r="D111" i="19"/>
  <c r="G112" i="25" s="1"/>
  <c r="D110" i="19"/>
  <c r="G111" i="25" s="1"/>
  <c r="D109" i="19"/>
  <c r="G110" i="25" s="1"/>
  <c r="D108" i="19"/>
  <c r="G109" i="25" s="1"/>
  <c r="D107" i="19"/>
  <c r="G108" i="25" s="1"/>
  <c r="D106" i="19"/>
  <c r="G107" i="25" s="1"/>
  <c r="D105" i="19"/>
  <c r="G106" i="25" s="1"/>
  <c r="D104" i="19"/>
  <c r="G105" i="25" s="1"/>
  <c r="D103" i="19"/>
  <c r="G104" i="25" s="1"/>
  <c r="D102" i="19"/>
  <c r="G103" i="25" s="1"/>
  <c r="D101" i="19"/>
  <c r="G102" i="25" s="1"/>
  <c r="D100" i="19"/>
  <c r="G101" i="25" s="1"/>
  <c r="D99" i="19"/>
  <c r="G100" i="25" s="1"/>
  <c r="D98" i="19"/>
  <c r="G99" i="25" s="1"/>
  <c r="D97" i="19"/>
  <c r="G98" i="25" s="1"/>
  <c r="D96" i="19"/>
  <c r="G97" i="25" s="1"/>
  <c r="D95" i="19"/>
  <c r="G96" i="25" s="1"/>
  <c r="D94" i="19"/>
  <c r="G95" i="25" s="1"/>
  <c r="D93" i="19"/>
  <c r="G94" i="25" s="1"/>
  <c r="D92" i="19"/>
  <c r="G93" i="25" s="1"/>
  <c r="D91" i="19"/>
  <c r="G92" i="25" s="1"/>
  <c r="D90" i="19"/>
  <c r="G91" i="25" s="1"/>
  <c r="D89" i="19"/>
  <c r="G90" i="25" s="1"/>
  <c r="D88" i="19"/>
  <c r="G89" i="25" s="1"/>
  <c r="D87" i="19"/>
  <c r="G88" i="25" s="1"/>
  <c r="D86" i="19"/>
  <c r="G87" i="25" s="1"/>
  <c r="D85" i="19"/>
  <c r="G86" i="25" s="1"/>
  <c r="D84" i="19"/>
  <c r="G85" i="25" s="1"/>
  <c r="D83" i="19"/>
  <c r="G84" i="25" s="1"/>
  <c r="D82" i="19"/>
  <c r="G83" i="25" s="1"/>
  <c r="D81" i="19"/>
  <c r="G82" i="25" s="1"/>
  <c r="D80" i="19"/>
  <c r="G81" i="25" s="1"/>
  <c r="D79" i="19"/>
  <c r="G80" i="25" s="1"/>
  <c r="D78" i="19"/>
  <c r="G79" i="25" s="1"/>
  <c r="D77" i="19"/>
  <c r="G78" i="25" s="1"/>
  <c r="D76" i="19"/>
  <c r="G77" i="25" s="1"/>
  <c r="D75" i="19"/>
  <c r="G76" i="25" s="1"/>
  <c r="D74" i="19"/>
  <c r="G75" i="25" s="1"/>
  <c r="D73" i="19"/>
  <c r="G74" i="25" s="1"/>
  <c r="D72" i="19"/>
  <c r="G73" i="25" s="1"/>
  <c r="D71" i="19"/>
  <c r="G72" i="25" s="1"/>
  <c r="D70" i="19"/>
  <c r="G71" i="25" s="1"/>
  <c r="D69" i="19"/>
  <c r="G70" i="25" s="1"/>
  <c r="D68" i="19"/>
  <c r="G69" i="25" s="1"/>
  <c r="D67" i="19"/>
  <c r="G68" i="25" s="1"/>
  <c r="D66" i="19"/>
  <c r="G67" i="25" s="1"/>
  <c r="D65" i="19"/>
  <c r="G66" i="25" s="1"/>
  <c r="D64" i="19"/>
  <c r="G65" i="25" s="1"/>
  <c r="D63" i="19"/>
  <c r="G64" i="25" s="1"/>
  <c r="D62" i="19"/>
  <c r="G63" i="25" s="1"/>
  <c r="D61" i="19"/>
  <c r="G62" i="25" s="1"/>
  <c r="D60" i="19"/>
  <c r="G61" i="25" s="1"/>
  <c r="D59" i="19"/>
  <c r="G60" i="25" s="1"/>
  <c r="D58" i="19"/>
  <c r="G59" i="25" s="1"/>
  <c r="D57" i="19"/>
  <c r="G58" i="25" s="1"/>
  <c r="D56" i="19"/>
  <c r="G57" i="25" s="1"/>
  <c r="D55" i="19"/>
  <c r="G56" i="25" s="1"/>
  <c r="D54" i="19"/>
  <c r="G55" i="25" s="1"/>
  <c r="D53" i="19"/>
  <c r="G54" i="25" s="1"/>
  <c r="D52" i="19"/>
  <c r="G53" i="25" s="1"/>
  <c r="D51" i="19"/>
  <c r="G52" i="25" s="1"/>
  <c r="D50" i="19"/>
  <c r="G51" i="25" s="1"/>
  <c r="D49" i="19"/>
  <c r="G50" i="25" s="1"/>
  <c r="D48" i="19"/>
  <c r="G49" i="25" s="1"/>
  <c r="D47" i="19"/>
  <c r="G48" i="25" s="1"/>
  <c r="D46" i="19"/>
  <c r="G47" i="25" s="1"/>
  <c r="D45" i="19"/>
  <c r="G46" i="25" s="1"/>
  <c r="D44" i="19"/>
  <c r="G45" i="25" s="1"/>
  <c r="D43" i="19"/>
  <c r="G44" i="25" s="1"/>
  <c r="D42" i="19"/>
  <c r="G43" i="25" s="1"/>
  <c r="D41" i="19"/>
  <c r="G42" i="25" s="1"/>
  <c r="D40" i="19"/>
  <c r="G41" i="25" s="1"/>
  <c r="D39" i="19"/>
  <c r="G40" i="25" s="1"/>
  <c r="D38" i="19"/>
  <c r="G39" i="25" s="1"/>
  <c r="D37" i="19"/>
  <c r="G38" i="25" s="1"/>
  <c r="D36" i="19"/>
  <c r="G37" i="25" s="1"/>
  <c r="D35" i="19"/>
  <c r="G36" i="25" s="1"/>
  <c r="D34" i="19"/>
  <c r="G35" i="25" s="1"/>
  <c r="D33" i="19"/>
  <c r="G34" i="25" s="1"/>
  <c r="D32" i="19"/>
  <c r="G33" i="25" s="1"/>
  <c r="D31" i="19"/>
  <c r="G32" i="25" s="1"/>
  <c r="D30" i="19"/>
  <c r="G31" i="25" s="1"/>
  <c r="D29" i="19"/>
  <c r="G30" i="25" s="1"/>
  <c r="D28" i="19"/>
  <c r="G29" i="25" s="1"/>
  <c r="D27" i="19"/>
  <c r="G28" i="25" s="1"/>
  <c r="D26" i="19"/>
  <c r="G27" i="25" s="1"/>
  <c r="D25" i="19"/>
  <c r="G26" i="25" s="1"/>
  <c r="D24" i="19"/>
  <c r="G25" i="25" s="1"/>
  <c r="D23" i="19"/>
  <c r="G24" i="25" s="1"/>
  <c r="D22" i="19"/>
  <c r="G23" i="25" s="1"/>
  <c r="D21" i="19"/>
  <c r="G22" i="25" s="1"/>
  <c r="D20" i="19"/>
  <c r="G21" i="25" s="1"/>
  <c r="D19" i="19"/>
  <c r="G20" i="25" s="1"/>
  <c r="D18" i="19"/>
  <c r="G19" i="25" s="1"/>
  <c r="D17" i="19"/>
  <c r="G18" i="25" s="1"/>
  <c r="D16" i="19"/>
  <c r="G17" i="25" s="1"/>
  <c r="D15" i="19"/>
  <c r="G16" i="25" s="1"/>
  <c r="D14" i="19"/>
  <c r="G15" i="25" s="1"/>
  <c r="D13" i="19"/>
  <c r="G14" i="25" s="1"/>
  <c r="D12" i="19"/>
  <c r="G13" i="25" s="1"/>
  <c r="D11" i="19"/>
  <c r="G12" i="25" s="1"/>
  <c r="D10" i="19"/>
  <c r="G11" i="25" s="1"/>
  <c r="D9" i="19"/>
  <c r="G10" i="25" s="1"/>
  <c r="D8" i="19"/>
  <c r="G9" i="25" s="1"/>
  <c r="D7" i="19"/>
  <c r="G8" i="25" s="1"/>
  <c r="D6" i="19"/>
  <c r="G7" i="25" s="1"/>
  <c r="D5" i="19"/>
  <c r="G6" i="25" s="1"/>
  <c r="D4" i="19"/>
  <c r="G5" i="25" s="1"/>
  <c r="D3" i="19"/>
  <c r="G4" i="25" s="1"/>
  <c r="D2" i="19"/>
  <c r="G3" i="25" s="1"/>
  <c r="F2" i="25"/>
  <c r="D2" i="25"/>
  <c r="B164" i="21"/>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119" i="21"/>
  <c r="B118" i="21"/>
  <c r="B117" i="21"/>
  <c r="B116" i="21"/>
  <c r="B115" i="21"/>
  <c r="B114" i="21"/>
  <c r="B113" i="21"/>
  <c r="B112" i="21"/>
  <c r="B111" i="21"/>
  <c r="B110" i="21"/>
  <c r="B109" i="21"/>
  <c r="B108" i="21"/>
  <c r="B107" i="21"/>
  <c r="B106" i="21"/>
  <c r="B105" i="21"/>
  <c r="B104" i="21"/>
  <c r="B103" i="21"/>
  <c r="B102" i="21"/>
  <c r="B101" i="21"/>
  <c r="B100" i="21"/>
  <c r="B99" i="21"/>
  <c r="B98" i="21"/>
  <c r="B97" i="21"/>
  <c r="B96" i="21"/>
  <c r="B95" i="21"/>
  <c r="B94" i="21"/>
  <c r="B93" i="21"/>
  <c r="B92" i="21"/>
  <c r="B91" i="21"/>
  <c r="B90" i="21"/>
  <c r="B89" i="21"/>
  <c r="B88" i="21"/>
  <c r="B87" i="21"/>
  <c r="B86" i="21"/>
  <c r="B85" i="21"/>
  <c r="B84" i="21"/>
  <c r="B83" i="21"/>
  <c r="B82" i="21"/>
  <c r="B81" i="21"/>
  <c r="B80" i="21"/>
  <c r="B79" i="21"/>
  <c r="B78" i="21"/>
  <c r="B77" i="21"/>
  <c r="B76" i="21"/>
  <c r="B75" i="21"/>
  <c r="B74" i="21"/>
  <c r="B73" i="21"/>
  <c r="B72" i="2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B2" i="21"/>
  <c r="A2" i="21"/>
  <c r="C163" i="19"/>
  <c r="E164" i="25" s="1"/>
  <c r="C162" i="19"/>
  <c r="E163" i="25" s="1"/>
  <c r="C161" i="19"/>
  <c r="E162" i="25" s="1"/>
  <c r="C160" i="19"/>
  <c r="E161" i="25" s="1"/>
  <c r="C159" i="19"/>
  <c r="E160" i="25" s="1"/>
  <c r="C158" i="19"/>
  <c r="E159" i="25" s="1"/>
  <c r="C157" i="19"/>
  <c r="E158" i="25" s="1"/>
  <c r="C156" i="19"/>
  <c r="E157" i="25" s="1"/>
  <c r="C155" i="19"/>
  <c r="E156" i="25" s="1"/>
  <c r="C154" i="19"/>
  <c r="E155" i="25" s="1"/>
  <c r="C153" i="19"/>
  <c r="E154" i="25" s="1"/>
  <c r="C152" i="19"/>
  <c r="E153" i="25" s="1"/>
  <c r="C151" i="19"/>
  <c r="E152" i="25" s="1"/>
  <c r="C150" i="19"/>
  <c r="E151" i="25" s="1"/>
  <c r="C149" i="19"/>
  <c r="E150" i="25" s="1"/>
  <c r="C148" i="19"/>
  <c r="E149" i="25" s="1"/>
  <c r="C147" i="19"/>
  <c r="E148" i="25" s="1"/>
  <c r="C146" i="19"/>
  <c r="E147" i="25" s="1"/>
  <c r="C145" i="19"/>
  <c r="E146" i="25" s="1"/>
  <c r="C144" i="19"/>
  <c r="E145" i="25" s="1"/>
  <c r="C143" i="19"/>
  <c r="E144" i="25" s="1"/>
  <c r="C142" i="19"/>
  <c r="E143" i="25" s="1"/>
  <c r="C141" i="19"/>
  <c r="E142" i="25" s="1"/>
  <c r="C140" i="19"/>
  <c r="E141" i="25" s="1"/>
  <c r="C139" i="19"/>
  <c r="E140" i="25" s="1"/>
  <c r="C138" i="19"/>
  <c r="E139" i="25" s="1"/>
  <c r="C137" i="19"/>
  <c r="E138" i="25" s="1"/>
  <c r="C136" i="19"/>
  <c r="E137" i="25" s="1"/>
  <c r="C135" i="19"/>
  <c r="E136" i="25" s="1"/>
  <c r="C134" i="19"/>
  <c r="E135" i="25" s="1"/>
  <c r="C133" i="19"/>
  <c r="E134" i="25" s="1"/>
  <c r="C132" i="19"/>
  <c r="E133" i="25" s="1"/>
  <c r="C131" i="19"/>
  <c r="E132" i="25" s="1"/>
  <c r="C130" i="19"/>
  <c r="E131" i="25" s="1"/>
  <c r="C129" i="19"/>
  <c r="E130" i="25" s="1"/>
  <c r="C128" i="19"/>
  <c r="E129" i="25" s="1"/>
  <c r="C127" i="19"/>
  <c r="E128" i="25" s="1"/>
  <c r="C126" i="19"/>
  <c r="E127" i="25" s="1"/>
  <c r="C125" i="19"/>
  <c r="E126" i="25" s="1"/>
  <c r="C124" i="19"/>
  <c r="E125" i="25" s="1"/>
  <c r="C123" i="19"/>
  <c r="E124" i="25" s="1"/>
  <c r="C122" i="19"/>
  <c r="E123" i="25" s="1"/>
  <c r="C121" i="19"/>
  <c r="E122" i="25" s="1"/>
  <c r="C120" i="19"/>
  <c r="E121" i="25" s="1"/>
  <c r="C119" i="19"/>
  <c r="E120" i="25" s="1"/>
  <c r="C118" i="19"/>
  <c r="E119" i="25" s="1"/>
  <c r="C117" i="19"/>
  <c r="E118" i="25" s="1"/>
  <c r="C116" i="19"/>
  <c r="E117" i="25" s="1"/>
  <c r="C115" i="19"/>
  <c r="E116" i="25" s="1"/>
  <c r="C114" i="19"/>
  <c r="E115" i="25" s="1"/>
  <c r="C113" i="19"/>
  <c r="E114" i="25" s="1"/>
  <c r="C112" i="19"/>
  <c r="E113" i="25" s="1"/>
  <c r="C111" i="19"/>
  <c r="E112" i="25" s="1"/>
  <c r="C110" i="19"/>
  <c r="E111" i="25" s="1"/>
  <c r="C109" i="19"/>
  <c r="E110" i="25" s="1"/>
  <c r="C108" i="19"/>
  <c r="E109" i="25" s="1"/>
  <c r="C107" i="19"/>
  <c r="E108" i="25" s="1"/>
  <c r="C106" i="19"/>
  <c r="E107" i="25" s="1"/>
  <c r="C105" i="19"/>
  <c r="E106" i="25" s="1"/>
  <c r="C104" i="19"/>
  <c r="E105" i="25" s="1"/>
  <c r="C103" i="19"/>
  <c r="E104" i="25" s="1"/>
  <c r="C102" i="19"/>
  <c r="E103" i="25" s="1"/>
  <c r="C101" i="19"/>
  <c r="E102" i="25" s="1"/>
  <c r="C100" i="19"/>
  <c r="E101" i="25" s="1"/>
  <c r="C99" i="19"/>
  <c r="E100" i="25" s="1"/>
  <c r="C98" i="19"/>
  <c r="E99" i="25" s="1"/>
  <c r="C97" i="19"/>
  <c r="E98" i="25" s="1"/>
  <c r="C96" i="19"/>
  <c r="E97" i="25" s="1"/>
  <c r="C95" i="19"/>
  <c r="E96" i="25" s="1"/>
  <c r="C94" i="19"/>
  <c r="E95" i="25" s="1"/>
  <c r="C93" i="19"/>
  <c r="E94" i="25" s="1"/>
  <c r="C92" i="19"/>
  <c r="E93" i="25" s="1"/>
  <c r="C91" i="19"/>
  <c r="E92" i="25" s="1"/>
  <c r="C90" i="19"/>
  <c r="E91" i="25" s="1"/>
  <c r="C89" i="19"/>
  <c r="E90" i="25" s="1"/>
  <c r="C88" i="19"/>
  <c r="E89" i="25" s="1"/>
  <c r="C87" i="19"/>
  <c r="E88" i="25" s="1"/>
  <c r="C86" i="19"/>
  <c r="E87" i="25" s="1"/>
  <c r="C85" i="19"/>
  <c r="E86" i="25" s="1"/>
  <c r="C84" i="19"/>
  <c r="E85" i="25" s="1"/>
  <c r="C83" i="19"/>
  <c r="E84" i="25" s="1"/>
  <c r="C82" i="19"/>
  <c r="E83" i="25" s="1"/>
  <c r="C81" i="19"/>
  <c r="E82" i="25" s="1"/>
  <c r="C80" i="19"/>
  <c r="E81" i="25" s="1"/>
  <c r="C79" i="19"/>
  <c r="E80" i="25" s="1"/>
  <c r="C78" i="19"/>
  <c r="E79" i="25" s="1"/>
  <c r="C77" i="19"/>
  <c r="E78" i="25" s="1"/>
  <c r="C76" i="19"/>
  <c r="E77" i="25" s="1"/>
  <c r="C75" i="19"/>
  <c r="E76" i="25" s="1"/>
  <c r="C74" i="19"/>
  <c r="E75" i="25" s="1"/>
  <c r="C73" i="19"/>
  <c r="E74" i="25" s="1"/>
  <c r="C72" i="19"/>
  <c r="E73" i="25" s="1"/>
  <c r="C71" i="19"/>
  <c r="E72" i="25" s="1"/>
  <c r="C70" i="19"/>
  <c r="E71" i="25" s="1"/>
  <c r="C69" i="19"/>
  <c r="E70" i="25" s="1"/>
  <c r="C68" i="19"/>
  <c r="E69" i="25" s="1"/>
  <c r="C67" i="19"/>
  <c r="E68" i="25" s="1"/>
  <c r="C66" i="19"/>
  <c r="E67" i="25" s="1"/>
  <c r="C65" i="19"/>
  <c r="E66" i="25" s="1"/>
  <c r="C64" i="19"/>
  <c r="E65" i="25" s="1"/>
  <c r="C63" i="19"/>
  <c r="E64" i="25" s="1"/>
  <c r="C62" i="19"/>
  <c r="E63" i="25" s="1"/>
  <c r="C61" i="19"/>
  <c r="E62" i="25" s="1"/>
  <c r="C60" i="19"/>
  <c r="E61" i="25" s="1"/>
  <c r="C59" i="19"/>
  <c r="E60" i="25" s="1"/>
  <c r="C58" i="19"/>
  <c r="E59" i="25" s="1"/>
  <c r="C57" i="19"/>
  <c r="E58" i="25" s="1"/>
  <c r="C56" i="19"/>
  <c r="E57" i="25" s="1"/>
  <c r="C55" i="19"/>
  <c r="E56" i="25" s="1"/>
  <c r="C54" i="19"/>
  <c r="E55" i="25" s="1"/>
  <c r="C53" i="19"/>
  <c r="E54" i="25" s="1"/>
  <c r="C52" i="19"/>
  <c r="E53" i="25" s="1"/>
  <c r="C51" i="19"/>
  <c r="E52" i="25" s="1"/>
  <c r="C50" i="19"/>
  <c r="E51" i="25" s="1"/>
  <c r="C49" i="19"/>
  <c r="E50" i="25" s="1"/>
  <c r="C48" i="19"/>
  <c r="E49" i="25" s="1"/>
  <c r="C47" i="19"/>
  <c r="E48" i="25" s="1"/>
  <c r="C46" i="19"/>
  <c r="E47" i="25" s="1"/>
  <c r="C45" i="19"/>
  <c r="E46" i="25" s="1"/>
  <c r="C44" i="19"/>
  <c r="E45" i="25" s="1"/>
  <c r="C43" i="19"/>
  <c r="E44" i="25" s="1"/>
  <c r="C42" i="19"/>
  <c r="E43" i="25" s="1"/>
  <c r="C41" i="19"/>
  <c r="E42" i="25" s="1"/>
  <c r="C40" i="19"/>
  <c r="E41" i="25" s="1"/>
  <c r="C39" i="19"/>
  <c r="E40" i="25" s="1"/>
  <c r="C38" i="19"/>
  <c r="E39" i="25" s="1"/>
  <c r="C37" i="19"/>
  <c r="E38" i="25" s="1"/>
  <c r="C36" i="19"/>
  <c r="E37" i="25" s="1"/>
  <c r="C35" i="19"/>
  <c r="E36" i="25" s="1"/>
  <c r="C34" i="19"/>
  <c r="E35" i="25" s="1"/>
  <c r="C33" i="19"/>
  <c r="E34" i="25" s="1"/>
  <c r="C32" i="19"/>
  <c r="E33" i="25" s="1"/>
  <c r="C31" i="19"/>
  <c r="E32" i="25" s="1"/>
  <c r="C30" i="19"/>
  <c r="E31" i="25" s="1"/>
  <c r="C29" i="19"/>
  <c r="E30" i="25" s="1"/>
  <c r="C28" i="19"/>
  <c r="E29" i="25" s="1"/>
  <c r="C27" i="19"/>
  <c r="E28" i="25" s="1"/>
  <c r="C26" i="19"/>
  <c r="E27" i="25" s="1"/>
  <c r="C25" i="19"/>
  <c r="E26" i="25" s="1"/>
  <c r="C24" i="19"/>
  <c r="E25" i="25" s="1"/>
  <c r="C23" i="19"/>
  <c r="E24" i="25" s="1"/>
  <c r="C22" i="19"/>
  <c r="E23" i="25" s="1"/>
  <c r="C21" i="19"/>
  <c r="E22" i="25" s="1"/>
  <c r="C20" i="19"/>
  <c r="E21" i="25" s="1"/>
  <c r="C19" i="19"/>
  <c r="E20" i="25" s="1"/>
  <c r="C18" i="19"/>
  <c r="E19" i="25" s="1"/>
  <c r="C17" i="19"/>
  <c r="E18" i="25" s="1"/>
  <c r="C16" i="19"/>
  <c r="E17" i="25" s="1"/>
  <c r="C15" i="19"/>
  <c r="E16" i="25" s="1"/>
  <c r="C14" i="19"/>
  <c r="E15" i="25" s="1"/>
  <c r="C13" i="19"/>
  <c r="E14" i="25" s="1"/>
  <c r="C12" i="19"/>
  <c r="E13" i="25" s="1"/>
  <c r="C11" i="19"/>
  <c r="E12" i="25" s="1"/>
  <c r="C10" i="19"/>
  <c r="E11" i="25" s="1"/>
  <c r="C9" i="19"/>
  <c r="E10" i="25" s="1"/>
  <c r="C8" i="19"/>
  <c r="E9" i="25" s="1"/>
  <c r="C7" i="19"/>
  <c r="E8" i="25" s="1"/>
  <c r="C6" i="19"/>
  <c r="E7" i="25" s="1"/>
  <c r="C5" i="19"/>
  <c r="E6" i="25" s="1"/>
  <c r="C4" i="19"/>
  <c r="E5" i="25" s="1"/>
  <c r="C3" i="19"/>
  <c r="E4" i="25" s="1"/>
  <c r="C2" i="19"/>
  <c r="E3" i="25" s="1"/>
  <c r="B2" i="19"/>
  <c r="C3" i="25" s="1"/>
  <c r="E2" i="25"/>
  <c r="B163" i="19"/>
  <c r="C164" i="25" s="1"/>
  <c r="B162" i="19"/>
  <c r="C163" i="25" s="1"/>
  <c r="B161" i="19"/>
  <c r="C162" i="25" s="1"/>
  <c r="B160" i="19"/>
  <c r="C161" i="25" s="1"/>
  <c r="B159" i="19"/>
  <c r="C160" i="25" s="1"/>
  <c r="B158" i="19"/>
  <c r="C159" i="25" s="1"/>
  <c r="B157" i="19"/>
  <c r="C158" i="25" s="1"/>
  <c r="B156" i="19"/>
  <c r="C157" i="25" s="1"/>
  <c r="B155" i="19"/>
  <c r="C156" i="25" s="1"/>
  <c r="B154" i="19"/>
  <c r="C155" i="25" s="1"/>
  <c r="B153" i="19"/>
  <c r="C154" i="25" s="1"/>
  <c r="B152" i="19"/>
  <c r="C153" i="25" s="1"/>
  <c r="B151" i="19"/>
  <c r="C152" i="25" s="1"/>
  <c r="B150" i="19"/>
  <c r="C151" i="25" s="1"/>
  <c r="B149" i="19"/>
  <c r="B148" i="19"/>
  <c r="C149" i="25" s="1"/>
  <c r="B147" i="19"/>
  <c r="C148" i="25" s="1"/>
  <c r="B146" i="19"/>
  <c r="C147" i="25" s="1"/>
  <c r="B145" i="19"/>
  <c r="C146" i="25" s="1"/>
  <c r="B144" i="19"/>
  <c r="C145" i="25" s="1"/>
  <c r="B143" i="19"/>
  <c r="C144" i="25" s="1"/>
  <c r="B142" i="19"/>
  <c r="C143" i="25" s="1"/>
  <c r="B141" i="19"/>
  <c r="B140" i="19"/>
  <c r="C141" i="25" s="1"/>
  <c r="B139" i="19"/>
  <c r="C140" i="25" s="1"/>
  <c r="B138" i="19"/>
  <c r="C139" i="25" s="1"/>
  <c r="B137" i="19"/>
  <c r="B136" i="19"/>
  <c r="C137" i="25" s="1"/>
  <c r="B135" i="19"/>
  <c r="C136" i="25" s="1"/>
  <c r="B134" i="19"/>
  <c r="C135" i="25" s="1"/>
  <c r="B133" i="19"/>
  <c r="C134" i="25" s="1"/>
  <c r="B132" i="19"/>
  <c r="C133" i="25" s="1"/>
  <c r="B131" i="19"/>
  <c r="C132" i="25" s="1"/>
  <c r="B130" i="19"/>
  <c r="C131" i="25" s="1"/>
  <c r="B129" i="19"/>
  <c r="C130" i="25" s="1"/>
  <c r="B128" i="19"/>
  <c r="C129" i="25" s="1"/>
  <c r="B127" i="19"/>
  <c r="C128" i="25" s="1"/>
  <c r="B126" i="19"/>
  <c r="C127" i="25" s="1"/>
  <c r="B125" i="19"/>
  <c r="C126" i="25" s="1"/>
  <c r="B124" i="19"/>
  <c r="C125" i="25" s="1"/>
  <c r="B123" i="19"/>
  <c r="C124" i="25" s="1"/>
  <c r="B122" i="19"/>
  <c r="C123" i="25" s="1"/>
  <c r="B121" i="19"/>
  <c r="C122" i="25" s="1"/>
  <c r="B120" i="19"/>
  <c r="C121" i="25" s="1"/>
  <c r="B119" i="19"/>
  <c r="C120" i="25" s="1"/>
  <c r="B118" i="19"/>
  <c r="C119" i="25" s="1"/>
  <c r="B117" i="19"/>
  <c r="C118" i="25" s="1"/>
  <c r="B116" i="19"/>
  <c r="C117" i="25" s="1"/>
  <c r="B115" i="19"/>
  <c r="C116" i="25" s="1"/>
  <c r="B114" i="19"/>
  <c r="C115" i="25" s="1"/>
  <c r="B113" i="19"/>
  <c r="B112" i="19"/>
  <c r="C113" i="25" s="1"/>
  <c r="B111" i="19"/>
  <c r="C112" i="25" s="1"/>
  <c r="B110" i="19"/>
  <c r="C111" i="25" s="1"/>
  <c r="B109" i="19"/>
  <c r="C110" i="25" s="1"/>
  <c r="B108" i="19"/>
  <c r="C109" i="25" s="1"/>
  <c r="B107" i="19"/>
  <c r="C108" i="25" s="1"/>
  <c r="B106" i="19"/>
  <c r="C107" i="25" s="1"/>
  <c r="B105" i="19"/>
  <c r="B104" i="19"/>
  <c r="C105" i="25" s="1"/>
  <c r="B103" i="19"/>
  <c r="C104" i="25" s="1"/>
  <c r="B102" i="19"/>
  <c r="C103" i="25" s="1"/>
  <c r="B101" i="19"/>
  <c r="C102" i="25" s="1"/>
  <c r="B100" i="19"/>
  <c r="C101" i="25" s="1"/>
  <c r="B99" i="19"/>
  <c r="C100" i="25" s="1"/>
  <c r="B98" i="19"/>
  <c r="C99" i="25" s="1"/>
  <c r="B97" i="19"/>
  <c r="C98" i="25" s="1"/>
  <c r="B96" i="19"/>
  <c r="C97" i="25" s="1"/>
  <c r="B95" i="19"/>
  <c r="C96" i="25" s="1"/>
  <c r="B94" i="19"/>
  <c r="C95" i="25" s="1"/>
  <c r="B93" i="19"/>
  <c r="B92" i="19"/>
  <c r="C93" i="25" s="1"/>
  <c r="B91" i="19"/>
  <c r="C92" i="25" s="1"/>
  <c r="B90" i="19"/>
  <c r="C91" i="25" s="1"/>
  <c r="B89" i="19"/>
  <c r="C90" i="25" s="1"/>
  <c r="B88" i="19"/>
  <c r="C89" i="25" s="1"/>
  <c r="B87" i="19"/>
  <c r="B86" i="19"/>
  <c r="C87" i="25" s="1"/>
  <c r="B85" i="19"/>
  <c r="C86" i="25" s="1"/>
  <c r="B84" i="19"/>
  <c r="C85" i="25" s="1"/>
  <c r="B83" i="19"/>
  <c r="C84" i="25" s="1"/>
  <c r="B82" i="19"/>
  <c r="C83" i="25" s="1"/>
  <c r="B81" i="19"/>
  <c r="C82" i="25" s="1"/>
  <c r="B80" i="19"/>
  <c r="C81" i="25" s="1"/>
  <c r="B79" i="19"/>
  <c r="C80" i="25" s="1"/>
  <c r="B78" i="19"/>
  <c r="C79" i="25" s="1"/>
  <c r="B77" i="19"/>
  <c r="C78" i="25" s="1"/>
  <c r="B76" i="19"/>
  <c r="C77" i="25" s="1"/>
  <c r="B75" i="19"/>
  <c r="C76" i="25" s="1"/>
  <c r="B74" i="19"/>
  <c r="C75" i="25" s="1"/>
  <c r="B73" i="19"/>
  <c r="B72" i="19"/>
  <c r="C73" i="25" s="1"/>
  <c r="B71" i="19"/>
  <c r="B70" i="19"/>
  <c r="C71" i="25" s="1"/>
  <c r="B69" i="19"/>
  <c r="C70" i="25" s="1"/>
  <c r="B68" i="19"/>
  <c r="C69" i="25" s="1"/>
  <c r="B67" i="19"/>
  <c r="C68" i="25" s="1"/>
  <c r="B66" i="19"/>
  <c r="C67" i="25" s="1"/>
  <c r="B65" i="19"/>
  <c r="C66" i="25" s="1"/>
  <c r="B64" i="19"/>
  <c r="C65" i="25" s="1"/>
  <c r="B63" i="19"/>
  <c r="C64" i="25" s="1"/>
  <c r="B62" i="19"/>
  <c r="C63" i="25" s="1"/>
  <c r="B61" i="19"/>
  <c r="B60" i="19"/>
  <c r="C61" i="25" s="1"/>
  <c r="B59" i="19"/>
  <c r="C60" i="25" s="1"/>
  <c r="B58" i="19"/>
  <c r="C59" i="25" s="1"/>
  <c r="B57" i="19"/>
  <c r="C58" i="25" s="1"/>
  <c r="B56" i="19"/>
  <c r="C57" i="25" s="1"/>
  <c r="B55" i="19"/>
  <c r="C56" i="25" s="1"/>
  <c r="B54" i="19"/>
  <c r="C55" i="25" s="1"/>
  <c r="B53" i="19"/>
  <c r="C54" i="25" s="1"/>
  <c r="B52" i="19"/>
  <c r="C53" i="25" s="1"/>
  <c r="B51" i="19"/>
  <c r="C52" i="25" s="1"/>
  <c r="B50" i="19"/>
  <c r="B49" i="19"/>
  <c r="C50" i="25" s="1"/>
  <c r="B48" i="19"/>
  <c r="C49" i="25" s="1"/>
  <c r="B47" i="19"/>
  <c r="C48" i="25" s="1"/>
  <c r="B46" i="19"/>
  <c r="C47" i="25" s="1"/>
  <c r="B45" i="19"/>
  <c r="C46" i="25" s="1"/>
  <c r="B44" i="19"/>
  <c r="C45" i="25" s="1"/>
  <c r="B43" i="19"/>
  <c r="C44" i="25" s="1"/>
  <c r="B42" i="19"/>
  <c r="C43" i="25" s="1"/>
  <c r="B41" i="19"/>
  <c r="B40" i="19"/>
  <c r="C41" i="25" s="1"/>
  <c r="B39" i="19"/>
  <c r="C40" i="25" s="1"/>
  <c r="B38" i="19"/>
  <c r="C39" i="25" s="1"/>
  <c r="B37" i="19"/>
  <c r="C38" i="25" s="1"/>
  <c r="B36" i="19"/>
  <c r="C37" i="25" s="1"/>
  <c r="B35" i="19"/>
  <c r="C36" i="25" s="1"/>
  <c r="B34" i="19"/>
  <c r="C35" i="25" s="1"/>
  <c r="B33" i="19"/>
  <c r="C34" i="25" s="1"/>
  <c r="B32" i="19"/>
  <c r="C33" i="25" s="1"/>
  <c r="B31" i="19"/>
  <c r="C32" i="25" s="1"/>
  <c r="B30" i="19"/>
  <c r="C31" i="25" s="1"/>
  <c r="B29" i="19"/>
  <c r="C30" i="25" s="1"/>
  <c r="B28" i="19"/>
  <c r="C29" i="25" s="1"/>
  <c r="B27" i="19"/>
  <c r="C28" i="25" s="1"/>
  <c r="B26" i="19"/>
  <c r="C27" i="25" s="1"/>
  <c r="B25" i="19"/>
  <c r="C26" i="25" s="1"/>
  <c r="B24" i="19"/>
  <c r="C25" i="25" s="1"/>
  <c r="B23" i="19"/>
  <c r="B22" i="19"/>
  <c r="C23" i="25" s="1"/>
  <c r="B21" i="19"/>
  <c r="C22" i="25" s="1"/>
  <c r="B20" i="19"/>
  <c r="C21" i="25" s="1"/>
  <c r="B19" i="19"/>
  <c r="C20" i="25" s="1"/>
  <c r="B18" i="19"/>
  <c r="C19" i="25" s="1"/>
  <c r="B17" i="19"/>
  <c r="C18" i="25" s="1"/>
  <c r="B16" i="19"/>
  <c r="C17" i="25" s="1"/>
  <c r="B15" i="19"/>
  <c r="C16" i="25" s="1"/>
  <c r="B14" i="19"/>
  <c r="C15" i="25" s="1"/>
  <c r="B13" i="19"/>
  <c r="B12" i="19"/>
  <c r="C13" i="25" s="1"/>
  <c r="B11" i="19"/>
  <c r="C12" i="25" s="1"/>
  <c r="B10" i="19"/>
  <c r="C11" i="25" s="1"/>
  <c r="B9" i="19"/>
  <c r="C10" i="25" s="1"/>
  <c r="B8" i="19"/>
  <c r="C9" i="25" s="1"/>
  <c r="B7" i="19"/>
  <c r="C8" i="25" s="1"/>
  <c r="B6" i="19"/>
  <c r="C7" i="25" s="1"/>
  <c r="B5" i="19"/>
  <c r="C6" i="25" s="1"/>
  <c r="B4" i="19"/>
  <c r="C5" i="25" s="1"/>
  <c r="B3" i="19"/>
  <c r="C4" i="25" s="1"/>
  <c r="C150" i="25"/>
  <c r="C142" i="25"/>
  <c r="C138" i="25"/>
  <c r="C114" i="25"/>
  <c r="C106" i="25"/>
  <c r="C94" i="25"/>
  <c r="C88" i="25"/>
  <c r="C74" i="25"/>
  <c r="C72" i="25"/>
  <c r="C62" i="25"/>
  <c r="C51" i="25"/>
  <c r="C42" i="25"/>
  <c r="C24" i="25"/>
  <c r="C14" i="25"/>
  <c r="A164" i="21"/>
  <c r="A163" i="21"/>
  <c r="A162" i="21"/>
  <c r="A161" i="21"/>
  <c r="A160" i="21"/>
  <c r="A159" i="21"/>
  <c r="A158" i="21"/>
  <c r="A157" i="21"/>
  <c r="A156" i="21"/>
  <c r="A155" i="21"/>
  <c r="A154" i="21"/>
  <c r="A153" i="21"/>
  <c r="A152" i="21"/>
  <c r="A151" i="21"/>
  <c r="A150" i="21"/>
  <c r="A149" i="21"/>
  <c r="A148" i="21"/>
  <c r="A147" i="21"/>
  <c r="A146" i="21"/>
  <c r="A145" i="21"/>
  <c r="A144" i="21"/>
  <c r="A143" i="21"/>
  <c r="A142" i="21"/>
  <c r="A141" i="21"/>
  <c r="A140" i="21"/>
  <c r="A139" i="21"/>
  <c r="A138" i="21"/>
  <c r="A137" i="21"/>
  <c r="A136" i="21"/>
  <c r="A135" i="21"/>
  <c r="A134" i="21"/>
  <c r="A133" i="21"/>
  <c r="A132" i="21"/>
  <c r="A131" i="21"/>
  <c r="A130" i="21"/>
  <c r="A129" i="21"/>
  <c r="A128" i="21"/>
  <c r="A127" i="21"/>
  <c r="A126" i="21"/>
  <c r="A125" i="21"/>
  <c r="A124" i="21"/>
  <c r="A123" i="21"/>
  <c r="A122" i="21"/>
  <c r="A121" i="21"/>
  <c r="A120" i="21"/>
  <c r="A119" i="21"/>
  <c r="A118" i="21"/>
  <c r="A117" i="21"/>
  <c r="A116" i="21"/>
  <c r="A115" i="21"/>
  <c r="A114" i="21"/>
  <c r="A113" i="21"/>
  <c r="A112" i="21"/>
  <c r="A111" i="21"/>
  <c r="A110" i="21"/>
  <c r="A109" i="21"/>
  <c r="A108" i="21"/>
  <c r="A107" i="21"/>
  <c r="A106" i="21"/>
  <c r="A105" i="21"/>
  <c r="A104" i="21"/>
  <c r="A103" i="21"/>
  <c r="A102" i="21"/>
  <c r="A101" i="21"/>
  <c r="A100" i="21"/>
  <c r="A99" i="21"/>
  <c r="A98" i="21"/>
  <c r="A97" i="21"/>
  <c r="A96" i="21"/>
  <c r="A95" i="21"/>
  <c r="A94" i="21"/>
  <c r="A93" i="21"/>
  <c r="A92" i="21"/>
  <c r="A91" i="21"/>
  <c r="A90" i="21"/>
  <c r="A89" i="21"/>
  <c r="A88" i="21"/>
  <c r="A87" i="21"/>
  <c r="A86" i="21"/>
  <c r="A85" i="21"/>
  <c r="A84" i="21"/>
  <c r="A83" i="21"/>
  <c r="A82" i="21"/>
  <c r="A81" i="2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3" i="25"/>
  <c r="B3" i="25" s="1"/>
  <c r="B2" i="25"/>
  <c r="C2" i="25"/>
  <c r="A2" i="25"/>
  <c r="A164" i="25"/>
  <c r="B164" i="25" s="1"/>
  <c r="A163" i="25"/>
  <c r="B163" i="25" s="1"/>
  <c r="A162" i="25"/>
  <c r="B162" i="25" s="1"/>
  <c r="A161" i="25"/>
  <c r="B161" i="25" s="1"/>
  <c r="A160" i="25"/>
  <c r="B160" i="25" s="1"/>
  <c r="A159" i="25"/>
  <c r="B159" i="25" s="1"/>
  <c r="A158" i="25"/>
  <c r="B158" i="25" s="1"/>
  <c r="A157" i="25"/>
  <c r="B157" i="25" s="1"/>
  <c r="A156" i="25"/>
  <c r="B156" i="25" s="1"/>
  <c r="A155" i="25"/>
  <c r="B155" i="25" s="1"/>
  <c r="A154" i="25"/>
  <c r="B154" i="25" s="1"/>
  <c r="A153" i="25"/>
  <c r="B153" i="25" s="1"/>
  <c r="A152" i="25"/>
  <c r="B152" i="25" s="1"/>
  <c r="A151" i="25"/>
  <c r="B151" i="25" s="1"/>
  <c r="A150" i="25"/>
  <c r="B150" i="25" s="1"/>
  <c r="A149" i="25"/>
  <c r="B149" i="25" s="1"/>
  <c r="A148" i="25"/>
  <c r="B148" i="25" s="1"/>
  <c r="A147" i="25"/>
  <c r="B147" i="25" s="1"/>
  <c r="A146" i="25"/>
  <c r="B146" i="25" s="1"/>
  <c r="A145" i="25"/>
  <c r="B145" i="25" s="1"/>
  <c r="A144" i="25"/>
  <c r="B144" i="25" s="1"/>
  <c r="A143" i="25"/>
  <c r="B143" i="25" s="1"/>
  <c r="A142" i="25"/>
  <c r="B142" i="25" s="1"/>
  <c r="A141" i="25"/>
  <c r="B141" i="25" s="1"/>
  <c r="A140" i="25"/>
  <c r="B140" i="25" s="1"/>
  <c r="A139" i="25"/>
  <c r="B139" i="25" s="1"/>
  <c r="A138" i="25"/>
  <c r="B138" i="25" s="1"/>
  <c r="A137" i="25"/>
  <c r="B137" i="25" s="1"/>
  <c r="A136" i="25"/>
  <c r="B136" i="25" s="1"/>
  <c r="A135" i="25"/>
  <c r="B135" i="25" s="1"/>
  <c r="A134" i="25"/>
  <c r="B134" i="25" s="1"/>
  <c r="A133" i="25"/>
  <c r="B133" i="25" s="1"/>
  <c r="A132" i="25"/>
  <c r="B132" i="25" s="1"/>
  <c r="A131" i="25"/>
  <c r="B131" i="25" s="1"/>
  <c r="A130" i="25"/>
  <c r="B130" i="25" s="1"/>
  <c r="A129" i="25"/>
  <c r="B129" i="25" s="1"/>
  <c r="A128" i="25"/>
  <c r="B128" i="25" s="1"/>
  <c r="A127" i="25"/>
  <c r="B127" i="25" s="1"/>
  <c r="A126" i="25"/>
  <c r="B126" i="25" s="1"/>
  <c r="A125" i="25"/>
  <c r="B125" i="25" s="1"/>
  <c r="A124" i="25"/>
  <c r="B124" i="25" s="1"/>
  <c r="A123" i="25"/>
  <c r="B123" i="25" s="1"/>
  <c r="A122" i="25"/>
  <c r="B122" i="25" s="1"/>
  <c r="A121" i="25"/>
  <c r="B121" i="25" s="1"/>
  <c r="A120" i="25"/>
  <c r="B120" i="25" s="1"/>
  <c r="A119" i="25"/>
  <c r="B119" i="25" s="1"/>
  <c r="A118" i="25"/>
  <c r="B118" i="25" s="1"/>
  <c r="A117" i="25"/>
  <c r="B117" i="25" s="1"/>
  <c r="A116" i="25"/>
  <c r="B116" i="25" s="1"/>
  <c r="A115" i="25"/>
  <c r="B115" i="25" s="1"/>
  <c r="A114" i="25"/>
  <c r="B114" i="25" s="1"/>
  <c r="A113" i="25"/>
  <c r="B113" i="25" s="1"/>
  <c r="A112" i="25"/>
  <c r="B112" i="25" s="1"/>
  <c r="A111" i="25"/>
  <c r="B111" i="25" s="1"/>
  <c r="A110" i="25"/>
  <c r="B110" i="25" s="1"/>
  <c r="A109" i="25"/>
  <c r="B109" i="25" s="1"/>
  <c r="A108" i="25"/>
  <c r="B108" i="25" s="1"/>
  <c r="A107" i="25"/>
  <c r="B107" i="25" s="1"/>
  <c r="A106" i="25"/>
  <c r="B106" i="25" s="1"/>
  <c r="A105" i="25"/>
  <c r="B105" i="25" s="1"/>
  <c r="A104" i="25"/>
  <c r="B104" i="25" s="1"/>
  <c r="A103" i="25"/>
  <c r="B103" i="25" s="1"/>
  <c r="A102" i="25"/>
  <c r="B102" i="25" s="1"/>
  <c r="A101" i="25"/>
  <c r="B101" i="25" s="1"/>
  <c r="A100" i="25"/>
  <c r="B100" i="25" s="1"/>
  <c r="A99" i="25"/>
  <c r="B99" i="25" s="1"/>
  <c r="A98" i="25"/>
  <c r="B98" i="25" s="1"/>
  <c r="A97" i="25"/>
  <c r="B97" i="25" s="1"/>
  <c r="A96" i="25"/>
  <c r="B96" i="25" s="1"/>
  <c r="A95" i="25"/>
  <c r="B95" i="25" s="1"/>
  <c r="A94" i="25"/>
  <c r="B94" i="25" s="1"/>
  <c r="A93" i="25"/>
  <c r="B93" i="25" s="1"/>
  <c r="A92" i="25"/>
  <c r="B92" i="25" s="1"/>
  <c r="A91" i="25"/>
  <c r="B91" i="25" s="1"/>
  <c r="A90" i="25"/>
  <c r="B90" i="25" s="1"/>
  <c r="A89" i="25"/>
  <c r="B89" i="25" s="1"/>
  <c r="A88" i="25"/>
  <c r="B88" i="25" s="1"/>
  <c r="A87" i="25"/>
  <c r="B87" i="25" s="1"/>
  <c r="A86" i="25"/>
  <c r="B86" i="25" s="1"/>
  <c r="A85" i="25"/>
  <c r="B85" i="25" s="1"/>
  <c r="A84" i="25"/>
  <c r="B84" i="25" s="1"/>
  <c r="A83" i="25"/>
  <c r="B83" i="25" s="1"/>
  <c r="A82" i="25"/>
  <c r="B82" i="25" s="1"/>
  <c r="A81" i="25"/>
  <c r="B81" i="25" s="1"/>
  <c r="A80" i="25"/>
  <c r="B80" i="25" s="1"/>
  <c r="A79" i="25"/>
  <c r="B79" i="25" s="1"/>
  <c r="A78" i="25"/>
  <c r="B78" i="25" s="1"/>
  <c r="A77" i="25"/>
  <c r="B77" i="25" s="1"/>
  <c r="A76" i="25"/>
  <c r="B76" i="25" s="1"/>
  <c r="A75" i="25"/>
  <c r="B75" i="25" s="1"/>
  <c r="A74" i="25"/>
  <c r="B74" i="25" s="1"/>
  <c r="A73" i="25"/>
  <c r="B73" i="25" s="1"/>
  <c r="A72" i="25"/>
  <c r="B72" i="25" s="1"/>
  <c r="A71" i="25"/>
  <c r="B71" i="25" s="1"/>
  <c r="A70" i="25"/>
  <c r="B70" i="25" s="1"/>
  <c r="A69" i="25"/>
  <c r="B69" i="25" s="1"/>
  <c r="A68" i="25"/>
  <c r="B68" i="25" s="1"/>
  <c r="A67" i="25"/>
  <c r="B67" i="25" s="1"/>
  <c r="A66" i="25"/>
  <c r="B66" i="25" s="1"/>
  <c r="A65" i="25"/>
  <c r="B65" i="25" s="1"/>
  <c r="A64" i="25"/>
  <c r="B64" i="25" s="1"/>
  <c r="A63" i="25"/>
  <c r="B63" i="25" s="1"/>
  <c r="A62" i="25"/>
  <c r="B62" i="25" s="1"/>
  <c r="A61" i="25"/>
  <c r="B61" i="25" s="1"/>
  <c r="A60" i="25"/>
  <c r="B60" i="25" s="1"/>
  <c r="A59" i="25"/>
  <c r="B59" i="25" s="1"/>
  <c r="A58" i="25"/>
  <c r="B58" i="25" s="1"/>
  <c r="A57" i="25"/>
  <c r="B57" i="25" s="1"/>
  <c r="A56" i="25"/>
  <c r="B56" i="25" s="1"/>
  <c r="A55" i="25"/>
  <c r="B55" i="25" s="1"/>
  <c r="A54" i="25"/>
  <c r="B54" i="25" s="1"/>
  <c r="A53" i="25"/>
  <c r="B53" i="25" s="1"/>
  <c r="A52" i="25"/>
  <c r="B52" i="25" s="1"/>
  <c r="A51" i="25"/>
  <c r="B51" i="25" s="1"/>
  <c r="A50" i="25"/>
  <c r="B50" i="25" s="1"/>
  <c r="A49" i="25"/>
  <c r="B49" i="25" s="1"/>
  <c r="A48" i="25"/>
  <c r="B48" i="25" s="1"/>
  <c r="A47" i="25"/>
  <c r="B47" i="25" s="1"/>
  <c r="A46" i="25"/>
  <c r="B46" i="25" s="1"/>
  <c r="A45" i="25"/>
  <c r="B45" i="25" s="1"/>
  <c r="A44" i="25"/>
  <c r="B44" i="25" s="1"/>
  <c r="A43" i="25"/>
  <c r="B43" i="25" s="1"/>
  <c r="A42" i="25"/>
  <c r="B42" i="25" s="1"/>
  <c r="A41" i="25"/>
  <c r="B41" i="25" s="1"/>
  <c r="A40" i="25"/>
  <c r="B40" i="25" s="1"/>
  <c r="A39" i="25"/>
  <c r="B39" i="25" s="1"/>
  <c r="A38" i="25"/>
  <c r="B38" i="25" s="1"/>
  <c r="A37" i="25"/>
  <c r="B37" i="25" s="1"/>
  <c r="A36" i="25"/>
  <c r="B36" i="25" s="1"/>
  <c r="A35" i="25"/>
  <c r="B35" i="25" s="1"/>
  <c r="A34" i="25"/>
  <c r="B34" i="25" s="1"/>
  <c r="A33" i="25"/>
  <c r="B33" i="25" s="1"/>
  <c r="A32" i="25"/>
  <c r="B32" i="25" s="1"/>
  <c r="A31" i="25"/>
  <c r="B31" i="25" s="1"/>
  <c r="A30" i="25"/>
  <c r="B30" i="25" s="1"/>
  <c r="A29" i="25"/>
  <c r="B29" i="25" s="1"/>
  <c r="A28" i="25"/>
  <c r="B28" i="25" s="1"/>
  <c r="A27" i="25"/>
  <c r="B27" i="25" s="1"/>
  <c r="A26" i="25"/>
  <c r="B26" i="25" s="1"/>
  <c r="A25" i="25"/>
  <c r="B25" i="25" s="1"/>
  <c r="A24" i="25"/>
  <c r="B24" i="25" s="1"/>
  <c r="A23" i="25"/>
  <c r="B23" i="25" s="1"/>
  <c r="A22" i="25"/>
  <c r="B22" i="25" s="1"/>
  <c r="A21" i="25"/>
  <c r="B21" i="25" s="1"/>
  <c r="A20" i="25"/>
  <c r="B20" i="25" s="1"/>
  <c r="A19" i="25"/>
  <c r="B19" i="25" s="1"/>
  <c r="A18" i="25"/>
  <c r="B18" i="25" s="1"/>
  <c r="A17" i="25"/>
  <c r="B17" i="25" s="1"/>
  <c r="A16" i="25"/>
  <c r="B16" i="25" s="1"/>
  <c r="A15" i="25"/>
  <c r="B15" i="25" s="1"/>
  <c r="A14" i="25"/>
  <c r="B14" i="25" s="1"/>
  <c r="A13" i="25"/>
  <c r="B13" i="25" s="1"/>
  <c r="A12" i="25"/>
  <c r="B12" i="25" s="1"/>
  <c r="A11" i="25"/>
  <c r="B11" i="25" s="1"/>
  <c r="A10" i="25"/>
  <c r="B10" i="25" s="1"/>
  <c r="A9" i="25"/>
  <c r="B9" i="25" s="1"/>
  <c r="A8" i="25"/>
  <c r="B8" i="25" s="1"/>
  <c r="A7" i="25"/>
  <c r="B7" i="25" s="1"/>
  <c r="A6" i="25"/>
  <c r="B6" i="25" s="1"/>
  <c r="A5" i="25"/>
  <c r="B5" i="25" s="1"/>
  <c r="A4" i="25"/>
  <c r="B4" i="25" s="1"/>
  <c r="N70" i="25" l="1"/>
  <c r="N10" i="25"/>
  <c r="N34" i="25"/>
  <c r="N94" i="25"/>
  <c r="N114" i="25"/>
  <c r="N130" i="25"/>
  <c r="N150" i="25"/>
  <c r="P11" i="25"/>
  <c r="P31" i="25"/>
  <c r="P47" i="25"/>
  <c r="P59" i="25"/>
  <c r="P83" i="25"/>
  <c r="P135" i="25"/>
  <c r="N6" i="25"/>
  <c r="N18" i="25"/>
  <c r="N26" i="25"/>
  <c r="N42" i="25"/>
  <c r="N54" i="25"/>
  <c r="N66" i="25"/>
  <c r="N82" i="25"/>
  <c r="N90" i="25"/>
  <c r="N102" i="25"/>
  <c r="N118" i="25"/>
  <c r="N134" i="25"/>
  <c r="N146" i="25"/>
  <c r="N162" i="25"/>
  <c r="P7" i="25"/>
  <c r="P19" i="25"/>
  <c r="P27" i="25"/>
  <c r="P43" i="25"/>
  <c r="P51" i="25"/>
  <c r="P63" i="25"/>
  <c r="P71" i="25"/>
  <c r="P79" i="25"/>
  <c r="P91" i="25"/>
  <c r="P95" i="25"/>
  <c r="P103" i="25"/>
  <c r="P111" i="25"/>
  <c r="P119" i="25"/>
  <c r="P127" i="25"/>
  <c r="N14" i="25"/>
  <c r="N30" i="25"/>
  <c r="N46" i="25"/>
  <c r="N58" i="25"/>
  <c r="N74" i="25"/>
  <c r="N86" i="25"/>
  <c r="N106" i="25"/>
  <c r="N122" i="25"/>
  <c r="N138" i="25"/>
  <c r="N158" i="25"/>
  <c r="P35" i="25"/>
  <c r="P139" i="25"/>
  <c r="N22" i="25"/>
  <c r="N38" i="25"/>
  <c r="N50" i="25"/>
  <c r="N62" i="25"/>
  <c r="N78" i="25"/>
  <c r="N98" i="25"/>
  <c r="N110" i="25"/>
  <c r="N126" i="25"/>
  <c r="N142" i="25"/>
  <c r="N154" i="25"/>
  <c r="P3" i="25"/>
  <c r="P15" i="25"/>
  <c r="P23" i="25"/>
  <c r="P39" i="25"/>
  <c r="P55" i="25"/>
  <c r="P67" i="25"/>
  <c r="P75" i="25"/>
  <c r="P87" i="25"/>
  <c r="P99" i="25"/>
  <c r="P107" i="25"/>
  <c r="P115" i="25"/>
  <c r="P123" i="25"/>
  <c r="P131" i="25"/>
  <c r="P143" i="25"/>
  <c r="P159" i="25"/>
  <c r="N5" i="25"/>
  <c r="N9" i="25"/>
  <c r="N13" i="25"/>
  <c r="N17" i="25"/>
  <c r="N21" i="25"/>
  <c r="N25" i="25"/>
  <c r="N29" i="25"/>
  <c r="N33" i="25"/>
  <c r="N37" i="25"/>
  <c r="N41" i="25"/>
  <c r="N45" i="25"/>
  <c r="N49" i="25"/>
  <c r="N53" i="25"/>
  <c r="N57" i="25"/>
  <c r="N61" i="25"/>
  <c r="N65" i="25"/>
  <c r="N69" i="25"/>
  <c r="N73" i="25"/>
  <c r="N77" i="25"/>
  <c r="N81" i="25"/>
  <c r="N85" i="25"/>
  <c r="N89" i="25"/>
  <c r="N93" i="25"/>
  <c r="N97" i="25"/>
  <c r="N101" i="25"/>
  <c r="N105" i="25"/>
  <c r="N109" i="25"/>
  <c r="N113" i="25"/>
  <c r="N117" i="25"/>
  <c r="N121" i="25"/>
  <c r="N125" i="25"/>
  <c r="N129" i="25"/>
  <c r="N133" i="25"/>
  <c r="N137" i="25"/>
  <c r="N141" i="25"/>
  <c r="N145" i="25"/>
  <c r="N149" i="25"/>
  <c r="N153" i="25"/>
  <c r="N157" i="25"/>
  <c r="N161" i="25"/>
  <c r="P6" i="25"/>
  <c r="P10" i="25"/>
  <c r="P14" i="25"/>
  <c r="P18" i="25"/>
  <c r="P22" i="25"/>
  <c r="P26" i="25"/>
  <c r="P30" i="25"/>
  <c r="P34" i="25"/>
  <c r="P38" i="25"/>
  <c r="P42" i="25"/>
  <c r="P46" i="25"/>
  <c r="P50" i="25"/>
  <c r="P54" i="25"/>
  <c r="P58" i="25"/>
  <c r="P62" i="25"/>
  <c r="P66" i="25"/>
  <c r="P70" i="25"/>
  <c r="P74" i="25"/>
  <c r="P78" i="25"/>
  <c r="P82" i="25"/>
  <c r="P86" i="25"/>
  <c r="P90" i="25"/>
  <c r="P94" i="25"/>
  <c r="P98" i="25"/>
  <c r="P102" i="25"/>
  <c r="P106" i="25"/>
  <c r="P110" i="25"/>
  <c r="P114" i="25"/>
  <c r="P118" i="25"/>
  <c r="P122" i="25"/>
  <c r="P126" i="25"/>
  <c r="P130" i="25"/>
  <c r="P134" i="25"/>
  <c r="P138" i="25"/>
  <c r="P142" i="25"/>
  <c r="P146" i="25"/>
  <c r="P150" i="25"/>
  <c r="P154" i="25"/>
  <c r="P158" i="25"/>
  <c r="P162" i="25"/>
  <c r="P147" i="25"/>
  <c r="P155" i="25"/>
  <c r="P163" i="25"/>
  <c r="N3" i="25"/>
  <c r="N7" i="25"/>
  <c r="N11" i="25"/>
  <c r="N15" i="25"/>
  <c r="N19" i="25"/>
  <c r="N23" i="25"/>
  <c r="N27" i="25"/>
  <c r="N31" i="25"/>
  <c r="N35" i="25"/>
  <c r="N39" i="25"/>
  <c r="N43" i="25"/>
  <c r="N47" i="25"/>
  <c r="N51" i="25"/>
  <c r="N55" i="25"/>
  <c r="N59" i="25"/>
  <c r="N63" i="25"/>
  <c r="N67" i="25"/>
  <c r="N71" i="25"/>
  <c r="N75" i="25"/>
  <c r="N79" i="25"/>
  <c r="N83" i="25"/>
  <c r="N87" i="25"/>
  <c r="N91" i="25"/>
  <c r="N95" i="25"/>
  <c r="N99" i="25"/>
  <c r="N103" i="25"/>
  <c r="N107" i="25"/>
  <c r="N111" i="25"/>
  <c r="N115" i="25"/>
  <c r="N119" i="25"/>
  <c r="N123" i="25"/>
  <c r="N127" i="25"/>
  <c r="N131" i="25"/>
  <c r="N135" i="25"/>
  <c r="N139" i="25"/>
  <c r="N143" i="25"/>
  <c r="N147" i="25"/>
  <c r="N151" i="25"/>
  <c r="N155" i="25"/>
  <c r="N159" i="25"/>
  <c r="N163" i="25"/>
  <c r="P4" i="25"/>
  <c r="P8" i="25"/>
  <c r="P12" i="25"/>
  <c r="P16" i="25"/>
  <c r="P20" i="25"/>
  <c r="P24" i="25"/>
  <c r="P28" i="25"/>
  <c r="P32" i="25"/>
  <c r="P36" i="25"/>
  <c r="P40" i="25"/>
  <c r="P44" i="25"/>
  <c r="P48" i="25"/>
  <c r="P52" i="25"/>
  <c r="P56" i="25"/>
  <c r="P60" i="25"/>
  <c r="P64" i="25"/>
  <c r="P68" i="25"/>
  <c r="P72" i="25"/>
  <c r="P76" i="25"/>
  <c r="P80" i="25"/>
  <c r="P84" i="25"/>
  <c r="P88" i="25"/>
  <c r="P92" i="25"/>
  <c r="P96" i="25"/>
  <c r="P100" i="25"/>
  <c r="P104" i="25"/>
  <c r="P108" i="25"/>
  <c r="P112" i="25"/>
  <c r="P116" i="25"/>
  <c r="P120" i="25"/>
  <c r="P124" i="25"/>
  <c r="P128" i="25"/>
  <c r="P132" i="25"/>
  <c r="P136" i="25"/>
  <c r="P140" i="25"/>
  <c r="P144" i="25"/>
  <c r="P148" i="25"/>
  <c r="P152" i="25"/>
  <c r="P156" i="25"/>
  <c r="P160" i="25"/>
  <c r="P164" i="25"/>
  <c r="P151" i="25"/>
  <c r="N4" i="25"/>
  <c r="N8" i="25"/>
  <c r="N12" i="25"/>
  <c r="N16" i="25"/>
  <c r="N20" i="25"/>
  <c r="N24" i="25"/>
  <c r="N28" i="25"/>
  <c r="N32" i="25"/>
  <c r="N36" i="25"/>
  <c r="N40" i="25"/>
  <c r="N44" i="25"/>
  <c r="N48" i="25"/>
  <c r="N52" i="25"/>
  <c r="N56" i="25"/>
  <c r="N60" i="25"/>
  <c r="N64" i="25"/>
  <c r="N68" i="25"/>
  <c r="N72" i="25"/>
  <c r="N76" i="25"/>
  <c r="N80" i="25"/>
  <c r="N84" i="25"/>
  <c r="N88" i="25"/>
  <c r="N92" i="25"/>
  <c r="N96" i="25"/>
  <c r="N100" i="25"/>
  <c r="N104" i="25"/>
  <c r="N108" i="25"/>
  <c r="N112" i="25"/>
  <c r="N116" i="25"/>
  <c r="N120" i="25"/>
  <c r="N124" i="25"/>
  <c r="N128" i="25"/>
  <c r="N132" i="25"/>
  <c r="N136" i="25"/>
  <c r="N140" i="25"/>
  <c r="N144" i="25"/>
  <c r="N148" i="25"/>
  <c r="N152" i="25"/>
  <c r="N156" i="25"/>
  <c r="N160" i="25"/>
  <c r="N164" i="25"/>
  <c r="P5" i="25"/>
  <c r="P9" i="25"/>
  <c r="P13" i="25"/>
  <c r="P17" i="25"/>
  <c r="P21" i="25"/>
  <c r="P25" i="25"/>
  <c r="P29" i="25"/>
  <c r="P33" i="25"/>
  <c r="P37" i="25"/>
  <c r="P41" i="25"/>
  <c r="P45" i="25"/>
  <c r="P49" i="25"/>
  <c r="P53" i="25"/>
  <c r="P57" i="25"/>
  <c r="P61" i="25"/>
  <c r="P65" i="25"/>
  <c r="P69" i="25"/>
  <c r="P73" i="25"/>
  <c r="P77" i="25"/>
  <c r="P81" i="25"/>
  <c r="P85" i="25"/>
  <c r="P89" i="25"/>
  <c r="P93" i="25"/>
  <c r="P97" i="25"/>
  <c r="P101" i="25"/>
  <c r="P105" i="25"/>
  <c r="P109" i="25"/>
  <c r="P113" i="25"/>
  <c r="P117" i="25"/>
  <c r="P121" i="25"/>
  <c r="P125" i="25"/>
  <c r="P129" i="25"/>
  <c r="P133" i="25"/>
  <c r="P137" i="25"/>
  <c r="P141" i="25"/>
  <c r="P145" i="25"/>
  <c r="P149" i="25"/>
  <c r="P153" i="25"/>
  <c r="P157" i="25"/>
  <c r="P161" i="25"/>
  <c r="L3" i="25"/>
  <c r="L5" i="25"/>
  <c r="L9" i="25"/>
  <c r="L13" i="25"/>
  <c r="L17" i="25"/>
  <c r="L21" i="25"/>
  <c r="L25" i="25"/>
  <c r="L29" i="25"/>
  <c r="L33" i="25"/>
  <c r="L37" i="25"/>
  <c r="L41" i="25"/>
  <c r="L45" i="25"/>
  <c r="L49" i="25"/>
  <c r="L53" i="25"/>
  <c r="L57" i="25"/>
  <c r="L61" i="25"/>
  <c r="L65" i="25"/>
  <c r="L69" i="25"/>
  <c r="L73" i="25"/>
  <c r="L77" i="25"/>
  <c r="L81" i="25"/>
  <c r="L85" i="25"/>
  <c r="L89" i="25"/>
  <c r="L93" i="25"/>
  <c r="L97" i="25"/>
  <c r="L101" i="25"/>
  <c r="L105" i="25"/>
  <c r="L109" i="25"/>
  <c r="L113" i="25"/>
  <c r="L117" i="25"/>
  <c r="L121" i="25"/>
  <c r="L125" i="25"/>
  <c r="L129" i="25"/>
  <c r="L133" i="25"/>
  <c r="L137" i="25"/>
  <c r="L141" i="25"/>
  <c r="L145" i="25"/>
  <c r="L149" i="25"/>
  <c r="L153" i="25"/>
  <c r="L157" i="25"/>
  <c r="L161" i="25"/>
  <c r="L6" i="25"/>
  <c r="L10" i="25"/>
  <c r="L14" i="25"/>
  <c r="L18" i="25"/>
  <c r="L22" i="25"/>
  <c r="L26" i="25"/>
  <c r="L30" i="25"/>
  <c r="L34" i="25"/>
  <c r="L38" i="25"/>
  <c r="L42" i="25"/>
  <c r="L46" i="25"/>
  <c r="L50" i="25"/>
  <c r="L54" i="25"/>
  <c r="L58" i="25"/>
  <c r="L62" i="25"/>
  <c r="L66" i="25"/>
  <c r="L70" i="25"/>
  <c r="L74" i="25"/>
  <c r="L78" i="25"/>
  <c r="L82" i="25"/>
  <c r="L86" i="25"/>
  <c r="L90" i="25"/>
  <c r="L94" i="25"/>
  <c r="L98" i="25"/>
  <c r="L102" i="25"/>
  <c r="L106" i="25"/>
  <c r="L110" i="25"/>
  <c r="L114" i="25"/>
  <c r="L118" i="25"/>
  <c r="L122" i="25"/>
  <c r="L126" i="25"/>
  <c r="L130" i="25"/>
  <c r="L134" i="25"/>
  <c r="L138" i="25"/>
  <c r="L142" i="25"/>
  <c r="L146" i="25"/>
  <c r="L150" i="25"/>
  <c r="L154" i="25"/>
  <c r="L158" i="25"/>
  <c r="L162" i="25"/>
  <c r="L7" i="25"/>
  <c r="L11" i="25"/>
  <c r="L15" i="25"/>
  <c r="L19" i="25"/>
  <c r="L23" i="25"/>
  <c r="L27" i="25"/>
  <c r="L31" i="25"/>
  <c r="L35" i="25"/>
  <c r="L39" i="25"/>
  <c r="L43" i="25"/>
  <c r="L47" i="25"/>
  <c r="L51" i="25"/>
  <c r="L55" i="25"/>
  <c r="L59" i="25"/>
  <c r="L63" i="25"/>
  <c r="L67" i="25"/>
  <c r="L71" i="25"/>
  <c r="L75" i="25"/>
  <c r="L79" i="25"/>
  <c r="L83" i="25"/>
  <c r="L87" i="25"/>
  <c r="L91" i="25"/>
  <c r="L95" i="25"/>
  <c r="L99" i="25"/>
  <c r="L103" i="25"/>
  <c r="L107" i="25"/>
  <c r="L111" i="25"/>
  <c r="L115" i="25"/>
  <c r="L119" i="25"/>
  <c r="L123" i="25"/>
  <c r="L127" i="25"/>
  <c r="L131" i="25"/>
  <c r="L135" i="25"/>
  <c r="L139" i="25"/>
  <c r="L143" i="25"/>
  <c r="L147" i="25"/>
  <c r="L151" i="25"/>
  <c r="L155" i="25"/>
  <c r="L159" i="25"/>
  <c r="L163" i="25"/>
  <c r="D41" i="25"/>
  <c r="L4" i="25"/>
  <c r="L8" i="25"/>
  <c r="L12" i="25"/>
  <c r="L16" i="25"/>
  <c r="L20" i="25"/>
  <c r="L24" i="25"/>
  <c r="L28" i="25"/>
  <c r="L32" i="25"/>
  <c r="L36" i="25"/>
  <c r="L40" i="25"/>
  <c r="L44" i="25"/>
  <c r="L48" i="25"/>
  <c r="L52" i="25"/>
  <c r="L56" i="25"/>
  <c r="L60" i="25"/>
  <c r="L64" i="25"/>
  <c r="L68" i="25"/>
  <c r="L72" i="25"/>
  <c r="L76" i="25"/>
  <c r="L80" i="25"/>
  <c r="L84" i="25"/>
  <c r="L88" i="25"/>
  <c r="L92" i="25"/>
  <c r="L96" i="25"/>
  <c r="L100" i="25"/>
  <c r="L104" i="25"/>
  <c r="L108" i="25"/>
  <c r="L112" i="25"/>
  <c r="L116" i="25"/>
  <c r="L120" i="25"/>
  <c r="L124" i="25"/>
  <c r="L128" i="25"/>
  <c r="L132" i="25"/>
  <c r="L136" i="25"/>
  <c r="L140" i="25"/>
  <c r="L144" i="25"/>
  <c r="L148" i="25"/>
  <c r="L152" i="25"/>
  <c r="L156" i="25"/>
  <c r="L160" i="25"/>
  <c r="L164" i="25"/>
  <c r="H3" i="25"/>
  <c r="F41" i="25"/>
  <c r="D68" i="25"/>
  <c r="D4" i="25"/>
  <c r="D10" i="25"/>
  <c r="D15" i="25"/>
  <c r="D20" i="25"/>
  <c r="D26" i="25"/>
  <c r="D31" i="25"/>
  <c r="D36" i="25"/>
  <c r="D42" i="25"/>
  <c r="D47" i="25"/>
  <c r="D52" i="25"/>
  <c r="D63" i="25"/>
  <c r="D6" i="25"/>
  <c r="D11" i="25"/>
  <c r="D16" i="25"/>
  <c r="D22" i="25"/>
  <c r="D27" i="25"/>
  <c r="D32" i="25"/>
  <c r="D38" i="25"/>
  <c r="D43" i="25"/>
  <c r="D48" i="25"/>
  <c r="D54" i="25"/>
  <c r="D59" i="25"/>
  <c r="D64" i="25"/>
  <c r="D70" i="25"/>
  <c r="D75" i="25"/>
  <c r="D80" i="25"/>
  <c r="D86" i="25"/>
  <c r="D91" i="25"/>
  <c r="D96" i="25"/>
  <c r="D107" i="25"/>
  <c r="D112" i="25"/>
  <c r="D123" i="25"/>
  <c r="D128" i="25"/>
  <c r="D134" i="25"/>
  <c r="D139" i="25"/>
  <c r="D143" i="25"/>
  <c r="D147" i="25"/>
  <c r="D151" i="25"/>
  <c r="D155" i="25"/>
  <c r="D159" i="25"/>
  <c r="D163" i="25"/>
  <c r="D12" i="25"/>
  <c r="D23" i="25"/>
  <c r="D34" i="25"/>
  <c r="D44" i="25"/>
  <c r="D55" i="25"/>
  <c r="D66" i="25"/>
  <c r="D76" i="25"/>
  <c r="D87" i="25"/>
  <c r="D92" i="25"/>
  <c r="D103" i="25"/>
  <c r="D114" i="25"/>
  <c r="D119" i="25"/>
  <c r="D124" i="25"/>
  <c r="D130" i="25"/>
  <c r="D135" i="25"/>
  <c r="D140" i="25"/>
  <c r="D144" i="25"/>
  <c r="D148" i="25"/>
  <c r="D152" i="25"/>
  <c r="D156" i="25"/>
  <c r="D160" i="25"/>
  <c r="D164" i="25"/>
  <c r="F5" i="25"/>
  <c r="F9" i="25"/>
  <c r="F13" i="25"/>
  <c r="F17" i="25"/>
  <c r="F21" i="25"/>
  <c r="F25" i="25"/>
  <c r="F29" i="25"/>
  <c r="F33" i="25"/>
  <c r="F37" i="25"/>
  <c r="F45" i="25"/>
  <c r="F49" i="25"/>
  <c r="F53" i="25"/>
  <c r="F57" i="25"/>
  <c r="F61" i="25"/>
  <c r="F65" i="25"/>
  <c r="F69" i="25"/>
  <c r="F73" i="25"/>
  <c r="F77" i="25"/>
  <c r="F81" i="25"/>
  <c r="F85" i="25"/>
  <c r="F89" i="25"/>
  <c r="F93" i="25"/>
  <c r="F97" i="25"/>
  <c r="F101" i="25"/>
  <c r="F105" i="25"/>
  <c r="F109" i="25"/>
  <c r="F113" i="25"/>
  <c r="F117" i="25"/>
  <c r="F121" i="25"/>
  <c r="F125" i="25"/>
  <c r="F129" i="25"/>
  <c r="F133" i="25"/>
  <c r="F137" i="25"/>
  <c r="F141" i="25"/>
  <c r="F145" i="25"/>
  <c r="F149" i="25"/>
  <c r="F153" i="25"/>
  <c r="F157" i="25"/>
  <c r="F161" i="25"/>
  <c r="D7" i="25"/>
  <c r="D18" i="25"/>
  <c r="D28" i="25"/>
  <c r="D39" i="25"/>
  <c r="D50" i="25"/>
  <c r="D60" i="25"/>
  <c r="D71" i="25"/>
  <c r="D108" i="25"/>
  <c r="D8" i="25"/>
  <c r="D14" i="25"/>
  <c r="D19" i="25"/>
  <c r="D24" i="25"/>
  <c r="D30" i="25"/>
  <c r="D35" i="25"/>
  <c r="D40" i="25"/>
  <c r="D46" i="25"/>
  <c r="D51" i="25"/>
  <c r="D56" i="25"/>
  <c r="D62" i="25"/>
  <c r="D67" i="25"/>
  <c r="D72" i="25"/>
  <c r="D78" i="25"/>
  <c r="D83" i="25"/>
  <c r="D88" i="25"/>
  <c r="D94" i="25"/>
  <c r="D99" i="25"/>
  <c r="D104" i="25"/>
  <c r="D110" i="25"/>
  <c r="D115" i="25"/>
  <c r="D120" i="25"/>
  <c r="D126" i="25"/>
  <c r="D131" i="25"/>
  <c r="D136" i="25"/>
  <c r="D141" i="25"/>
  <c r="D145" i="25"/>
  <c r="D149" i="25"/>
  <c r="D153" i="25"/>
  <c r="D157" i="25"/>
  <c r="D161" i="25"/>
  <c r="D79" i="25"/>
  <c r="D84" i="25"/>
  <c r="D90" i="25"/>
  <c r="D95" i="25"/>
  <c r="D100" i="25"/>
  <c r="D106" i="25"/>
  <c r="D111" i="25"/>
  <c r="D116" i="25"/>
  <c r="D127" i="25"/>
  <c r="D132" i="25"/>
  <c r="D146" i="25"/>
  <c r="D150" i="25"/>
  <c r="D162" i="25"/>
  <c r="D5" i="25"/>
  <c r="D9" i="25"/>
  <c r="D13" i="25"/>
  <c r="D17" i="25"/>
  <c r="D21" i="25"/>
  <c r="D25" i="25"/>
  <c r="D29" i="25"/>
  <c r="D33" i="25"/>
  <c r="D37" i="25"/>
  <c r="D45" i="25"/>
  <c r="D49" i="25"/>
  <c r="D53" i="25"/>
  <c r="D57" i="25"/>
  <c r="D61" i="25"/>
  <c r="D65" i="25"/>
  <c r="D69" i="25"/>
  <c r="D73" i="25"/>
  <c r="D77" i="25"/>
  <c r="D81" i="25"/>
  <c r="D85" i="25"/>
  <c r="D89" i="25"/>
  <c r="D93" i="25"/>
  <c r="D97" i="25"/>
  <c r="D101" i="25"/>
  <c r="D105" i="25"/>
  <c r="D109" i="25"/>
  <c r="D113" i="25"/>
  <c r="D117" i="25"/>
  <c r="D121" i="25"/>
  <c r="D125" i="25"/>
  <c r="H5" i="25"/>
  <c r="H9" i="25"/>
  <c r="H13" i="25"/>
  <c r="H17" i="25"/>
  <c r="H21" i="25"/>
  <c r="H25" i="25"/>
  <c r="H29" i="25"/>
  <c r="H33" i="25"/>
  <c r="H37" i="25"/>
  <c r="H41" i="25"/>
  <c r="H45" i="25"/>
  <c r="H49" i="25"/>
  <c r="H57" i="25"/>
  <c r="H61" i="25"/>
  <c r="H65" i="25"/>
  <c r="H69" i="25"/>
  <c r="H73" i="25"/>
  <c r="H77" i="25"/>
  <c r="H89" i="25"/>
  <c r="H93" i="25"/>
  <c r="H97" i="25"/>
  <c r="H105" i="25"/>
  <c r="H109" i="25"/>
  <c r="H113" i="25"/>
  <c r="H117" i="25"/>
  <c r="H121" i="25"/>
  <c r="H125" i="25"/>
  <c r="H129" i="25"/>
  <c r="H133" i="25"/>
  <c r="H137" i="25"/>
  <c r="H141" i="25"/>
  <c r="H145" i="25"/>
  <c r="H149" i="25"/>
  <c r="H153" i="25"/>
  <c r="H157" i="25"/>
  <c r="H161" i="25"/>
  <c r="F6" i="25"/>
  <c r="F10" i="25"/>
  <c r="F14" i="25"/>
  <c r="F18" i="25"/>
  <c r="F22" i="25"/>
  <c r="F26" i="25"/>
  <c r="F30" i="25"/>
  <c r="F34" i="25"/>
  <c r="F38" i="25"/>
  <c r="F42" i="25"/>
  <c r="F46" i="25"/>
  <c r="F50" i="25"/>
  <c r="F54" i="25"/>
  <c r="F58" i="25"/>
  <c r="F62" i="25"/>
  <c r="F66" i="25"/>
  <c r="F70" i="25"/>
  <c r="F74" i="25"/>
  <c r="F78" i="25"/>
  <c r="F82" i="25"/>
  <c r="F86" i="25"/>
  <c r="F90" i="25"/>
  <c r="F94" i="25"/>
  <c r="F98" i="25"/>
  <c r="F102" i="25"/>
  <c r="F106" i="25"/>
  <c r="F110" i="25"/>
  <c r="F114" i="25"/>
  <c r="F118" i="25"/>
  <c r="F122" i="25"/>
  <c r="F126" i="25"/>
  <c r="F130" i="25"/>
  <c r="F134" i="25"/>
  <c r="F138" i="25"/>
  <c r="F142" i="25"/>
  <c r="F146" i="25"/>
  <c r="F150" i="25"/>
  <c r="F154" i="25"/>
  <c r="F158" i="25"/>
  <c r="F162" i="25"/>
  <c r="H6" i="25"/>
  <c r="H10" i="25"/>
  <c r="H14" i="25"/>
  <c r="H18" i="25"/>
  <c r="H26" i="25"/>
  <c r="H30" i="25"/>
  <c r="H34" i="25"/>
  <c r="H38" i="25"/>
  <c r="H42" i="25"/>
  <c r="H46" i="25"/>
  <c r="H50" i="25"/>
  <c r="H54" i="25"/>
  <c r="H58" i="25"/>
  <c r="H62" i="25"/>
  <c r="H66" i="25"/>
  <c r="H70" i="25"/>
  <c r="H74" i="25"/>
  <c r="H78" i="25"/>
  <c r="H82" i="25"/>
  <c r="H86" i="25"/>
  <c r="H90" i="25"/>
  <c r="H94" i="25"/>
  <c r="H102" i="25"/>
  <c r="H106" i="25"/>
  <c r="H110" i="25"/>
  <c r="H114" i="25"/>
  <c r="H118" i="25"/>
  <c r="H122" i="25"/>
  <c r="H126" i="25"/>
  <c r="H130" i="25"/>
  <c r="H134" i="25"/>
  <c r="H138" i="25"/>
  <c r="H142" i="25"/>
  <c r="H146" i="25"/>
  <c r="H150" i="25"/>
  <c r="H154" i="25"/>
  <c r="H158" i="25"/>
  <c r="H162" i="25"/>
  <c r="D129" i="25"/>
  <c r="D133" i="25"/>
  <c r="D137" i="25"/>
  <c r="F3" i="25"/>
  <c r="F7" i="25"/>
  <c r="F11" i="25"/>
  <c r="F15" i="25"/>
  <c r="F19" i="25"/>
  <c r="F23" i="25"/>
  <c r="F27" i="25"/>
  <c r="F31" i="25"/>
  <c r="F35" i="25"/>
  <c r="F39" i="25"/>
  <c r="F43" i="25"/>
  <c r="F47" i="25"/>
  <c r="F51" i="25"/>
  <c r="F55" i="25"/>
  <c r="F59" i="25"/>
  <c r="F63" i="25"/>
  <c r="F67" i="25"/>
  <c r="F71" i="25"/>
  <c r="F75" i="25"/>
  <c r="F79" i="25"/>
  <c r="F83" i="25"/>
  <c r="F87" i="25"/>
  <c r="F91" i="25"/>
  <c r="F95" i="25"/>
  <c r="F99" i="25"/>
  <c r="F103" i="25"/>
  <c r="F107" i="25"/>
  <c r="F111" i="25"/>
  <c r="F115" i="25"/>
  <c r="F119" i="25"/>
  <c r="F123" i="25"/>
  <c r="F127" i="25"/>
  <c r="F131" i="25"/>
  <c r="F135" i="25"/>
  <c r="F139" i="25"/>
  <c r="F143" i="25"/>
  <c r="F147" i="25"/>
  <c r="F151" i="25"/>
  <c r="F155" i="25"/>
  <c r="F159" i="25"/>
  <c r="F163" i="25"/>
  <c r="H7" i="25"/>
  <c r="H11" i="25"/>
  <c r="H15" i="25"/>
  <c r="H19" i="25"/>
  <c r="H27" i="25"/>
  <c r="H31" i="25"/>
  <c r="H35" i="25"/>
  <c r="H39" i="25"/>
  <c r="H43" i="25"/>
  <c r="H47" i="25"/>
  <c r="H51" i="25"/>
  <c r="H55" i="25"/>
  <c r="H59" i="25"/>
  <c r="H63" i="25"/>
  <c r="H67" i="25"/>
  <c r="H71" i="25"/>
  <c r="H75" i="25"/>
  <c r="H79" i="25"/>
  <c r="H83" i="25"/>
  <c r="H87" i="25"/>
  <c r="H91" i="25"/>
  <c r="H95" i="25"/>
  <c r="H103" i="25"/>
  <c r="H107" i="25"/>
  <c r="H115" i="25"/>
  <c r="H119" i="25"/>
  <c r="H123" i="25"/>
  <c r="H127" i="25"/>
  <c r="H131" i="25"/>
  <c r="H135" i="25"/>
  <c r="H139" i="25"/>
  <c r="H143" i="25"/>
  <c r="H147" i="25"/>
  <c r="H151" i="25"/>
  <c r="H155" i="25"/>
  <c r="H159" i="25"/>
  <c r="H163" i="25"/>
  <c r="F4" i="25"/>
  <c r="F8" i="25"/>
  <c r="F12" i="25"/>
  <c r="F16" i="25"/>
  <c r="F20" i="25"/>
  <c r="F24" i="25"/>
  <c r="F28" i="25"/>
  <c r="F32" i="25"/>
  <c r="F36" i="25"/>
  <c r="F40" i="25"/>
  <c r="F44" i="25"/>
  <c r="F48" i="25"/>
  <c r="F52" i="25"/>
  <c r="F56" i="25"/>
  <c r="F60" i="25"/>
  <c r="F64" i="25"/>
  <c r="F68" i="25"/>
  <c r="F72" i="25"/>
  <c r="F76" i="25"/>
  <c r="F80" i="25"/>
  <c r="F84" i="25"/>
  <c r="F88" i="25"/>
  <c r="F92" i="25"/>
  <c r="F96" i="25"/>
  <c r="F100" i="25"/>
  <c r="F104" i="25"/>
  <c r="F108" i="25"/>
  <c r="F112" i="25"/>
  <c r="F116" i="25"/>
  <c r="F120" i="25"/>
  <c r="F124" i="25"/>
  <c r="F128" i="25"/>
  <c r="F132" i="25"/>
  <c r="F136" i="25"/>
  <c r="F140" i="25"/>
  <c r="F144" i="25"/>
  <c r="F148" i="25"/>
  <c r="F152" i="25"/>
  <c r="F156" i="25"/>
  <c r="F160" i="25"/>
  <c r="F164" i="25"/>
  <c r="H4" i="25"/>
  <c r="H8" i="25"/>
  <c r="H12" i="25"/>
  <c r="H16" i="25"/>
  <c r="H20" i="25"/>
  <c r="H24" i="25"/>
  <c r="H28" i="25"/>
  <c r="H36" i="25"/>
  <c r="H40" i="25"/>
  <c r="H44" i="25"/>
  <c r="H48" i="25"/>
  <c r="H52" i="25"/>
  <c r="H56" i="25"/>
  <c r="H60" i="25"/>
  <c r="H64" i="25"/>
  <c r="H68" i="25"/>
  <c r="H72" i="25"/>
  <c r="H76" i="25"/>
  <c r="H80" i="25"/>
  <c r="H88" i="25"/>
  <c r="H92" i="25"/>
  <c r="H104" i="25"/>
  <c r="H108" i="25"/>
  <c r="H112" i="25"/>
  <c r="H116" i="25"/>
  <c r="H124" i="25"/>
  <c r="H128" i="25"/>
  <c r="H132" i="25"/>
  <c r="H136" i="25"/>
  <c r="H140" i="25"/>
  <c r="H144" i="25"/>
  <c r="H148" i="25"/>
  <c r="H152" i="25"/>
  <c r="H156" i="25"/>
  <c r="H160" i="25"/>
  <c r="H164" i="25"/>
  <c r="D158" i="25"/>
  <c r="D74" i="25"/>
  <c r="D98" i="25"/>
  <c r="D118" i="25"/>
  <c r="D138" i="25"/>
  <c r="D154" i="25"/>
  <c r="D58" i="25"/>
  <c r="D82" i="25"/>
  <c r="D102" i="25"/>
  <c r="D122" i="25"/>
  <c r="D142" i="25"/>
  <c r="D3" i="25"/>
  <c r="S166" i="21"/>
  <c r="S167" i="21" s="1"/>
  <c r="O166" i="19"/>
  <c r="BZ65" i="10" l="1"/>
  <c r="BZ66" i="10"/>
  <c r="BZ67" i="10"/>
  <c r="BZ68" i="10"/>
  <c r="BZ6" i="10"/>
  <c r="BZ7" i="10"/>
  <c r="BZ69" i="10"/>
  <c r="BZ70" i="10"/>
  <c r="BZ71" i="10"/>
  <c r="BZ72" i="10"/>
  <c r="BZ73" i="10"/>
  <c r="BZ74" i="10"/>
  <c r="BZ75" i="10"/>
  <c r="BZ76" i="10"/>
  <c r="BZ77" i="10"/>
  <c r="BZ78" i="10"/>
  <c r="BZ79" i="10"/>
  <c r="BZ80" i="10"/>
  <c r="BZ81" i="10"/>
  <c r="BZ82" i="10"/>
  <c r="BZ83" i="10"/>
  <c r="BZ84" i="10"/>
  <c r="BZ85" i="10"/>
  <c r="BZ86" i="10"/>
  <c r="BZ87" i="10"/>
  <c r="BZ88" i="10"/>
  <c r="BZ89" i="10"/>
  <c r="BZ90" i="10"/>
  <c r="BZ91" i="10"/>
  <c r="BZ92" i="10"/>
  <c r="BZ93" i="10"/>
  <c r="BZ94" i="10"/>
  <c r="BZ95" i="10"/>
  <c r="BZ96" i="10"/>
  <c r="BZ97" i="10"/>
  <c r="BZ98" i="10"/>
  <c r="BZ99" i="10"/>
  <c r="BZ100" i="10"/>
  <c r="BZ101" i="10"/>
  <c r="BZ102" i="10"/>
  <c r="BZ103" i="10"/>
  <c r="BZ104" i="10"/>
  <c r="BZ105" i="10"/>
  <c r="BZ106" i="10"/>
  <c r="BZ107" i="10"/>
  <c r="BZ8" i="10"/>
  <c r="BZ9" i="10"/>
  <c r="BZ108" i="10"/>
  <c r="BZ109" i="10"/>
  <c r="BZ10" i="10"/>
  <c r="BZ110" i="10"/>
  <c r="BZ111" i="10"/>
  <c r="BZ112" i="10"/>
  <c r="BZ113" i="10"/>
  <c r="BZ114" i="10"/>
  <c r="BZ115" i="10"/>
  <c r="BZ116" i="10"/>
  <c r="BZ117" i="10"/>
  <c r="BZ118" i="10"/>
  <c r="BZ119" i="10"/>
  <c r="BZ120" i="10"/>
  <c r="BZ121" i="10"/>
  <c r="BZ122" i="10"/>
  <c r="BZ123" i="10"/>
  <c r="BZ124" i="10"/>
  <c r="BZ125" i="10"/>
  <c r="BZ126" i="10"/>
  <c r="BZ127" i="10"/>
  <c r="BZ5" i="10"/>
  <c r="BZ128" i="10"/>
  <c r="BZ129" i="10"/>
  <c r="BZ130" i="10"/>
  <c r="BZ131" i="10"/>
  <c r="BZ132" i="10"/>
  <c r="BZ133" i="10"/>
  <c r="BZ134" i="10"/>
  <c r="BZ135" i="10"/>
  <c r="BZ11" i="10"/>
  <c r="BZ136" i="10"/>
  <c r="BZ137" i="10"/>
  <c r="BZ12" i="10"/>
  <c r="BZ13" i="10"/>
  <c r="BZ138" i="10"/>
  <c r="BZ14" i="10"/>
  <c r="BZ139" i="10"/>
  <c r="BZ140" i="10"/>
  <c r="BZ141" i="10"/>
  <c r="BZ142" i="10"/>
  <c r="BZ143" i="10"/>
  <c r="BZ144" i="10"/>
  <c r="BZ145" i="10"/>
  <c r="BZ146" i="10"/>
  <c r="BZ147" i="10"/>
  <c r="BZ148" i="10"/>
  <c r="BZ149" i="10"/>
  <c r="BZ150" i="10"/>
  <c r="BZ15" i="10"/>
  <c r="BZ151" i="10"/>
  <c r="BZ152" i="10"/>
  <c r="BZ153" i="10"/>
  <c r="BZ154" i="10"/>
  <c r="BZ155" i="10"/>
  <c r="BZ156" i="10"/>
  <c r="BZ157" i="10"/>
  <c r="BZ158" i="10"/>
  <c r="BZ159" i="10"/>
  <c r="BZ16" i="10"/>
  <c r="BZ160" i="10"/>
  <c r="BZ161" i="10"/>
  <c r="BZ162" i="10"/>
  <c r="BZ163" i="10"/>
  <c r="BZ164" i="10"/>
  <c r="BZ165" i="10"/>
  <c r="BZ166" i="10"/>
  <c r="BZ167" i="10"/>
  <c r="BZ17" i="10"/>
  <c r="BZ18" i="10"/>
  <c r="BZ19" i="10"/>
  <c r="BZ21" i="10"/>
  <c r="BZ22" i="10"/>
  <c r="BZ23" i="10"/>
  <c r="BZ24" i="10"/>
  <c r="BZ25" i="10"/>
  <c r="BZ26" i="10"/>
  <c r="BZ27" i="10"/>
  <c r="BZ28" i="10"/>
  <c r="BZ29" i="10"/>
  <c r="BZ30" i="10"/>
  <c r="BZ31" i="10"/>
  <c r="BZ32" i="10"/>
  <c r="BZ33" i="10"/>
  <c r="BZ34" i="10"/>
  <c r="BZ35" i="10"/>
  <c r="BZ36" i="10"/>
  <c r="BZ37" i="10"/>
  <c r="BZ38" i="10"/>
  <c r="BZ39" i="10"/>
  <c r="BZ40" i="10"/>
  <c r="BZ41" i="10"/>
  <c r="BZ42" i="10"/>
  <c r="BZ43" i="10"/>
  <c r="BZ44" i="10"/>
  <c r="BZ45" i="10"/>
  <c r="BZ46" i="10"/>
  <c r="BZ47" i="10"/>
  <c r="BZ48" i="10"/>
  <c r="BZ49" i="10"/>
  <c r="BZ50" i="10"/>
  <c r="BZ51" i="10"/>
  <c r="BZ52" i="10"/>
  <c r="BZ53" i="10"/>
  <c r="BZ54" i="10"/>
  <c r="BZ55" i="10"/>
  <c r="BZ56" i="10"/>
  <c r="BZ57" i="10"/>
  <c r="BZ58" i="10"/>
  <c r="BZ59" i="10"/>
  <c r="BZ60" i="10"/>
  <c r="BZ61" i="10"/>
  <c r="BZ62" i="10"/>
  <c r="BZ63" i="10"/>
  <c r="BZ64" i="10"/>
  <c r="BZ20" i="10"/>
  <c r="BX21" i="10"/>
  <c r="BX22" i="10"/>
  <c r="BX23" i="10"/>
  <c r="BX24" i="10"/>
  <c r="BX25" i="10"/>
  <c r="BX26" i="10"/>
  <c r="BX27" i="10"/>
  <c r="BX28" i="10"/>
  <c r="BX29" i="10"/>
  <c r="BX30" i="10"/>
  <c r="BX31" i="10"/>
  <c r="BX32" i="10"/>
  <c r="BX33" i="10"/>
  <c r="BX34" i="10"/>
  <c r="BX35" i="10"/>
  <c r="BX36" i="10"/>
  <c r="BX37" i="10"/>
  <c r="BX38" i="10"/>
  <c r="BX39" i="10"/>
  <c r="BX40" i="10"/>
  <c r="BX41" i="10"/>
  <c r="BX42" i="10"/>
  <c r="BX43" i="10"/>
  <c r="BX44" i="10"/>
  <c r="BX45" i="10"/>
  <c r="BX46" i="10"/>
  <c r="BX47" i="10"/>
  <c r="BX48" i="10"/>
  <c r="BX49" i="10"/>
  <c r="BX50" i="10"/>
  <c r="BX51" i="10"/>
  <c r="BX52" i="10"/>
  <c r="BX53" i="10"/>
  <c r="BX54" i="10"/>
  <c r="BX55" i="10"/>
  <c r="BX56" i="10"/>
  <c r="BX57" i="10"/>
  <c r="BX58" i="10"/>
  <c r="BX59" i="10"/>
  <c r="BX60" i="10"/>
  <c r="BX61" i="10"/>
  <c r="BX62" i="10"/>
  <c r="BX63" i="10"/>
  <c r="BX64" i="10"/>
  <c r="BX65" i="10"/>
  <c r="BX66" i="10"/>
  <c r="BX67" i="10"/>
  <c r="BX68" i="10"/>
  <c r="BX6" i="10"/>
  <c r="BX7" i="10"/>
  <c r="BX69" i="10"/>
  <c r="BX70" i="10"/>
  <c r="BX71" i="10"/>
  <c r="BX72" i="10"/>
  <c r="BX73" i="10"/>
  <c r="BX74" i="10"/>
  <c r="BX75" i="10"/>
  <c r="BX76" i="10"/>
  <c r="BX77" i="10"/>
  <c r="BX78" i="10"/>
  <c r="BX79" i="10"/>
  <c r="BX80" i="10"/>
  <c r="BX81" i="10"/>
  <c r="BX82" i="10"/>
  <c r="BX83" i="10"/>
  <c r="BX84" i="10"/>
  <c r="BX85" i="10"/>
  <c r="BX86" i="10"/>
  <c r="BX87" i="10"/>
  <c r="BX88" i="10"/>
  <c r="BX89" i="10"/>
  <c r="BX90" i="10"/>
  <c r="BX91" i="10"/>
  <c r="BX92" i="10"/>
  <c r="BX93" i="10"/>
  <c r="BX94" i="10"/>
  <c r="BX95" i="10"/>
  <c r="BX96" i="10"/>
  <c r="BX97" i="10"/>
  <c r="BX98" i="10"/>
  <c r="BX99" i="10"/>
  <c r="BX100" i="10"/>
  <c r="BX101" i="10"/>
  <c r="BX102" i="10"/>
  <c r="BX103" i="10"/>
  <c r="BX104" i="10"/>
  <c r="BX105" i="10"/>
  <c r="BX106" i="10"/>
  <c r="BX107" i="10"/>
  <c r="BX8" i="10"/>
  <c r="BX9" i="10"/>
  <c r="BX108" i="10"/>
  <c r="BX109" i="10"/>
  <c r="BX10" i="10"/>
  <c r="BX110" i="10"/>
  <c r="BX111" i="10"/>
  <c r="BX112" i="10"/>
  <c r="BX113" i="10"/>
  <c r="BX114" i="10"/>
  <c r="BX115" i="10"/>
  <c r="BX116" i="10"/>
  <c r="BX117" i="10"/>
  <c r="BX118" i="10"/>
  <c r="BX119" i="10"/>
  <c r="BX120" i="10"/>
  <c r="BX121" i="10"/>
  <c r="BX122" i="10"/>
  <c r="BX123" i="10"/>
  <c r="BX124" i="10"/>
  <c r="BX125" i="10"/>
  <c r="BX126" i="10"/>
  <c r="BX127" i="10"/>
  <c r="BX5" i="10"/>
  <c r="BX128" i="10"/>
  <c r="BX129" i="10"/>
  <c r="BX130" i="10"/>
  <c r="BX131" i="10"/>
  <c r="BX132" i="10"/>
  <c r="BX133" i="10"/>
  <c r="BX134" i="10"/>
  <c r="BX135" i="10"/>
  <c r="BX11" i="10"/>
  <c r="BX136" i="10"/>
  <c r="BX137" i="10"/>
  <c r="BX12" i="10"/>
  <c r="BX13" i="10"/>
  <c r="BX138" i="10"/>
  <c r="BX14" i="10"/>
  <c r="BX139" i="10"/>
  <c r="BX140" i="10"/>
  <c r="BX141" i="10"/>
  <c r="BX142" i="10"/>
  <c r="BX143" i="10"/>
  <c r="BX144" i="10"/>
  <c r="BX145" i="10"/>
  <c r="BX146" i="10"/>
  <c r="BX147" i="10"/>
  <c r="BX148" i="10"/>
  <c r="BX149" i="10"/>
  <c r="BX150" i="10"/>
  <c r="BX15" i="10"/>
  <c r="BX151" i="10"/>
  <c r="BX152" i="10"/>
  <c r="BX153" i="10"/>
  <c r="BX154" i="10"/>
  <c r="BX155" i="10"/>
  <c r="BX156" i="10"/>
  <c r="BX157" i="10"/>
  <c r="BX158" i="10"/>
  <c r="BX159" i="10"/>
  <c r="BX16" i="10"/>
  <c r="BX160" i="10"/>
  <c r="BX161" i="10"/>
  <c r="BX162" i="10"/>
  <c r="BX163" i="10"/>
  <c r="BX164" i="10"/>
  <c r="BX165" i="10"/>
  <c r="BX166" i="10"/>
  <c r="BX167" i="10"/>
  <c r="BX17" i="10"/>
  <c r="BX18" i="10"/>
  <c r="BX19" i="10"/>
  <c r="BX20" i="10"/>
  <c r="AT21" i="10"/>
  <c r="AT22" i="10"/>
  <c r="AT23" i="10"/>
  <c r="AT24" i="10"/>
  <c r="AT25" i="10"/>
  <c r="AT26" i="10"/>
  <c r="AT27" i="10"/>
  <c r="AT28" i="10"/>
  <c r="AT29" i="10"/>
  <c r="AT30" i="10"/>
  <c r="AT31" i="10"/>
  <c r="AT32" i="10"/>
  <c r="AT33" i="10"/>
  <c r="AT34" i="10"/>
  <c r="AT35" i="10"/>
  <c r="AT36" i="10"/>
  <c r="AT37" i="10"/>
  <c r="AT38" i="10"/>
  <c r="AT39" i="10"/>
  <c r="AT40" i="10"/>
  <c r="AT41" i="10"/>
  <c r="AT42" i="10"/>
  <c r="AT43" i="10"/>
  <c r="AT44" i="10"/>
  <c r="AT45" i="10"/>
  <c r="AT46" i="10"/>
  <c r="AT47" i="10"/>
  <c r="AT48" i="10"/>
  <c r="AT49" i="10"/>
  <c r="AT50" i="10"/>
  <c r="AT51" i="10"/>
  <c r="AT52" i="10"/>
  <c r="AT53" i="10"/>
  <c r="AT54" i="10"/>
  <c r="AT55" i="10"/>
  <c r="AT56" i="10"/>
  <c r="AT57" i="10"/>
  <c r="AT58" i="10"/>
  <c r="AT59" i="10"/>
  <c r="AT60" i="10"/>
  <c r="AT61" i="10"/>
  <c r="AT62" i="10"/>
  <c r="AT63" i="10"/>
  <c r="AT64" i="10"/>
  <c r="AT65" i="10"/>
  <c r="AT66" i="10"/>
  <c r="AT67" i="10"/>
  <c r="AT68" i="10"/>
  <c r="AT6" i="10"/>
  <c r="AT7" i="10"/>
  <c r="AT69" i="10"/>
  <c r="AT70" i="10"/>
  <c r="AT71" i="10"/>
  <c r="AT72" i="10"/>
  <c r="AT73" i="10"/>
  <c r="AT74" i="10"/>
  <c r="AT75" i="10"/>
  <c r="AT76" i="10"/>
  <c r="AT77" i="10"/>
  <c r="AT78" i="10"/>
  <c r="AT79" i="10"/>
  <c r="AT80" i="10"/>
  <c r="AT81" i="10"/>
  <c r="AT82" i="10"/>
  <c r="AT83" i="10"/>
  <c r="AT84" i="10"/>
  <c r="AT85" i="10"/>
  <c r="AT86" i="10"/>
  <c r="AT87" i="10"/>
  <c r="AT88" i="10"/>
  <c r="AT89" i="10"/>
  <c r="AT90" i="10"/>
  <c r="AT91" i="10"/>
  <c r="AT92" i="10"/>
  <c r="AT93" i="10"/>
  <c r="AT94" i="10"/>
  <c r="AT95" i="10"/>
  <c r="AT96" i="10"/>
  <c r="AT97" i="10"/>
  <c r="AT98" i="10"/>
  <c r="AT99" i="10"/>
  <c r="AT100" i="10"/>
  <c r="AT101" i="10"/>
  <c r="AT102" i="10"/>
  <c r="AT103" i="10"/>
  <c r="AT104" i="10"/>
  <c r="AT105" i="10"/>
  <c r="AT106" i="10"/>
  <c r="AT107" i="10"/>
  <c r="AT8" i="10"/>
  <c r="AT9" i="10"/>
  <c r="AT108" i="10"/>
  <c r="AT109" i="10"/>
  <c r="AT10" i="10"/>
  <c r="AT110" i="10"/>
  <c r="AT111" i="10"/>
  <c r="AT112" i="10"/>
  <c r="AT113" i="10"/>
  <c r="AT114" i="10"/>
  <c r="AT115" i="10"/>
  <c r="AT116" i="10"/>
  <c r="AT117" i="10"/>
  <c r="AT118" i="10"/>
  <c r="AT119" i="10"/>
  <c r="AT120" i="10"/>
  <c r="AT121" i="10"/>
  <c r="AT122" i="10"/>
  <c r="AT123" i="10"/>
  <c r="AT124" i="10"/>
  <c r="AT125" i="10"/>
  <c r="AT126" i="10"/>
  <c r="AT127" i="10"/>
  <c r="AT5" i="10"/>
  <c r="AT128" i="10"/>
  <c r="AT129" i="10"/>
  <c r="AT130" i="10"/>
  <c r="AT131" i="10"/>
  <c r="AT132" i="10"/>
  <c r="AT133" i="10"/>
  <c r="AT134" i="10"/>
  <c r="AT135" i="10"/>
  <c r="AT11" i="10"/>
  <c r="AT136" i="10"/>
  <c r="AT137" i="10"/>
  <c r="AT12" i="10"/>
  <c r="AT13" i="10"/>
  <c r="AT138" i="10"/>
  <c r="AT14" i="10"/>
  <c r="AT139" i="10"/>
  <c r="AT140" i="10"/>
  <c r="AT141" i="10"/>
  <c r="AT142" i="10"/>
  <c r="AT143" i="10"/>
  <c r="AT144" i="10"/>
  <c r="AT145" i="10"/>
  <c r="AT146" i="10"/>
  <c r="AT147" i="10"/>
  <c r="AT148" i="10"/>
  <c r="AT149" i="10"/>
  <c r="AT150" i="10"/>
  <c r="AT15" i="10"/>
  <c r="AT151" i="10"/>
  <c r="AT152" i="10"/>
  <c r="AT153" i="10"/>
  <c r="AT154" i="10"/>
  <c r="AT155" i="10"/>
  <c r="AT156" i="10"/>
  <c r="AT157" i="10"/>
  <c r="AT158" i="10"/>
  <c r="AT159" i="10"/>
  <c r="AT16" i="10"/>
  <c r="AT160" i="10"/>
  <c r="AT161" i="10"/>
  <c r="AT162" i="10"/>
  <c r="AT163" i="10"/>
  <c r="AT164" i="10"/>
  <c r="AT165" i="10"/>
  <c r="AT166" i="10"/>
  <c r="AT167" i="10"/>
  <c r="AT17" i="10"/>
  <c r="AT18" i="10"/>
  <c r="AT19" i="10"/>
  <c r="AT20" i="10"/>
  <c r="AQ53" i="10"/>
  <c r="AQ54" i="10"/>
  <c r="AQ55" i="10"/>
  <c r="AQ56" i="10"/>
  <c r="AQ57" i="10"/>
  <c r="AQ58" i="10"/>
  <c r="AQ59" i="10"/>
  <c r="AQ60" i="10"/>
  <c r="AQ61" i="10"/>
  <c r="AQ62" i="10"/>
  <c r="AQ63" i="10"/>
  <c r="AQ64" i="10"/>
  <c r="AQ65" i="10"/>
  <c r="AQ66" i="10"/>
  <c r="AQ67" i="10"/>
  <c r="AQ68" i="10"/>
  <c r="AQ6" i="10"/>
  <c r="AQ7" i="10"/>
  <c r="AQ69" i="10"/>
  <c r="AQ70" i="10"/>
  <c r="AQ71" i="10"/>
  <c r="AQ72" i="10"/>
  <c r="AQ73" i="10"/>
  <c r="AQ74" i="10"/>
  <c r="AQ75" i="10"/>
  <c r="AQ76" i="10"/>
  <c r="AQ77" i="10"/>
  <c r="AQ78" i="10"/>
  <c r="AQ79" i="10"/>
  <c r="AQ80" i="10"/>
  <c r="AQ81" i="10"/>
  <c r="AQ82" i="10"/>
  <c r="AQ83" i="10"/>
  <c r="AQ84" i="10"/>
  <c r="AQ85" i="10"/>
  <c r="AQ86" i="10"/>
  <c r="AQ87" i="10"/>
  <c r="AQ88" i="10"/>
  <c r="AQ89" i="10"/>
  <c r="AQ90" i="10"/>
  <c r="AQ91" i="10"/>
  <c r="AQ92" i="10"/>
  <c r="AQ93" i="10"/>
  <c r="AQ94" i="10"/>
  <c r="AQ95" i="10"/>
  <c r="AQ96" i="10"/>
  <c r="AQ97" i="10"/>
  <c r="AQ98" i="10"/>
  <c r="AQ99" i="10"/>
  <c r="AQ100" i="10"/>
  <c r="AQ101" i="10"/>
  <c r="AQ102" i="10"/>
  <c r="AQ103" i="10"/>
  <c r="AQ104" i="10"/>
  <c r="AQ105" i="10"/>
  <c r="AQ106" i="10"/>
  <c r="AQ107" i="10"/>
  <c r="AQ8" i="10"/>
  <c r="AQ9" i="10"/>
  <c r="AQ108" i="10"/>
  <c r="AQ109" i="10"/>
  <c r="AQ10" i="10"/>
  <c r="AQ110" i="10"/>
  <c r="AQ111" i="10"/>
  <c r="AQ112" i="10"/>
  <c r="AQ113" i="10"/>
  <c r="AQ114" i="10"/>
  <c r="AQ115" i="10"/>
  <c r="AQ116" i="10"/>
  <c r="AQ117" i="10"/>
  <c r="AQ118" i="10"/>
  <c r="AQ119" i="10"/>
  <c r="AQ120" i="10"/>
  <c r="AQ121" i="10"/>
  <c r="AQ122" i="10"/>
  <c r="AQ123" i="10"/>
  <c r="AQ124" i="10"/>
  <c r="AQ125" i="10"/>
  <c r="AQ126" i="10"/>
  <c r="AQ127" i="10"/>
  <c r="AQ5" i="10"/>
  <c r="AQ128" i="10"/>
  <c r="AQ129" i="10"/>
  <c r="AQ130" i="10"/>
  <c r="AQ131" i="10"/>
  <c r="AQ132" i="10"/>
  <c r="AQ133" i="10"/>
  <c r="AQ134" i="10"/>
  <c r="AQ135" i="10"/>
  <c r="AQ11" i="10"/>
  <c r="AQ136" i="10"/>
  <c r="AQ137" i="10"/>
  <c r="AQ12" i="10"/>
  <c r="AQ13" i="10"/>
  <c r="AQ138" i="10"/>
  <c r="AQ14" i="10"/>
  <c r="AQ139" i="10"/>
  <c r="AQ140" i="10"/>
  <c r="AQ141" i="10"/>
  <c r="AQ142" i="10"/>
  <c r="AQ143" i="10"/>
  <c r="AQ144" i="10"/>
  <c r="AQ145" i="10"/>
  <c r="AQ146" i="10"/>
  <c r="AQ147" i="10"/>
  <c r="AQ148" i="10"/>
  <c r="AQ149" i="10"/>
  <c r="AQ150" i="10"/>
  <c r="AQ15" i="10"/>
  <c r="AQ151" i="10"/>
  <c r="AQ152" i="10"/>
  <c r="AQ153" i="10"/>
  <c r="AQ154" i="10"/>
  <c r="AQ155" i="10"/>
  <c r="AQ156" i="10"/>
  <c r="AQ157" i="10"/>
  <c r="AQ158" i="10"/>
  <c r="AQ159" i="10"/>
  <c r="AQ16" i="10"/>
  <c r="AQ160" i="10"/>
  <c r="AQ161" i="10"/>
  <c r="AQ162" i="10"/>
  <c r="AQ163" i="10"/>
  <c r="AQ164" i="10"/>
  <c r="AQ165" i="10"/>
  <c r="AQ166" i="10"/>
  <c r="AQ167" i="10"/>
  <c r="AQ17" i="10"/>
  <c r="AQ18" i="10"/>
  <c r="AQ19" i="10"/>
  <c r="AQ21" i="10"/>
  <c r="AQ22" i="10"/>
  <c r="AQ23" i="10"/>
  <c r="AQ24" i="10"/>
  <c r="AQ25" i="10"/>
  <c r="AQ26" i="10"/>
  <c r="AQ27" i="10"/>
  <c r="AQ28" i="10"/>
  <c r="AQ29" i="10"/>
  <c r="AQ30" i="10"/>
  <c r="AQ31" i="10"/>
  <c r="AQ32" i="10"/>
  <c r="AQ33" i="10"/>
  <c r="AQ34" i="10"/>
  <c r="AQ35" i="10"/>
  <c r="AQ36" i="10"/>
  <c r="AQ37" i="10"/>
  <c r="AQ38" i="10"/>
  <c r="AQ39" i="10"/>
  <c r="AQ40" i="10"/>
  <c r="AQ41" i="10"/>
  <c r="AQ42" i="10"/>
  <c r="AQ43" i="10"/>
  <c r="AQ44" i="10"/>
  <c r="AQ45" i="10"/>
  <c r="AQ46" i="10"/>
  <c r="AQ47" i="10"/>
  <c r="AQ48" i="10"/>
  <c r="AQ49" i="10"/>
  <c r="AQ50" i="10"/>
  <c r="AQ51" i="10"/>
  <c r="AQ52" i="10"/>
  <c r="AQ20" i="10"/>
  <c r="X49" i="10"/>
  <c r="X50" i="10"/>
  <c r="X51" i="10"/>
  <c r="X52" i="10"/>
  <c r="X53" i="10"/>
  <c r="X54" i="10"/>
  <c r="X55" i="10"/>
  <c r="X56" i="10"/>
  <c r="X57" i="10"/>
  <c r="X58" i="10"/>
  <c r="X59" i="10"/>
  <c r="X60" i="10"/>
  <c r="X61" i="10"/>
  <c r="X62" i="10"/>
  <c r="X63" i="10"/>
  <c r="X64" i="10"/>
  <c r="X65" i="10"/>
  <c r="X66" i="10"/>
  <c r="X67" i="10"/>
  <c r="X68" i="10"/>
  <c r="X6" i="10"/>
  <c r="X7" i="10"/>
  <c r="X69" i="10"/>
  <c r="X70" i="10"/>
  <c r="X71" i="10"/>
  <c r="X72" i="10"/>
  <c r="X73" i="10"/>
  <c r="X74" i="10"/>
  <c r="X75" i="10"/>
  <c r="X76" i="10"/>
  <c r="X77" i="10"/>
  <c r="X78" i="10"/>
  <c r="X79" i="10"/>
  <c r="X80" i="10"/>
  <c r="X81" i="10"/>
  <c r="X82" i="10"/>
  <c r="X83" i="10"/>
  <c r="X84" i="10"/>
  <c r="X85" i="10"/>
  <c r="X86" i="10"/>
  <c r="X87" i="10"/>
  <c r="X88" i="10"/>
  <c r="X89" i="10"/>
  <c r="X90" i="10"/>
  <c r="X91" i="10"/>
  <c r="X92" i="10"/>
  <c r="X93" i="10"/>
  <c r="X94" i="10"/>
  <c r="X95" i="10"/>
  <c r="X96" i="10"/>
  <c r="X97" i="10"/>
  <c r="X98" i="10"/>
  <c r="X99" i="10"/>
  <c r="X100" i="10"/>
  <c r="X101" i="10"/>
  <c r="X102" i="10"/>
  <c r="X103" i="10"/>
  <c r="X104" i="10"/>
  <c r="X105" i="10"/>
  <c r="X106" i="10"/>
  <c r="X107" i="10"/>
  <c r="X8" i="10"/>
  <c r="X9" i="10"/>
  <c r="X108" i="10"/>
  <c r="X109" i="10"/>
  <c r="X10" i="10"/>
  <c r="X110" i="10"/>
  <c r="X111" i="10"/>
  <c r="X112" i="10"/>
  <c r="X113" i="10"/>
  <c r="X114" i="10"/>
  <c r="X115" i="10"/>
  <c r="X116" i="10"/>
  <c r="X117" i="10"/>
  <c r="X118" i="10"/>
  <c r="X119" i="10"/>
  <c r="X120" i="10"/>
  <c r="X121" i="10"/>
  <c r="X122" i="10"/>
  <c r="X123" i="10"/>
  <c r="X124" i="10"/>
  <c r="X125" i="10"/>
  <c r="X126" i="10"/>
  <c r="X127" i="10"/>
  <c r="X5" i="10"/>
  <c r="X128" i="10"/>
  <c r="X129" i="10"/>
  <c r="X130" i="10"/>
  <c r="X131" i="10"/>
  <c r="X132" i="10"/>
  <c r="X133" i="10"/>
  <c r="X134" i="10"/>
  <c r="X135" i="10"/>
  <c r="X11" i="10"/>
  <c r="X136" i="10"/>
  <c r="X137" i="10"/>
  <c r="X12" i="10"/>
  <c r="X13" i="10"/>
  <c r="X138" i="10"/>
  <c r="X14" i="10"/>
  <c r="X139" i="10"/>
  <c r="X140" i="10"/>
  <c r="X141" i="10"/>
  <c r="X142" i="10"/>
  <c r="X143" i="10"/>
  <c r="X144" i="10"/>
  <c r="X145" i="10"/>
  <c r="X146" i="10"/>
  <c r="X147" i="10"/>
  <c r="X148" i="10"/>
  <c r="X149" i="10"/>
  <c r="X150" i="10"/>
  <c r="X15" i="10"/>
  <c r="X151" i="10"/>
  <c r="X152" i="10"/>
  <c r="X153" i="10"/>
  <c r="X154" i="10"/>
  <c r="X155" i="10"/>
  <c r="X156" i="10"/>
  <c r="X157" i="10"/>
  <c r="X158" i="10"/>
  <c r="X159" i="10"/>
  <c r="X16" i="10"/>
  <c r="X160" i="10"/>
  <c r="X161" i="10"/>
  <c r="X162" i="10"/>
  <c r="X163" i="10"/>
  <c r="X164" i="10"/>
  <c r="X165" i="10"/>
  <c r="X166" i="10"/>
  <c r="X167" i="10"/>
  <c r="X17" i="10"/>
  <c r="X18" i="10"/>
  <c r="X19" i="10"/>
  <c r="X21" i="10"/>
  <c r="X22" i="10"/>
  <c r="X23" i="10"/>
  <c r="X24" i="10"/>
  <c r="X25" i="10"/>
  <c r="X26" i="10"/>
  <c r="X27" i="10"/>
  <c r="X28" i="10"/>
  <c r="X29" i="10"/>
  <c r="X30" i="10"/>
  <c r="X31" i="10"/>
  <c r="X32" i="10"/>
  <c r="X33" i="10"/>
  <c r="X34" i="10"/>
  <c r="X35" i="10"/>
  <c r="X36" i="10"/>
  <c r="X37" i="10"/>
  <c r="X38" i="10"/>
  <c r="X39" i="10"/>
  <c r="X40" i="10"/>
  <c r="X41" i="10"/>
  <c r="X42" i="10"/>
  <c r="X43" i="10"/>
  <c r="X44" i="10"/>
  <c r="X45" i="10"/>
  <c r="X46" i="10"/>
  <c r="X47" i="10"/>
  <c r="X48" i="10"/>
  <c r="X20" i="10"/>
  <c r="CV19" i="10"/>
  <c r="O19" i="10" s="1"/>
  <c r="CV21" i="10"/>
  <c r="O21" i="10" s="1"/>
  <c r="CV22" i="10"/>
  <c r="O22" i="10" s="1"/>
  <c r="CV23" i="10"/>
  <c r="O23" i="10" s="1"/>
  <c r="CV24" i="10"/>
  <c r="O24" i="10" s="1"/>
  <c r="CV25" i="10"/>
  <c r="O25" i="10" s="1"/>
  <c r="CV26" i="10"/>
  <c r="O26" i="10" s="1"/>
  <c r="CV27" i="10"/>
  <c r="O27" i="10" s="1"/>
  <c r="CV28" i="10"/>
  <c r="O28" i="10" s="1"/>
  <c r="CV29" i="10"/>
  <c r="O29" i="10" s="1"/>
  <c r="CV30" i="10"/>
  <c r="O30" i="10" s="1"/>
  <c r="CV31" i="10"/>
  <c r="O31" i="10" s="1"/>
  <c r="CV32" i="10"/>
  <c r="O32" i="10" s="1"/>
  <c r="CV33" i="10"/>
  <c r="O33" i="10" s="1"/>
  <c r="CV34" i="10"/>
  <c r="O34" i="10" s="1"/>
  <c r="CV35" i="10"/>
  <c r="O35" i="10" s="1"/>
  <c r="CV36" i="10"/>
  <c r="O36" i="10" s="1"/>
  <c r="CV37" i="10"/>
  <c r="O37" i="10" s="1"/>
  <c r="CV38" i="10"/>
  <c r="O38" i="10" s="1"/>
  <c r="CV39" i="10"/>
  <c r="O39" i="10" s="1"/>
  <c r="CV40" i="10"/>
  <c r="O40" i="10" s="1"/>
  <c r="CV41" i="10"/>
  <c r="O41" i="10" s="1"/>
  <c r="CV42" i="10"/>
  <c r="O42" i="10" s="1"/>
  <c r="CV43" i="10"/>
  <c r="O43" i="10" s="1"/>
  <c r="CV44" i="10"/>
  <c r="O44" i="10" s="1"/>
  <c r="CV45" i="10"/>
  <c r="O45" i="10" s="1"/>
  <c r="CV46" i="10"/>
  <c r="O46" i="10" s="1"/>
  <c r="CV47" i="10"/>
  <c r="O47" i="10" s="1"/>
  <c r="CV48" i="10"/>
  <c r="O48" i="10" s="1"/>
  <c r="CV49" i="10"/>
  <c r="O49" i="10" s="1"/>
  <c r="CV50" i="10"/>
  <c r="O50" i="10" s="1"/>
  <c r="CV51" i="10"/>
  <c r="O51" i="10" s="1"/>
  <c r="CV52" i="10"/>
  <c r="O52" i="10" s="1"/>
  <c r="CV53" i="10"/>
  <c r="O53" i="10" s="1"/>
  <c r="CV54" i="10"/>
  <c r="O54" i="10" s="1"/>
  <c r="CV55" i="10"/>
  <c r="O55" i="10" s="1"/>
  <c r="CV56" i="10"/>
  <c r="O56" i="10" s="1"/>
  <c r="CV57" i="10"/>
  <c r="O57" i="10" s="1"/>
  <c r="CV58" i="10"/>
  <c r="O58" i="10" s="1"/>
  <c r="CV59" i="10"/>
  <c r="O59" i="10" s="1"/>
  <c r="CV60" i="10"/>
  <c r="O60" i="10" s="1"/>
  <c r="CV61" i="10"/>
  <c r="O61" i="10" s="1"/>
  <c r="CV62" i="10"/>
  <c r="O62" i="10" s="1"/>
  <c r="CV63" i="10"/>
  <c r="O63" i="10" s="1"/>
  <c r="CV64" i="10"/>
  <c r="O64" i="10" s="1"/>
  <c r="CV65" i="10"/>
  <c r="O65" i="10" s="1"/>
  <c r="CV66" i="10"/>
  <c r="O66" i="10" s="1"/>
  <c r="CV67" i="10"/>
  <c r="O67" i="10" s="1"/>
  <c r="CV68" i="10"/>
  <c r="O68" i="10" s="1"/>
  <c r="CV6" i="10"/>
  <c r="O6" i="10" s="1"/>
  <c r="CV7" i="10"/>
  <c r="O7" i="10" s="1"/>
  <c r="CV69" i="10"/>
  <c r="O69" i="10" s="1"/>
  <c r="CV70" i="10"/>
  <c r="O70" i="10" s="1"/>
  <c r="CV71" i="10"/>
  <c r="O71" i="10" s="1"/>
  <c r="CV72" i="10"/>
  <c r="O72" i="10" s="1"/>
  <c r="CV73" i="10"/>
  <c r="O73" i="10" s="1"/>
  <c r="CV74" i="10"/>
  <c r="O74" i="10" s="1"/>
  <c r="CV75" i="10"/>
  <c r="O75" i="10" s="1"/>
  <c r="CV76" i="10"/>
  <c r="O76" i="10" s="1"/>
  <c r="CV77" i="10"/>
  <c r="O77" i="10" s="1"/>
  <c r="CV78" i="10"/>
  <c r="O78" i="10" s="1"/>
  <c r="CV79" i="10"/>
  <c r="O79" i="10" s="1"/>
  <c r="CV80" i="10"/>
  <c r="O80" i="10" s="1"/>
  <c r="CV81" i="10"/>
  <c r="O81" i="10" s="1"/>
  <c r="CV82" i="10"/>
  <c r="O82" i="10" s="1"/>
  <c r="CV83" i="10"/>
  <c r="O83" i="10" s="1"/>
  <c r="CV84" i="10"/>
  <c r="O84" i="10" s="1"/>
  <c r="CV85" i="10"/>
  <c r="O85" i="10" s="1"/>
  <c r="CV86" i="10"/>
  <c r="O86" i="10" s="1"/>
  <c r="CV87" i="10"/>
  <c r="O87" i="10" s="1"/>
  <c r="CV88" i="10"/>
  <c r="O88" i="10" s="1"/>
  <c r="CV89" i="10"/>
  <c r="O89" i="10" s="1"/>
  <c r="CV90" i="10"/>
  <c r="O90" i="10" s="1"/>
  <c r="CV91" i="10"/>
  <c r="O91" i="10" s="1"/>
  <c r="CV92" i="10"/>
  <c r="O92" i="10" s="1"/>
  <c r="CV93" i="10"/>
  <c r="O93" i="10" s="1"/>
  <c r="CV94" i="10"/>
  <c r="O94" i="10" s="1"/>
  <c r="CV95" i="10"/>
  <c r="O95" i="10" s="1"/>
  <c r="CV96" i="10"/>
  <c r="O96" i="10" s="1"/>
  <c r="CV97" i="10"/>
  <c r="O97" i="10" s="1"/>
  <c r="CV98" i="10"/>
  <c r="O98" i="10" s="1"/>
  <c r="CV99" i="10"/>
  <c r="O99" i="10" s="1"/>
  <c r="CV100" i="10"/>
  <c r="O100" i="10" s="1"/>
  <c r="CV101" i="10"/>
  <c r="O101" i="10" s="1"/>
  <c r="CV102" i="10"/>
  <c r="O102" i="10" s="1"/>
  <c r="CV103" i="10"/>
  <c r="O103" i="10" s="1"/>
  <c r="CV104" i="10"/>
  <c r="O104" i="10" s="1"/>
  <c r="CV105" i="10"/>
  <c r="O105" i="10" s="1"/>
  <c r="CV106" i="10"/>
  <c r="O106" i="10" s="1"/>
  <c r="CV107" i="10"/>
  <c r="O107" i="10" s="1"/>
  <c r="CV8" i="10"/>
  <c r="O8" i="10" s="1"/>
  <c r="CV9" i="10"/>
  <c r="O9" i="10" s="1"/>
  <c r="CV108" i="10"/>
  <c r="O108" i="10" s="1"/>
  <c r="CV109" i="10"/>
  <c r="O109" i="10" s="1"/>
  <c r="CV10" i="10"/>
  <c r="O10" i="10" s="1"/>
  <c r="CV110" i="10"/>
  <c r="O110" i="10" s="1"/>
  <c r="CV111" i="10"/>
  <c r="O111" i="10" s="1"/>
  <c r="CV112" i="10"/>
  <c r="O112" i="10" s="1"/>
  <c r="CV113" i="10"/>
  <c r="O113" i="10" s="1"/>
  <c r="CV114" i="10"/>
  <c r="O114" i="10" s="1"/>
  <c r="CV115" i="10"/>
  <c r="O115" i="10" s="1"/>
  <c r="CV116" i="10"/>
  <c r="O116" i="10" s="1"/>
  <c r="CV117" i="10"/>
  <c r="O117" i="10" s="1"/>
  <c r="CV118" i="10"/>
  <c r="O118" i="10" s="1"/>
  <c r="CV119" i="10"/>
  <c r="O119" i="10" s="1"/>
  <c r="CV120" i="10"/>
  <c r="O120" i="10" s="1"/>
  <c r="CV121" i="10"/>
  <c r="O121" i="10" s="1"/>
  <c r="CV122" i="10"/>
  <c r="O122" i="10" s="1"/>
  <c r="CV123" i="10"/>
  <c r="O123" i="10" s="1"/>
  <c r="CV124" i="10"/>
  <c r="O124" i="10" s="1"/>
  <c r="CV125" i="10"/>
  <c r="O125" i="10" s="1"/>
  <c r="CV126" i="10"/>
  <c r="O126" i="10" s="1"/>
  <c r="CV127" i="10"/>
  <c r="O127" i="10" s="1"/>
  <c r="CV5" i="10"/>
  <c r="O5" i="10" s="1"/>
  <c r="CV128" i="10"/>
  <c r="O128" i="10" s="1"/>
  <c r="CV129" i="10"/>
  <c r="O129" i="10" s="1"/>
  <c r="CV130" i="10"/>
  <c r="O130" i="10" s="1"/>
  <c r="CV131" i="10"/>
  <c r="O131" i="10" s="1"/>
  <c r="CV132" i="10"/>
  <c r="O132" i="10" s="1"/>
  <c r="CV133" i="10"/>
  <c r="O133" i="10" s="1"/>
  <c r="CV134" i="10"/>
  <c r="O134" i="10" s="1"/>
  <c r="CV135" i="10"/>
  <c r="O135" i="10" s="1"/>
  <c r="CV11" i="10"/>
  <c r="O11" i="10" s="1"/>
  <c r="CV136" i="10"/>
  <c r="O136" i="10" s="1"/>
  <c r="CV137" i="10"/>
  <c r="O137" i="10" s="1"/>
  <c r="CV12" i="10"/>
  <c r="O12" i="10" s="1"/>
  <c r="CV13" i="10"/>
  <c r="O13" i="10" s="1"/>
  <c r="CV138" i="10"/>
  <c r="O138" i="10" s="1"/>
  <c r="CV14" i="10"/>
  <c r="O14" i="10" s="1"/>
  <c r="CV139" i="10"/>
  <c r="O139" i="10" s="1"/>
  <c r="CV140" i="10"/>
  <c r="O140" i="10" s="1"/>
  <c r="CV141" i="10"/>
  <c r="O141" i="10" s="1"/>
  <c r="CV142" i="10"/>
  <c r="O142" i="10" s="1"/>
  <c r="CV143" i="10"/>
  <c r="O143" i="10" s="1"/>
  <c r="CV144" i="10"/>
  <c r="O144" i="10" s="1"/>
  <c r="CV145" i="10"/>
  <c r="O145" i="10" s="1"/>
  <c r="CV146" i="10"/>
  <c r="O146" i="10" s="1"/>
  <c r="CV147" i="10"/>
  <c r="O147" i="10" s="1"/>
  <c r="CV148" i="10"/>
  <c r="O148" i="10" s="1"/>
  <c r="CV149" i="10"/>
  <c r="O149" i="10" s="1"/>
  <c r="CV150" i="10"/>
  <c r="O150" i="10" s="1"/>
  <c r="CV15" i="10"/>
  <c r="O15" i="10" s="1"/>
  <c r="CV151" i="10"/>
  <c r="O151" i="10" s="1"/>
  <c r="CV152" i="10"/>
  <c r="O152" i="10" s="1"/>
  <c r="CV153" i="10"/>
  <c r="O153" i="10" s="1"/>
  <c r="CV154" i="10"/>
  <c r="O154" i="10" s="1"/>
  <c r="CV155" i="10"/>
  <c r="O155" i="10" s="1"/>
  <c r="CV156" i="10"/>
  <c r="O156" i="10" s="1"/>
  <c r="CV157" i="10"/>
  <c r="O157" i="10" s="1"/>
  <c r="CV158" i="10"/>
  <c r="O158" i="10" s="1"/>
  <c r="CV159" i="10"/>
  <c r="O159" i="10" s="1"/>
  <c r="CV16" i="10"/>
  <c r="O16" i="10" s="1"/>
  <c r="CV160" i="10"/>
  <c r="O160" i="10" s="1"/>
  <c r="CV161" i="10"/>
  <c r="O161" i="10" s="1"/>
  <c r="CV162" i="10"/>
  <c r="O162" i="10" s="1"/>
  <c r="CV163" i="10"/>
  <c r="O163" i="10" s="1"/>
  <c r="CV164" i="10"/>
  <c r="O164" i="10" s="1"/>
  <c r="CV165" i="10"/>
  <c r="O165" i="10" s="1"/>
  <c r="CV166" i="10"/>
  <c r="O166" i="10" s="1"/>
  <c r="CV167" i="10"/>
  <c r="O167" i="10" s="1"/>
  <c r="CV17" i="10"/>
  <c r="O17" i="10" s="1"/>
  <c r="CV18" i="10"/>
  <c r="O18" i="10" s="1"/>
  <c r="CV20" i="10"/>
  <c r="O20" i="10" s="1"/>
  <c r="M21" i="10"/>
  <c r="M20"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 i="10"/>
  <c r="M7"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8" i="10"/>
  <c r="M9" i="10"/>
  <c r="M108" i="10"/>
  <c r="M109" i="10"/>
  <c r="M10" i="10"/>
  <c r="M110" i="10"/>
  <c r="M111" i="10"/>
  <c r="M112" i="10"/>
  <c r="M113" i="10"/>
  <c r="M114" i="10"/>
  <c r="M115" i="10"/>
  <c r="M116" i="10"/>
  <c r="M117" i="10"/>
  <c r="M118" i="10"/>
  <c r="M119" i="10"/>
  <c r="M120" i="10"/>
  <c r="M121" i="10"/>
  <c r="M122" i="10"/>
  <c r="M123" i="10"/>
  <c r="M124" i="10"/>
  <c r="M125" i="10"/>
  <c r="M126" i="10"/>
  <c r="M127" i="10"/>
  <c r="M5" i="10"/>
  <c r="M128" i="10"/>
  <c r="M129" i="10"/>
  <c r="M130" i="10"/>
  <c r="M131" i="10"/>
  <c r="M132" i="10"/>
  <c r="M133" i="10"/>
  <c r="M134" i="10"/>
  <c r="M135" i="10"/>
  <c r="M11" i="10"/>
  <c r="M136" i="10"/>
  <c r="M137" i="10"/>
  <c r="M12" i="10"/>
  <c r="M13" i="10"/>
  <c r="M138" i="10"/>
  <c r="M14" i="10"/>
  <c r="M139" i="10"/>
  <c r="M140" i="10"/>
  <c r="M141" i="10"/>
  <c r="M142" i="10"/>
  <c r="M143" i="10"/>
  <c r="M144" i="10"/>
  <c r="M145" i="10"/>
  <c r="M146" i="10"/>
  <c r="M147" i="10"/>
  <c r="M148" i="10"/>
  <c r="M149" i="10"/>
  <c r="M150" i="10"/>
  <c r="M15" i="10"/>
  <c r="M151" i="10"/>
  <c r="M152" i="10"/>
  <c r="M153" i="10"/>
  <c r="M154" i="10"/>
  <c r="M155" i="10"/>
  <c r="M156" i="10"/>
  <c r="M157" i="10"/>
  <c r="M158" i="10"/>
  <c r="M159" i="10"/>
  <c r="M16" i="10"/>
  <c r="M160" i="10"/>
  <c r="M161" i="10"/>
  <c r="M162" i="10"/>
  <c r="M163" i="10"/>
  <c r="M164" i="10"/>
  <c r="M165" i="10"/>
  <c r="M166" i="10"/>
  <c r="M167" i="10"/>
  <c r="M17" i="10"/>
  <c r="M18" i="10"/>
  <c r="M19" i="10"/>
  <c r="CN20" i="10"/>
  <c r="Z20" i="10" s="1"/>
  <c r="CN19" i="10"/>
  <c r="Z19" i="10" s="1"/>
  <c r="CN21" i="10"/>
  <c r="Z21" i="10" s="1"/>
  <c r="CN22" i="10"/>
  <c r="Z22" i="10" s="1"/>
  <c r="CN23" i="10"/>
  <c r="Z23" i="10" s="1"/>
  <c r="CN24" i="10"/>
  <c r="Z24" i="10" s="1"/>
  <c r="CN25" i="10"/>
  <c r="Z25" i="10" s="1"/>
  <c r="CN26" i="10"/>
  <c r="Z26" i="10" s="1"/>
  <c r="CN27" i="10"/>
  <c r="Z27" i="10" s="1"/>
  <c r="CN28" i="10"/>
  <c r="Z28" i="10" s="1"/>
  <c r="CN29" i="10"/>
  <c r="Z29" i="10" s="1"/>
  <c r="CN30" i="10"/>
  <c r="Z30" i="10" s="1"/>
  <c r="CN31" i="10"/>
  <c r="Z31" i="10" s="1"/>
  <c r="CN32" i="10"/>
  <c r="Z32" i="10" s="1"/>
  <c r="CN33" i="10"/>
  <c r="Z33" i="10" s="1"/>
  <c r="CN34" i="10"/>
  <c r="Z34" i="10" s="1"/>
  <c r="CN35" i="10"/>
  <c r="Z35" i="10" s="1"/>
  <c r="CN36" i="10"/>
  <c r="Z36" i="10" s="1"/>
  <c r="CN37" i="10"/>
  <c r="Z37" i="10" s="1"/>
  <c r="CN38" i="10"/>
  <c r="Z38" i="10" s="1"/>
  <c r="CN39" i="10"/>
  <c r="Z39" i="10" s="1"/>
  <c r="CN40" i="10"/>
  <c r="Z40" i="10" s="1"/>
  <c r="CN41" i="10"/>
  <c r="Z41" i="10" s="1"/>
  <c r="CN42" i="10"/>
  <c r="Z42" i="10" s="1"/>
  <c r="CN43" i="10"/>
  <c r="Z43" i="10" s="1"/>
  <c r="CN44" i="10"/>
  <c r="Z44" i="10" s="1"/>
  <c r="CN45" i="10"/>
  <c r="Z45" i="10" s="1"/>
  <c r="CN46" i="10"/>
  <c r="Z46" i="10" s="1"/>
  <c r="CN47" i="10"/>
  <c r="Z47" i="10" s="1"/>
  <c r="CN48" i="10"/>
  <c r="Z48" i="10" s="1"/>
  <c r="CN49" i="10"/>
  <c r="Z49" i="10" s="1"/>
  <c r="CN50" i="10"/>
  <c r="Z50" i="10" s="1"/>
  <c r="CN51" i="10"/>
  <c r="Z51" i="10" s="1"/>
  <c r="CN52" i="10"/>
  <c r="Z52" i="10" s="1"/>
  <c r="CN53" i="10"/>
  <c r="Z53" i="10" s="1"/>
  <c r="CN54" i="10"/>
  <c r="Z54" i="10" s="1"/>
  <c r="CN55" i="10"/>
  <c r="Z55" i="10" s="1"/>
  <c r="CN56" i="10"/>
  <c r="Z56" i="10" s="1"/>
  <c r="CN57" i="10"/>
  <c r="Z57" i="10" s="1"/>
  <c r="CN58" i="10"/>
  <c r="Z58" i="10" s="1"/>
  <c r="CN59" i="10"/>
  <c r="Z59" i="10" s="1"/>
  <c r="CN60" i="10"/>
  <c r="Z60" i="10" s="1"/>
  <c r="CN61" i="10"/>
  <c r="Z61" i="10" s="1"/>
  <c r="CN62" i="10"/>
  <c r="Z62" i="10" s="1"/>
  <c r="CN63" i="10"/>
  <c r="Z63" i="10" s="1"/>
  <c r="CN64" i="10"/>
  <c r="Z64" i="10" s="1"/>
  <c r="CN65" i="10"/>
  <c r="Z65" i="10" s="1"/>
  <c r="CN66" i="10"/>
  <c r="Z66" i="10" s="1"/>
  <c r="CN67" i="10"/>
  <c r="Z67" i="10" s="1"/>
  <c r="CN68" i="10"/>
  <c r="Z68" i="10" s="1"/>
  <c r="CN6" i="10"/>
  <c r="Z6" i="10" s="1"/>
  <c r="CN7" i="10"/>
  <c r="Z7" i="10" s="1"/>
  <c r="CN69" i="10"/>
  <c r="Z69" i="10" s="1"/>
  <c r="CN70" i="10"/>
  <c r="Z70" i="10" s="1"/>
  <c r="CN71" i="10"/>
  <c r="Z71" i="10" s="1"/>
  <c r="CN72" i="10"/>
  <c r="Z72" i="10" s="1"/>
  <c r="CN73" i="10"/>
  <c r="Z73" i="10" s="1"/>
  <c r="CN74" i="10"/>
  <c r="Z74" i="10" s="1"/>
  <c r="CN75" i="10"/>
  <c r="Z75" i="10" s="1"/>
  <c r="CN76" i="10"/>
  <c r="Z76" i="10" s="1"/>
  <c r="CN77" i="10"/>
  <c r="Z77" i="10" s="1"/>
  <c r="CN78" i="10"/>
  <c r="Z78" i="10" s="1"/>
  <c r="CN79" i="10"/>
  <c r="Z79" i="10" s="1"/>
  <c r="CN80" i="10"/>
  <c r="Z80" i="10" s="1"/>
  <c r="CN81" i="10"/>
  <c r="Z81" i="10" s="1"/>
  <c r="CN82" i="10"/>
  <c r="Z82" i="10" s="1"/>
  <c r="CN83" i="10"/>
  <c r="Z83" i="10" s="1"/>
  <c r="CN84" i="10"/>
  <c r="Z84" i="10" s="1"/>
  <c r="CN85" i="10"/>
  <c r="Z85" i="10" s="1"/>
  <c r="CN86" i="10"/>
  <c r="Z86" i="10" s="1"/>
  <c r="CN87" i="10"/>
  <c r="Z87" i="10" s="1"/>
  <c r="CN88" i="10"/>
  <c r="Z88" i="10" s="1"/>
  <c r="CN89" i="10"/>
  <c r="Z89" i="10" s="1"/>
  <c r="CN90" i="10"/>
  <c r="Z90" i="10" s="1"/>
  <c r="CN91" i="10"/>
  <c r="Z91" i="10" s="1"/>
  <c r="CN92" i="10"/>
  <c r="Z92" i="10" s="1"/>
  <c r="CN93" i="10"/>
  <c r="Z93" i="10" s="1"/>
  <c r="CN94" i="10"/>
  <c r="Z94" i="10" s="1"/>
  <c r="CN95" i="10"/>
  <c r="Z95" i="10" s="1"/>
  <c r="CN96" i="10"/>
  <c r="Z96" i="10" s="1"/>
  <c r="CN97" i="10"/>
  <c r="Z97" i="10" s="1"/>
  <c r="CN98" i="10"/>
  <c r="Z98" i="10" s="1"/>
  <c r="CN99" i="10"/>
  <c r="Z99" i="10" s="1"/>
  <c r="CN100" i="10"/>
  <c r="Z100" i="10" s="1"/>
  <c r="CN101" i="10"/>
  <c r="Z101" i="10" s="1"/>
  <c r="CN102" i="10"/>
  <c r="Z102" i="10" s="1"/>
  <c r="CN103" i="10"/>
  <c r="Z103" i="10" s="1"/>
  <c r="CN104" i="10"/>
  <c r="Z104" i="10" s="1"/>
  <c r="CN105" i="10"/>
  <c r="Z105" i="10" s="1"/>
  <c r="CN106" i="10"/>
  <c r="Z106" i="10" s="1"/>
  <c r="CN107" i="10"/>
  <c r="Z107" i="10" s="1"/>
  <c r="CN8" i="10"/>
  <c r="Z8" i="10" s="1"/>
  <c r="CN9" i="10"/>
  <c r="Z9" i="10" s="1"/>
  <c r="CN108" i="10"/>
  <c r="Z108" i="10" s="1"/>
  <c r="CN109" i="10"/>
  <c r="Z109" i="10" s="1"/>
  <c r="CN10" i="10"/>
  <c r="Z10" i="10" s="1"/>
  <c r="CN110" i="10"/>
  <c r="Z110" i="10" s="1"/>
  <c r="CN111" i="10"/>
  <c r="Z111" i="10" s="1"/>
  <c r="CN112" i="10"/>
  <c r="Z112" i="10" s="1"/>
  <c r="CN113" i="10"/>
  <c r="Z113" i="10" s="1"/>
  <c r="CN114" i="10"/>
  <c r="Z114" i="10" s="1"/>
  <c r="CN115" i="10"/>
  <c r="Z115" i="10" s="1"/>
  <c r="CN116" i="10"/>
  <c r="Z116" i="10" s="1"/>
  <c r="CN117" i="10"/>
  <c r="Z117" i="10" s="1"/>
  <c r="CN118" i="10"/>
  <c r="Z118" i="10" s="1"/>
  <c r="CN119" i="10"/>
  <c r="Z119" i="10" s="1"/>
  <c r="CN120" i="10"/>
  <c r="Z120" i="10" s="1"/>
  <c r="CN121" i="10"/>
  <c r="Z121" i="10" s="1"/>
  <c r="CN122" i="10"/>
  <c r="Z122" i="10" s="1"/>
  <c r="CN123" i="10"/>
  <c r="Z123" i="10" s="1"/>
  <c r="CN124" i="10"/>
  <c r="Z124" i="10" s="1"/>
  <c r="CN125" i="10"/>
  <c r="Z125" i="10" s="1"/>
  <c r="CN126" i="10"/>
  <c r="Z126" i="10" s="1"/>
  <c r="CN127" i="10"/>
  <c r="Z127" i="10" s="1"/>
  <c r="CN5" i="10"/>
  <c r="Z5" i="10" s="1"/>
  <c r="CN128" i="10"/>
  <c r="Z128" i="10" s="1"/>
  <c r="CN129" i="10"/>
  <c r="Z129" i="10" s="1"/>
  <c r="CN130" i="10"/>
  <c r="Z130" i="10" s="1"/>
  <c r="CN131" i="10"/>
  <c r="Z131" i="10" s="1"/>
  <c r="CN132" i="10"/>
  <c r="Z132" i="10" s="1"/>
  <c r="CN133" i="10"/>
  <c r="Z133" i="10" s="1"/>
  <c r="CN134" i="10"/>
  <c r="Z134" i="10" s="1"/>
  <c r="CN135" i="10"/>
  <c r="Z135" i="10" s="1"/>
  <c r="CN11" i="10"/>
  <c r="Z11" i="10" s="1"/>
  <c r="CN136" i="10"/>
  <c r="Z136" i="10" s="1"/>
  <c r="CN137" i="10"/>
  <c r="Z137" i="10" s="1"/>
  <c r="CN12" i="10"/>
  <c r="Z12" i="10" s="1"/>
  <c r="CN13" i="10"/>
  <c r="Z13" i="10" s="1"/>
  <c r="CN138" i="10"/>
  <c r="Z138" i="10" s="1"/>
  <c r="CN14" i="10"/>
  <c r="Z14" i="10" s="1"/>
  <c r="CN139" i="10"/>
  <c r="Z139" i="10" s="1"/>
  <c r="CN140" i="10"/>
  <c r="Z140" i="10" s="1"/>
  <c r="CN141" i="10"/>
  <c r="Z141" i="10" s="1"/>
  <c r="CN142" i="10"/>
  <c r="Z142" i="10" s="1"/>
  <c r="CN143" i="10"/>
  <c r="Z143" i="10" s="1"/>
  <c r="CN144" i="10"/>
  <c r="Z144" i="10" s="1"/>
  <c r="CN145" i="10"/>
  <c r="Z145" i="10" s="1"/>
  <c r="CN146" i="10"/>
  <c r="Z146" i="10" s="1"/>
  <c r="CN147" i="10"/>
  <c r="Z147" i="10" s="1"/>
  <c r="CN148" i="10"/>
  <c r="Z148" i="10" s="1"/>
  <c r="CN149" i="10"/>
  <c r="Z149" i="10" s="1"/>
  <c r="CN150" i="10"/>
  <c r="Z150" i="10" s="1"/>
  <c r="CN15" i="10"/>
  <c r="Z15" i="10" s="1"/>
  <c r="CN151" i="10"/>
  <c r="Z151" i="10" s="1"/>
  <c r="CN152" i="10"/>
  <c r="Z152" i="10" s="1"/>
  <c r="CN153" i="10"/>
  <c r="Z153" i="10" s="1"/>
  <c r="CN154" i="10"/>
  <c r="Z154" i="10" s="1"/>
  <c r="CN155" i="10"/>
  <c r="Z155" i="10" s="1"/>
  <c r="CN156" i="10"/>
  <c r="Z156" i="10" s="1"/>
  <c r="CN157" i="10"/>
  <c r="Z157" i="10" s="1"/>
  <c r="CN158" i="10"/>
  <c r="Z158" i="10" s="1"/>
  <c r="CN159" i="10"/>
  <c r="Z159" i="10" s="1"/>
  <c r="CN16" i="10"/>
  <c r="Z16" i="10" s="1"/>
  <c r="CN160" i="10"/>
  <c r="Z160" i="10" s="1"/>
  <c r="CN161" i="10"/>
  <c r="Z161" i="10" s="1"/>
  <c r="CN162" i="10"/>
  <c r="Z162" i="10" s="1"/>
  <c r="CN163" i="10"/>
  <c r="Z163" i="10" s="1"/>
  <c r="CN164" i="10"/>
  <c r="Z164" i="10" s="1"/>
  <c r="CN165" i="10"/>
  <c r="Z165" i="10" s="1"/>
  <c r="CN166" i="10"/>
  <c r="Z166" i="10" s="1"/>
  <c r="CN167" i="10"/>
  <c r="Z167" i="10" s="1"/>
  <c r="CN17" i="10"/>
  <c r="Z17" i="10" s="1"/>
  <c r="CN18" i="10"/>
  <c r="Z18" i="10" s="1"/>
</calcChain>
</file>

<file path=xl/sharedStrings.xml><?xml version="1.0" encoding="utf-8"?>
<sst xmlns="http://schemas.openxmlformats.org/spreadsheetml/2006/main" count="19517" uniqueCount="1140">
  <si>
    <t>N/A</t>
  </si>
  <si>
    <t>SACM</t>
  </si>
  <si>
    <t>BKN US USD</t>
  </si>
  <si>
    <t>USD</t>
  </si>
  <si>
    <t>US</t>
  </si>
  <si>
    <t>MK AUD</t>
  </si>
  <si>
    <t>AUD</t>
  </si>
  <si>
    <t>EUR</t>
  </si>
  <si>
    <t>MK GBP</t>
  </si>
  <si>
    <t>GBP</t>
  </si>
  <si>
    <t>MK EUR</t>
  </si>
  <si>
    <t>JPY</t>
  </si>
  <si>
    <t>MK JPY</t>
  </si>
  <si>
    <t>AIG FINANCIAL PRODUCTS CORP.</t>
  </si>
  <si>
    <t>8900416084</t>
  </si>
  <si>
    <t>3779</t>
  </si>
  <si>
    <t>13174174</t>
  </si>
  <si>
    <t>13402762</t>
  </si>
  <si>
    <t>MATCH VALUES</t>
  </si>
  <si>
    <t>DELTA</t>
  </si>
  <si>
    <t>PASS</t>
  </si>
  <si>
    <t>NONE</t>
  </si>
  <si>
    <t>NO</t>
  </si>
  <si>
    <t>YES</t>
  </si>
  <si>
    <t>LC00135C5</t>
  </si>
  <si>
    <t>E00466</t>
  </si>
  <si>
    <t>Direct Investment Book</t>
  </si>
  <si>
    <t>AIG Markets, Inc.</t>
  </si>
  <si>
    <t xml:space="preserve">CITIBANK N.A.                       </t>
  </si>
  <si>
    <t>GROUP POOL</t>
  </si>
  <si>
    <t xml:space="preserve">AMERICAN INTERNATIONAL
GROUP POOL
</t>
  </si>
  <si>
    <t>TEWS AIG, GRACE</t>
  </si>
  <si>
    <t>FRENKEL, LUCIANA</t>
  </si>
  <si>
    <t>NOT ELIGIBLE BUSN</t>
  </si>
  <si>
    <t>MT900 MATCH</t>
  </si>
  <si>
    <t>AMERICAN INTERNATIONAL</t>
  </si>
  <si>
    <t>40654308</t>
  </si>
  <si>
    <t>30897541</t>
  </si>
  <si>
    <t>WIRE</t>
  </si>
  <si>
    <t>3d155ce8-7d58-4f09-ae27-fea631b8b2e4</t>
  </si>
  <si>
    <t>DEBIT</t>
  </si>
  <si>
    <t>LC0000367</t>
  </si>
  <si>
    <t>E00248</t>
  </si>
  <si>
    <t>Corporate &amp; Other</t>
  </si>
  <si>
    <t>American International Group, Inc.</t>
  </si>
  <si>
    <t xml:space="preserve">BANK OF NEW YORK                    </t>
  </si>
  <si>
    <t>AIG INC</t>
  </si>
  <si>
    <t>FUNDING TO 2610888400|From XA3000-6</t>
  </si>
  <si>
    <t>NOT ELIGIBLE INTRNL</t>
  </si>
  <si>
    <t>AIG Inc.</t>
  </si>
  <si>
    <t>2610888400</t>
  </si>
  <si>
    <t>XA3000-6</t>
  </si>
  <si>
    <t>XA3000-6.USD.1</t>
  </si>
  <si>
    <t>30799159</t>
  </si>
  <si>
    <t>feeb981d-4c82-48cc-b44f-245816c1b866</t>
  </si>
  <si>
    <t>JAPAN</t>
  </si>
  <si>
    <t>TOKYO</t>
  </si>
  <si>
    <t>1-1-2, MARUNOUCHI, CHIYODA-KU</t>
  </si>
  <si>
    <t>SUMITOMO MITSUI BANKING CORPORATION HEAD OFFICE</t>
  </si>
  <si>
    <t>UNITED STATES OF AMERICA</t>
  </si>
  <si>
    <t>WILTON</t>
  </si>
  <si>
    <t>AMERICAN INTERNATIONAL GROUP GLOBAL INVESTMENT GROUP (MARKETS INC)</t>
  </si>
  <si>
    <t>Derivatives</t>
  </si>
  <si>
    <t>STEENHUISEN AIG, ERIC</t>
  </si>
  <si>
    <t>SWIFT ACK</t>
  </si>
  <si>
    <t>AIG Matched Investments Program</t>
  </si>
  <si>
    <t>2607653920</t>
  </si>
  <si>
    <t>e1dd5ab6-6a4d-498f-80f9-afc6217916bc</t>
  </si>
  <si>
    <t>AC03B8103</t>
  </si>
  <si>
    <t>BANK OF NEW YORK MELLON</t>
  </si>
  <si>
    <t>CAYMEN ISLAND</t>
  </si>
  <si>
    <t>SKANDINAVISKA ENSKILDA BANKEN AB
CAYMEN ISLAND</t>
  </si>
  <si>
    <t>S/T Investments</t>
  </si>
  <si>
    <t>HOLMES, JOHN</t>
  </si>
  <si>
    <t>6809850</t>
  </si>
  <si>
    <t>SKANDINAVISKA ENSKILDA BANKEN AB</t>
  </si>
  <si>
    <t>Liquidity Pool A/C</t>
  </si>
  <si>
    <t>8900439688</t>
  </si>
  <si>
    <t>PA1A</t>
  </si>
  <si>
    <t>2688b975-eee7-45a0-98c5-d0a5171b41b7</t>
  </si>
  <si>
    <t>AC0112AA3</t>
  </si>
  <si>
    <t>AIG International  - FX Transactions</t>
  </si>
  <si>
    <t xml:space="preserve">BANK OF AMERICA, N.A., NY           </t>
  </si>
  <si>
    <t>1-4-1 NIHONBASHI CHUO-KU</t>
  </si>
  <si>
    <t>BANK OF AMERICA, TOKYO (TOKYO BRANCH)</t>
  </si>
  <si>
    <t>AIG International - FX Transactions</t>
  </si>
  <si>
    <t>6550093108</t>
  </si>
  <si>
    <t>6290919133</t>
  </si>
  <si>
    <t>c82a866e-13c9-403f-b21f-ab87c678722b</t>
  </si>
  <si>
    <t>HONG KONG</t>
  </si>
  <si>
    <t>2 QUEENS ROAD CENTRAL</t>
  </si>
  <si>
    <t>BANK OF AMERICA, N.A. HONG KONG HK Consumer Office</t>
  </si>
  <si>
    <t>6550890356</t>
  </si>
  <si>
    <t>6b5442b1-aaf4-463a-b751-54c1077b6154</t>
  </si>
  <si>
    <t>SINGAPORE</t>
  </si>
  <si>
    <t>50 COLLYER QUAY</t>
  </si>
  <si>
    <t>BANK OF AMERICA, N.A. SINGAPORE Singapore Branch</t>
  </si>
  <si>
    <t>6550397492</t>
  </si>
  <si>
    <t>24a34613-9134-47b2-96ae-5d76b45612cd</t>
  </si>
  <si>
    <t>LC00010B7</t>
  </si>
  <si>
    <t>AIG Financial Products Corp.</t>
  </si>
  <si>
    <t>NEW YORK,NY</t>
  </si>
  <si>
    <t>225 LIBERTY STREET</t>
  </si>
  <si>
    <t xml:space="preserve">THE BANK OF NEW YORK MELLON </t>
  </si>
  <si>
    <t>WILTON,CT</t>
  </si>
  <si>
    <t>50 DANBURY ROAD</t>
  </si>
  <si>
    <t xml:space="preserve">AIG FINANCIAL PRODUCTS CORP. </t>
  </si>
  <si>
    <t>9851428400</t>
  </si>
  <si>
    <t>b20aef6b-e913-403e-86cc-e0b0fbc857f5</t>
  </si>
  <si>
    <t>CREDIT</t>
  </si>
  <si>
    <t>JPMORGAN CHASE BANK, NEW YORK</t>
  </si>
  <si>
    <t>AIG LIQUIDITY POOL</t>
  </si>
  <si>
    <t>L22691-2.USD.1</t>
  </si>
  <si>
    <t>323957641</t>
  </si>
  <si>
    <t>e7a48aba-e8a8-478d-a692-deaa60fda2bf</t>
  </si>
  <si>
    <t>LC00111E9</t>
  </si>
  <si>
    <t>E00793</t>
  </si>
  <si>
    <t>AIG Life &amp; Retirement</t>
  </si>
  <si>
    <t>The Variable Annuity Life Insurance Company</t>
  </si>
  <si>
    <t>CITIBANK, NY</t>
  </si>
  <si>
    <t>From L22749-3</t>
  </si>
  <si>
    <t>ENG, KEITH</t>
  </si>
  <si>
    <t>The Variable Annuity Life Insurance</t>
  </si>
  <si>
    <t>L22749-3</t>
  </si>
  <si>
    <t>L22749-3.USD.1</t>
  </si>
  <si>
    <t>d340d76d-59cb-44fa-9b76-142bde644307</t>
  </si>
  <si>
    <t>399 PARK AVENUE</t>
  </si>
  <si>
    <t xml:space="preserve">CITIBANK N.A. </t>
  </si>
  <si>
    <t>cf30fb1e-0a18-4ef8-a0c6-a098ca6327b0</t>
  </si>
  <si>
    <t>LC0011190</t>
  </si>
  <si>
    <t>American General Life Insurance Company</t>
  </si>
  <si>
    <t xml:space="preserve">JPMORGAN CHASE BANK, NA             </t>
  </si>
  <si>
    <t>American General Life Insurance</t>
  </si>
  <si>
    <t>L22738-3.USD.1</t>
  </si>
  <si>
    <t>52291K63</t>
  </si>
  <si>
    <t>ef506c34-4bfc-434b-9799-b469a28215ae</t>
  </si>
  <si>
    <t>CITIBANK NA</t>
  </si>
  <si>
    <t>CITIGROUP GLOBAL MARKETS INC</t>
  </si>
  <si>
    <t>FFC: 276-01524|VALIC-EIA|From L66534-6</t>
  </si>
  <si>
    <t>30608287</t>
  </si>
  <si>
    <t>L66534-6</t>
  </si>
  <si>
    <t>L66534-6.USD.1</t>
  </si>
  <si>
    <t>55f57ac0-1081-45ef-a117-13c2603664d0</t>
  </si>
  <si>
    <t>LC001FD21</t>
  </si>
  <si>
    <t>The United States Life Insurance Company in the City of New York</t>
  </si>
  <si>
    <t>FFC: 276-9103C|From L66535-6</t>
  </si>
  <si>
    <t>The U.S. Life Insurance Co. in the</t>
  </si>
  <si>
    <t>L66535-6</t>
  </si>
  <si>
    <t>L66535-6.USD.1</t>
  </si>
  <si>
    <t>4184451e-0b2c-4074-80c1-1e4a15c2cf60</t>
  </si>
  <si>
    <t>FFC: 276-9102M|From L66535-6</t>
  </si>
  <si>
    <t>2a8528c8-ad5e-4677-b544-6fe0b4628442</t>
  </si>
  <si>
    <t>FFC ACC: 2769059K|AGL WNL EIA|From L22738-3</t>
  </si>
  <si>
    <t>L22738-3</t>
  </si>
  <si>
    <t>ba334675-236c-48d1-880c-863438d20c4d</t>
  </si>
  <si>
    <t>LC0001100</t>
  </si>
  <si>
    <t>AIG Matched Funding Corp.</t>
  </si>
  <si>
    <t>8900416130</t>
  </si>
  <si>
    <t>85336301-985e-47fc-8e99-c02e8ac19612</t>
  </si>
  <si>
    <t>BANK OF NEW YORK, NEW YORK</t>
  </si>
  <si>
    <t>FUNDING TO 8900416084|From P66375-1</t>
  </si>
  <si>
    <t>P66375-1</t>
  </si>
  <si>
    <t>P66375-1.USD.1</t>
  </si>
  <si>
    <t>973c84b5-8583-4522-aa02-fff61d20888a</t>
  </si>
  <si>
    <t>LC00009C8</t>
  </si>
  <si>
    <t>E00744</t>
  </si>
  <si>
    <t>GB</t>
  </si>
  <si>
    <t>EUROPE</t>
  </si>
  <si>
    <t>AIG PC International</t>
  </si>
  <si>
    <t>AIG Europe Limited</t>
  </si>
  <si>
    <t>277 PARK AVENUE</t>
  </si>
  <si>
    <t xml:space="preserve">AUSTRALIA AND NEW ZEALAND BANKING GROUP LTD. </t>
  </si>
  <si>
    <t>PAYNE AIG, LISA</t>
  </si>
  <si>
    <t>SOLIDA AIG, LUCA</t>
  </si>
  <si>
    <t>6809645</t>
  </si>
  <si>
    <t>400928884</t>
  </si>
  <si>
    <t>03111598</t>
  </si>
  <si>
    <t>57ad3a6d-c8a6-4fd3-a7d5-6f44c589330d</t>
  </si>
  <si>
    <t>LC0022FE1</t>
  </si>
  <si>
    <t>AIG Transaction Execution Limited</t>
  </si>
  <si>
    <t>6809575</t>
  </si>
  <si>
    <t>12731770</t>
  </si>
  <si>
    <t>c75b8da0-235c-40a8-9002-3c803631aa5a</t>
  </si>
  <si>
    <t>UNITED KINGDOM</t>
  </si>
  <si>
    <t>LONDON</t>
  </si>
  <si>
    <t>8 CANADA SQUARE</t>
  </si>
  <si>
    <t>HSBC BANK PLC (ALL U.K. OFFICES)</t>
  </si>
  <si>
    <t>5 APPOLD STREET</t>
  </si>
  <si>
    <t>CREDIT AGRICOLE CIB CREDIT AGRICOLE CIB</t>
  </si>
  <si>
    <t>6809502</t>
  </si>
  <si>
    <t>GB22MIDL40051500492443</t>
  </si>
  <si>
    <t>08015872</t>
  </si>
  <si>
    <t>e01e6fc0-f661-4a93-97e3-1bfbfeaafd30</t>
  </si>
  <si>
    <t>6809472</t>
  </si>
  <si>
    <t>bfd4c2bf-9028-4f9c-bbf9-5d8469e26bc9</t>
  </si>
  <si>
    <t>1 CHURCHILL PLACE</t>
  </si>
  <si>
    <t>BARCLAYS BANK PLC (ALL U.K. OFFICES)</t>
  </si>
  <si>
    <t>140 BROADWAY</t>
  </si>
  <si>
    <t xml:space="preserve">BROWN BROTHERS HARRIMAN AND CO. </t>
  </si>
  <si>
    <t>WFS LLC CLEARED SWAP CUST P22</t>
  </si>
  <si>
    <t>7750854</t>
  </si>
  <si>
    <t>0fb87260-54af-45af-a3a0-cd73fc7ed2c5</t>
  </si>
  <si>
    <t>2 KING EDWARD ST.</t>
  </si>
  <si>
    <t>BANK OF AMERICA, N.A. LONDON (MAIN BRANCH)</t>
  </si>
  <si>
    <t>IRELAND</t>
  </si>
  <si>
    <t>DUBLIN</t>
  </si>
  <si>
    <t>LOWER GRAND CANAL STREET</t>
  </si>
  <si>
    <t>MERRILL LYNCH INTERNATIONAL BANK DESIGNATED ACTIVITY COMPANY (FUTURES)</t>
  </si>
  <si>
    <t>GB66BOFA16505049185061</t>
  </si>
  <si>
    <t>3c9e815c-475d-47d0-aeaf-25524540a686</t>
  </si>
  <si>
    <t>25 CANADA SQUARE</t>
  </si>
  <si>
    <t>CITIBANK N.A. LONDON, CANARY WHARF E14</t>
  </si>
  <si>
    <t>CGMI CUSTOMER SEQUESTERED</t>
  </si>
  <si>
    <t>0012763095</t>
  </si>
  <si>
    <t>87950028-641a-4470-922c-9ec450dd77f2</t>
  </si>
  <si>
    <t>ONE CANADA SQUARE, CANARY WHARF</t>
  </si>
  <si>
    <t>THE BANK OF NEW YORK MELLON CANADA SQ LONDON</t>
  </si>
  <si>
    <t>IRVTUS3NXXX</t>
  </si>
  <si>
    <t>BANK OF NEW YORK, NEW YORK
IRVTUS3NXXX</t>
  </si>
  <si>
    <t>BNP PARIBAS SECURITIES CORPORATION</t>
  </si>
  <si>
    <t>8033868430</t>
  </si>
  <si>
    <t>88c0e710-85ce-4ca8-8abd-ea63e6a0a679</t>
  </si>
  <si>
    <t>BRANCH</t>
  </si>
  <si>
    <t>ROYAL BANK OF SCOTLAND, EDINBURGH
BRANCH</t>
  </si>
  <si>
    <t>ROYAL BANK OF SCOTLAND, EDINBURGH</t>
  </si>
  <si>
    <t>400930153</t>
  </si>
  <si>
    <t>5f167b95-d0cd-47cb-9f2d-edf5dbdb5975</t>
  </si>
  <si>
    <t>From L22750-3</t>
  </si>
  <si>
    <t>L22750-3</t>
  </si>
  <si>
    <t>L22750-3.USD.1</t>
  </si>
  <si>
    <t>9500b80a-fa55-420f-9eb3-f22919e76cca</t>
  </si>
  <si>
    <t>From XA3000-6</t>
  </si>
  <si>
    <t>b9477cae-94fb-4878-90a2-fe3541a32525</t>
  </si>
  <si>
    <t>LC0000AB8</t>
  </si>
  <si>
    <t>E00395</t>
  </si>
  <si>
    <t>AIG Property Casualty U.S.</t>
  </si>
  <si>
    <t>National Union Fire Insurance Company of Pittsburgh, Pa.</t>
  </si>
  <si>
    <t>National Union Fire Insurance Co.</t>
  </si>
  <si>
    <t>323160387</t>
  </si>
  <si>
    <t>2259e2ad-729b-4391-b841-874a9bde7f9d</t>
  </si>
  <si>
    <t>LC0000524</t>
  </si>
  <si>
    <t>American Home Assurance Company</t>
  </si>
  <si>
    <t>American Home Assurance Co.</t>
  </si>
  <si>
    <t>8611824654</t>
  </si>
  <si>
    <t>e28e7789-0451-4512-8e19-9a223f53bb3c</t>
  </si>
  <si>
    <t>From XA2460-5</t>
  </si>
  <si>
    <t>XA2460-5</t>
  </si>
  <si>
    <t>XA2460-5.USD.1</t>
  </si>
  <si>
    <t>01fd31f1-d425-40b4-97e3-6680c4d5d40e</t>
  </si>
  <si>
    <t>GERMANY</t>
  </si>
  <si>
    <t>FRANKFURT AM MAIN</t>
  </si>
  <si>
    <t>FRIEDRICH-EBERT-ANLAGE 49</t>
  </si>
  <si>
    <t>THE BANK OF NEW YORK MELLON, FRANKFURT BRANCH The Bank of New York Mellon</t>
  </si>
  <si>
    <t>AIGFUS33</t>
  </si>
  <si>
    <t>AIG FINANCIAL PRODUCTS CORP.
AIGFUS33</t>
  </si>
  <si>
    <t>DE66503303000090089710</t>
  </si>
  <si>
    <t>cb06f8e6-d7ee-42af-a63d-248af5f8d3ff</t>
  </si>
  <si>
    <t>0178258260</t>
  </si>
  <si>
    <t>eafc7ac1-9445-485a-b86c-20af09ff66fb</t>
  </si>
  <si>
    <t>99 QUEEN VICTORIA STREET</t>
  </si>
  <si>
    <t>SUMITOMO MITSUI BANKING CORPORATION EUROPE LIMITED 99 Queen Victoria St EC4</t>
  </si>
  <si>
    <t>BELGIUM</t>
  </si>
  <si>
    <t>BRUSSELS</t>
  </si>
  <si>
    <t>RUE MONTOYER 51</t>
  </si>
  <si>
    <t xml:space="preserve">SUMITOMO MITSUI BANKING CORPORATION </t>
  </si>
  <si>
    <t>6809391</t>
  </si>
  <si>
    <t>680777</t>
  </si>
  <si>
    <t>e0d37f71-5f98-49a7-a609-b64022b54ebe</t>
  </si>
  <si>
    <t>FRANCE</t>
  </si>
  <si>
    <t>PARIS</t>
  </si>
  <si>
    <t>NATIXIS (NATIXIS CAPITAL MARKET )</t>
  </si>
  <si>
    <t>6809397</t>
  </si>
  <si>
    <t>GB11CITI18500811857878</t>
  </si>
  <si>
    <t>a2de484c-b941-420a-9165-e4bbda9a5cea</t>
  </si>
  <si>
    <t>AUSTRALIA</t>
  </si>
  <si>
    <t>SYDNEY</t>
  </si>
  <si>
    <t>KENT STREET 275</t>
  </si>
  <si>
    <t>WESTPAC BANKING CORPORATION (FOR ALL NEW SOUTH WALES BRANCHES)</t>
  </si>
  <si>
    <t>6809385</t>
  </si>
  <si>
    <t>0035977</t>
  </si>
  <si>
    <t>11863096</t>
  </si>
  <si>
    <t>476e8412-8b62-4ecd-86a3-ec2562fa741c</t>
  </si>
  <si>
    <t>6809403</t>
  </si>
  <si>
    <t>8bbf2445-17e8-4693-ab7f-c77e81e18782</t>
  </si>
  <si>
    <t>JP MORGAN CHASE BANK NY</t>
  </si>
  <si>
    <t>6809409</t>
  </si>
  <si>
    <t>796706646</t>
  </si>
  <si>
    <t>590d76b9-8275-4ab7-8939-c3406be0c953</t>
  </si>
  <si>
    <t>THE EQUITABLE BUILDING: 787,</t>
  </si>
  <si>
    <t xml:space="preserve">BNP PARIBAS U.S.A - NEW YORK BRANCH </t>
  </si>
  <si>
    <t>10 HAREWOOD AVENUE</t>
  </si>
  <si>
    <t>BNP PARIBAS LONDON BRANCH London branch (sterling)</t>
  </si>
  <si>
    <t>6809415</t>
  </si>
  <si>
    <t>020019442500132</t>
  </si>
  <si>
    <t>a2c4182e-c619-44c2-bf96-0bce64b5f092</t>
  </si>
  <si>
    <t>CONWAY AIG, MARK</t>
  </si>
  <si>
    <t>LITTLE AIG, GARETH</t>
  </si>
  <si>
    <t>0110028400</t>
  </si>
  <si>
    <t>7526f0d1-7b79-4ce4-b54a-78ff22ada12c</t>
  </si>
  <si>
    <t>LC03BD8D1</t>
  </si>
  <si>
    <t>E03847</t>
  </si>
  <si>
    <t>CH</t>
  </si>
  <si>
    <t>AIG International Holdings GmbH</t>
  </si>
  <si>
    <t>NEW YORK</t>
  </si>
  <si>
    <t>DEUTSCHE BANK TRUST COMPANY AMERICA
NEW YORK</t>
  </si>
  <si>
    <t>6809373</t>
  </si>
  <si>
    <t>04437031</t>
  </si>
  <si>
    <t>17142048</t>
  </si>
  <si>
    <t>bd888757-e7f5-4ea7-9c76-ae5a770a6353</t>
  </si>
  <si>
    <t>NOK</t>
  </si>
  <si>
    <t>NORWAY</t>
  </si>
  <si>
    <t>OSLO</t>
  </si>
  <si>
    <t>DRONNING EUFEMIAS GATE 30</t>
  </si>
  <si>
    <t xml:space="preserve">DNB BANK ASA </t>
  </si>
  <si>
    <t>6809229</t>
  </si>
  <si>
    <t>TIME DEPOSIT 6809229</t>
  </si>
  <si>
    <t>12698587</t>
  </si>
  <si>
    <t>20ca2477-434f-4b17-acfa-1e67ea1feeca</t>
  </si>
  <si>
    <t>PLN</t>
  </si>
  <si>
    <t>POLAND</t>
  </si>
  <si>
    <t>WARSZAWA</t>
  </si>
  <si>
    <t>AL. ARMII LUDOWEJ 26</t>
  </si>
  <si>
    <t>DEUTSCHE BANK POLSKA S.A. Oddzial</t>
  </si>
  <si>
    <t>TAUNUSANLAGE 12</t>
  </si>
  <si>
    <t>DEUTSCHE BANK AG Deutsche Bank Frankfurt F</t>
  </si>
  <si>
    <t>6809235</t>
  </si>
  <si>
    <t>DE74500700100928730100</t>
  </si>
  <si>
    <t>0017678436</t>
  </si>
  <si>
    <t>94e43c8d-23fb-4f17-9d3d-2a999612194d</t>
  </si>
  <si>
    <t>APPIAN 19166 18985 19161 FX GBP|150168560.21 1.30677 GBP 75558000|1.31217 GBP 75417400 1.31446|From P33001-2</t>
  </si>
  <si>
    <t>P33001-2</t>
  </si>
  <si>
    <t>P33001-2.USD.1</t>
  </si>
  <si>
    <t>547524d3-11a8-47f3-98ff-50426d20ba12</t>
  </si>
  <si>
    <t>BANK OF AMERICA, NEW YORK</t>
  </si>
  <si>
    <t>COLLATERAL</t>
  </si>
  <si>
    <t>BANK OF AMERICA, N.A. CHARLOTTE
COLLATERAL</t>
  </si>
  <si>
    <t>BANK OF AMERICA, N.A. CHARLOTTE</t>
  </si>
  <si>
    <t>6550919311</t>
  </si>
  <si>
    <t>e7f6e708-4b84-43aa-a3b3-6e8de71985ab</t>
  </si>
  <si>
    <t>CREDIT SUISSE INTERNATIONAL</t>
  </si>
  <si>
    <t>From L22663-0</t>
  </si>
  <si>
    <t>8900360968</t>
  </si>
  <si>
    <t>L22663-0</t>
  </si>
  <si>
    <t>L22663-0.USD.1</t>
  </si>
  <si>
    <t>8d84b5fb-3f2b-442e-8fe2-585b3ce8ab4c</t>
  </si>
  <si>
    <t>HSBC BANK USA, NEW YORK</t>
  </si>
  <si>
    <t>AIG Inc - REPO ONLY</t>
  </si>
  <si>
    <t>000023868</t>
  </si>
  <si>
    <t>b983c516-3f5e-487d-8929-c9c6829b93bd</t>
  </si>
  <si>
    <t>LC00009D6</t>
  </si>
  <si>
    <t>Lexington Insurance Company</t>
  </si>
  <si>
    <t>LEXINGTON INSURANCE COMPANY</t>
  </si>
  <si>
    <t>9102460970</t>
  </si>
  <si>
    <t>ae5fc828-8321-498b-81f0-839ec07240a8</t>
  </si>
  <si>
    <t>BANK OF AMERICA</t>
  </si>
  <si>
    <t>SAN FRANCISCO,CA</t>
  </si>
  <si>
    <t>555 CALIFORNIA STREET</t>
  </si>
  <si>
    <t>BANK OF AMERICA, N.A. CHARLOTTE MAIN</t>
  </si>
  <si>
    <t>6550305831</t>
  </si>
  <si>
    <t>f7a3dfa1-79ed-490b-bb58-b9b71a82f14d</t>
  </si>
  <si>
    <t>APPIAN 19172 FX BSD 6335.01 0.97800|From O22191-5</t>
  </si>
  <si>
    <t>O22191-5</t>
  </si>
  <si>
    <t>O22191-5.USD.1</t>
  </si>
  <si>
    <t>8900504366</t>
  </si>
  <si>
    <t>e69501c1-a822-4b2a-bf5d-c65d7594453b</t>
  </si>
  <si>
    <t>From L22691-2</t>
  </si>
  <si>
    <t>L22691-2</t>
  </si>
  <si>
    <t>1d2391cb-5ec8-45c9-939a-0c4141adda3d</t>
  </si>
  <si>
    <t>APPIAN 19147 FX EUR 1741.41 1.1755</t>
  </si>
  <si>
    <t>8611824718</t>
  </si>
  <si>
    <t>7f4afe40-48b6-4b97-b9dd-35acc98a8742</t>
  </si>
  <si>
    <t>APPIAN 19146 FX GBP 5765 1.311</t>
  </si>
  <si>
    <t>188e6b8b-6153-4878-8967-051def47985a</t>
  </si>
  <si>
    <t>LC00003C4</t>
  </si>
  <si>
    <t>AIG Property Casualty International</t>
  </si>
  <si>
    <t>AIG North America, Inc.</t>
  </si>
  <si>
    <t>APPIAN 19111 FX AUD 375053.22 0.764</t>
  </si>
  <si>
    <t>Chartis North America, Inc.</t>
  </si>
  <si>
    <t>9102475804</t>
  </si>
  <si>
    <t>fcb4ccc3-fb25-4865-a555-7cc1910f3799</t>
  </si>
  <si>
    <t>LC0000672</t>
  </si>
  <si>
    <t>BM</t>
  </si>
  <si>
    <t>Bermuda/Home Office</t>
  </si>
  <si>
    <t>American International Reinsurance Company, Ltd.</t>
  </si>
  <si>
    <t>American International Reinsurance</t>
  </si>
  <si>
    <t>8901284513</t>
  </si>
  <si>
    <t>c05122b6-ea63-474e-8530-286b9c5d85cb</t>
  </si>
  <si>
    <t>270 PARK AVENUE</t>
  </si>
  <si>
    <t xml:space="preserve">JPMORGAN CHASE BANK, N.A. </t>
  </si>
  <si>
    <t>25 BANK STREET</t>
  </si>
  <si>
    <t>JPMORGAN CHASE BANK, N.A. (EUROPEAN HEADQUARTERS)</t>
  </si>
  <si>
    <t xml:space="preserve">FUJI FIRE &amp; MARINE INSURANCE CO LTD RE FFMJ9161 </t>
  </si>
  <si>
    <t>R1-CORE\GLittle</t>
  </si>
  <si>
    <t>This is not a dupe</t>
  </si>
  <si>
    <t>ACCEPT</t>
  </si>
  <si>
    <t>0010962009</t>
  </si>
  <si>
    <t>f22d1701-55b3-43c3-a9cb-8aee52ea3c04</t>
  </si>
  <si>
    <t>LTD RE FFMJ9161</t>
  </si>
  <si>
    <t>FUJI FIRE   MARINE INSURANCE CO</t>
  </si>
  <si>
    <t>41449321</t>
  </si>
  <si>
    <t>5c954155-06da-4712-bd86-babdafa36d5e</t>
  </si>
  <si>
    <t>LC0013D44</t>
  </si>
  <si>
    <t>JP</t>
  </si>
  <si>
    <t>Far East</t>
  </si>
  <si>
    <t>The Fuji Fire and Marine Insurance Company, Limited</t>
  </si>
  <si>
    <t>FUJI FIRE   MARINE INSURANCE CO LTD</t>
  </si>
  <si>
    <t>41449320</t>
  </si>
  <si>
    <t>6e411bbd-55bc-4920-959f-c0035783a367</t>
  </si>
  <si>
    <t>SOURCE_LEVEL_2</t>
  </si>
  <si>
    <t>SOURCE_LEVEL_1</t>
  </si>
  <si>
    <t>POOL_IND</t>
  </si>
  <si>
    <t>CREDIT_MEMO_ID</t>
  </si>
  <si>
    <t>DEBIT_MEMO_ID</t>
  </si>
  <si>
    <t>LIMIT_VALUE</t>
  </si>
  <si>
    <t>OLEST_VALUE</t>
  </si>
  <si>
    <t>OFAC_VALUE</t>
  </si>
  <si>
    <t>DUPE_VALUE</t>
  </si>
  <si>
    <t>RWR_REFERENCE</t>
  </si>
  <si>
    <t>OL_DEBIT_CCY</t>
  </si>
  <si>
    <t>MESSAGE_USER_REFERENCE_IN</t>
  </si>
  <si>
    <t>LE_ID</t>
  </si>
  <si>
    <t>SI_CODE</t>
  </si>
  <si>
    <t>DOMOCILE_COUNTRY_ISO</t>
  </si>
  <si>
    <t>REGION</t>
  </si>
  <si>
    <t>CORPORATE_SEGMENT_4</t>
  </si>
  <si>
    <t>INTERNAL_PARTY_LONG_NAME</t>
  </si>
  <si>
    <t>INTRMDY_COUNTRY</t>
  </si>
  <si>
    <t>INTRMDY_STATE</t>
  </si>
  <si>
    <t>INTRMDY_CITY</t>
  </si>
  <si>
    <t>INTRMDY_ADDR1</t>
  </si>
  <si>
    <t>INTRMDY_LONG_NAME</t>
  </si>
  <si>
    <t>INTRMDY_NAME</t>
  </si>
  <si>
    <t>BENE_BANK_COUNTRY</t>
  </si>
  <si>
    <t>BENE_BANK_STATE</t>
  </si>
  <si>
    <t>BENE_BANK_CITY</t>
  </si>
  <si>
    <t>BENE_BANK_ADDR1</t>
  </si>
  <si>
    <t>BENE_BANK_LONG_NAME</t>
  </si>
  <si>
    <t>BENE_BANK_NAME</t>
  </si>
  <si>
    <t>BENE_COUNTRY</t>
  </si>
  <si>
    <t>BENE_STATE</t>
  </si>
  <si>
    <t>BENE_CITY</t>
  </si>
  <si>
    <t>BENE_ADDR1</t>
  </si>
  <si>
    <t>BENE_LONG_NAME</t>
  </si>
  <si>
    <t>BENE_NAME</t>
  </si>
  <si>
    <t>CFLOW_TYPE1</t>
  </si>
  <si>
    <t>REMIT_INFO</t>
  </si>
  <si>
    <t>SUBSYSTEM</t>
  </si>
  <si>
    <t>PMT_SOURCE</t>
  </si>
  <si>
    <t>RELEASER</t>
  </si>
  <si>
    <t>VALIDATOR</t>
  </si>
  <si>
    <t>APPROVER</t>
  </si>
  <si>
    <t>INITIATOR</t>
  </si>
  <si>
    <t>SIGNATORY2_EMAIL</t>
  </si>
  <si>
    <t>SIGNATORY2</t>
  </si>
  <si>
    <t>SIGNATORY1_EMAIL</t>
  </si>
  <si>
    <t>SIGNATORY1</t>
  </si>
  <si>
    <t>CUTOFF_STATUS</t>
  </si>
  <si>
    <t>OFAC_STATUS</t>
  </si>
  <si>
    <t>HIGH_END_STATUS</t>
  </si>
  <si>
    <t>DUPLICATE_ENTERED_BY_USER</t>
  </si>
  <si>
    <t>DUPLICATE_SUPPORTING_DATA</t>
  </si>
  <si>
    <t>DUPLICATE_STATUS</t>
  </si>
  <si>
    <t>PAYMENT_STATUS</t>
  </si>
  <si>
    <t>INTERNAL_BENE_IND</t>
  </si>
  <si>
    <t>BBG_VALUE</t>
  </si>
  <si>
    <t>CURRENCY_CODE</t>
  </si>
  <si>
    <t>SOURCE_SYSTEM</t>
  </si>
  <si>
    <t>INTERMEDIARY_ACCOUNT_INFO</t>
  </si>
  <si>
    <t>CREDIT_OL_POOL_CUTOFF_TIME</t>
  </si>
  <si>
    <t>CREDIT_ACCOUNT_INFO</t>
  </si>
  <si>
    <t>DEBIT_OL_POOL_CUTOFF_TIME</t>
  </si>
  <si>
    <t>DEBIT_ACCOUNT_INFO</t>
  </si>
  <si>
    <t>INSERT_TIMESTAMP_1</t>
  </si>
  <si>
    <t>SETTLE_DATE</t>
  </si>
  <si>
    <t>USD_EQUIV_CREDIT_AMOUNT</t>
  </si>
  <si>
    <t>AMOUNT</t>
  </si>
  <si>
    <t>INTERMEDIARY_ACCOUNT</t>
  </si>
  <si>
    <t>CREDIT_MEMO_ACCOUNT</t>
  </si>
  <si>
    <t>CREDIT_ACCOUNT</t>
  </si>
  <si>
    <t>DEBIT_MEMO_BU_LONG_NAME</t>
  </si>
  <si>
    <t>DEBIT_MEMO_BU_NAME</t>
  </si>
  <si>
    <t>DEBIT_MEMO_ACCOUNT</t>
  </si>
  <si>
    <t>DEBIT_ACCOUNT</t>
  </si>
  <si>
    <t>PAYMENT_TYPE</t>
  </si>
  <si>
    <t>ACTIVITY_PAYMENT_ID</t>
  </si>
  <si>
    <t>PAYMENTID</t>
  </si>
  <si>
    <t>INSERT_TIMESTAMP</t>
  </si>
  <si>
    <t>EST_INSERT_TS</t>
  </si>
  <si>
    <t>TRANSACTION_ID</t>
  </si>
  <si>
    <t>SQL Statement</t>
  </si>
  <si>
    <t>N</t>
  </si>
  <si>
    <t>JTRADED</t>
  </si>
  <si>
    <t>Face Amount</t>
  </si>
  <si>
    <t>CUSIP</t>
  </si>
  <si>
    <t>Treasury Bills</t>
  </si>
  <si>
    <t>G.Z7.2017</t>
  </si>
  <si>
    <t>P</t>
  </si>
  <si>
    <t>IRVTGB2X</t>
  </si>
  <si>
    <t>FUT</t>
  </si>
  <si>
    <t>Y</t>
  </si>
  <si>
    <t>BKN US GBP</t>
  </si>
  <si>
    <t>OPEN</t>
  </si>
  <si>
    <t>VALICMKFX</t>
  </si>
  <si>
    <t>CASH COLL</t>
  </si>
  <si>
    <t>AIGXUS33</t>
  </si>
  <si>
    <t>CHASUS33</t>
  </si>
  <si>
    <t>WSS</t>
  </si>
  <si>
    <t>POOL GB C</t>
  </si>
  <si>
    <t>RXZ7.2017</t>
  </si>
  <si>
    <t>IRVTDEFX</t>
  </si>
  <si>
    <t>0090089710</t>
  </si>
  <si>
    <t>BKN US EUR</t>
  </si>
  <si>
    <t>IRVTUS3NAMS</t>
  </si>
  <si>
    <t>BLOTTER</t>
  </si>
  <si>
    <t>BNY BO USD</t>
  </si>
  <si>
    <t>LEXINSMK</t>
  </si>
  <si>
    <t>I5 USD</t>
  </si>
  <si>
    <t>AGIGUS33</t>
  </si>
  <si>
    <t>SBOSUS3UIMS</t>
  </si>
  <si>
    <t>PA1O</t>
  </si>
  <si>
    <t>STI NY</t>
  </si>
  <si>
    <t>SSB O6 USD</t>
  </si>
  <si>
    <t>TIME DEPOSIT</t>
  </si>
  <si>
    <t>IRVTUS3N</t>
  </si>
  <si>
    <t>AGIGUS33MKT</t>
  </si>
  <si>
    <t>CITIUS33</t>
  </si>
  <si>
    <t>MK USD</t>
  </si>
  <si>
    <t>AIGINCMKCOLL</t>
  </si>
  <si>
    <t>POOL EY C</t>
  </si>
  <si>
    <t>EU USD 323160387</t>
  </si>
  <si>
    <t>AHAMK</t>
  </si>
  <si>
    <t>PNCCUS33</t>
  </si>
  <si>
    <t>AA USD C</t>
  </si>
  <si>
    <t>OPS$ESTEENHU</t>
  </si>
  <si>
    <t>CITIGB2L</t>
  </si>
  <si>
    <t>FCM</t>
  </si>
  <si>
    <t>MJICCITIMK</t>
  </si>
  <si>
    <t>POOL MJ USD</t>
  </si>
  <si>
    <t>VALSWP18097MK</t>
  </si>
  <si>
    <t>SWAP</t>
  </si>
  <si>
    <t>MIRROR</t>
  </si>
  <si>
    <t>POOL GB D</t>
  </si>
  <si>
    <t>INTERNAL</t>
  </si>
  <si>
    <t>ALL</t>
  </si>
  <si>
    <t>FX</t>
  </si>
  <si>
    <t>NONSEC</t>
  </si>
  <si>
    <t>AA USD O22191-5</t>
  </si>
  <si>
    <t>UVMIRROR</t>
  </si>
  <si>
    <t>TREASURY</t>
  </si>
  <si>
    <t>USLIFE18097MK</t>
  </si>
  <si>
    <t>POOL I4 D</t>
  </si>
  <si>
    <t>BKN DU USD</t>
  </si>
  <si>
    <t>STI DUBLIN</t>
  </si>
  <si>
    <t>CIT F0 GBP</t>
  </si>
  <si>
    <t>CIT F0 AUD</t>
  </si>
  <si>
    <t>CIT F0 USD</t>
  </si>
  <si>
    <t>SSB O8 USD</t>
  </si>
  <si>
    <t>EU USD 8611824718</t>
  </si>
  <si>
    <t>B0 USD 9102475804</t>
  </si>
  <si>
    <t>AGLICCSFBCOLL</t>
  </si>
  <si>
    <t>POOL DF C</t>
  </si>
  <si>
    <t>ROYCCAT2</t>
  </si>
  <si>
    <t>000021155407</t>
  </si>
  <si>
    <t>MK CAD</t>
  </si>
  <si>
    <t>WPACAU2S</t>
  </si>
  <si>
    <t>AIG0001978</t>
  </si>
  <si>
    <t>WPAC US AUD</t>
  </si>
  <si>
    <t>ABSAZAJJ</t>
  </si>
  <si>
    <t>193946ZAR671201</t>
  </si>
  <si>
    <t>MK ZAR</t>
  </si>
  <si>
    <t>13498840</t>
  </si>
  <si>
    <t>MK CHF</t>
  </si>
  <si>
    <t>8033896361</t>
  </si>
  <si>
    <t>BKN US ZAR</t>
  </si>
  <si>
    <t>8033813466</t>
  </si>
  <si>
    <t>BKN US CHF</t>
  </si>
  <si>
    <t>OPS$MACONWAY</t>
  </si>
  <si>
    <t>ANZBAU3M</t>
  </si>
  <si>
    <t>921163AUD00001</t>
  </si>
  <si>
    <t>CHASGB2L</t>
  </si>
  <si>
    <t>CU JPY 41449320</t>
  </si>
  <si>
    <t>SMBCJPJT</t>
  </si>
  <si>
    <t>IRVTBEBB</t>
  </si>
  <si>
    <t>NONLEGFRGN</t>
  </si>
  <si>
    <t>BNY MJ JPY</t>
  </si>
  <si>
    <t>CIT EE USD</t>
  </si>
  <si>
    <t>ER19840FXMK</t>
  </si>
  <si>
    <t>8033826916</t>
  </si>
  <si>
    <t>BKN US CAD</t>
  </si>
  <si>
    <t>IRVTJPJX</t>
  </si>
  <si>
    <t>0061653950</t>
  </si>
  <si>
    <t>BKN US JPY</t>
  </si>
  <si>
    <t>OPS$GTEWS</t>
  </si>
  <si>
    <t>3</t>
  </si>
  <si>
    <t>POOL EY</t>
  </si>
  <si>
    <t>CIT F0 NOK</t>
  </si>
  <si>
    <t>CIT F0 PLN</t>
  </si>
  <si>
    <t>AIGIUS33</t>
  </si>
  <si>
    <t>BOFAUS3N</t>
  </si>
  <si>
    <t>UV FX</t>
  </si>
  <si>
    <t>UV USD</t>
  </si>
  <si>
    <t>CIT 5N USD</t>
  </si>
  <si>
    <t>HIERARCHY_CHECK_FLAG</t>
  </si>
  <si>
    <t>TRADE_DT</t>
  </si>
  <si>
    <t>MARK_CNFMD_BY_USER</t>
  </si>
  <si>
    <t>MARK_CNFMD_BY_SACM_USER_ID</t>
  </si>
  <si>
    <t>CONFIRM_FLAG</t>
  </si>
  <si>
    <t>FX_IND</t>
  </si>
  <si>
    <t>MERCURY_TIMESTAMP</t>
  </si>
  <si>
    <t>MERCURY_MESSAGE</t>
  </si>
  <si>
    <t>MERCURY_STATUS</t>
  </si>
  <si>
    <t>EVENT_IND</t>
  </si>
  <si>
    <t>WSS_SHORT_CODE</t>
  </si>
  <si>
    <t>DODDFRANK_READY</t>
  </si>
  <si>
    <t>MARK_BU_OK_BY_USER</t>
  </si>
  <si>
    <t>MARK_BU_OK_BY_SACM_USER_ID</t>
  </si>
  <si>
    <t>BU_OK</t>
  </si>
  <si>
    <t>PAYMENT_TOTAL</t>
  </si>
  <si>
    <t>WSS_MAPPING_TYPE</t>
  </si>
  <si>
    <t>RELEASED_TO_WSS_FLAG</t>
  </si>
  <si>
    <t>PORTFOLIO</t>
  </si>
  <si>
    <t>SWIFT_MESSAGE_TYPE_CODE</t>
  </si>
  <si>
    <t>QUANTITY_TYPE</t>
  </si>
  <si>
    <t>SEC_IDENT_TYPE</t>
  </si>
  <si>
    <t>RISK_GROUP</t>
  </si>
  <si>
    <t>INSTR_SEC_TYPE</t>
  </si>
  <si>
    <t>REPO_SEC_PAR_AMT</t>
  </si>
  <si>
    <t>SACM_SEC_INSTR_ID</t>
  </si>
  <si>
    <t>SECURITY_FLAG</t>
  </si>
  <si>
    <t>SECURITY_IDENT</t>
  </si>
  <si>
    <t>NICKNAME</t>
  </si>
  <si>
    <t>SWIFT_TRANSMISSION_ID_2</t>
  </si>
  <si>
    <t>REFERENCE</t>
  </si>
  <si>
    <t>TBA_SENDER_BIC</t>
  </si>
  <si>
    <t>EARLY_RELEASE_FLAG</t>
  </si>
  <si>
    <t>CMT</t>
  </si>
  <si>
    <t>MARK_FOR_REL_BY_SACM_USER_ID</t>
  </si>
  <si>
    <t>RELEASED_BY_SACM_USER_ID</t>
  </si>
  <si>
    <t>LAST_EDITED_BY_SACM_USER_ID</t>
  </si>
  <si>
    <t>PMT_POOL_NO</t>
  </si>
  <si>
    <t>INSTR_OVERRIDE_FLAG</t>
  </si>
  <si>
    <t>ON_HOLD_USER</t>
  </si>
  <si>
    <t>ON_HOLD_FLAG</t>
  </si>
  <si>
    <t>INTERCO_FLAG</t>
  </si>
  <si>
    <t>TRN_OVERRIDE</t>
  </si>
  <si>
    <t>POS_GROUPING</t>
  </si>
  <si>
    <t>PMTS_SECTION</t>
  </si>
  <si>
    <t>SWIFT_TRANSMISSION_ID</t>
  </si>
  <si>
    <t>AUTO_GENERATED_FLAG</t>
  </si>
  <si>
    <t>UPDATED_SACM_RUN_ID</t>
  </si>
  <si>
    <t>SACM_PAYMENT_CATEGORY_CODE</t>
  </si>
  <si>
    <t>CRTD_BY_TMPLT_USER</t>
  </si>
  <si>
    <t>PAY_REC_IND</t>
  </si>
  <si>
    <t>SACM_TMPLT_DESCR</t>
  </si>
  <si>
    <t>SACM_TMPLT_ID</t>
  </si>
  <si>
    <t>RECNCT_NEW_CF_SACM_ID</t>
  </si>
  <si>
    <t>MARK_FOR_RELEASE_BY_USER</t>
  </si>
  <si>
    <t>RELEASED_BY_USER</t>
  </si>
  <si>
    <t>LAST_EDITED_BY_USER</t>
  </si>
  <si>
    <t>PARENT_SACM_PR_ID</t>
  </si>
  <si>
    <t>INTEREST</t>
  </si>
  <si>
    <t>PRINCIPAL</t>
  </si>
  <si>
    <t>MANUAL_EDIT_FLAG</t>
  </si>
  <si>
    <t>PASS_THROUGH_CLIENT_ID</t>
  </si>
  <si>
    <t>TBA_RECEIVER_BIC</t>
  </si>
  <si>
    <t>TBA_ACCOUNT_NUMBER</t>
  </si>
  <si>
    <t>MANUAL_ENTRY_FLAG</t>
  </si>
  <si>
    <t>SACM_PAYMENT_GROUPS_CODE</t>
  </si>
  <si>
    <t>RELEASE_TIMESTAMP</t>
  </si>
  <si>
    <t>RELEASE_FLAG</t>
  </si>
  <si>
    <t>XFER_ABBREV</t>
  </si>
  <si>
    <t>EXCLUDE_IND</t>
  </si>
  <si>
    <t>INSTR_UPDATED_RUN_ID</t>
  </si>
  <si>
    <t>EXCLUDE_FLAG</t>
  </si>
  <si>
    <t>INVENTORY_LOCATION</t>
  </si>
  <si>
    <t>GROUP_VOID_FLAG</t>
  </si>
  <si>
    <t>ORIG_NETTING</t>
  </si>
  <si>
    <t>SACM_RUN_ID</t>
  </si>
  <si>
    <t>TBA_ABBREV</t>
  </si>
  <si>
    <t>SACM_INSTR_ID</t>
  </si>
  <si>
    <t>STATUS_IND</t>
  </si>
  <si>
    <t>UPDATED_TIMESTAMP</t>
  </si>
  <si>
    <t>CNT</t>
  </si>
  <si>
    <t>SEC_TYPE_DESC</t>
  </si>
  <si>
    <t>NETTING</t>
  </si>
  <si>
    <t>INST_SET</t>
  </si>
  <si>
    <t>CPY_REF_NUMBER</t>
  </si>
  <si>
    <t>CURRENCY_ID</t>
  </si>
  <si>
    <t>CLIENT_ID</t>
  </si>
  <si>
    <t>BOOK_CODE</t>
  </si>
  <si>
    <t>PAYMENT_DT</t>
  </si>
  <si>
    <t>ID</t>
  </si>
  <si>
    <t>BIZTALK (See tabs &lt;BIZTALK&gt; &amp; &lt;BIZTALK-SQL STATEMENT&gt; for original System Generate Report</t>
  </si>
  <si>
    <t>SACM- See tab &lt;SACM&gt; &amp; &lt;SACM-SQL STATEMENT&gt; for original System Generate Report</t>
  </si>
  <si>
    <t>SULLIVAN AIG, MARLENE</t>
  </si>
  <si>
    <t>PALIWODA AIG, ANTHONY</t>
  </si>
  <si>
    <t>8866518400</t>
  </si>
  <si>
    <t>LQPOOL POS</t>
  </si>
  <si>
    <t>LL USD 8866518400</t>
  </si>
  <si>
    <t>KURAS AIG, KRISTIN</t>
  </si>
  <si>
    <t>8866248400</t>
  </si>
  <si>
    <t>BNY DF USD</t>
  </si>
  <si>
    <t>2607348400</t>
  </si>
  <si>
    <t>BNY GB USDN</t>
  </si>
  <si>
    <t>BNY US USDJ</t>
  </si>
  <si>
    <t>BKN MF USD</t>
  </si>
  <si>
    <t>POOL US USD</t>
  </si>
  <si>
    <t>2615128400</t>
  </si>
  <si>
    <t>BNY EY USINV</t>
  </si>
  <si>
    <t>BNY MF USD</t>
  </si>
  <si>
    <t>CHASUS33IVS</t>
  </si>
  <si>
    <t>P68433</t>
  </si>
  <si>
    <t>JPM DF USD P68433</t>
  </si>
  <si>
    <t>P68430</t>
  </si>
  <si>
    <t>JPM I4 USD P68430</t>
  </si>
  <si>
    <t>P68423</t>
  </si>
  <si>
    <t>JPM I4 USD P68423</t>
  </si>
  <si>
    <t>8866478400</t>
  </si>
  <si>
    <t>DF USD 8866478400</t>
  </si>
  <si>
    <t>8866438400</t>
  </si>
  <si>
    <t>DF USD 8866438400</t>
  </si>
  <si>
    <t>8866408400</t>
  </si>
  <si>
    <t>DF USD 8866408400</t>
  </si>
  <si>
    <t>8866378400</t>
  </si>
  <si>
    <t>DF USD 8866378400</t>
  </si>
  <si>
    <t>8866328400</t>
  </si>
  <si>
    <t>DF USD 8866328400</t>
  </si>
  <si>
    <t>8866278400</t>
  </si>
  <si>
    <t>DF USD 8866278400</t>
  </si>
  <si>
    <t>8866268400</t>
  </si>
  <si>
    <t>DF USD 8866268400</t>
  </si>
  <si>
    <t>8866238400</t>
  </si>
  <si>
    <t>DF USD 8866238400</t>
  </si>
  <si>
    <t>2607358400</t>
  </si>
  <si>
    <t>BNY GB USD</t>
  </si>
  <si>
    <t>SBSIUS33EFP</t>
  </si>
  <si>
    <t>CIT DF 52291K63</t>
  </si>
  <si>
    <t>POOL GB F L66534-6</t>
  </si>
  <si>
    <t>POOL I4 F L66535-6</t>
  </si>
  <si>
    <t>POOL DF C L22738-3</t>
  </si>
  <si>
    <t>AGL (WNL)-JPM CHASE INV</t>
  </si>
  <si>
    <t>8866358400</t>
  </si>
  <si>
    <t>881b573c-d08b-451b-b22e-47199e579077</t>
  </si>
  <si>
    <t xml:space="preserve">STATE STREET BOSTON                 </t>
  </si>
  <si>
    <t>AIG LIQUIDITY POOL PA1A</t>
  </si>
  <si>
    <t>01258250</t>
  </si>
  <si>
    <t>6b047799-9991-41dd-93b3-7bbf8e2e1fdf</t>
  </si>
  <si>
    <t xml:space="preserve">AIG LIQUIDITY POOL PA1A
</t>
  </si>
  <si>
    <t>491c7068-243b-4d6c-a11b-47493663664c</t>
  </si>
  <si>
    <t>df6e39b5-4901-4122-9e67-14915a10b380</t>
  </si>
  <si>
    <t>b166d67c-6632-41fe-b582-4e63ac8f2e77</t>
  </si>
  <si>
    <t>406e33a2-66be-4161-972e-976c8c509709</t>
  </si>
  <si>
    <t>GC02B71F8</t>
  </si>
  <si>
    <t>DNB BANK ASA, NEW YORK</t>
  </si>
  <si>
    <t>DNB NY TREASURY</t>
  </si>
  <si>
    <t>6810016</t>
  </si>
  <si>
    <t>AIG Overseas Pool A/C</t>
  </si>
  <si>
    <t>67678301</t>
  </si>
  <si>
    <t>0985c011-f322-4f63-a6a7-119c5c1f4e55</t>
  </si>
  <si>
    <t>MONTOYERSTRAAT 46 RUE MONTOYER</t>
  </si>
  <si>
    <t xml:space="preserve">THE BANK OF NEW YORK MELLON SA/NV </t>
  </si>
  <si>
    <t>15382682620</t>
  </si>
  <si>
    <t>e316a50c-b868-4d12-b2ce-de7f051f56c2</t>
  </si>
  <si>
    <t>CITIBANK NEW YORK</t>
  </si>
  <si>
    <t>875 THIRD AVENUE</t>
  </si>
  <si>
    <t>SVENSKA HANDELSBANKEN NEW YORK - TRADE FINANCE</t>
  </si>
  <si>
    <t>6810112</t>
  </si>
  <si>
    <t>36059311</t>
  </si>
  <si>
    <t>83b5101e-32cc-426b-a8e2-4f38213ac825</t>
  </si>
  <si>
    <t>MIZUHO BANK LTD, NEW YORK BRANCH</t>
  </si>
  <si>
    <t>MIZUHO CORPORATE BANK, LTD.</t>
  </si>
  <si>
    <t>6810058</t>
  </si>
  <si>
    <t>H79740800037</t>
  </si>
  <si>
    <t>b20cc9ab-fa18-4a8e-b210-649624c3429f</t>
  </si>
  <si>
    <t>DEUTSCHE BANK TRUST CO, NY</t>
  </si>
  <si>
    <t>VALUATIONS (CMV)</t>
  </si>
  <si>
    <t>COLLATERAL MANAGEMENT AND
VALUATIONS (CMV)</t>
  </si>
  <si>
    <t>COLLATERAL MANAGEMENT AND</t>
  </si>
  <si>
    <t>01478137</t>
  </si>
  <si>
    <t>a67dfc58-6db4-4c99-a406-0191ffdd2d17</t>
  </si>
  <si>
    <t>1-5-1 MARUNOUCHI</t>
  </si>
  <si>
    <t>CITIBANK N.A., TOKYO BRANCH Honten Branch</t>
  </si>
  <si>
    <t>222036402</t>
  </si>
  <si>
    <t>e4702139-3e72-4049-8f41-49161463c1bb</t>
  </si>
  <si>
    <t>9a84fdbe-8e2a-4924-aa3a-1b7a4bab7622</t>
  </si>
  <si>
    <t>LC0001D15</t>
  </si>
  <si>
    <t>American International Overseas Association</t>
  </si>
  <si>
    <t>ITALY</t>
  </si>
  <si>
    <t>MILANO</t>
  </si>
  <si>
    <t>VIA DEI MERCANTI, 12</t>
  </si>
  <si>
    <t>AIG EUROPE LIMITED  ITALY</t>
  </si>
  <si>
    <t>AIG EUROPE LIMITED ITALY</t>
  </si>
  <si>
    <t>O22170-7.USD.1</t>
  </si>
  <si>
    <t>IT63A0356601600000114190047</t>
  </si>
  <si>
    <t>f91795ae-3682-4ff3-b8f6-2e0b1a76c540</t>
  </si>
  <si>
    <t>LC00005B4</t>
  </si>
  <si>
    <t>American International Company Limited</t>
  </si>
  <si>
    <t xml:space="preserve">A I COS OVERSEAS POOL </t>
  </si>
  <si>
    <t>A I COS OVERSEAS POOL</t>
  </si>
  <si>
    <t>40942501.GBP.1</t>
  </si>
  <si>
    <t>60274af7-ecb0-4f7a-8908-8a526e676e56</t>
  </si>
  <si>
    <t>BRANCH)</t>
  </si>
  <si>
    <t>RABOBANK NEDERLAND, (NEW YORK
BRANCH)</t>
  </si>
  <si>
    <t>6810177</t>
  </si>
  <si>
    <t>RABOBANK NEDERLAND, (NEW YORK</t>
  </si>
  <si>
    <t>400212307</t>
  </si>
  <si>
    <t>a3d142ce-e181-4992-bd58-7d6028f4008a</t>
  </si>
  <si>
    <t>LC0017D86</t>
  </si>
  <si>
    <t>Travel Guard Group, Inc.</t>
  </si>
  <si>
    <t>STUTTGART</t>
  </si>
  <si>
    <t>AM HAUPTBAHNHOF 2</t>
  </si>
  <si>
    <t>LANDESBANK BADEN-WUERTTEMBERG Landesbank Baden-Wuertt</t>
  </si>
  <si>
    <t>KOBLENZ</t>
  </si>
  <si>
    <t>BAHNHOFSTRASSE 11</t>
  </si>
  <si>
    <t>SPARKASSE KOBLENZ Sparkasse Koblenz</t>
  </si>
  <si>
    <t>Community Hospital Mittelrhein</t>
  </si>
  <si>
    <t>INV53713021 UC88100193351 JOSEPH|IRBY PAY COMMUNITY HOSPITAL|MITTELRHEIN</t>
  </si>
  <si>
    <t>81938847.USD.1</t>
  </si>
  <si>
    <t>DE10570501200000000489</t>
  </si>
  <si>
    <t>3d3be4dc-eb5d-4268-89a3-0d3c8b0769c9</t>
  </si>
  <si>
    <t>REUTERWEG 16</t>
  </si>
  <si>
    <t>CITIGROUP GLOBAL MARKETS DEUTSCHLAND AG Citigroup GM Frankfurt</t>
  </si>
  <si>
    <t>AIG EUROPE LIMITED  GERMANY</t>
  </si>
  <si>
    <t>AIG EUROPE LIMITED GERMANY</t>
  </si>
  <si>
    <t>O22180-9.USD.1</t>
  </si>
  <si>
    <t>DE44502109000210439021</t>
  </si>
  <si>
    <t>da24a6ff-4526-4605-84b0-ece535cbdb40</t>
  </si>
  <si>
    <t>CHF</t>
  </si>
  <si>
    <t>CH3389095000013498840</t>
  </si>
  <si>
    <t>3a0e2ce4-fe54-4c5a-87f1-d9099a4eb4a2</t>
  </si>
  <si>
    <t>6d84d674-6560-4fe5-9e4e-a16a1c84e723</t>
  </si>
  <si>
    <t>NORTH AMERICA INSURANCE</t>
  </si>
  <si>
    <t>9009000168</t>
  </si>
  <si>
    <t>afc86541-58f4-4578-abda-6d87873523d8</t>
  </si>
  <si>
    <t>JPM CHASE, NEW YORK, NY</t>
  </si>
  <si>
    <t>L22689-2.USD.1</t>
  </si>
  <si>
    <t>9f84d15d-5d0f-45f9-8322-d8076afd1a75</t>
  </si>
  <si>
    <t>CITIBANK, NEW YORK</t>
  </si>
  <si>
    <t>SUMITOMO MITSUI BANKING CORP</t>
  </si>
  <si>
    <t>6810202</t>
  </si>
  <si>
    <t>36023837</t>
  </si>
  <si>
    <t>b7f4fca2-cc48-4f81-872a-ad4daf78f09b</t>
  </si>
  <si>
    <t>ZAR</t>
  </si>
  <si>
    <t>SOUTH AFRICA</t>
  </si>
  <si>
    <t>JOHANNESBURG</t>
  </si>
  <si>
    <t>15 TROYE STREET</t>
  </si>
  <si>
    <t>ABSA BANK LIMITED (ALL SOUTH AFRICAN OFFICES)</t>
  </si>
  <si>
    <t>1b2210a5-98eb-4139-8cf6-1c64afc5dcd5</t>
  </si>
  <si>
    <t>MELBOURNE</t>
  </si>
  <si>
    <t>100 QUEEN ST</t>
  </si>
  <si>
    <t>AUSTRALIA AND NEW ZEALAND BANKING GROUP LIMITED International Services</t>
  </si>
  <si>
    <t>AON BENFIELD AUSTRALIA LIMITED</t>
  </si>
  <si>
    <t>23160387.USD.1</t>
  </si>
  <si>
    <t>836649168</t>
  </si>
  <si>
    <t>111ccdf5-4bc1-46ad-9788-96efbeb9a74d</t>
  </si>
  <si>
    <t>AIU JAPAN</t>
  </si>
  <si>
    <t>AIU Insurance Company LTD</t>
  </si>
  <si>
    <t>206739</t>
  </si>
  <si>
    <t>ed495098-642c-43cc-a590-c276129ad9d0</t>
  </si>
  <si>
    <t>LC0020142</t>
  </si>
  <si>
    <t>AIG Travel Assist, Inc.</t>
  </si>
  <si>
    <t>25 SAUER STREET</t>
  </si>
  <si>
    <t>STANDARD BANK OF SOUTH AFRICA LIMITED,THE (HEAD OFFICE AND ALL SOUTH AFRICAN OFFICES)</t>
  </si>
  <si>
    <t>Dr A Tshigabe</t>
  </si>
  <si>
    <t>BRANCH CODE 051001 DR A TSHIGABE|INV 028733 CASE UA8100181628</t>
  </si>
  <si>
    <t>P55100-1.USD.1</t>
  </si>
  <si>
    <t>200490796</t>
  </si>
  <si>
    <t>fbd027c4-98f8-44a2-805a-308038cf4149</t>
  </si>
  <si>
    <t>SWITZERLAND</t>
  </si>
  <si>
    <t>ZURICH</t>
  </si>
  <si>
    <t>Bahnhofstrasse 45</t>
  </si>
  <si>
    <t>UBS SWITZERLAND AG (HEAD OFFICE)</t>
  </si>
  <si>
    <t>Universitatsspital Basel</t>
  </si>
  <si>
    <t>UNIVERSITATSSPITAL BASEL INV|1007842479 CASE UA8100181720</t>
  </si>
  <si>
    <t>CH930023323362261401Y</t>
  </si>
  <si>
    <t>df678349-d536-4f76-8891-802a579a37ae</t>
  </si>
  <si>
    <t>6810028</t>
  </si>
  <si>
    <t>ff80887b-c1f9-4355-83a7-e78975b6ec89</t>
  </si>
  <si>
    <t>222 BROADWAY</t>
  </si>
  <si>
    <t xml:space="preserve">BANK OF AMERICA, N.A. </t>
  </si>
  <si>
    <t>1211 AVENUE OF THE AMERICAS</t>
  </si>
  <si>
    <t xml:space="preserve">NORDEA BANK AB (PUBL), NEW YORK BRANCH </t>
  </si>
  <si>
    <t>6810034</t>
  </si>
  <si>
    <t>6550453761</t>
  </si>
  <si>
    <t>3840ae42-b70f-451c-826d-b94886f413d8</t>
  </si>
  <si>
    <t>MORGAN STANLEY CAPITAL SERVICES INC</t>
  </si>
  <si>
    <t>4072-4601</t>
  </si>
  <si>
    <t>d13622f5-6949-449d-b1a2-3aaa124e2bbb</t>
  </si>
  <si>
    <t>CITIBANK N.A.</t>
  </si>
  <si>
    <t>GOLDMAN SACHS BANK USA</t>
  </si>
  <si>
    <t>4067-0834</t>
  </si>
  <si>
    <t>bf42ad0d-028d-4e83-82ec-4a18b893c23f</t>
  </si>
  <si>
    <t>40 MESPIL ROAD</t>
  </si>
  <si>
    <t>BANK OF IRELAND Trust Services</t>
  </si>
  <si>
    <t>BEAUMONT HOSPITAL GENERAL ACCOUNT</t>
  </si>
  <si>
    <t>BEAUMONT HOSPITAL GENERAL ACCOUNT|INV 995456 CASE UA8100256895</t>
  </si>
  <si>
    <t>IE02BOFI90960164733000</t>
  </si>
  <si>
    <t>bb0612b4-e23c-43c9-b453-829c6c3e3fbe</t>
  </si>
  <si>
    <t>BERGAMO</t>
  </si>
  <si>
    <t>PIAZZA V. VENETO 8</t>
  </si>
  <si>
    <t>UBI BANCA S.P.A. FILIALE DI BRESCIA</t>
  </si>
  <si>
    <t>AZIENDA OSPEDALIERA DI COSENZA</t>
  </si>
  <si>
    <t>AZIENDA OSPEDALIERA DI COSENZA INV|14232 CASE UA8100126503</t>
  </si>
  <si>
    <t>IT61T0311116201000000020507</t>
  </si>
  <si>
    <t>fb9c4d0a-d8f8-4183-881f-5852526bb796</t>
  </si>
  <si>
    <t>CAD</t>
  </si>
  <si>
    <t>CANADA</t>
  </si>
  <si>
    <t>TORONTO</t>
  </si>
  <si>
    <t>180 WELLINGTON STREET WEST</t>
  </si>
  <si>
    <t>ROYAL BANK OF CANADA (HEAD OFFICE)</t>
  </si>
  <si>
    <t>8114aa78-f134-4690-bbb0-0c0dffe8134e</t>
  </si>
  <si>
    <t>SG AMERICAS SECURITIES, LLC</t>
  </si>
  <si>
    <t>GB70CHAS60924211121589</t>
  </si>
  <si>
    <t>76ad9ae4-4e2b-4bbf-9283-0b3c70241a37</t>
  </si>
  <si>
    <t>eed7b42b-8552-45e7-848d-87a9eec3f5c2</t>
  </si>
  <si>
    <t>LC00112B4</t>
  </si>
  <si>
    <t>AIG Life of Bermuda, Ltd.</t>
  </si>
  <si>
    <t>a276ee9e-e6a5-4fba-8e23-39e4847cce62</t>
  </si>
  <si>
    <t>292cff6b-3da0-491e-9da8-2d6aa9e215b2</t>
  </si>
  <si>
    <t>POOL</t>
  </si>
  <si>
    <t>AMERICAN INTERNATIONAL GROUP
POOL</t>
  </si>
  <si>
    <t>AMERICAN INTERNATIONAL GROUP</t>
  </si>
  <si>
    <t>50b8b692-9b08-4e9d-93a6-29f24c2257d7</t>
  </si>
  <si>
    <t>WELLS FARGO BANK N.A</t>
  </si>
  <si>
    <t>NATIONAL BANK OF CANADA, MONTREAL</t>
  </si>
  <si>
    <t>6810022</t>
  </si>
  <si>
    <t>2000292911219</t>
  </si>
  <si>
    <t>10fad56b-7d20-4a00-bf82-3eeb3487c26e</t>
  </si>
  <si>
    <t>NY</t>
  </si>
  <si>
    <t>BANK OF TOKYO MITSUBISHI UFJ LTD,
NY</t>
  </si>
  <si>
    <t>CAYMAN</t>
  </si>
  <si>
    <t>BANK OF TOKYO-MISUBISHI UFJ, LTD
CAYMAN</t>
  </si>
  <si>
    <t>6810046</t>
  </si>
  <si>
    <t>BANK OF TOKYO-MISUBISHI UFJ, LTD</t>
  </si>
  <si>
    <t>97771023</t>
  </si>
  <si>
    <t>6c613479-31d4-4ce8-9637-5dd3c530a195</t>
  </si>
  <si>
    <t>0ec2d922-b69a-448f-b6e0-fef12f08267f</t>
  </si>
  <si>
    <t>4da90bd9-77f3-471e-8f32-32836889265f</t>
  </si>
  <si>
    <t>9d719734-e6e0-49f3-9017-1624767efbd0</t>
  </si>
  <si>
    <t>CITIBANK NA, NEW YORK</t>
  </si>
  <si>
    <t>CITIBANK N.A., NEW YORK BRANCH</t>
  </si>
  <si>
    <t>36001339</t>
  </si>
  <si>
    <t>99e3089f-0c4c-4edb-9f72-f91539ec3768</t>
  </si>
  <si>
    <t>VALIC-INV</t>
  </si>
  <si>
    <t>3bae6153-31a7-4183-b035-3491b669cad4</t>
  </si>
  <si>
    <t>R1-CORE\GTews</t>
  </si>
  <si>
    <t>not a dup</t>
  </si>
  <si>
    <t>407e470e-ae31-43dc-b5c0-60b5acc25ca6</t>
  </si>
  <si>
    <t>CITIBANK N.A., NEW YORK</t>
  </si>
  <si>
    <t>0016-7679</t>
  </si>
  <si>
    <t>bea6810e-4373-4e89-b1a2-11c18e1f7985</t>
  </si>
  <si>
    <t>2 PARK STREET</t>
  </si>
  <si>
    <t>CITIGROUP PTY LIMITED, SYDNEY Corporate Banking</t>
  </si>
  <si>
    <t>Guy Carpenter and Company Pty Ltd</t>
  </si>
  <si>
    <t>231971009</t>
  </si>
  <si>
    <t>955c3038-156c-4043-bade-511f1d86d4b2</t>
  </si>
  <si>
    <t>ea267dd7-19be-4295-b021-dbf340223275</t>
  </si>
  <si>
    <t>8684571c-82f7-4ca5-a46f-02483ddb152c</t>
  </si>
  <si>
    <t>PREMIER PLACE, DEVONSHIRE SQUARE</t>
  </si>
  <si>
    <t>NATIONAL WESTMINSTER BANK PLC OVERSEAS BRANCH (CONTROL)</t>
  </si>
  <si>
    <t>Trust</t>
  </si>
  <si>
    <t>Guys and St Thomas  NHS Foundation Trust</t>
  </si>
  <si>
    <t>GUYS AND ST THOMAS NHS FOUNDATION|TRUST INV MRFEE CASE UA8100191895</t>
  </si>
  <si>
    <t>Guys and St Thomas NHS Foundation</t>
  </si>
  <si>
    <t>GB13NWBK51500396836288</t>
  </si>
  <si>
    <t>7986d3e0-93b8-4808-b2c3-f7b34397de59</t>
  </si>
  <si>
    <t>fd428e8a-6e04-46b0-b708-5140bdeb70bb</t>
  </si>
  <si>
    <t>17 COURS VALMY</t>
  </si>
  <si>
    <t xml:space="preserve">Societe Generale </t>
  </si>
  <si>
    <t>REF: CLMNY</t>
  </si>
  <si>
    <t>64edd5a3-10ef-4781-9c51-c64ceb8ab751</t>
  </si>
  <si>
    <t>GB83CITI18500813402762</t>
  </si>
  <si>
    <t>7ee1cec7-a5be-49c3-a311-5e3f4e5f7ab4</t>
  </si>
  <si>
    <t>LC0000813</t>
  </si>
  <si>
    <t>CA</t>
  </si>
  <si>
    <t>AIG Insurance Company of Canada</t>
  </si>
  <si>
    <t>AIG Europe Limited Sweden Branch</t>
  </si>
  <si>
    <t>21028638.CAD.1</t>
  </si>
  <si>
    <t>GB61CITI18500810209821</t>
  </si>
  <si>
    <t>4fd6dc94-05c3-4f4d-9456-0db21e104b6c</t>
  </si>
  <si>
    <t>40942502.EUR.1</t>
  </si>
  <si>
    <t>cef07e12-a9c6-4589-9f38-0f39263ff52f</t>
  </si>
  <si>
    <t>16 BOULEVARD DES ITALIENS</t>
  </si>
  <si>
    <t>BNP-PARIBAS SA (FORMERLY BANQUE NATIONALE DE PARIS S.A.) (HEAD OFFICE)</t>
  </si>
  <si>
    <t>FR2830004056.5800.000.88802R77</t>
  </si>
  <si>
    <t>54246fc7-dd47-4f32-b05d-c7a3569af07b</t>
  </si>
  <si>
    <t>6d842abc-9fcf-446f-bbb8-54681040f343</t>
  </si>
  <si>
    <t>cf3c5b11-011c-497b-95cd-b4c561370e3f</t>
  </si>
  <si>
    <t>BANK OF NEW YORK MELLON, NEW YORK</t>
  </si>
  <si>
    <t>5f6cd7b1-2a71-4873-81b6-5a205f00f1c3</t>
  </si>
  <si>
    <t>b16de11e-501b-4320-a841-7cdf0502b567</t>
  </si>
  <si>
    <t>(CAYMAN) LIMITED</t>
  </si>
  <si>
    <t>CIBC BANK AND TRUST COMPANY
(CAYMAN) LIMITED</t>
  </si>
  <si>
    <t>6810183</t>
  </si>
  <si>
    <t>CIBC BANK AND TRUST COMPANY</t>
  </si>
  <si>
    <t>8900331046</t>
  </si>
  <si>
    <t>163a7ae8-dd5b-49b5-b9c0-316f427b2866</t>
  </si>
  <si>
    <t>6810128</t>
  </si>
  <si>
    <t>9bb06bdb-8ad8-4632-b3d3-b1b76a53cf0b</t>
  </si>
  <si>
    <t>123 Front St W Suite 1100</t>
  </si>
  <si>
    <t>CITIBANK CANADA (CITIBANK NA CANADIAN BRANCH)</t>
  </si>
  <si>
    <t>2184604012</t>
  </si>
  <si>
    <t>5b880bdc-149a-4d38-8f2f-f5752f6165e3</t>
  </si>
  <si>
    <t>ROYAL BANK OF SCOTLAND PLC INTERNATIONAL and W/SALE PYT</t>
  </si>
  <si>
    <t>NHS Greater Glasgow and Clyde</t>
  </si>
  <si>
    <t>REF SERVICE INVOICE NO G0127244|CUSTOMER CODE D88131 UC8100147249|FOR MARGARET KIMBALL</t>
  </si>
  <si>
    <t>GB30RBOS83070610542386</t>
  </si>
  <si>
    <t>a5702245-b744-4ed1-8ef1-4b434752c8b4</t>
  </si>
  <si>
    <t xml:space="preserve">AIG INTERNATIONAL - FX TRANSACTIONS </t>
  </si>
  <si>
    <t>CLEARED</t>
  </si>
  <si>
    <t>AIG INTERNATIONAL INC.</t>
  </si>
  <si>
    <t>/CH299039</t>
  </si>
  <si>
    <t>3e63d297-632b-4f41-948f-f44f20e1c996</t>
  </si>
  <si>
    <t>a371ccf2-c4ed-48f1-a730-f765409776bf</t>
  </si>
  <si>
    <t>TAUNUSTOR 1</t>
  </si>
  <si>
    <t>J.P.MORGAN AG J.P. Morgan Frankfurt</t>
  </si>
  <si>
    <t>GB73CHAS60924222043735</t>
  </si>
  <si>
    <t>577a964f-91df-4ce2-8996-120bb517d8ec</t>
  </si>
  <si>
    <t>72675107-e68e-4221-8578-544956118b3b</t>
  </si>
  <si>
    <t>GB43CITI18500813174174</t>
  </si>
  <si>
    <t>108b947d-b623-4a59-a261-46ff1e9b9730</t>
  </si>
  <si>
    <t>CUSTODY ACCOUNT</t>
  </si>
  <si>
    <t>SLM STUDENT LOAN TRUST 2004 10
CUSTODY ACCOUNT</t>
  </si>
  <si>
    <t>SLM STUDENT LOAN TRUST 2004 10</t>
  </si>
  <si>
    <t>3379088400</t>
  </si>
  <si>
    <t>b71fff08-98ff-4799-befe-352d54369f5c</t>
  </si>
  <si>
    <t>a1f56b30-8eaa-42c5-9ff2-1e89152aae4a</t>
  </si>
  <si>
    <t>4530ea55-5f44-428e-b1fb-56e04e4db6f8</t>
  </si>
  <si>
    <t>6810152</t>
  </si>
  <si>
    <t>26e24a98-6118-4b32-9aa1-b12f1ed13d1c</t>
  </si>
  <si>
    <t>JP MORGAN CHASE BANK NEW YORK</t>
  </si>
  <si>
    <t>6810052</t>
  </si>
  <si>
    <t>4c2c415d-4392-413a-92ef-21249579e5d4</t>
  </si>
  <si>
    <t>6810040</t>
  </si>
  <si>
    <t>27af3cb0-26a6-4305-a0e6-361c577fcaa7</t>
  </si>
  <si>
    <t>TD CTR, 2ND FL: 55, KING STREET</t>
  </si>
  <si>
    <t>TORONTO-DOMINION BANK, THE KING and BAY PRIVATE BANKING</t>
  </si>
  <si>
    <t>Inc</t>
  </si>
  <si>
    <t>LIFESUPPORT Air Medical Services Inc</t>
  </si>
  <si>
    <t>TRANSIT94000 BK004 INV1760 CLM|76538 JESSE MARCH PAY LIFESUPPORT|AIR MEDICAL SERVICES INC</t>
  </si>
  <si>
    <t>LIFESUPPORT Air Medical Services</t>
  </si>
  <si>
    <t>5461229</t>
  </si>
  <si>
    <t>46c14a87-f49e-4684-8d70-fcf7f5f33cb8</t>
  </si>
  <si>
    <t>AMERICAN INTERNATIONAL
GROUP POOL</t>
  </si>
  <si>
    <t xml:space="preserve">not a dup </t>
  </si>
  <si>
    <t>3a243843-54fe-4c79-a433-b3926571a02f</t>
  </si>
  <si>
    <t>b774e386-e596-4ce6-9f9c-90f3cd805124</t>
  </si>
  <si>
    <t>100 BARANGAROO AVENUE</t>
  </si>
  <si>
    <t>HSBC BANK AUSTRALIA LIMITED Virtual Account Office Q</t>
  </si>
  <si>
    <t>CO LTD GEN ACCT</t>
  </si>
  <si>
    <t>AMERICAN INTERNATIONAL REINSURANCE
CO LTD GEN ACCT</t>
  </si>
  <si>
    <t>AMERICAN INTERNATIONAL REINSURANCE</t>
  </si>
  <si>
    <t>1427430360</t>
  </si>
  <si>
    <t>be780223-ff3c-4cf8-8cc8-79605bc98f65</t>
  </si>
  <si>
    <t>BANK OF AMERICA NA, NEW YORK</t>
  </si>
  <si>
    <t>BANK OF AMERICA, N.A. (NY/DEPT EQUITY DERIVATIVES)</t>
  </si>
  <si>
    <t>1233461892</t>
  </si>
  <si>
    <t>a8956acd-9de6-44ac-be68-cdbdf7c4f15f</t>
  </si>
  <si>
    <t>JPMORGAN CHASE NY</t>
  </si>
  <si>
    <t>MONTROUGE</t>
  </si>
  <si>
    <t>12 PLACE DES ETATS-UNIS</t>
  </si>
  <si>
    <t xml:space="preserve">CREDIT AGRICOLE CIB </t>
  </si>
  <si>
    <t>786419036</t>
  </si>
  <si>
    <t>6cd9e682-c610-440f-bbb2-5b9216ac82d7</t>
  </si>
  <si>
    <t>COMPANY</t>
  </si>
  <si>
    <t>AMERICAN GENERAL LIFE INSURANCE
COMPANY</t>
  </si>
  <si>
    <t>AMERICAN GENERAL LIFE INSURANCE</t>
  </si>
  <si>
    <t>fbf5ebc3-bfd9-44d8-bed6-ec4e4e9db486</t>
  </si>
  <si>
    <t>L22665-0.USD.1</t>
  </si>
  <si>
    <t>b20c118d-af10-40a8-9297-14f9c51bac54</t>
  </si>
  <si>
    <t>GOLDMAN SACHS INTERNATIONAL</t>
  </si>
  <si>
    <t>40616408</t>
  </si>
  <si>
    <t>afbae4d3-8cf6-485c-8292-e85d9fd954b2</t>
  </si>
  <si>
    <t>02e7eec2-9848-4a4e-bf6a-47abccf9fa13</t>
  </si>
  <si>
    <t>bd39874d-e282-4a82-9fea-3c357b639b8c</t>
  </si>
  <si>
    <t>6810122</t>
  </si>
  <si>
    <t>570ba266-1f26-434b-b578-733d0466dfd4</t>
  </si>
  <si>
    <t>6810158</t>
  </si>
  <si>
    <t>16413954-bf4c-43c6-8e7f-a7e3e6709aed</t>
  </si>
  <si>
    <t>b8420a26-244f-4882-a11a-93577eb02be3</t>
  </si>
  <si>
    <t>1997032c-0bf5-45ad-87e4-698fc5252b96</t>
  </si>
  <si>
    <t>BARCLAYS BANK PLC, NEW YORK</t>
  </si>
  <si>
    <t>GROUP</t>
  </si>
  <si>
    <t>BARCLAYS BANK SWAPS AND OPTIONS
GROUP</t>
  </si>
  <si>
    <t>BARCLAYS BANK SWAPS AND OPTIONS</t>
  </si>
  <si>
    <t>050019228</t>
  </si>
  <si>
    <t>a7e150bd-9fd3-447a-b24a-8beb0015ec35</t>
  </si>
  <si>
    <t>60 WALL STREET</t>
  </si>
  <si>
    <t xml:space="preserve">DEUTSCHE BANK TRUST COMPANY AMERICAS </t>
  </si>
  <si>
    <t>04 437 031</t>
  </si>
  <si>
    <t>3abd46c5-8838-4712-821c-0462da993d27</t>
  </si>
  <si>
    <t>6810171</t>
  </si>
  <si>
    <t>88a4d55f-ec45-4a9b-9a61-2ade033b5821</t>
  </si>
  <si>
    <t>6810164</t>
  </si>
  <si>
    <t>21f41f13-6cdc-4ce3-9828-fda2514eeef9</t>
  </si>
  <si>
    <t>THE BANK OF NEW YORK MELLON (ASSET MANAGEMENT SERVICES)</t>
  </si>
  <si>
    <t>LEXINGTON MUNI</t>
  </si>
  <si>
    <t>49168400.USD.1</t>
  </si>
  <si>
    <t>5549158400</t>
  </si>
  <si>
    <t>33a0c7d5-4b96-4721-b6b2-ef2ff21cb665</t>
  </si>
  <si>
    <t>30829513.JPY.1</t>
  </si>
  <si>
    <t>426e68c3-4872-4b67-b442-5d15d87808bf</t>
  </si>
  <si>
    <t>cce6e59b-73e3-48e3-aeae-dce4e9f12604</t>
  </si>
  <si>
    <t>ae3d34da-0192-44b7-ab51-945a8687db9b</t>
  </si>
  <si>
    <t>ed251923-4636-47d9-9262-c80ba6441b83</t>
  </si>
  <si>
    <t>375 PARK AVENUE</t>
  </si>
  <si>
    <t>WELLS FARGO BANK, N.A. (NEW YORK INTERNATIONAL BRANCH)</t>
  </si>
  <si>
    <t>AG, LONDON</t>
  </si>
  <si>
    <t>HYPO-UND VEREINSBANK
AG, LONDON</t>
  </si>
  <si>
    <t>HYPO-UND VEREINSBANK</t>
  </si>
  <si>
    <t>2000090741021</t>
  </si>
  <si>
    <t>3c8f47c1-c082-462e-9de6-d9df488a2a30</t>
  </si>
  <si>
    <t>1 HOMEBUSH BAY DRIVE</t>
  </si>
  <si>
    <t>NATIONAL AUSTRALIA BANK LIMITED (TRADE AND INTERNATIONAL PAYMENTS)</t>
  </si>
  <si>
    <t>Dr Tanya Nippita</t>
  </si>
  <si>
    <t>BSB 082344 DR TANYA NIPPITA INV|17018 CASE UA8100043807</t>
  </si>
  <si>
    <t>139831335</t>
  </si>
  <si>
    <t>4983bc39-f7ad-4ff5-9c86-f1400910c6d8</t>
  </si>
  <si>
    <r>
      <t xml:space="preserve">select distinct pr.* from </t>
    </r>
    <r>
      <rPr>
        <b/>
        <sz val="10"/>
        <color theme="5"/>
        <rFont val="Arial"/>
        <family val="2"/>
      </rPr>
      <t xml:space="preserve">sacm_pr pr </t>
    </r>
    <r>
      <rPr>
        <sz val="10"/>
        <color indexed="8"/>
        <rFont val="Arial"/>
        <family val="2"/>
      </rPr>
      <t xml:space="preserve">
where pr.status_ind = 'OPEN'
and trunc(pr.release_timestamp) = '16-nov-2017'
and pr.pay_rec_ind = 'P'
and mercury_status = 'PASS'</t>
    </r>
  </si>
  <si>
    <r>
      <t>select
--distinct transaction_id
trunc(from_tz( cast(insert_timestamp as timestamp), 'GMT' )) est_insert_ts , insert_timestamp, pd.* 
from</t>
    </r>
    <r>
      <rPr>
        <b/>
        <sz val="10"/>
        <color indexed="8"/>
        <rFont val="Arial"/>
        <family val="2"/>
      </rPr>
      <t xml:space="preserve"> </t>
    </r>
    <r>
      <rPr>
        <b/>
        <sz val="10"/>
        <color theme="5"/>
        <rFont val="Arial"/>
        <family val="2"/>
      </rPr>
      <t>mercury.payment_details_view pd</t>
    </r>
    <r>
      <rPr>
        <sz val="10"/>
        <color indexed="8"/>
        <rFont val="Arial"/>
        <family val="2"/>
      </rPr>
      <t xml:space="preserve">
where source_system = 'SACM'
and trunc(from_tz( cast(insert_timestamp as timestamp), 'GMT' )) = '16-nov-2017'</t>
    </r>
  </si>
  <si>
    <t>TOTAL</t>
  </si>
  <si>
    <t>SM-01</t>
  </si>
  <si>
    <t>BT-01</t>
  </si>
  <si>
    <t>SM-02</t>
  </si>
  <si>
    <t>BT-02</t>
  </si>
  <si>
    <t>SM-03</t>
  </si>
  <si>
    <t>BT-03</t>
  </si>
  <si>
    <t>SM-04</t>
  </si>
  <si>
    <t>BT-04</t>
  </si>
  <si>
    <t>SM-05</t>
  </si>
  <si>
    <t>BT-05</t>
  </si>
  <si>
    <t>SM-06</t>
  </si>
  <si>
    <t>BT-06</t>
  </si>
  <si>
    <t>SM-07</t>
  </si>
  <si>
    <t>BT-07</t>
  </si>
  <si>
    <t>(see Table 1 "L Account")</t>
  </si>
  <si>
    <t>References</t>
  </si>
  <si>
    <t>(see Table 2 "O Account")</t>
  </si>
  <si>
    <t>(see Table 3 "P Account")</t>
  </si>
  <si>
    <t>(see Table 4 "X Account")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</si>
</sst>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8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 ($)&quot;"/>
    <numFmt numFmtId="165" formatCode="@&quot; (%)&quot;"/>
    <numFmt numFmtId="166" formatCode="@&quot; (£)&quot;"/>
    <numFmt numFmtId="167" formatCode="@&quot; (¥)&quot;"/>
    <numFmt numFmtId="168" formatCode="@&quot; (€)&quot;"/>
    <numFmt numFmtId="169" formatCode="@&quot; (x)&quot;"/>
    <numFmt numFmtId="170" formatCode="0.0_)\%;\(0.0\)\%;0.0_)\%;@_)_%"/>
    <numFmt numFmtId="171" formatCode="#,##0.0_)_%;\(#,##0.0\)_%;0.0_)_%;@_)_%"/>
    <numFmt numFmtId="172" formatCode="#,##0.0_x;\(#,##0.0\)_x;0.0_x;@_x"/>
    <numFmt numFmtId="173" formatCode="#,##0.0_x_x;\(#,##0.0\)_x_x;0.0_x_x;@_x_x"/>
    <numFmt numFmtId="174" formatCode="#,##0.0_x_x_x;\(#,##0.0\)_x_x_x;0.0_x_x_x;@_x_x_x"/>
    <numFmt numFmtId="175" formatCode="#,##0.0_x_x_x_x;\(#,##0.0\)_x_x_x_x;0.0_x_x_x_x;@_x_x_x_x"/>
    <numFmt numFmtId="176" formatCode="#,##0.00_x;\(#,##0.00\)_x;0.00_x;@_x"/>
    <numFmt numFmtId="177" formatCode="#,##0.00_x_x;\(#,##0.00\)_x_x;0_x_x;@_x_x"/>
    <numFmt numFmtId="178" formatCode="#,##0.00_x_x_x;\(#,##0.00\)_x_x_x;0.00_x_x_x;@_x_x_x"/>
    <numFmt numFmtId="179" formatCode="#,##0.00_x_x_x_x;\(#,##0.00\)_x_x_x_x;0.00_x_x_x_x;@_x_x_x_x"/>
    <numFmt numFmtId="180" formatCode="#,##0_x;\(#,##0\)_x;0_x;@_x"/>
    <numFmt numFmtId="181" formatCode="#,##0_x_x;\(#,##0\)_x_x;0_x_x;@_x_x"/>
    <numFmt numFmtId="182" formatCode="#,##0_x_x_x;\(#,##0\)_x_x_x;0_x_x_x;@_x_x_x"/>
    <numFmt numFmtId="183" formatCode="#,##0_x_x_x_x;\(#,##0\)_x_x_x_x;0_x_x_x_x;@_x_x_x_x"/>
    <numFmt numFmtId="184" formatCode="#,##0.0_);\(#,##0.0\)"/>
    <numFmt numFmtId="185" formatCode="#,##0.0_);\(#,##0.0\);#,##0.0_);@_)"/>
    <numFmt numFmtId="186" formatCode="&quot;$&quot;_(#,##0.00_);&quot;$&quot;\(#,##0.00\)"/>
    <numFmt numFmtId="187" formatCode="&quot;£&quot;_(#,##0.00_);&quot;£&quot;\(#,##0.00\)"/>
    <numFmt numFmtId="188" formatCode="&quot;$&quot;_(#,##0.00_);&quot;$&quot;\(#,##0.00\);&quot;$&quot;_(0.00_);@_)"/>
    <numFmt numFmtId="189" formatCode="#,##0.00_);\(#,##0.00\);0.00_);@_)"/>
    <numFmt numFmtId="190" formatCode="\€_(#,##0.00_);\€\(#,##0.00\);\€_(0.00_);@_)"/>
    <numFmt numFmtId="191" formatCode="#,##0.0_)\x;\(#,##0.0\)\x"/>
    <numFmt numFmtId="192" formatCode="#,##0_)\x;\(#,##0\)\x;0_)\x;@_)_x"/>
    <numFmt numFmtId="193" formatCode="#,##0.0_)_x;\(#,##0.0\)_x"/>
    <numFmt numFmtId="194" formatCode="#,##0_)_x;\(#,##0\)_x;0_)_x;@_)_x"/>
    <numFmt numFmtId="195" formatCode="0.0_)\%;\(0.0\)\%"/>
    <numFmt numFmtId="196" formatCode="#,##0.0_)_%;\(#,##0.0\)_%"/>
    <numFmt numFmtId="197" formatCode="0.0000000%"/>
    <numFmt numFmtId="198" formatCode="#,##0.000_);[Red]\(#,##0.000\)"/>
    <numFmt numFmtId="199" formatCode="0000"/>
    <numFmt numFmtId="200" formatCode="#,##0.0000_);[Red]\(#,##0.0000\)"/>
    <numFmt numFmtId="201" formatCode="_(&quot;$&quot;* #,##0.00000_);_(&quot;$&quot;* \(#,##0.00000\);_(&quot;$&quot;* &quot;-&quot;??_);_(@_)"/>
    <numFmt numFmtId="202" formatCode="&quot;$&quot;#,##0_);[Red]\(&quot;$&quot;#,##0\);&quot;-&quot;"/>
    <numFmt numFmtId="203" formatCode="#\ ###\ ###\ ##0\ "/>
    <numFmt numFmtId="204" formatCode="0.0000%"/>
    <numFmt numFmtId="205" formatCode="0.000_)"/>
    <numFmt numFmtId="206" formatCode="_-* #,##0_-;\-* #,##0_-;_-* &quot;-&quot;_-;_-@_-"/>
    <numFmt numFmtId="207" formatCode="General_)"/>
    <numFmt numFmtId="208" formatCode="[$-409]d\-mmm\-yyyy;@"/>
    <numFmt numFmtId="209" formatCode="&quot;$&quot;#,##0\ ;\(&quot;$&quot;#,##0\)"/>
    <numFmt numFmtId="210" formatCode="0.00_);\(0.00\)"/>
    <numFmt numFmtId="211" formatCode="0.0_);\(0.0\)"/>
    <numFmt numFmtId="212" formatCode="0_);\(0\)"/>
    <numFmt numFmtId="213" formatCode="0.000_);\(0.000\)"/>
    <numFmt numFmtId="214" formatCode="mm/dd/yy"/>
    <numFmt numFmtId="215" formatCode="#,##0&quot;?&quot;_);[Red]\(#,##0&quot;?&quot;\)"/>
    <numFmt numFmtId="216" formatCode="0.000"/>
    <numFmt numFmtId="217" formatCode="0.0000000"/>
    <numFmt numFmtId="218" formatCode="mm/dd/yyyy"/>
    <numFmt numFmtId="219" formatCode="hh:mm:ss"/>
    <numFmt numFmtId="220" formatCode="mm/dd/yyyy\ hh:mm:ss"/>
    <numFmt numFmtId="221" formatCode="_([$€]* #,##0.00_);_([$€]* \(#,##0.00\);_([$€]* &quot;-&quot;??_);_(@_)"/>
    <numFmt numFmtId="222" formatCode="0.00000000000%"/>
    <numFmt numFmtId="223" formatCode="dd\-mmm\-yy\ hh:mm:ss"/>
    <numFmt numFmtId="224" formatCode="0.0000"/>
    <numFmt numFmtId="225" formatCode="##,###,###_);[Red]\(##,###,##0\)"/>
    <numFmt numFmtId="226" formatCode="#,##0.000;\(#,##0.000\)"/>
    <numFmt numFmtId="227" formatCode="_-* #,##0.00_-;\-* #,##0.00_-;_-* &quot;-&quot;??_-;_-@_-"/>
    <numFmt numFmtId="228" formatCode="_ &quot;R$&quot;* #,##0_ ;_ &quot;R$&quot;* \-#,##0_ ;_ &quot;R$&quot;* &quot;-&quot;_ ;_ @_ "/>
    <numFmt numFmtId="229" formatCode="_ &quot;R$&quot;* #,##0.00_ ;_ &quot;R$&quot;* \-#,##0.00_ ;_ &quot;R$&quot;* &quot;-&quot;??_ ;_ @_ "/>
    <numFmt numFmtId="230" formatCode="[$-409]m/d/yy\ h:mm\ AM/PM;@"/>
    <numFmt numFmtId="231" formatCode="&quot;$&quot;#,##0.00"/>
    <numFmt numFmtId="232" formatCode="0.00_)"/>
    <numFmt numFmtId="233" formatCode="#,##0.0\%_);\(#,##0.0\%\);#,##0.0\%_);@_)"/>
    <numFmt numFmtId="234" formatCode="mm\ dd\ yy"/>
    <numFmt numFmtId="235" formatCode="00###"/>
    <numFmt numFmtId="236" formatCode="0.000%"/>
    <numFmt numFmtId="237" formatCode="[Blue]#,##0;[Red]\-#,##0"/>
    <numFmt numFmtId="238" formatCode="0.0%_);\(0.0%\);0.0%_);@_)"/>
    <numFmt numFmtId="239" formatCode="#,##0.0;#,##0.0"/>
    <numFmt numFmtId="240" formatCode="_ * #,##0_ ;_ * \-#,##0_ ;_ * &quot;-&quot;_ ;_ @_ "/>
    <numFmt numFmtId="241" formatCode="_ * #,##0.00_ ;_ * \-#,##0.00_ ;_ * &quot;-&quot;??_ ;_ @_ "/>
    <numFmt numFmtId="242" formatCode="\+#,##0.00;\-#,##0.00"/>
    <numFmt numFmtId="243" formatCode="d\-mmm\-yyyy"/>
    <numFmt numFmtId="244" formatCode="#,##0.00;[Red]#,##0.00"/>
    <numFmt numFmtId="245" formatCode="#,##0.0000"/>
    <numFmt numFmtId="246" formatCode="00###.00"/>
    <numFmt numFmtId="247" formatCode="0.00000"/>
    <numFmt numFmtId="248" formatCode="yyyy/mm/dd"/>
  </numFmts>
  <fonts count="156">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sz val="10"/>
      <color theme="1"/>
      <name val="Arial"/>
      <family val="2"/>
    </font>
    <font>
      <sz val="11"/>
      <name val="Arial"/>
      <family val="2"/>
    </font>
    <font>
      <sz val="10"/>
      <color indexed="8"/>
      <name val="Arial"/>
      <family val="2"/>
    </font>
    <font>
      <u/>
      <sz val="10"/>
      <name val="Arial"/>
      <family val="2"/>
    </font>
    <font>
      <sz val="8"/>
      <name val="Arial"/>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10"/>
      <name val="–¾’©"/>
      <charset val="128"/>
    </font>
    <font>
      <sz val="10"/>
      <name val="Times New Roman"/>
      <family val="1"/>
    </font>
    <font>
      <sz val="10"/>
      <color indexed="9"/>
      <name val="Arial"/>
      <family val="2"/>
    </font>
    <font>
      <sz val="10"/>
      <name val="CG Times (WN)"/>
    </font>
    <font>
      <b/>
      <sz val="16"/>
      <name val="Arial"/>
      <family val="2"/>
    </font>
    <font>
      <sz val="8"/>
      <color indexed="16"/>
      <name val="Helv"/>
    </font>
    <font>
      <sz val="8"/>
      <color indexed="12"/>
      <name val="Helv"/>
    </font>
    <font>
      <b/>
      <sz val="10"/>
      <color indexed="10"/>
      <name val="Arial"/>
      <family val="2"/>
    </font>
    <font>
      <sz val="10"/>
      <name val="Courier"/>
      <family val="3"/>
    </font>
    <font>
      <sz val="10"/>
      <color indexed="10"/>
      <name val="MS Sans Serif"/>
      <family val="2"/>
    </font>
    <font>
      <sz val="10"/>
      <color indexed="20"/>
      <name val="Arial"/>
      <family val="2"/>
    </font>
    <font>
      <b/>
      <sz val="10"/>
      <color indexed="12"/>
      <name val="Arial"/>
      <family val="2"/>
    </font>
    <font>
      <sz val="12"/>
      <name val="Tms Rmn"/>
    </font>
    <font>
      <b/>
      <sz val="12"/>
      <name val="Times New Roman"/>
      <family val="1"/>
    </font>
    <font>
      <sz val="8"/>
      <name val="SwitzerlandLight"/>
    </font>
    <font>
      <sz val="7"/>
      <name val="SwitzerlandLight"/>
    </font>
    <font>
      <sz val="7"/>
      <name val="Times New Roman"/>
      <family val="1"/>
    </font>
    <font>
      <sz val="10"/>
      <name val="Palatino"/>
      <family val="1"/>
    </font>
    <font>
      <sz val="8"/>
      <name val="Times New Roman"/>
      <family val="1"/>
    </font>
    <font>
      <b/>
      <sz val="8"/>
      <color indexed="15"/>
      <name val="ZapfDingbats"/>
      <family val="5"/>
      <charset val="2"/>
    </font>
    <font>
      <b/>
      <sz val="10"/>
      <color indexed="52"/>
      <name val="Arial"/>
      <family val="2"/>
    </font>
    <font>
      <sz val="10"/>
      <color indexed="14"/>
      <name val="Times New Roman"/>
      <family val="1"/>
    </font>
    <font>
      <i/>
      <sz val="9"/>
      <name val="Times New Roman"/>
      <family val="1"/>
    </font>
    <font>
      <b/>
      <sz val="10"/>
      <color indexed="9"/>
      <name val="Arial"/>
      <family val="2"/>
    </font>
    <font>
      <sz val="10"/>
      <name val="Helv"/>
    </font>
    <font>
      <sz val="11"/>
      <name val="Tms Rmn"/>
    </font>
    <font>
      <sz val="8"/>
      <name val="Palatino"/>
      <family val="1"/>
    </font>
    <font>
      <sz val="10"/>
      <color indexed="40"/>
      <name val="Arial"/>
      <family val="2"/>
    </font>
    <font>
      <sz val="10"/>
      <color indexed="23"/>
      <name val="Arial"/>
      <family val="2"/>
    </font>
    <font>
      <i/>
      <sz val="6"/>
      <name val="Helv"/>
    </font>
    <font>
      <b/>
      <sz val="11"/>
      <name val="Times New Roman"/>
      <family val="1"/>
    </font>
    <font>
      <sz val="10"/>
      <name val="Tahoma"/>
      <family val="2"/>
    </font>
    <font>
      <sz val="10"/>
      <color indexed="62"/>
      <name val="Arial"/>
      <family val="2"/>
    </font>
    <font>
      <sz val="9"/>
      <name val="TimesNewRomanPS"/>
    </font>
    <font>
      <b/>
      <sz val="16"/>
      <color indexed="16"/>
      <name val="Helv"/>
    </font>
    <font>
      <b/>
      <sz val="10"/>
      <name val="Times New Roman"/>
      <family val="1"/>
    </font>
    <font>
      <b/>
      <i/>
      <sz val="10"/>
      <name val="Arial"/>
      <family val="2"/>
    </font>
    <font>
      <sz val="12"/>
      <name val="Times"/>
      <family val="1"/>
    </font>
    <font>
      <sz val="9"/>
      <name val="Arial"/>
      <family val="2"/>
    </font>
    <font>
      <i/>
      <sz val="10"/>
      <color indexed="23"/>
      <name val="Arial"/>
      <family val="2"/>
    </font>
    <font>
      <sz val="12"/>
      <name val="Times New Roman"/>
      <family val="1"/>
    </font>
    <font>
      <b/>
      <sz val="10"/>
      <name val="Palatino"/>
      <family val="1"/>
    </font>
    <font>
      <sz val="10"/>
      <color indexed="12"/>
      <name val="Arial"/>
      <family val="2"/>
    </font>
    <font>
      <sz val="10"/>
      <color indexed="12"/>
      <name val="Times New Roman"/>
      <family val="1"/>
    </font>
    <font>
      <sz val="10"/>
      <color indexed="17"/>
      <name val="Arial"/>
      <family val="2"/>
    </font>
    <font>
      <b/>
      <sz val="9"/>
      <color indexed="12"/>
      <name val="Arial Narrow"/>
      <family val="2"/>
    </font>
    <font>
      <sz val="6"/>
      <color indexed="16"/>
      <name val="Palatino"/>
      <family val="1"/>
    </font>
    <font>
      <b/>
      <sz val="12"/>
      <name val="Arial"/>
      <family val="2"/>
    </font>
    <font>
      <b/>
      <sz val="15"/>
      <color indexed="56"/>
      <name val="Arial"/>
      <family val="2"/>
    </font>
    <font>
      <b/>
      <sz val="13"/>
      <color indexed="56"/>
      <name val="Arial"/>
      <family val="2"/>
    </font>
    <font>
      <b/>
      <sz val="11"/>
      <color indexed="56"/>
      <name val="Arial"/>
      <family val="2"/>
    </font>
    <font>
      <sz val="10"/>
      <color indexed="63"/>
      <name val="Arial"/>
      <family val="2"/>
    </font>
    <font>
      <u/>
      <sz val="9.9"/>
      <color theme="10"/>
      <name val="Calibri"/>
      <family val="2"/>
    </font>
    <font>
      <sz val="8"/>
      <color indexed="17"/>
      <name val="Arial"/>
      <family val="2"/>
    </font>
    <font>
      <i/>
      <sz val="10"/>
      <color indexed="11"/>
      <name val="Arial"/>
      <family val="2"/>
    </font>
    <font>
      <b/>
      <i/>
      <sz val="9"/>
      <color indexed="57"/>
      <name val="Verdana"/>
      <family val="2"/>
    </font>
    <font>
      <i/>
      <sz val="10"/>
      <name val="Arial"/>
      <family val="2"/>
    </font>
    <font>
      <b/>
      <i/>
      <sz val="9"/>
      <color indexed="16"/>
      <name val="Verdana"/>
      <family val="2"/>
    </font>
    <font>
      <b/>
      <sz val="9"/>
      <color indexed="9"/>
      <name val="Verdana"/>
      <family val="2"/>
    </font>
    <font>
      <b/>
      <i/>
      <sz val="10"/>
      <name val="Times New Roman"/>
      <family val="1"/>
    </font>
    <font>
      <b/>
      <sz val="8"/>
      <color indexed="14"/>
      <name val="Arial"/>
      <family val="2"/>
    </font>
    <font>
      <b/>
      <sz val="10"/>
      <color indexed="62"/>
      <name val="Arial"/>
      <family val="2"/>
    </font>
    <font>
      <sz val="14"/>
      <name val="Times New Roman"/>
      <family val="1"/>
    </font>
    <font>
      <sz val="16"/>
      <name val="Times New Roman"/>
      <family val="1"/>
    </font>
    <font>
      <b/>
      <sz val="8"/>
      <color indexed="60"/>
      <name val="Tahoma"/>
      <family val="2"/>
    </font>
    <font>
      <sz val="10"/>
      <color indexed="52"/>
      <name val="Arial"/>
      <family val="2"/>
    </font>
    <font>
      <b/>
      <sz val="8"/>
      <name val="Arial"/>
      <family val="2"/>
    </font>
    <font>
      <sz val="8"/>
      <color indexed="8"/>
      <name val="Helv"/>
    </font>
    <font>
      <sz val="8"/>
      <color indexed="18"/>
      <name val="Arial"/>
      <family val="2"/>
    </font>
    <font>
      <sz val="10"/>
      <color indexed="60"/>
      <name val="Arial"/>
      <family val="2"/>
    </font>
    <font>
      <b/>
      <sz val="11"/>
      <color indexed="39"/>
      <name val="Arial"/>
      <family val="2"/>
    </font>
    <font>
      <sz val="7"/>
      <name val="Small Fonts"/>
      <family val="3"/>
      <charset val="128"/>
    </font>
    <font>
      <b/>
      <i/>
      <sz val="16"/>
      <name val="Helv"/>
    </font>
    <font>
      <i/>
      <sz val="10"/>
      <name val="Helv"/>
    </font>
    <font>
      <b/>
      <sz val="10"/>
      <color indexed="22"/>
      <name val="Arial"/>
      <family val="2"/>
    </font>
    <font>
      <b/>
      <sz val="9"/>
      <name val="Arial"/>
      <family val="2"/>
    </font>
    <font>
      <b/>
      <sz val="10"/>
      <color indexed="63"/>
      <name val="Arial"/>
      <family val="2"/>
    </font>
    <font>
      <b/>
      <sz val="9"/>
      <color indexed="16"/>
      <name val="Verdana"/>
      <family val="2"/>
    </font>
    <font>
      <b/>
      <sz val="26"/>
      <name val="Times New Roman"/>
      <family val="1"/>
    </font>
    <font>
      <b/>
      <sz val="18"/>
      <name val="Times New Roman"/>
      <family val="1"/>
    </font>
    <font>
      <sz val="10"/>
      <color indexed="16"/>
      <name val="Helvetica-Black"/>
    </font>
    <font>
      <sz val="14"/>
      <color indexed="8"/>
      <name val="Verdana"/>
      <family val="2"/>
    </font>
    <font>
      <i/>
      <sz val="10"/>
      <name val="Bookman Old Style"/>
      <family val="1"/>
    </font>
    <font>
      <i/>
      <sz val="10"/>
      <color indexed="8"/>
      <name val="Bookman Old Style"/>
      <family val="1"/>
    </font>
    <font>
      <sz val="10"/>
      <color indexed="10"/>
      <name val="Times New Roman"/>
      <family val="1"/>
    </font>
    <font>
      <sz val="12"/>
      <name val="NewCenturySchlbk"/>
      <family val="1"/>
    </font>
    <font>
      <sz val="10"/>
      <name val="MS Sans Serif"/>
      <family val="2"/>
    </font>
    <font>
      <b/>
      <sz val="10"/>
      <name val="MS Sans Serif"/>
      <family val="2"/>
    </font>
    <font>
      <b/>
      <i/>
      <sz val="8"/>
      <name val="Helv"/>
    </font>
    <font>
      <sz val="8"/>
      <color indexed="10"/>
      <name val="Helv"/>
    </font>
    <font>
      <sz val="8"/>
      <color indexed="18"/>
      <name val="Helvetica"/>
      <family val="2"/>
    </font>
    <font>
      <b/>
      <sz val="12"/>
      <color indexed="16"/>
      <name val="MS Sans Serif"/>
      <family val="2"/>
    </font>
    <font>
      <b/>
      <i/>
      <sz val="8"/>
      <name val="Times New Roman"/>
      <family val="1"/>
    </font>
    <font>
      <i/>
      <sz val="9"/>
      <color indexed="50"/>
      <name val="Times New Roman"/>
      <family val="1"/>
    </font>
    <font>
      <sz val="10"/>
      <name val="Tms Rmn"/>
    </font>
    <font>
      <b/>
      <sz val="24"/>
      <color indexed="9"/>
      <name val="Lucida Console"/>
      <family val="3"/>
    </font>
    <font>
      <sz val="8"/>
      <color indexed="12"/>
      <name val="MS Sans Serif"/>
      <family val="2"/>
    </font>
    <font>
      <sz val="9"/>
      <name val="NewsGoth Dm BT"/>
      <family val="2"/>
    </font>
    <font>
      <b/>
      <sz val="12"/>
      <color indexed="17"/>
      <name val="MS Sans Serif"/>
      <family val="2"/>
    </font>
    <font>
      <sz val="9"/>
      <name val="NewsGoth Lt BT"/>
      <family val="2"/>
    </font>
    <font>
      <sz val="10"/>
      <name val="NewsGoth Dm BT"/>
      <family val="2"/>
    </font>
    <font>
      <b/>
      <sz val="12"/>
      <name val="NewsGoth BT"/>
      <family val="2"/>
    </font>
    <font>
      <sz val="9"/>
      <name val="NewsGoth BT"/>
      <family val="2"/>
    </font>
    <font>
      <sz val="7.5"/>
      <name val="NewsGoth Lt BT"/>
      <family val="2"/>
    </font>
    <font>
      <b/>
      <sz val="9"/>
      <name val="Palatino"/>
      <family val="1"/>
    </font>
    <font>
      <sz val="9"/>
      <color indexed="21"/>
      <name val="Helvetica-Black"/>
    </font>
    <font>
      <sz val="9"/>
      <name val="Helvetica-Black"/>
    </font>
    <font>
      <sz val="7"/>
      <name val="Palatino"/>
      <family val="1"/>
    </font>
    <font>
      <b/>
      <sz val="14"/>
      <name val="Palatino"/>
      <family val="1"/>
    </font>
    <font>
      <b/>
      <sz val="12"/>
      <name val="Palatino"/>
      <family val="1"/>
    </font>
    <font>
      <b/>
      <i/>
      <sz val="12"/>
      <name val="Galliard BT"/>
      <family val="1"/>
    </font>
    <font>
      <b/>
      <sz val="18"/>
      <color indexed="56"/>
      <name val="Cambria"/>
      <family val="2"/>
    </font>
    <font>
      <b/>
      <sz val="20"/>
      <name val="Palatino"/>
      <family val="1"/>
    </font>
    <font>
      <b/>
      <sz val="14"/>
      <name val="Times New Roman"/>
      <family val="1"/>
    </font>
    <font>
      <sz val="8"/>
      <name val="Helv"/>
    </font>
    <font>
      <b/>
      <sz val="10"/>
      <color indexed="8"/>
      <name val="Arial"/>
      <family val="2"/>
    </font>
    <font>
      <b/>
      <sz val="24"/>
      <color indexed="8"/>
      <name val="Arial"/>
      <family val="2"/>
    </font>
    <font>
      <sz val="14"/>
      <color indexed="9"/>
      <name val="Arial"/>
      <family val="2"/>
    </font>
    <font>
      <sz val="10"/>
      <color indexed="23"/>
      <name val="Times New Roman"/>
      <family val="1"/>
    </font>
    <font>
      <b/>
      <sz val="14"/>
      <color indexed="11"/>
      <name val="Arial"/>
      <family val="2"/>
    </font>
    <font>
      <b/>
      <sz val="8"/>
      <name val="Times New Roman"/>
      <family val="1"/>
    </font>
    <font>
      <sz val="12"/>
      <color indexed="11"/>
      <name val="Arial"/>
      <family val="2"/>
    </font>
    <font>
      <b/>
      <sz val="12"/>
      <color indexed="11"/>
      <name val="Arial"/>
      <family val="2"/>
    </font>
    <font>
      <sz val="10"/>
      <color indexed="11"/>
      <name val="Arial"/>
      <family val="2"/>
    </font>
    <font>
      <b/>
      <sz val="10"/>
      <color indexed="10"/>
      <name val="Times New Roman"/>
      <family val="1"/>
    </font>
    <font>
      <sz val="10"/>
      <color indexed="10"/>
      <name val="Arial"/>
      <family val="2"/>
    </font>
    <font>
      <b/>
      <u/>
      <sz val="10"/>
      <name val="Arial Narrow"/>
      <family val="2"/>
    </font>
    <font>
      <sz val="10"/>
      <name val="Arial Narrow"/>
      <family val="2"/>
    </font>
    <font>
      <sz val="11"/>
      <name val="ＭＳ Ｐゴシック"/>
      <charset val="128"/>
    </font>
    <font>
      <sz val="10"/>
      <color theme="1"/>
      <name val="Georgia"/>
      <family val="1"/>
    </font>
    <font>
      <u/>
      <sz val="10"/>
      <color theme="10"/>
      <name val="Georgia"/>
      <family val="1"/>
    </font>
    <font>
      <sz val="10"/>
      <color rgb="FF000000"/>
      <name val="Times New Roman"/>
      <family val="1"/>
    </font>
    <font>
      <b/>
      <sz val="10"/>
      <color theme="5"/>
      <name val="Arial"/>
      <family val="2"/>
    </font>
    <font>
      <sz val="8"/>
      <color indexed="8"/>
      <name val="Arial"/>
      <family val="2"/>
    </font>
    <font>
      <b/>
      <sz val="8"/>
      <color indexed="8"/>
      <name val="Arial"/>
      <family val="2"/>
    </font>
    <font>
      <b/>
      <sz val="8"/>
      <color theme="5"/>
      <name val="Arial"/>
      <family val="2"/>
    </font>
    <font>
      <b/>
      <sz val="8"/>
      <color rgb="FFFF0000"/>
      <name val="Arial"/>
      <family val="2"/>
    </font>
    <font>
      <sz val="8"/>
      <color theme="1"/>
      <name val="Arial"/>
      <family val="2"/>
    </font>
    <font>
      <sz val="10"/>
      <name val="Arial"/>
    </font>
  </fonts>
  <fills count="83">
    <fill>
      <patternFill patternType="none"/>
    </fill>
    <fill>
      <patternFill patternType="gray125"/>
    </fill>
    <fill>
      <patternFill patternType="solid">
        <fgColor theme="4" tint="0.79998168889431442"/>
        <bgColor indexed="64"/>
      </patternFill>
    </fill>
    <fill>
      <patternFill patternType="solid">
        <fgColor indexed="8"/>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9"/>
        <bgColor indexed="64"/>
      </patternFill>
    </fill>
    <fill>
      <patternFill patternType="solid">
        <fgColor indexed="58"/>
        <bgColor indexed="64"/>
      </patternFill>
    </fill>
    <fill>
      <patternFill patternType="solid">
        <fgColor indexed="18"/>
        <bgColor indexed="16"/>
      </patternFill>
    </fill>
    <fill>
      <patternFill patternType="solid">
        <fgColor indexed="22"/>
      </patternFill>
    </fill>
    <fill>
      <patternFill patternType="solid">
        <fgColor indexed="55"/>
      </patternFill>
    </fill>
    <fill>
      <patternFill patternType="solid">
        <fgColor indexed="8"/>
        <bgColor indexed="9"/>
      </patternFill>
    </fill>
    <fill>
      <patternFill patternType="mediumGray">
        <fgColor indexed="15"/>
      </patternFill>
    </fill>
    <fill>
      <patternFill patternType="solid">
        <fgColor indexed="13"/>
      </patternFill>
    </fill>
    <fill>
      <patternFill patternType="solid">
        <fgColor indexed="42"/>
        <bgColor indexed="64"/>
      </patternFill>
    </fill>
    <fill>
      <patternFill patternType="gray0625">
        <fgColor indexed="13"/>
        <bgColor indexed="43"/>
      </patternFill>
    </fill>
    <fill>
      <patternFill patternType="solid">
        <fgColor indexed="43"/>
        <bgColor indexed="64"/>
      </patternFill>
    </fill>
    <fill>
      <patternFill patternType="solid">
        <fgColor indexed="22"/>
        <bgColor indexed="64"/>
      </patternFill>
    </fill>
    <fill>
      <patternFill patternType="solid">
        <fgColor indexed="55"/>
        <bgColor indexed="64"/>
      </patternFill>
    </fill>
    <fill>
      <patternFill patternType="solid">
        <fgColor indexed="24"/>
        <bgColor indexed="64"/>
      </patternFill>
    </fill>
    <fill>
      <patternFill patternType="solid">
        <fgColor indexed="41"/>
        <bgColor indexed="64"/>
      </patternFill>
    </fill>
    <fill>
      <patternFill patternType="solid">
        <fgColor indexed="17"/>
        <bgColor indexed="64"/>
      </patternFill>
    </fill>
    <fill>
      <patternFill patternType="solid">
        <fgColor indexed="26"/>
        <bgColor indexed="64"/>
      </patternFill>
    </fill>
    <fill>
      <patternFill patternType="solid">
        <fgColor indexed="53"/>
        <bgColor indexed="64"/>
      </patternFill>
    </fill>
    <fill>
      <patternFill patternType="solid">
        <fgColor indexed="60"/>
        <bgColor indexed="64"/>
      </patternFill>
    </fill>
    <fill>
      <patternFill patternType="solid">
        <fgColor indexed="21"/>
        <bgColor indexed="64"/>
      </patternFill>
    </fill>
    <fill>
      <patternFill patternType="solid">
        <fgColor indexed="56"/>
        <bgColor indexed="64"/>
      </patternFill>
    </fill>
    <fill>
      <patternFill patternType="lightTrellis">
        <fgColor indexed="57"/>
        <bgColor indexed="53"/>
      </patternFill>
    </fill>
    <fill>
      <patternFill patternType="solid">
        <fgColor indexed="47"/>
        <bgColor indexed="64"/>
      </patternFill>
    </fill>
    <fill>
      <patternFill patternType="solid">
        <fgColor indexed="26"/>
      </patternFill>
    </fill>
    <fill>
      <patternFill patternType="solid">
        <fgColor indexed="52"/>
        <bgColor indexed="64"/>
      </patternFill>
    </fill>
    <fill>
      <patternFill patternType="solid">
        <fgColor indexed="22"/>
        <bgColor indexed="22"/>
      </patternFill>
    </fill>
    <fill>
      <patternFill patternType="solid">
        <fgColor indexed="19"/>
        <bgColor indexed="64"/>
      </patternFill>
    </fill>
    <fill>
      <patternFill patternType="solid">
        <fgColor indexed="59"/>
        <bgColor indexed="64"/>
      </patternFill>
    </fill>
    <fill>
      <patternFill patternType="solid">
        <fgColor indexed="10"/>
        <bgColor indexed="64"/>
      </patternFill>
    </fill>
    <fill>
      <patternFill patternType="solid">
        <fgColor indexed="62"/>
        <bgColor indexed="64"/>
      </patternFill>
    </fill>
    <fill>
      <patternFill patternType="solid">
        <fgColor indexed="45"/>
        <bgColor indexed="64"/>
      </patternFill>
    </fill>
    <fill>
      <patternFill patternType="solid">
        <fgColor indexed="14"/>
        <bgColor indexed="64"/>
      </patternFill>
    </fill>
    <fill>
      <patternFill patternType="solid">
        <fgColor indexed="40"/>
        <bgColor indexed="64"/>
      </patternFill>
    </fill>
    <fill>
      <patternFill patternType="mediumGray">
        <fgColor indexed="22"/>
      </patternFill>
    </fill>
    <fill>
      <patternFill patternType="gray0625">
        <fgColor indexed="22"/>
        <bgColor indexed="9"/>
      </patternFill>
    </fill>
    <fill>
      <patternFill patternType="solid">
        <fgColor indexed="57"/>
        <bgColor indexed="64"/>
      </patternFill>
    </fill>
    <fill>
      <patternFill patternType="solid">
        <fgColor indexed="63"/>
        <bgColor indexed="64"/>
      </patternFill>
    </fill>
    <fill>
      <patternFill patternType="solid">
        <fgColor indexed="18"/>
        <bgColor indexed="64"/>
      </patternFill>
    </fill>
    <fill>
      <patternFill patternType="solid">
        <fgColor indexed="30"/>
        <bgColor indexed="64"/>
      </patternFill>
    </fill>
    <fill>
      <patternFill patternType="solid">
        <fgColor indexed="61"/>
        <bgColor indexed="64"/>
      </patternFill>
    </fill>
    <fill>
      <patternFill patternType="solid">
        <fgColor indexed="29"/>
        <bgColor indexed="64"/>
      </patternFill>
    </fill>
    <fill>
      <patternFill patternType="solid">
        <fgColor indexed="9"/>
        <bgColor indexed="9"/>
      </patternFill>
    </fill>
    <fill>
      <patternFill patternType="solid">
        <fgColor indexed="16"/>
        <bgColor indexed="64"/>
      </patternFill>
    </fill>
    <fill>
      <patternFill patternType="solid">
        <fgColor indexed="8"/>
        <bgColor indexed="64"/>
      </patternFill>
    </fill>
    <fill>
      <patternFill patternType="solid">
        <fgColor indexed="23"/>
        <bgColor indexed="64"/>
      </patternFill>
    </fill>
    <fill>
      <patternFill patternType="solid">
        <fgColor indexed="8"/>
        <bgColor indexed="8"/>
      </patternFill>
    </fill>
    <fill>
      <patternFill patternType="solid">
        <fgColor indexed="11"/>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indexed="22"/>
        <bgColor indexed="9"/>
      </patternFill>
    </fill>
    <fill>
      <patternFill patternType="solid">
        <fgColor rgb="FFFFFF00"/>
        <bgColor indexed="9"/>
      </patternFill>
    </fill>
    <fill>
      <patternFill patternType="solid">
        <fgColor theme="4" tint="0.59999389629810485"/>
        <bgColor indexed="9"/>
      </patternFill>
    </fill>
    <fill>
      <patternFill patternType="solid">
        <fgColor theme="6" tint="0.59999389629810485"/>
        <bgColor indexed="64"/>
      </patternFill>
    </fill>
    <fill>
      <patternFill patternType="solid">
        <fgColor theme="9" tint="0.59999389629810485"/>
        <bgColor indexed="9"/>
      </patternFill>
    </fill>
    <fill>
      <patternFill patternType="solid">
        <fgColor theme="3" tint="0.79998168889431442"/>
        <bgColor indexed="64"/>
      </patternFill>
    </fill>
    <fill>
      <patternFill patternType="solid">
        <fgColor theme="9" tint="0.59999389629810485"/>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top style="hair">
        <color indexed="8"/>
      </top>
      <bottom style="hair">
        <color indexed="8"/>
      </bottom>
      <diagonal/>
    </border>
    <border>
      <left/>
      <right/>
      <top/>
      <bottom style="medium">
        <color indexed="18"/>
      </bottom>
      <diagonal/>
    </border>
    <border>
      <left/>
      <right/>
      <top/>
      <bottom style="thick">
        <color indexed="64"/>
      </bottom>
      <diagonal/>
    </border>
    <border>
      <left style="thin">
        <color indexed="64"/>
      </left>
      <right style="thin">
        <color indexed="64"/>
      </right>
      <top/>
      <bottom/>
      <diagonal/>
    </border>
    <border>
      <left/>
      <right style="hair">
        <color indexed="64"/>
      </right>
      <top/>
      <bottom style="thin">
        <color indexed="64"/>
      </bottom>
      <diagonal/>
    </border>
    <border>
      <left/>
      <right style="hair">
        <color indexed="64"/>
      </right>
      <top/>
      <bottom/>
      <diagonal/>
    </border>
    <border>
      <left/>
      <right/>
      <top/>
      <bottom style="thin">
        <color indexed="4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8"/>
      </right>
      <top/>
      <bottom/>
      <diagonal/>
    </border>
    <border>
      <left/>
      <right/>
      <top/>
      <bottom style="dotted">
        <color indexed="64"/>
      </bottom>
      <diagonal/>
    </border>
    <border>
      <left style="medium">
        <color indexed="64"/>
      </left>
      <right style="medium">
        <color indexed="64"/>
      </right>
      <top style="medium">
        <color indexed="64"/>
      </top>
      <bottom style="medium">
        <color indexed="64"/>
      </bottom>
      <diagonal/>
    </border>
    <border>
      <left style="hair">
        <color indexed="12"/>
      </left>
      <right style="hair">
        <color indexed="12"/>
      </right>
      <top style="hair">
        <color indexed="12"/>
      </top>
      <bottom style="hair">
        <color indexed="1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medium">
        <color indexed="64"/>
      </left>
      <right style="medium">
        <color indexed="64"/>
      </right>
      <top style="medium">
        <color indexed="64"/>
      </top>
      <bottom/>
      <diagonal/>
    </border>
    <border>
      <left/>
      <right style="medium">
        <color indexed="14"/>
      </right>
      <top style="medium">
        <color indexed="14"/>
      </top>
      <bottom/>
      <diagonal/>
    </border>
    <border>
      <left style="medium">
        <color indexed="14"/>
      </left>
      <right style="medium">
        <color indexed="14"/>
      </right>
      <top style="medium">
        <color indexed="14"/>
      </top>
      <bottom/>
      <diagonal/>
    </border>
    <border>
      <left style="medium">
        <color indexed="52"/>
      </left>
      <right style="thin">
        <color indexed="46"/>
      </right>
      <top style="thin">
        <color indexed="46"/>
      </top>
      <bottom style="thin">
        <color indexed="46"/>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55"/>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bottom/>
      <diagonal/>
    </border>
    <border>
      <left/>
      <right/>
      <top style="double">
        <color indexed="64"/>
      </top>
      <bottom/>
      <diagonal/>
    </border>
    <border>
      <left/>
      <right style="hair">
        <color indexed="64"/>
      </right>
      <top style="hair">
        <color indexed="64"/>
      </top>
      <bottom style="hair">
        <color indexed="64"/>
      </bottom>
      <diagonal/>
    </border>
    <border>
      <left/>
      <right/>
      <top style="hair">
        <color indexed="22"/>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62"/>
      </top>
      <bottom style="double">
        <color indexed="62"/>
      </bottom>
      <diagonal/>
    </border>
    <border>
      <left/>
      <right/>
      <top/>
      <bottom style="double">
        <color indexed="64"/>
      </bottom>
      <diagonal/>
    </border>
    <border>
      <left style="dotted">
        <color indexed="64"/>
      </left>
      <right style="dotted">
        <color indexed="64"/>
      </right>
      <top style="dotted">
        <color indexed="64"/>
      </top>
      <bottom style="dotted">
        <color indexed="64"/>
      </bottom>
      <diagonal/>
    </border>
    <border>
      <left style="hair">
        <color indexed="12"/>
      </left>
      <right style="hair">
        <color indexed="12"/>
      </right>
      <top style="thin">
        <color indexed="12"/>
      </top>
      <bottom style="thin">
        <color indexed="12"/>
      </bottom>
      <diagonal/>
    </border>
    <border>
      <left style="medium">
        <color indexed="64"/>
      </left>
      <right style="thin">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2524">
    <xf numFmtId="0" fontId="0" fillId="0" borderId="0"/>
    <xf numFmtId="0" fontId="5" fillId="0" borderId="0"/>
    <xf numFmtId="0" fontId="4" fillId="0" borderId="0"/>
    <xf numFmtId="43" fontId="4" fillId="0" borderId="0" applyFont="0" applyFill="0" applyBorder="0" applyAlignment="0" applyProtection="0"/>
    <xf numFmtId="0" fontId="4" fillId="0" borderId="0"/>
    <xf numFmtId="164" fontId="4" fillId="0" borderId="0" applyFont="0" applyFill="0" applyBorder="0" applyProtection="0">
      <alignment wrapText="1"/>
    </xf>
    <xf numFmtId="165" fontId="4" fillId="0" borderId="0" applyFont="0" applyFill="0" applyBorder="0" applyProtection="0">
      <alignment horizontal="left" wrapText="1"/>
    </xf>
    <xf numFmtId="166" fontId="4" fillId="0" borderId="0" applyFont="0" applyFill="0" applyBorder="0" applyProtection="0">
      <alignment wrapText="1"/>
    </xf>
    <xf numFmtId="167" fontId="4" fillId="0" borderId="0" applyFont="0" applyFill="0" applyBorder="0" applyProtection="0">
      <alignment wrapText="1"/>
    </xf>
    <xf numFmtId="168" fontId="4" fillId="0" borderId="0" applyFont="0" applyFill="0" applyBorder="0" applyProtection="0">
      <alignment wrapText="1"/>
    </xf>
    <xf numFmtId="169" fontId="4" fillId="0" borderId="0" applyFont="0" applyFill="0" applyBorder="0" applyProtection="0">
      <alignment wrapText="1"/>
    </xf>
    <xf numFmtId="0" fontId="4" fillId="0" borderId="0" applyNumberFormat="0" applyFill="0" applyBorder="0" applyAlignment="0" applyProtection="0">
      <alignment horizontal="left" wrapText="1"/>
    </xf>
    <xf numFmtId="170" fontId="8" fillId="0" borderId="0" applyFont="0" applyFill="0" applyBorder="0" applyAlignment="0" applyProtection="0"/>
    <xf numFmtId="171" fontId="8" fillId="0" borderId="0" applyFont="0" applyFill="0" applyBorder="0" applyAlignment="0" applyProtection="0"/>
    <xf numFmtId="0" fontId="4" fillId="0" borderId="0" applyNumberFormat="0" applyFill="0" applyBorder="0" applyAlignment="0" applyProtection="0">
      <alignment horizontal="left" wrapText="1"/>
    </xf>
    <xf numFmtId="0" fontId="4" fillId="0" borderId="0"/>
    <xf numFmtId="0" fontId="4" fillId="3" borderId="0"/>
    <xf numFmtId="172" fontId="4" fillId="0" borderId="0" applyFont="0" applyFill="0" applyBorder="0" applyProtection="0">
      <alignment horizontal="right"/>
    </xf>
    <xf numFmtId="173" fontId="4" fillId="0" borderId="0" applyFont="0" applyFill="0" applyBorder="0" applyProtection="0">
      <alignment horizontal="right"/>
    </xf>
    <xf numFmtId="174" fontId="4" fillId="0" borderId="0" applyFont="0" applyFill="0" applyBorder="0" applyProtection="0">
      <alignment horizontal="right"/>
    </xf>
    <xf numFmtId="175" fontId="4" fillId="0" borderId="0" applyFont="0" applyFill="0" applyBorder="0" applyProtection="0">
      <alignment horizontal="right"/>
    </xf>
    <xf numFmtId="176" fontId="4" fillId="0" borderId="0" applyFont="0" applyFill="0" applyBorder="0" applyProtection="0">
      <alignment horizontal="right"/>
    </xf>
    <xf numFmtId="177" fontId="4" fillId="0" borderId="0" applyFont="0" applyFill="0" applyBorder="0" applyProtection="0">
      <alignment horizontal="right"/>
    </xf>
    <xf numFmtId="178" fontId="4" fillId="0" borderId="0" applyFont="0" applyFill="0" applyBorder="0" applyProtection="0">
      <alignment horizontal="right"/>
    </xf>
    <xf numFmtId="179" fontId="4" fillId="0" borderId="0" applyFont="0" applyFill="0" applyBorder="0" applyProtection="0">
      <alignment horizontal="right"/>
    </xf>
    <xf numFmtId="180" fontId="4" fillId="0" borderId="0" applyFont="0" applyFill="0" applyBorder="0" applyProtection="0">
      <alignment horizontal="right"/>
    </xf>
    <xf numFmtId="180" fontId="4" fillId="0" borderId="0" applyFont="0" applyFill="0" applyBorder="0" applyProtection="0">
      <alignment horizontal="right"/>
    </xf>
    <xf numFmtId="181" fontId="4" fillId="0" borderId="0" applyFont="0" applyFill="0" applyBorder="0" applyProtection="0">
      <alignment horizontal="right"/>
    </xf>
    <xf numFmtId="181" fontId="4" fillId="0" borderId="0" applyFont="0" applyFill="0" applyBorder="0" applyProtection="0">
      <alignment horizontal="right"/>
    </xf>
    <xf numFmtId="182" fontId="4" fillId="0" borderId="0" applyFont="0" applyFill="0" applyBorder="0" applyProtection="0">
      <alignment horizontal="right"/>
    </xf>
    <xf numFmtId="182" fontId="4" fillId="0" borderId="0" applyFont="0" applyFill="0" applyBorder="0" applyProtection="0">
      <alignment horizontal="right"/>
    </xf>
    <xf numFmtId="183" fontId="4" fillId="0" borderId="0" applyFont="0" applyFill="0" applyBorder="0" applyProtection="0">
      <alignment horizontal="right"/>
    </xf>
    <xf numFmtId="183" fontId="4" fillId="0" borderId="0" applyFont="0" applyFill="0" applyBorder="0" applyProtection="0">
      <alignment horizontal="right"/>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3" borderId="0"/>
    <xf numFmtId="0" fontId="4" fillId="0" borderId="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3" borderId="0"/>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vertical="top"/>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xf numFmtId="0" fontId="4" fillId="0" borderId="0"/>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184" fontId="4"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xf numFmtId="0" fontId="4" fillId="3" borderId="0"/>
    <xf numFmtId="0" fontId="4" fillId="0" borderId="0">
      <alignment horizontal="left" wrapText="1"/>
    </xf>
    <xf numFmtId="0" fontId="4" fillId="3" borderId="0"/>
    <xf numFmtId="186" fontId="4" fillId="0" borderId="0" applyFont="0" applyFill="0" applyBorder="0" applyAlignment="0" applyProtection="0"/>
    <xf numFmtId="187" fontId="8" fillId="0" borderId="0" applyFont="0" applyFill="0" applyBorder="0" applyAlignment="0" applyProtection="0"/>
    <xf numFmtId="188" fontId="8" fillId="0" borderId="0" applyFont="0" applyFill="0" applyBorder="0" applyAlignment="0" applyProtection="0"/>
    <xf numFmtId="188" fontId="8" fillId="0" borderId="0" applyFont="0" applyFill="0" applyBorder="0" applyAlignment="0" applyProtection="0"/>
    <xf numFmtId="39" fontId="4"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3" borderId="0"/>
    <xf numFmtId="0" fontId="11" fillId="0" borderId="0">
      <alignment horizontal="left"/>
    </xf>
    <xf numFmtId="0" fontId="11" fillId="0" borderId="0">
      <alignment horizontal="left" wrapText="1"/>
    </xf>
    <xf numFmtId="0" fontId="11" fillId="0" borderId="0">
      <alignment horizontal="left"/>
    </xf>
    <xf numFmtId="0" fontId="4" fillId="0" borderId="0">
      <alignment horizontal="left" wrapText="1"/>
    </xf>
    <xf numFmtId="0" fontId="4" fillId="0" borderId="0"/>
    <xf numFmtId="0" fontId="4" fillId="0" borderId="0" applyNumberFormat="0" applyFill="0" applyBorder="0" applyAlignment="0" applyProtection="0">
      <alignment horizontal="left" wrapText="1"/>
    </xf>
    <xf numFmtId="190" fontId="8" fillId="0" borderId="0" applyFont="0" applyFill="0" applyBorder="0" applyAlignment="0" applyProtection="0"/>
    <xf numFmtId="0" fontId="4" fillId="3" borderId="0"/>
    <xf numFmtId="0" fontId="4" fillId="0" borderId="0">
      <alignment horizontal="left" wrapText="1"/>
    </xf>
    <xf numFmtId="0" fontId="4" fillId="0" borderId="0"/>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xf numFmtId="0" fontId="12" fillId="0" borderId="0" applyNumberFormat="0" applyFill="0" applyBorder="0" applyAlignment="0" applyProtection="0"/>
    <xf numFmtId="0" fontId="4" fillId="0" borderId="0" applyNumberFormat="0" applyFill="0" applyBorder="0" applyAlignment="0" applyProtection="0">
      <alignment horizontal="left" wrapText="1"/>
    </xf>
    <xf numFmtId="0" fontId="4" fillId="3" borderId="0"/>
    <xf numFmtId="0" fontId="8" fillId="4" borderId="0" applyNumberFormat="0" applyFont="0" applyAlignment="0" applyProtection="0"/>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3" borderId="0"/>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191" fontId="4"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3" fontId="4" fillId="0" borderId="0" applyFont="0" applyFill="0" applyBorder="0" applyAlignment="0" applyProtection="0"/>
    <xf numFmtId="194" fontId="8" fillId="0" borderId="0" applyFont="0" applyFill="0" applyBorder="0" applyProtection="0">
      <alignment horizontal="right"/>
    </xf>
    <xf numFmtId="194" fontId="8" fillId="0" borderId="0" applyFont="0" applyFill="0" applyBorder="0" applyProtection="0">
      <alignment horizontal="right"/>
    </xf>
    <xf numFmtId="0" fontId="4" fillId="0" borderId="0"/>
    <xf numFmtId="0" fontId="4" fillId="0" borderId="0">
      <alignment horizontal="left"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xf numFmtId="0" fontId="4" fillId="0" borderId="0" applyNumberFormat="0" applyFill="0" applyBorder="0" applyAlignment="0" applyProtection="0">
      <alignment horizontal="left" wrapText="1"/>
    </xf>
    <xf numFmtId="0" fontId="4" fillId="0" borderId="0"/>
    <xf numFmtId="0" fontId="4" fillId="0" borderId="0"/>
    <xf numFmtId="0" fontId="4" fillId="0" borderId="0">
      <alignment horizontal="left" wrapText="1"/>
    </xf>
    <xf numFmtId="195" fontId="4" fillId="0" borderId="0" applyFont="0" applyFill="0" applyBorder="0" applyAlignment="0" applyProtection="0"/>
    <xf numFmtId="196" fontId="4" fillId="0" borderId="0" applyFont="0" applyFill="0" applyBorder="0" applyAlignment="0" applyProtection="0"/>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3"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xf numFmtId="0" fontId="4" fillId="0" borderId="0"/>
    <xf numFmtId="0" fontId="4" fillId="0" borderId="0"/>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xf numFmtId="0" fontId="4" fillId="3" borderId="0"/>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vertical="top"/>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3" borderId="0"/>
    <xf numFmtId="0" fontId="4" fillId="3" borderId="0"/>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3" borderId="0"/>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3" borderId="0"/>
    <xf numFmtId="0" fontId="4" fillId="3" borderId="0"/>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3" borderId="0"/>
    <xf numFmtId="0" fontId="4" fillId="3" borderId="0"/>
    <xf numFmtId="0" fontId="4" fillId="3" borderId="0"/>
    <xf numFmtId="0" fontId="4" fillId="3" borderId="0"/>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3" borderId="0"/>
    <xf numFmtId="0" fontId="4" fillId="3" borderId="0"/>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3"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3" borderId="0"/>
    <xf numFmtId="0" fontId="4" fillId="0" borderId="0">
      <alignment horizontal="left" wrapText="1"/>
    </xf>
    <xf numFmtId="0" fontId="4" fillId="0" borderId="0">
      <alignment horizontal="left" wrapText="1"/>
    </xf>
    <xf numFmtId="0" fontId="4" fillId="0" borderId="0">
      <alignment horizontal="left" wrapText="1"/>
    </xf>
    <xf numFmtId="0" fontId="4" fillId="3"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3"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13" fillId="0" borderId="0" applyNumberFormat="0" applyFill="0" applyBorder="0" applyProtection="0">
      <alignment vertical="top"/>
    </xf>
    <xf numFmtId="0" fontId="4" fillId="0" borderId="0" applyNumberFormat="0" applyFill="0" applyBorder="0" applyAlignment="0" applyProtection="0">
      <alignment horizontal="left" wrapText="1"/>
    </xf>
    <xf numFmtId="0" fontId="4" fillId="0" borderId="0"/>
    <xf numFmtId="0" fontId="4" fillId="3" borderId="0"/>
    <xf numFmtId="0" fontId="14" fillId="0" borderId="27" applyNumberFormat="0" applyFill="0" applyAlignment="0" applyProtection="0"/>
    <xf numFmtId="0" fontId="15" fillId="0" borderId="28" applyNumberFormat="0" applyFill="0" applyProtection="0">
      <alignment horizontal="center"/>
    </xf>
    <xf numFmtId="0" fontId="15" fillId="0" borderId="0" applyNumberFormat="0" applyFill="0" applyBorder="0" applyProtection="0">
      <alignment horizontal="left"/>
    </xf>
    <xf numFmtId="0" fontId="11" fillId="0" borderId="0">
      <alignment horizontal="left"/>
    </xf>
    <xf numFmtId="0" fontId="16" fillId="0" borderId="0" applyNumberFormat="0" applyFill="0" applyBorder="0" applyProtection="0">
      <alignment horizontal="centerContinuous"/>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lignment horizontal="left" wrapText="1"/>
    </xf>
    <xf numFmtId="0" fontId="4" fillId="0" borderId="0" applyNumberFormat="0" applyFill="0" applyBorder="0" applyAlignment="0" applyProtection="0">
      <alignment horizontal="left" wrapText="1"/>
    </xf>
    <xf numFmtId="0" fontId="4" fillId="0" borderId="0"/>
    <xf numFmtId="0" fontId="4" fillId="0" borderId="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applyNumberFormat="0" applyFill="0" applyBorder="0" applyAlignment="0" applyProtection="0">
      <alignment horizontal="left" wrapText="1"/>
    </xf>
    <xf numFmtId="0" fontId="4" fillId="0" borderId="0"/>
    <xf numFmtId="0" fontId="4" fillId="3" borderId="0"/>
    <xf numFmtId="0" fontId="4" fillId="0" borderId="0"/>
    <xf numFmtId="0" fontId="4" fillId="3" borderId="0"/>
    <xf numFmtId="0" fontId="4" fillId="3" borderId="0"/>
    <xf numFmtId="0" fontId="4" fillId="0" borderId="0"/>
    <xf numFmtId="0" fontId="4" fillId="3" borderId="0"/>
    <xf numFmtId="0" fontId="4" fillId="0" borderId="0"/>
    <xf numFmtId="0" fontId="4" fillId="0" borderId="0"/>
    <xf numFmtId="0" fontId="4" fillId="3" borderId="0"/>
    <xf numFmtId="0" fontId="4" fillId="0" borderId="0"/>
    <xf numFmtId="197" fontId="4" fillId="0" borderId="0" applyFont="0" applyFill="0" applyBorder="0" applyAlignment="0" applyProtection="0"/>
    <xf numFmtId="198" fontId="4" fillId="0" borderId="0" applyFont="0" applyFill="0" applyBorder="0" applyAlignment="0" applyProtection="0"/>
    <xf numFmtId="0" fontId="4" fillId="0" borderId="0">
      <alignment vertical="top"/>
    </xf>
    <xf numFmtId="0" fontId="17" fillId="0" borderId="0"/>
    <xf numFmtId="199" fontId="4" fillId="0" borderId="0" applyFont="0" applyFill="0" applyBorder="0" applyAlignment="0" applyProtection="0">
      <alignment vertical="top"/>
    </xf>
    <xf numFmtId="0" fontId="9" fillId="5"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40" fontId="18" fillId="0" borderId="0" applyFont="0" applyFill="0" applyBorder="0" applyAlignment="0" applyProtection="0">
      <alignment vertical="top"/>
    </xf>
    <xf numFmtId="198" fontId="18" fillId="0" borderId="0" applyFont="0" applyFill="0" applyBorder="0" applyAlignment="0" applyProtection="0">
      <alignment vertical="top"/>
    </xf>
    <xf numFmtId="0" fontId="9" fillId="11"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200" fontId="18" fillId="0" borderId="0" applyFont="0" applyFill="0" applyBorder="0" applyAlignment="0" applyProtection="0">
      <alignment vertical="top"/>
    </xf>
    <xf numFmtId="0" fontId="19" fillId="15" borderId="0" applyNumberFormat="0" applyBorder="0" applyAlignment="0" applyProtection="0"/>
    <xf numFmtId="0" fontId="19" fillId="15"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201" fontId="4" fillId="0" borderId="0" applyFont="0" applyFill="0" applyBorder="0" applyAlignment="0" applyProtection="0">
      <alignment vertical="top"/>
    </xf>
    <xf numFmtId="1" fontId="20" fillId="0" borderId="0" applyFont="0" applyFill="0" applyBorder="0" applyProtection="0">
      <alignment horizontal="left" vertical="top"/>
    </xf>
    <xf numFmtId="0" fontId="19" fillId="19"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1"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22" borderId="0" applyNumberFormat="0" applyBorder="0" applyAlignment="0" applyProtection="0"/>
    <xf numFmtId="0" fontId="19" fillId="22" borderId="0" applyNumberFormat="0" applyBorder="0" applyAlignment="0" applyProtection="0"/>
    <xf numFmtId="15" fontId="4" fillId="23" borderId="1" applyNumberFormat="0" applyFont="0" applyAlignment="0">
      <alignment horizontal="center"/>
    </xf>
    <xf numFmtId="0" fontId="21" fillId="23" borderId="29"/>
    <xf numFmtId="0" fontId="22" fillId="0" borderId="30" applyNumberFormat="0" applyFill="0" applyAlignment="0" applyProtection="0">
      <alignment horizontal="left"/>
    </xf>
    <xf numFmtId="0" fontId="23" fillId="0" borderId="30">
      <protection hidden="1"/>
    </xf>
    <xf numFmtId="0" fontId="24" fillId="0" borderId="0" applyNumberFormat="0" applyFill="0" applyBorder="0" applyAlignment="0">
      <alignment horizontal="right"/>
    </xf>
    <xf numFmtId="0" fontId="4" fillId="0" borderId="0"/>
    <xf numFmtId="0" fontId="25" fillId="0" borderId="31"/>
    <xf numFmtId="0" fontId="26" fillId="3" borderId="0" applyAlignment="0"/>
    <xf numFmtId="0" fontId="4" fillId="24" borderId="0" applyNumberFormat="0" applyFont="0" applyAlignment="0"/>
    <xf numFmtId="0" fontId="27" fillId="6" borderId="0" applyNumberFormat="0" applyBorder="0" applyAlignment="0" applyProtection="0"/>
    <xf numFmtId="0" fontId="27" fillId="6" borderId="0" applyNumberFormat="0" applyBorder="0" applyAlignment="0" applyProtection="0"/>
    <xf numFmtId="0" fontId="28" fillId="0" borderId="0" applyNumberFormat="0" applyFill="0" applyBorder="0" applyAlignment="0">
      <alignment horizontal="right"/>
    </xf>
    <xf numFmtId="0" fontId="4" fillId="25" borderId="0" applyNumberFormat="0" applyFont="0" applyBorder="0" applyAlignment="0" applyProtection="0"/>
    <xf numFmtId="202" fontId="18" fillId="0" borderId="0" applyFont="0" applyFill="0" applyBorder="0" applyAlignment="0" applyProtection="0"/>
    <xf numFmtId="202" fontId="18" fillId="0" borderId="0" applyFont="0" applyFill="0" applyBorder="0" applyAlignment="0" applyProtection="0"/>
    <xf numFmtId="0" fontId="29" fillId="0" borderId="0" applyNumberFormat="0" applyFill="0" applyBorder="0" applyAlignment="0" applyProtection="0"/>
    <xf numFmtId="0" fontId="6" fillId="0" borderId="0" applyNumberFormat="0" applyFill="0" applyBorder="0" applyAlignment="0">
      <alignment horizontal="left"/>
    </xf>
    <xf numFmtId="0" fontId="6" fillId="0" borderId="0" applyNumberFormat="0" applyFill="0" applyBorder="0" applyAlignment="0">
      <alignment horizontal="left"/>
    </xf>
    <xf numFmtId="0" fontId="30" fillId="0" borderId="2" applyNumberFormat="0" applyFill="0" applyAlignment="0" applyProtection="0"/>
    <xf numFmtId="0" fontId="31" fillId="0" borderId="0">
      <alignment vertical="top"/>
    </xf>
    <xf numFmtId="203" fontId="32" fillId="0" borderId="32"/>
    <xf numFmtId="0" fontId="33" fillId="0" borderId="0">
      <alignment horizontal="left"/>
    </xf>
    <xf numFmtId="0" fontId="34" fillId="26" borderId="0" applyNumberFormat="0" applyFont="0" applyBorder="0" applyAlignment="0" applyProtection="0">
      <alignment horizontal="center"/>
    </xf>
    <xf numFmtId="0" fontId="35" fillId="0" borderId="7" applyNumberFormat="0" applyFont="0" applyFill="0" applyAlignment="0" applyProtection="0"/>
    <xf numFmtId="0" fontId="35" fillId="0" borderId="33" applyNumberFormat="0" applyFont="0" applyFill="0" applyAlignment="0" applyProtection="0"/>
    <xf numFmtId="0" fontId="36" fillId="0" borderId="0">
      <alignment horizontal="right"/>
    </xf>
    <xf numFmtId="0" fontId="37" fillId="27" borderId="34" applyNumberFormat="0" applyAlignment="0" applyProtection="0"/>
    <xf numFmtId="0" fontId="37" fillId="27" borderId="34" applyNumberFormat="0" applyAlignment="0" applyProtection="0"/>
    <xf numFmtId="38" fontId="38" fillId="0" borderId="0" applyNumberFormat="0" applyFill="0" applyBorder="0" applyAlignment="0" applyProtection="0">
      <alignment vertical="top"/>
    </xf>
    <xf numFmtId="204" fontId="39" fillId="0" borderId="0" applyNumberFormat="0" applyFill="0" applyBorder="0" applyAlignment="0" applyProtection="0">
      <alignment vertical="top"/>
    </xf>
    <xf numFmtId="0" fontId="40" fillId="28" borderId="35" applyNumberFormat="0" applyAlignment="0" applyProtection="0"/>
    <xf numFmtId="0" fontId="40" fillId="28" borderId="35" applyNumberFormat="0" applyAlignment="0" applyProtection="0"/>
    <xf numFmtId="0" fontId="41" fillId="0" borderId="30" applyNumberFormat="0" applyBorder="0" applyAlignment="0" applyProtection="0">
      <alignment horizontal="left"/>
    </xf>
    <xf numFmtId="38" fontId="18" fillId="0" borderId="0" applyNumberFormat="0" applyFont="0" applyBorder="0" applyAlignment="0" applyProtection="0">
      <alignment vertical="top"/>
    </xf>
    <xf numFmtId="205" fontId="42" fillId="0" borderId="0"/>
    <xf numFmtId="205" fontId="42" fillId="0" borderId="0"/>
    <xf numFmtId="205" fontId="42" fillId="0" borderId="0"/>
    <xf numFmtId="205" fontId="42" fillId="0" borderId="0"/>
    <xf numFmtId="205" fontId="42" fillId="0" borderId="0"/>
    <xf numFmtId="205" fontId="42" fillId="0" borderId="0"/>
    <xf numFmtId="205" fontId="42" fillId="0" borderId="0"/>
    <xf numFmtId="205" fontId="42" fillId="0" borderId="0"/>
    <xf numFmtId="0" fontId="43" fillId="0" borderId="0" applyFont="0" applyFill="0" applyBorder="0" applyAlignment="0" applyProtection="0">
      <alignment horizontal="right"/>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3" fillId="0" borderId="0" applyFont="0" applyFill="0" applyBorder="0" applyAlignment="0" applyProtection="0">
      <alignment horizontal="right"/>
    </xf>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3" fontId="4" fillId="0" borderId="0" applyFont="0" applyFill="0" applyBorder="0" applyAlignment="0" applyProtection="0"/>
    <xf numFmtId="0" fontId="44" fillId="29" borderId="0" applyNumberFormat="0" applyBorder="0">
      <alignment horizontal="left"/>
    </xf>
    <xf numFmtId="0" fontId="45" fillId="29" borderId="0" applyNumberFormat="0" applyBorder="0">
      <alignment horizontal="left"/>
    </xf>
    <xf numFmtId="0" fontId="46" fillId="0" borderId="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7" fontId="47" fillId="0" borderId="0" applyFill="0" applyBorder="0">
      <alignment horizontal="left"/>
    </xf>
    <xf numFmtId="3" fontId="4" fillId="24" borderId="0">
      <alignment horizontal="left" vertical="top" wrapText="1"/>
    </xf>
    <xf numFmtId="3" fontId="4" fillId="24" borderId="0">
      <alignment horizontal="left" vertical="top" wrapText="1"/>
    </xf>
    <xf numFmtId="208" fontId="4" fillId="24" borderId="0">
      <alignment horizontal="left"/>
    </xf>
    <xf numFmtId="208" fontId="4" fillId="24" borderId="0">
      <alignment horizontal="left"/>
    </xf>
    <xf numFmtId="3" fontId="48" fillId="24" borderId="0">
      <alignment horizontal="left" vertical="top" wrapText="1"/>
    </xf>
    <xf numFmtId="0" fontId="6" fillId="24" borderId="0">
      <alignment horizontal="center"/>
    </xf>
    <xf numFmtId="10" fontId="49" fillId="23" borderId="1" applyNumberFormat="0" applyAlignment="0">
      <alignment horizontal="right"/>
    </xf>
    <xf numFmtId="0" fontId="50" fillId="30" borderId="0"/>
    <xf numFmtId="10" fontId="4" fillId="0" borderId="0"/>
    <xf numFmtId="0" fontId="41" fillId="0" borderId="36"/>
    <xf numFmtId="0" fontId="43" fillId="0" borderId="0" applyFont="0" applyFill="0" applyBorder="0" applyAlignment="0" applyProtection="0">
      <alignment horizontal="right"/>
    </xf>
    <xf numFmtId="0" fontId="43" fillId="0" borderId="0" applyFont="0" applyFill="0" applyBorder="0" applyAlignment="0" applyProtection="0">
      <alignment horizontal="right"/>
    </xf>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209" fontId="4" fillId="0" borderId="0" applyFont="0" applyFill="0" applyBorder="0" applyAlignment="0" applyProtection="0"/>
    <xf numFmtId="0" fontId="51" fillId="0" borderId="0">
      <alignment horizontal="right"/>
    </xf>
    <xf numFmtId="14" fontId="52" fillId="0" borderId="0"/>
    <xf numFmtId="0" fontId="43" fillId="0" borderId="0" applyFont="0" applyFill="0" applyBorder="0" applyAlignment="0" applyProtection="0"/>
    <xf numFmtId="207" fontId="35" fillId="0" borderId="0" applyFont="0" applyFill="0" applyBorder="0" applyProtection="0">
      <alignment horizontal="right"/>
    </xf>
    <xf numFmtId="210" fontId="4" fillId="0" borderId="0" applyFont="0" applyFill="0" applyBorder="0" applyProtection="0">
      <alignment horizontal="left" vertical="top"/>
    </xf>
    <xf numFmtId="14" fontId="4" fillId="0" borderId="0"/>
    <xf numFmtId="211" fontId="4" fillId="0" borderId="0" applyFont="0" applyFill="0" applyBorder="0" applyProtection="0">
      <alignment horizontal="left" vertical="top"/>
    </xf>
    <xf numFmtId="212" fontId="4" fillId="0" borderId="0" applyFont="0" applyFill="0" applyBorder="0" applyProtection="0">
      <alignment horizontal="left" vertical="top"/>
    </xf>
    <xf numFmtId="213" fontId="4" fillId="0" borderId="0" applyFont="0" applyFill="0" applyBorder="0" applyProtection="0">
      <alignment horizontal="left" vertical="top"/>
    </xf>
    <xf numFmtId="214" fontId="4" fillId="0" borderId="0" applyFont="0" applyFill="0" applyBorder="0" applyProtection="0">
      <alignment horizontal="left" vertical="top"/>
    </xf>
    <xf numFmtId="0" fontId="4" fillId="0" borderId="0" applyFont="0" applyFill="0" applyBorder="0" applyAlignment="0" applyProtection="0"/>
    <xf numFmtId="0" fontId="4" fillId="0" borderId="0" applyFont="0" applyFill="0" applyBorder="0" applyAlignment="0" applyProtection="0"/>
    <xf numFmtId="0" fontId="11" fillId="1" borderId="1"/>
    <xf numFmtId="0" fontId="11" fillId="1" borderId="1"/>
    <xf numFmtId="15" fontId="53" fillId="0" borderId="0">
      <alignment horizontal="right"/>
    </xf>
    <xf numFmtId="0" fontId="9" fillId="0" borderId="0">
      <alignment horizontal="right"/>
    </xf>
    <xf numFmtId="215" fontId="4" fillId="0" borderId="0"/>
    <xf numFmtId="0" fontId="43" fillId="0" borderId="37" applyNumberFormat="0" applyFont="0" applyFill="0" applyAlignment="0" applyProtection="0"/>
    <xf numFmtId="216" fontId="4" fillId="0" borderId="0">
      <alignment horizontal="right"/>
    </xf>
    <xf numFmtId="1" fontId="4" fillId="0" borderId="0">
      <alignment horizontal="right"/>
    </xf>
    <xf numFmtId="1" fontId="4" fillId="0" borderId="0">
      <alignment horizontal="right"/>
    </xf>
    <xf numFmtId="217" fontId="4" fillId="0" borderId="0">
      <alignment horizontal="right"/>
    </xf>
    <xf numFmtId="49" fontId="4" fillId="0" borderId="0">
      <alignment horizontal="left"/>
    </xf>
    <xf numFmtId="49" fontId="4" fillId="0" borderId="0">
      <alignment horizontal="right"/>
    </xf>
    <xf numFmtId="218" fontId="4" fillId="0" borderId="0">
      <alignment horizontal="left"/>
    </xf>
    <xf numFmtId="219" fontId="4" fillId="0" borderId="0">
      <alignment horizontal="left"/>
    </xf>
    <xf numFmtId="220" fontId="4" fillId="0" borderId="0">
      <alignment horizontal="left"/>
    </xf>
    <xf numFmtId="0" fontId="54" fillId="0" borderId="0" applyNumberFormat="0" applyFont="0" applyFill="0" applyAlignment="0">
      <protection locked="0"/>
    </xf>
    <xf numFmtId="0" fontId="4" fillId="31" borderId="0"/>
    <xf numFmtId="0" fontId="55" fillId="32" borderId="1">
      <protection locked="0"/>
    </xf>
    <xf numFmtId="37" fontId="18" fillId="33" borderId="0" applyNumberFormat="0" applyBorder="0" applyAlignment="0">
      <protection locked="0"/>
    </xf>
    <xf numFmtId="37" fontId="18" fillId="33" borderId="0" applyNumberFormat="0" applyBorder="0" applyAlignment="0">
      <protection locked="0"/>
    </xf>
    <xf numFmtId="0" fontId="55" fillId="34" borderId="1">
      <protection hidden="1"/>
    </xf>
    <xf numFmtId="0" fontId="50" fillId="0" borderId="0" applyFill="0"/>
    <xf numFmtId="221" fontId="4"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15" fillId="0" borderId="5" applyNumberFormat="0" applyFill="0" applyBorder="0" applyAlignment="0"/>
    <xf numFmtId="0" fontId="15" fillId="0" borderId="5" applyNumberFormat="0" applyFill="0" applyBorder="0" applyAlignment="0"/>
    <xf numFmtId="38" fontId="35" fillId="0" borderId="0"/>
    <xf numFmtId="222" fontId="4" fillId="0" borderId="0"/>
    <xf numFmtId="0" fontId="43" fillId="0" borderId="0"/>
    <xf numFmtId="0" fontId="43" fillId="0" borderId="0"/>
    <xf numFmtId="0" fontId="58" fillId="0" borderId="0" applyNumberFormat="0" applyFill="0" applyBorder="0" applyAlignment="0" applyProtection="0"/>
    <xf numFmtId="223" fontId="4" fillId="0" borderId="0" applyFont="0" applyFill="0" applyBorder="0" applyAlignment="0" applyProtection="0"/>
    <xf numFmtId="0" fontId="59" fillId="0" borderId="0" applyFont="0" applyFill="0" applyBorder="0" applyAlignment="0" applyProtection="0"/>
    <xf numFmtId="224" fontId="4" fillId="0" borderId="0" applyFont="0" applyFill="0" applyBorder="0" applyAlignment="0" applyProtection="0"/>
    <xf numFmtId="0" fontId="50" fillId="30" borderId="0">
      <alignment horizontal="left"/>
    </xf>
    <xf numFmtId="38" fontId="60" fillId="0" borderId="0" applyNumberFormat="0" applyFill="0" applyBorder="0" applyAlignment="0" applyProtection="0">
      <alignment vertical="top"/>
    </xf>
    <xf numFmtId="0" fontId="41" fillId="0" borderId="0" applyFont="0" applyFill="0" applyBorder="0" applyAlignment="0" applyProtection="0"/>
    <xf numFmtId="0" fontId="61" fillId="7" borderId="0" applyNumberFormat="0" applyBorder="0" applyAlignment="0" applyProtection="0"/>
    <xf numFmtId="0" fontId="61" fillId="7" borderId="0" applyNumberFormat="0" applyBorder="0" applyAlignment="0" applyProtection="0"/>
    <xf numFmtId="38" fontId="11" fillId="35" borderId="0" applyNumberFormat="0" applyBorder="0" applyAlignment="0" applyProtection="0"/>
    <xf numFmtId="0" fontId="6" fillId="36" borderId="10" applyAlignment="0" applyProtection="0"/>
    <xf numFmtId="0" fontId="6" fillId="35" borderId="38"/>
    <xf numFmtId="0" fontId="4" fillId="0" borderId="0"/>
    <xf numFmtId="0" fontId="4" fillId="37" borderId="11" applyNumberFormat="0" applyFont="0" applyBorder="0" applyAlignment="0"/>
    <xf numFmtId="0" fontId="19" fillId="29" borderId="0" applyBorder="0" applyAlignment="0"/>
    <xf numFmtId="0" fontId="43" fillId="0" borderId="0" applyFont="0" applyFill="0" applyBorder="0" applyAlignment="0" applyProtection="0">
      <alignment horizontal="right"/>
    </xf>
    <xf numFmtId="49" fontId="62" fillId="0" borderId="0">
      <alignment horizontal="center"/>
    </xf>
    <xf numFmtId="49" fontId="62" fillId="38" borderId="39">
      <alignment horizontal="center"/>
    </xf>
    <xf numFmtId="0" fontId="63" fillId="0" borderId="0" applyProtection="0">
      <alignment horizontal="right"/>
    </xf>
    <xf numFmtId="0" fontId="64" fillId="0" borderId="17" applyNumberFormat="0" applyAlignment="0" applyProtection="0">
      <alignment horizontal="left" vertical="center"/>
    </xf>
    <xf numFmtId="0" fontId="64" fillId="0" borderId="10">
      <alignment horizontal="left" vertical="center"/>
    </xf>
    <xf numFmtId="0" fontId="6" fillId="0" borderId="0" applyNumberFormat="0" applyFill="0" applyBorder="0" applyAlignment="0"/>
    <xf numFmtId="0" fontId="65" fillId="0" borderId="40" applyNumberFormat="0" applyFill="0" applyAlignment="0" applyProtection="0"/>
    <xf numFmtId="0" fontId="65" fillId="0" borderId="40" applyNumberFormat="0" applyFill="0" applyAlignment="0" applyProtection="0"/>
    <xf numFmtId="0" fontId="66" fillId="0" borderId="41" applyNumberFormat="0" applyFill="0" applyAlignment="0" applyProtection="0"/>
    <xf numFmtId="0" fontId="66" fillId="0" borderId="41" applyNumberFormat="0" applyFill="0" applyAlignment="0" applyProtection="0"/>
    <xf numFmtId="0" fontId="67" fillId="0" borderId="42" applyNumberFormat="0" applyFill="0" applyAlignment="0" applyProtection="0"/>
    <xf numFmtId="0" fontId="67" fillId="0" borderId="42"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 fillId="0" borderId="0" applyNumberFormat="0" applyFill="0" applyBorder="0" applyAlignment="0"/>
    <xf numFmtId="0" fontId="68" fillId="29" borderId="0" applyNumberFormat="0" applyBorder="0" applyAlignment="0"/>
    <xf numFmtId="37" fontId="6" fillId="0" borderId="0"/>
    <xf numFmtId="37" fontId="6" fillId="0" borderId="0"/>
    <xf numFmtId="0" fontId="69" fillId="0" borderId="0" applyNumberFormat="0" applyFill="0" applyBorder="0" applyAlignment="0" applyProtection="0">
      <alignment vertical="top"/>
      <protection locked="0"/>
    </xf>
    <xf numFmtId="225" fontId="4" fillId="0" borderId="0"/>
    <xf numFmtId="225" fontId="4" fillId="0" borderId="0"/>
    <xf numFmtId="0" fontId="70" fillId="0" borderId="0"/>
    <xf numFmtId="0" fontId="71" fillId="39" borderId="0" applyNumberFormat="0" applyBorder="0">
      <alignment horizontal="right" vertical="center"/>
    </xf>
    <xf numFmtId="19" fontId="71" fillId="39" borderId="4" applyNumberFormat="0" applyBorder="0">
      <alignment horizontal="left" vertical="center"/>
    </xf>
    <xf numFmtId="2" fontId="72" fillId="25" borderId="0">
      <alignment horizontal="center" vertical="center"/>
    </xf>
    <xf numFmtId="2" fontId="72" fillId="25" borderId="43" applyBorder="0">
      <alignment horizontal="left" vertical="center"/>
    </xf>
    <xf numFmtId="0" fontId="71" fillId="39" borderId="0">
      <alignment horizontal="right" vertical="center"/>
    </xf>
    <xf numFmtId="19" fontId="73" fillId="39" borderId="26" applyNumberFormat="0" applyBorder="0">
      <alignment horizontal="left" vertical="center" indent="1"/>
    </xf>
    <xf numFmtId="2" fontId="74" fillId="25" borderId="18" applyBorder="0">
      <alignment horizontal="left" vertical="center" indent="1"/>
    </xf>
    <xf numFmtId="2" fontId="74" fillId="25" borderId="3" applyBorder="0">
      <alignment horizontal="center" vertical="center"/>
    </xf>
    <xf numFmtId="10" fontId="11" fillId="40" borderId="1" applyNumberFormat="0" applyBorder="0" applyAlignment="0" applyProtection="0"/>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0" fontId="60" fillId="0" borderId="0" applyNumberFormat="0" applyFill="0" applyBorder="0" applyAlignment="0">
      <protection locked="0"/>
    </xf>
    <xf numFmtId="2" fontId="4" fillId="41" borderId="13" applyBorder="0">
      <alignment horizontal="left" vertical="center" indent="1"/>
    </xf>
    <xf numFmtId="2" fontId="4" fillId="41" borderId="13" applyBorder="0">
      <alignment horizontal="left" vertical="center" indent="1"/>
    </xf>
    <xf numFmtId="0" fontId="4" fillId="41" borderId="0">
      <alignment horizontal="right" vertical="center"/>
    </xf>
    <xf numFmtId="0" fontId="4" fillId="41" borderId="0">
      <alignment horizontal="right" vertical="center"/>
    </xf>
    <xf numFmtId="2" fontId="4" fillId="41" borderId="4" applyNumberFormat="0" applyBorder="0">
      <alignment horizontal="right" vertical="center"/>
    </xf>
    <xf numFmtId="2" fontId="4" fillId="41" borderId="4" applyNumberFormat="0" applyBorder="0">
      <alignment horizontal="right" vertical="center"/>
    </xf>
    <xf numFmtId="2" fontId="75" fillId="42" borderId="26" applyBorder="0">
      <alignment horizontal="left" vertical="center" indent="1"/>
    </xf>
    <xf numFmtId="2" fontId="75" fillId="42" borderId="0">
      <alignment horizontal="right" vertical="center"/>
    </xf>
    <xf numFmtId="2" fontId="75" fillId="42" borderId="43" applyBorder="0">
      <alignment horizontal="left" vertical="center"/>
    </xf>
    <xf numFmtId="2" fontId="75" fillId="42" borderId="38" applyBorder="0">
      <alignment horizontal="center" vertical="center"/>
    </xf>
    <xf numFmtId="15" fontId="4" fillId="34" borderId="1" applyNumberFormat="0" applyFont="0" applyAlignment="0">
      <protection locked="0"/>
    </xf>
    <xf numFmtId="226" fontId="4" fillId="0" borderId="0"/>
    <xf numFmtId="19" fontId="73" fillId="43" borderId="44" applyNumberFormat="0" applyBorder="0">
      <alignment horizontal="left" vertical="center"/>
    </xf>
    <xf numFmtId="15" fontId="73" fillId="43" borderId="3" applyNumberFormat="0" applyBorder="0">
      <alignment horizontal="right" vertical="center"/>
    </xf>
    <xf numFmtId="19" fontId="73" fillId="43" borderId="6" applyNumberFormat="0" applyBorder="0">
      <alignment horizontal="right" vertical="center"/>
    </xf>
    <xf numFmtId="2" fontId="74" fillId="44" borderId="45" applyBorder="0">
      <alignment horizontal="left" vertical="center" indent="1"/>
    </xf>
    <xf numFmtId="2" fontId="74" fillId="44" borderId="43" applyNumberFormat="0">
      <alignment horizontal="center" vertical="center"/>
    </xf>
    <xf numFmtId="2" fontId="74" fillId="44" borderId="43" applyNumberFormat="0" applyBorder="0">
      <alignment horizontal="left" vertical="center"/>
    </xf>
    <xf numFmtId="2" fontId="4" fillId="45" borderId="6" applyNumberFormat="0" applyBorder="0">
      <alignment horizontal="right" vertical="center"/>
    </xf>
    <xf numFmtId="2" fontId="4" fillId="45" borderId="6" applyNumberFormat="0" applyBorder="0">
      <alignment horizontal="right" vertical="center"/>
    </xf>
    <xf numFmtId="0" fontId="76" fillId="0" borderId="0"/>
    <xf numFmtId="0" fontId="77" fillId="0" borderId="30" applyNumberFormat="0" applyFill="0" applyBorder="0" applyAlignment="0" applyProtection="0"/>
    <xf numFmtId="206" fontId="4" fillId="0" borderId="0" applyFont="0" applyFill="0" applyBorder="0" applyAlignment="0" applyProtection="0"/>
    <xf numFmtId="227" fontId="4" fillId="0" borderId="0" applyFont="0" applyFill="0" applyBorder="0" applyAlignment="0" applyProtection="0"/>
    <xf numFmtId="0" fontId="78" fillId="40" borderId="1" applyNumberFormat="0" applyBorder="0" applyAlignment="0">
      <alignment horizontal="right"/>
    </xf>
    <xf numFmtId="38" fontId="57" fillId="0" borderId="0" applyNumberFormat="0" applyFill="0" applyBorder="0" applyAlignment="0" applyProtection="0">
      <alignment vertical="top"/>
    </xf>
    <xf numFmtId="38" fontId="79" fillId="0" borderId="0" applyNumberFormat="0" applyFill="0" applyBorder="0" applyAlignment="0" applyProtection="0">
      <alignment vertical="top"/>
    </xf>
    <xf numFmtId="38" fontId="80" fillId="0" borderId="0" applyNumberFormat="0" applyFill="0" applyBorder="0" applyAlignment="0" applyProtection="0">
      <alignment vertical="top"/>
    </xf>
    <xf numFmtId="0" fontId="81" fillId="46" borderId="46" applyNumberFormat="0" applyProtection="0">
      <alignment horizontal="center" vertical="center"/>
    </xf>
    <xf numFmtId="38" fontId="35" fillId="0" borderId="0">
      <alignment horizontal="right"/>
    </xf>
    <xf numFmtId="38" fontId="18" fillId="35" borderId="0" applyNumberFormat="0" applyFont="0" applyBorder="0" applyAlignment="0" applyProtection="0">
      <alignment vertical="top"/>
    </xf>
    <xf numFmtId="38" fontId="18" fillId="38" borderId="0" applyNumberFormat="0" applyFont="0" applyBorder="0" applyAlignment="0" applyProtection="0">
      <alignment vertical="top"/>
    </xf>
    <xf numFmtId="0" fontId="82" fillId="0" borderId="47" applyNumberFormat="0" applyFill="0" applyAlignment="0" applyProtection="0"/>
    <xf numFmtId="0" fontId="82" fillId="0" borderId="47" applyNumberFormat="0" applyFill="0" applyAlignment="0" applyProtection="0"/>
    <xf numFmtId="0" fontId="83" fillId="0" borderId="38"/>
    <xf numFmtId="0" fontId="11" fillId="0" borderId="0"/>
    <xf numFmtId="0" fontId="11" fillId="0" borderId="0"/>
    <xf numFmtId="0" fontId="84" fillId="0" borderId="30">
      <alignment horizontal="left"/>
      <protection locked="0"/>
    </xf>
    <xf numFmtId="0" fontId="11" fillId="35" borderId="0" applyNumberFormat="0"/>
    <xf numFmtId="0" fontId="11" fillId="0" borderId="0"/>
    <xf numFmtId="0" fontId="85" fillId="0" borderId="48">
      <alignment horizontal="left"/>
    </xf>
    <xf numFmtId="0" fontId="9" fillId="0" borderId="49">
      <alignment horizontal="center"/>
    </xf>
    <xf numFmtId="206"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38" fontId="4" fillId="0" borderId="0" applyBorder="0"/>
    <xf numFmtId="38" fontId="4" fillId="0" borderId="0" applyBorder="0"/>
    <xf numFmtId="0" fontId="50" fillId="30" borderId="0">
      <alignment horizontal="left"/>
    </xf>
    <xf numFmtId="228" fontId="4" fillId="0" borderId="0" applyFont="0" applyFill="0" applyBorder="0" applyAlignment="0" applyProtection="0"/>
    <xf numFmtId="229"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38" fontId="19" fillId="29" borderId="0" applyBorder="0" applyAlignment="0"/>
    <xf numFmtId="0" fontId="6" fillId="0" borderId="0" applyNumberFormat="0" applyFill="0" applyBorder="0" applyAlignment="0" applyProtection="0"/>
    <xf numFmtId="4" fontId="4" fillId="24" borderId="1">
      <alignment vertical="top"/>
    </xf>
    <xf numFmtId="4" fontId="4" fillId="24" borderId="1">
      <alignment vertical="top"/>
    </xf>
    <xf numFmtId="14" fontId="4" fillId="24" borderId="1">
      <alignment vertical="top"/>
    </xf>
    <xf numFmtId="14" fontId="4" fillId="24" borderId="1">
      <alignment vertical="top"/>
    </xf>
    <xf numFmtId="230" fontId="4" fillId="24" borderId="1">
      <alignment vertical="top"/>
    </xf>
    <xf numFmtId="230" fontId="4" fillId="24" borderId="1">
      <alignment vertical="top"/>
    </xf>
    <xf numFmtId="4" fontId="40" fillId="44" borderId="1">
      <alignment vertical="top"/>
    </xf>
    <xf numFmtId="231" fontId="40" fillId="44" borderId="1">
      <alignment vertical="top"/>
    </xf>
    <xf numFmtId="0" fontId="43" fillId="0" borderId="0" applyFont="0" applyFill="0" applyBorder="0" applyAlignment="0" applyProtection="0">
      <alignment horizontal="right"/>
    </xf>
    <xf numFmtId="0" fontId="86" fillId="4" borderId="0" applyNumberFormat="0" applyBorder="0" applyAlignment="0" applyProtection="0"/>
    <xf numFmtId="0" fontId="86" fillId="4" borderId="0" applyNumberFormat="0" applyBorder="0" applyAlignment="0" applyProtection="0"/>
    <xf numFmtId="0" fontId="87" fillId="35" borderId="50" applyNumberFormat="0" applyFont="0" applyFill="0" applyAlignment="0" applyProtection="0">
      <alignment horizontal="center"/>
    </xf>
    <xf numFmtId="0" fontId="4" fillId="0" borderId="0" applyNumberFormat="0" applyFont="0" applyFill="0" applyBorder="0" applyAlignment="0"/>
    <xf numFmtId="37" fontId="88" fillId="0" borderId="0"/>
    <xf numFmtId="232" fontId="89" fillId="0" borderId="0"/>
    <xf numFmtId="0" fontId="4" fillId="0" borderId="0">
      <alignment horizontal="left" wrapText="1"/>
    </xf>
    <xf numFmtId="0" fontId="4" fillId="0" borderId="0"/>
    <xf numFmtId="0" fontId="4" fillId="0" borderId="0"/>
    <xf numFmtId="0" fontId="4" fillId="0"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3" fillId="0"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3" fillId="0" borderId="0"/>
    <xf numFmtId="0" fontId="3" fillId="0"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3" fillId="0" borderId="0"/>
    <xf numFmtId="0" fontId="3" fillId="0"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3" fillId="0" borderId="0"/>
    <xf numFmtId="0" fontId="3" fillId="0"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7" fillId="0" borderId="0"/>
    <xf numFmtId="0" fontId="7" fillId="0" borderId="0"/>
    <xf numFmtId="0" fontId="7" fillId="0" borderId="0"/>
    <xf numFmtId="0" fontId="4" fillId="0" borderId="0">
      <alignment horizontal="left" wrapText="1"/>
    </xf>
    <xf numFmtId="0" fontId="4" fillId="0" borderId="0">
      <alignment horizontal="left" wrapText="1"/>
    </xf>
    <xf numFmtId="0" fontId="4" fillId="0" borderId="0">
      <alignment horizontal="left" wrapText="1"/>
    </xf>
    <xf numFmtId="0" fontId="4" fillId="0" borderId="0">
      <alignment horizontal="left" wrapText="1"/>
    </xf>
    <xf numFmtId="0" fontId="3" fillId="0" borderId="0"/>
    <xf numFmtId="0" fontId="4" fillId="0" borderId="0">
      <alignment horizontal="left" wrapText="1"/>
    </xf>
    <xf numFmtId="0" fontId="4" fillId="0" borderId="0">
      <alignment horizontal="left" wrapText="1"/>
    </xf>
    <xf numFmtId="0" fontId="11" fillId="0" borderId="0"/>
    <xf numFmtId="0" fontId="4" fillId="47" borderId="51" applyNumberFormat="0" applyFont="0" applyAlignment="0" applyProtection="0"/>
    <xf numFmtId="0" fontId="4" fillId="47" borderId="51" applyNumberFormat="0" applyFont="0" applyAlignment="0" applyProtection="0"/>
    <xf numFmtId="0" fontId="90" fillId="0" borderId="30" applyNumberFormat="0" applyFill="0" applyBorder="0" applyAlignment="0" applyProtection="0">
      <alignment horizontal="left"/>
      <protection locked="0"/>
    </xf>
    <xf numFmtId="37" fontId="4" fillId="0" borderId="0"/>
    <xf numFmtId="0" fontId="11" fillId="23" borderId="1" applyNumberFormat="0" applyAlignment="0"/>
    <xf numFmtId="0" fontId="6" fillId="48" borderId="5" applyNumberFormat="0" applyBorder="0">
      <alignment horizontal="left" vertical="center"/>
    </xf>
    <xf numFmtId="2" fontId="6" fillId="48" borderId="43" applyNumberFormat="0" applyBorder="0">
      <alignment horizontal="left" vertical="center"/>
    </xf>
    <xf numFmtId="2" fontId="75" fillId="42" borderId="16" applyNumberFormat="0" applyBorder="0">
      <alignment horizontal="left" vertical="center"/>
    </xf>
    <xf numFmtId="2" fontId="75" fillId="42" borderId="43" applyNumberFormat="0" applyBorder="0">
      <alignment horizontal="left" vertical="center"/>
    </xf>
    <xf numFmtId="0" fontId="91" fillId="49" borderId="52" applyNumberFormat="0" applyBorder="0" applyAlignment="0">
      <alignment horizontal="center"/>
      <protection hidden="1"/>
    </xf>
    <xf numFmtId="0" fontId="92" fillId="0" borderId="52" applyNumberFormat="0" applyBorder="0" applyAlignment="0">
      <alignment horizontal="center"/>
      <protection locked="0"/>
    </xf>
    <xf numFmtId="0" fontId="93" fillId="27" borderId="53" applyNumberFormat="0" applyAlignment="0" applyProtection="0"/>
    <xf numFmtId="0" fontId="93" fillId="27" borderId="53" applyNumberFormat="0" applyAlignment="0" applyProtection="0"/>
    <xf numFmtId="19" fontId="4" fillId="50" borderId="30" applyNumberFormat="0" applyBorder="0">
      <alignment horizontal="left" vertical="center" indent="1"/>
    </xf>
    <xf numFmtId="19" fontId="4" fillId="50" borderId="30" applyNumberFormat="0" applyBorder="0">
      <alignment horizontal="left" vertical="center" indent="1"/>
    </xf>
    <xf numFmtId="0" fontId="4" fillId="50" borderId="0">
      <alignment horizontal="right" vertical="center"/>
    </xf>
    <xf numFmtId="0" fontId="4" fillId="50" borderId="0">
      <alignment horizontal="right" vertical="center"/>
    </xf>
    <xf numFmtId="19" fontId="4" fillId="50" borderId="6" applyNumberFormat="0" applyBorder="0">
      <alignment horizontal="right" vertical="center"/>
    </xf>
    <xf numFmtId="19" fontId="4" fillId="50" borderId="6" applyNumberFormat="0" applyBorder="0">
      <alignment horizontal="right" vertical="center"/>
    </xf>
    <xf numFmtId="2" fontId="94" fillId="51" borderId="18" applyBorder="0">
      <alignment horizontal="left" vertical="center" indent="1"/>
    </xf>
    <xf numFmtId="2" fontId="94" fillId="51" borderId="0">
      <alignment horizontal="center" vertical="center"/>
    </xf>
    <xf numFmtId="2" fontId="94" fillId="51" borderId="54">
      <alignment horizontal="left" vertical="center"/>
    </xf>
    <xf numFmtId="38" fontId="18" fillId="52" borderId="0" applyNumberFormat="0" applyFont="0" applyBorder="0" applyAlignment="0" applyProtection="0">
      <alignment vertical="top"/>
    </xf>
    <xf numFmtId="0" fontId="95" fillId="0" borderId="0" applyFill="0" applyBorder="0" applyProtection="0">
      <alignment horizontal="left"/>
    </xf>
    <xf numFmtId="0" fontId="96" fillId="0" borderId="0" applyFill="0" applyBorder="0" applyProtection="0">
      <alignment horizontal="left"/>
    </xf>
    <xf numFmtId="1" fontId="97" fillId="0" borderId="0" applyProtection="0">
      <alignment horizontal="right" vertical="center"/>
    </xf>
    <xf numFmtId="0" fontId="98" fillId="53" borderId="38">
      <alignment horizontal="center"/>
    </xf>
    <xf numFmtId="9" fontId="4" fillId="0" borderId="0" applyFont="0" applyFill="0" applyBorder="0" applyAlignment="0" applyProtection="0"/>
    <xf numFmtId="10" fontId="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233" fontId="35" fillId="0" borderId="0" applyFont="0" applyFill="0" applyBorder="0" applyProtection="0">
      <alignment horizontal="right"/>
    </xf>
    <xf numFmtId="233" fontId="35" fillId="0" borderId="0" applyFont="0" applyFill="0" applyBorder="0" applyProtection="0">
      <alignment horizontal="right"/>
    </xf>
    <xf numFmtId="234" fontId="4" fillId="0" borderId="0" applyFont="0" applyFill="0" applyBorder="0" applyAlignment="0" applyProtection="0"/>
    <xf numFmtId="10" fontId="4" fillId="0" borderId="55" applyFont="0" applyFill="0" applyBorder="0" applyAlignment="0" applyProtection="0"/>
    <xf numFmtId="10" fontId="4" fillId="0" borderId="55" applyFont="0" applyFill="0" applyBorder="0" applyAlignment="0" applyProtection="0"/>
    <xf numFmtId="235" fontId="4" fillId="0" borderId="0" applyFont="0" applyFill="0" applyBorder="0" applyAlignment="0" applyProtection="0">
      <alignment vertical="top"/>
    </xf>
    <xf numFmtId="236" fontId="99" fillId="54" borderId="0" applyNumberFormat="0" applyBorder="0">
      <alignment horizontal="right" vertical="center"/>
    </xf>
    <xf numFmtId="236" fontId="99" fillId="54" borderId="0" applyNumberFormat="0" applyBorder="0">
      <alignment horizontal="right" vertical="center"/>
    </xf>
    <xf numFmtId="0" fontId="100" fillId="55" borderId="38" applyNumberFormat="0">
      <alignment horizontal="center" vertical="center"/>
    </xf>
    <xf numFmtId="0" fontId="100" fillId="55" borderId="0" applyNumberFormat="0" applyBorder="0">
      <alignment horizontal="left" vertical="center" indent="1"/>
    </xf>
    <xf numFmtId="237" fontId="4" fillId="0" borderId="0"/>
    <xf numFmtId="38" fontId="101" fillId="0" borderId="0" applyNumberFormat="0" applyFill="0" applyBorder="0" applyAlignment="0" applyProtection="0">
      <alignment vertical="top"/>
    </xf>
    <xf numFmtId="0" fontId="102" fillId="56" borderId="0">
      <alignment horizontal="center"/>
      <protection locked="0"/>
    </xf>
    <xf numFmtId="238" fontId="35" fillId="0" borderId="0" applyFont="0" applyFill="0" applyBorder="0" applyProtection="0">
      <alignment horizontal="right"/>
    </xf>
    <xf numFmtId="0" fontId="103" fillId="0" borderId="0" applyNumberFormat="0" applyFont="0" applyFill="0" applyBorder="0" applyAlignment="0" applyProtection="0">
      <alignment horizontal="left"/>
    </xf>
    <xf numFmtId="15" fontId="103" fillId="0" borderId="0" applyFont="0" applyFill="0" applyBorder="0" applyAlignment="0" applyProtection="0"/>
    <xf numFmtId="4" fontId="103" fillId="0" borderId="0" applyFont="0" applyFill="0" applyBorder="0" applyAlignment="0" applyProtection="0"/>
    <xf numFmtId="0" fontId="104" fillId="0" borderId="7">
      <alignment horizontal="center"/>
    </xf>
    <xf numFmtId="3" fontId="103" fillId="0" borderId="0" applyFont="0" applyFill="0" applyBorder="0" applyAlignment="0" applyProtection="0"/>
    <xf numFmtId="0" fontId="103" fillId="57" borderId="0" applyNumberFormat="0" applyFont="0" applyBorder="0" applyAlignment="0" applyProtection="0"/>
    <xf numFmtId="0" fontId="105" fillId="0" borderId="18" applyBorder="0"/>
    <xf numFmtId="0" fontId="106" fillId="0" borderId="0"/>
    <xf numFmtId="3" fontId="107" fillId="0" borderId="56">
      <alignment horizontal="center"/>
      <protection locked="0"/>
    </xf>
    <xf numFmtId="0" fontId="19" fillId="29" borderId="0" applyBorder="0" applyAlignment="0"/>
    <xf numFmtId="239" fontId="108" fillId="58" borderId="0">
      <alignment horizontal="center" vertical="center"/>
    </xf>
    <xf numFmtId="0" fontId="4" fillId="0" borderId="0"/>
    <xf numFmtId="203" fontId="33" fillId="0" borderId="0"/>
    <xf numFmtId="38" fontId="109" fillId="0" borderId="0">
      <alignment horizontal="center"/>
    </xf>
    <xf numFmtId="0" fontId="19" fillId="59" borderId="1"/>
    <xf numFmtId="38" fontId="110" fillId="32" borderId="0" applyNumberFormat="0" applyBorder="0" applyAlignment="0" applyProtection="0">
      <alignment vertical="top"/>
    </xf>
    <xf numFmtId="0" fontId="111" fillId="0" borderId="14"/>
    <xf numFmtId="38" fontId="103" fillId="0" borderId="0" applyFont="0" applyFill="0" applyBorder="0" applyAlignment="0" applyProtection="0"/>
    <xf numFmtId="240" fontId="4" fillId="0" borderId="0" applyFont="0" applyFill="0" applyBorder="0" applyAlignment="0" applyProtection="0"/>
    <xf numFmtId="241" fontId="4" fillId="0" borderId="0" applyFont="0" applyFill="0" applyBorder="0" applyAlignment="0" applyProtection="0"/>
    <xf numFmtId="0" fontId="18" fillId="60" borderId="0" applyNumberFormat="0" applyFont="0" applyBorder="0" applyAlignment="0" applyProtection="0"/>
    <xf numFmtId="0" fontId="18" fillId="60" borderId="0" applyNumberFormat="0" applyFont="0" applyBorder="0" applyAlignment="0" applyProtection="0"/>
    <xf numFmtId="0" fontId="112" fillId="61" borderId="0"/>
    <xf numFmtId="242" fontId="113" fillId="49" borderId="0">
      <alignment horizontal="center" vertical="center"/>
      <protection locked="0"/>
    </xf>
    <xf numFmtId="0" fontId="4" fillId="0" borderId="0" applyNumberFormat="0" applyFont="0" applyFill="0" applyBorder="0" applyAlignment="0" applyProtection="0"/>
    <xf numFmtId="0" fontId="19" fillId="53" borderId="0" applyNumberFormat="0" applyBorder="0" applyAlignment="0" applyProtection="0"/>
    <xf numFmtId="0" fontId="4" fillId="0" borderId="0" applyNumberFormat="0" applyFont="0" applyFill="0" applyBorder="0" applyAlignment="0" applyProtection="0"/>
    <xf numFmtId="0" fontId="19" fillId="53" borderId="0" applyNumberFormat="0" applyBorder="0" applyAlignment="0" applyProtection="0"/>
    <xf numFmtId="0" fontId="4" fillId="40" borderId="0" applyNumberFormat="0" applyAlignment="0" applyProtection="0"/>
    <xf numFmtId="0" fontId="4" fillId="40" borderId="0" applyNumberFormat="0" applyAlignment="0" applyProtection="0"/>
    <xf numFmtId="3" fontId="4" fillId="0" borderId="0" applyNumberFormat="0" applyFont="0" applyFill="0" applyBorder="0" applyAlignment="0" applyProtection="0"/>
    <xf numFmtId="3" fontId="4" fillId="0" borderId="0" applyNumberFormat="0" applyFont="0" applyFill="0" applyBorder="0" applyAlignment="0" applyProtection="0"/>
    <xf numFmtId="0" fontId="19" fillId="53"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3" fontId="4" fillId="0" borderId="0" applyNumberFormat="0" applyFont="0" applyFill="0" applyBorder="0" applyAlignment="0" applyProtection="0"/>
    <xf numFmtId="3" fontId="4" fillId="0" borderId="0" applyNumberFormat="0" applyFont="0" applyFill="0" applyBorder="0" applyAlignment="0" applyProtection="0"/>
    <xf numFmtId="0" fontId="4" fillId="62" borderId="0" applyNumberFormat="0" applyBorder="0" applyAlignment="0" applyProtection="0"/>
    <xf numFmtId="0" fontId="4" fillId="62" borderId="0" applyNumberFormat="0" applyBorder="0" applyAlignment="0" applyProtection="0"/>
    <xf numFmtId="0" fontId="19" fillId="62" borderId="0" applyNumberFormat="0" applyBorder="0" applyAlignment="0" applyProtection="0"/>
    <xf numFmtId="3" fontId="4" fillId="0" borderId="0" applyNumberFormat="0" applyFont="0" applyFill="0" applyBorder="0" applyAlignment="0" applyProtection="0"/>
    <xf numFmtId="3" fontId="4" fillId="0" borderId="0" applyNumberFormat="0" applyFont="0" applyFill="0" applyBorder="0" applyAlignment="0" applyProtection="0"/>
    <xf numFmtId="3" fontId="19" fillId="63" borderId="0" applyNumberFormat="0" applyBorder="0" applyAlignment="0" applyProtection="0"/>
    <xf numFmtId="3" fontId="19" fillId="63" borderId="0" applyNumberFormat="0" applyBorder="0" applyAlignment="0" applyProtection="0"/>
    <xf numFmtId="3" fontId="4" fillId="0" borderId="0" applyNumberFormat="0" applyFont="0" applyFill="0" applyBorder="0" applyAlignment="0" applyProtection="0"/>
    <xf numFmtId="3" fontId="4" fillId="0" borderId="0" applyNumberFormat="0" applyFont="0" applyFill="0" applyBorder="0" applyAlignment="0" applyProtection="0"/>
    <xf numFmtId="3" fontId="19" fillId="64" borderId="0" applyNumberFormat="0" applyBorder="0" applyAlignment="0" applyProtection="0"/>
    <xf numFmtId="3" fontId="19" fillId="64" borderId="0" applyNumberFormat="0" applyBorder="0" applyAlignment="0" applyProtection="0"/>
    <xf numFmtId="0" fontId="4" fillId="0" borderId="0" applyFont="0" applyFill="0" applyBorder="0" applyAlignment="0" applyProtection="0"/>
    <xf numFmtId="3" fontId="4" fillId="35" borderId="0" applyFont="0" applyBorder="0" applyAlignment="0" applyProtection="0"/>
    <xf numFmtId="0" fontId="4" fillId="64" borderId="0" applyNumberFormat="0" applyFont="0" applyBorder="0" applyAlignment="0" applyProtection="0"/>
    <xf numFmtId="4" fontId="4" fillId="35" borderId="0" applyFont="0" applyBorder="0" applyAlignment="0" applyProtection="0"/>
    <xf numFmtId="0" fontId="103" fillId="0" borderId="0"/>
    <xf numFmtId="0" fontId="4" fillId="25" borderId="0"/>
    <xf numFmtId="15" fontId="4" fillId="0" borderId="0" applyFont="0" applyFill="0" applyBorder="0" applyAlignment="0" applyProtection="0"/>
    <xf numFmtId="15" fontId="4" fillId="0" borderId="0" applyFont="0" applyFill="0" applyBorder="0" applyAlignment="0" applyProtection="0"/>
    <xf numFmtId="3" fontId="4" fillId="35" borderId="10" applyBorder="0"/>
    <xf numFmtId="0" fontId="4" fillId="0" borderId="0">
      <alignment horizontal="left" wrapText="1"/>
    </xf>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41"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41"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0" fontId="114" fillId="0" borderId="57" applyNumberFormat="0" applyAlignment="0" applyProtection="0">
      <alignment horizontal="left" vertical="top"/>
    </xf>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41"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206" fontId="4" fillId="0" borderId="0" applyFont="0" applyFill="0" applyBorder="0" applyAlignment="0" applyProtection="0"/>
    <xf numFmtId="0" fontId="96" fillId="0" borderId="0"/>
    <xf numFmtId="0" fontId="96" fillId="0" borderId="0"/>
    <xf numFmtId="37" fontId="20" fillId="0" borderId="12" applyNumberFormat="0" applyFont="0" applyFill="0" applyAlignment="0"/>
    <xf numFmtId="2" fontId="115" fillId="65" borderId="5" applyNumberFormat="0" applyFill="0" applyBorder="0" applyAlignment="0">
      <alignment horizontal="center"/>
      <protection locked="0"/>
    </xf>
    <xf numFmtId="0" fontId="116" fillId="0" borderId="57" applyNumberFormat="0" applyAlignment="0" applyProtection="0"/>
    <xf numFmtId="0" fontId="114" fillId="0" borderId="57" applyNumberFormat="0" applyAlignment="0" applyProtection="0">
      <alignment horizontal="left" vertical="top"/>
    </xf>
    <xf numFmtId="0" fontId="117" fillId="0" borderId="0" applyNumberFormat="0" applyProtection="0">
      <alignment horizontal="left" vertical="top"/>
    </xf>
    <xf numFmtId="0" fontId="4" fillId="0" borderId="0" applyNumberFormat="0" applyFont="0" applyAlignment="0" applyProtection="0"/>
    <xf numFmtId="0" fontId="117" fillId="0" borderId="0" applyNumberFormat="0" applyFill="0" applyBorder="0" applyProtection="0"/>
    <xf numFmtId="0" fontId="118" fillId="0" borderId="0" applyNumberFormat="0" applyFill="0" applyBorder="0" applyProtection="0">
      <alignment vertical="top"/>
    </xf>
    <xf numFmtId="0" fontId="119" fillId="0" borderId="10" applyNumberFormat="0" applyProtection="0">
      <alignment horizontal="left" vertical="top"/>
    </xf>
    <xf numFmtId="0" fontId="119" fillId="0" borderId="10" applyNumberFormat="0" applyProtection="0">
      <alignment horizontal="right" vertical="top"/>
    </xf>
    <xf numFmtId="0" fontId="114" fillId="0" borderId="0" applyNumberFormat="0" applyProtection="0">
      <alignment horizontal="left" vertical="top"/>
    </xf>
    <xf numFmtId="0" fontId="114" fillId="0" borderId="0" applyNumberFormat="0" applyProtection="0">
      <alignment horizontal="right" vertical="top"/>
    </xf>
    <xf numFmtId="0" fontId="116" fillId="0" borderId="0" applyNumberFormat="0" applyProtection="0">
      <alignment horizontal="left" vertical="top"/>
    </xf>
    <xf numFmtId="0" fontId="116" fillId="0" borderId="0" applyNumberFormat="0" applyProtection="0">
      <alignment horizontal="right" vertical="top"/>
    </xf>
    <xf numFmtId="0" fontId="4" fillId="0" borderId="58" applyNumberFormat="0" applyFont="0" applyAlignment="0" applyProtection="0"/>
    <xf numFmtId="0" fontId="4" fillId="0" borderId="59" applyNumberFormat="0" applyFont="0" applyAlignment="0" applyProtection="0"/>
    <xf numFmtId="0" fontId="4" fillId="0" borderId="60" applyNumberFormat="0" applyFont="0" applyAlignment="0" applyProtection="0"/>
    <xf numFmtId="10" fontId="120" fillId="0" borderId="0" applyNumberFormat="0" applyFill="0" applyBorder="0" applyProtection="0">
      <alignment horizontal="right" vertical="top"/>
    </xf>
    <xf numFmtId="0" fontId="114" fillId="0" borderId="10" applyNumberFormat="0" applyFill="0" applyAlignment="0" applyProtection="0"/>
    <xf numFmtId="0" fontId="116" fillId="0" borderId="12" applyNumberFormat="0" applyFont="0" applyFill="0" applyAlignment="0" applyProtection="0">
      <alignment horizontal="left" vertical="top"/>
    </xf>
    <xf numFmtId="0" fontId="114" fillId="0" borderId="2" applyNumberFormat="0" applyFill="0" applyAlignment="0" applyProtection="0">
      <alignment vertical="top"/>
    </xf>
    <xf numFmtId="0" fontId="4" fillId="0" borderId="0"/>
    <xf numFmtId="0" fontId="92" fillId="0" borderId="0" applyFill="0" applyBorder="0" applyProtection="0">
      <alignment horizontal="center" vertical="center"/>
    </xf>
    <xf numFmtId="0" fontId="121" fillId="0" borderId="0" applyBorder="0" applyProtection="0">
      <alignment vertical="center"/>
    </xf>
    <xf numFmtId="0" fontId="121" fillId="0" borderId="2" applyBorder="0" applyProtection="0">
      <alignment horizontal="right" vertical="center"/>
    </xf>
    <xf numFmtId="0" fontId="122" fillId="66" borderId="0" applyBorder="0" applyProtection="0">
      <alignment horizontal="centerContinuous" vertical="center"/>
    </xf>
    <xf numFmtId="0" fontId="122" fillId="67" borderId="2" applyBorder="0" applyProtection="0">
      <alignment horizontal="centerContinuous" vertical="center"/>
    </xf>
    <xf numFmtId="0" fontId="83" fillId="0" borderId="0" applyBorder="0" applyProtection="0">
      <alignment horizontal="left"/>
    </xf>
    <xf numFmtId="0" fontId="83" fillId="0" borderId="0" applyBorder="0" applyProtection="0">
      <alignment horizontal="left"/>
    </xf>
    <xf numFmtId="0" fontId="92" fillId="0" borderId="0" applyFill="0" applyBorder="0" applyProtection="0"/>
    <xf numFmtId="0" fontId="123" fillId="0" borderId="0" applyFill="0" applyBorder="0" applyProtection="0">
      <alignment horizontal="left"/>
    </xf>
    <xf numFmtId="0" fontId="124" fillId="0" borderId="18" applyFill="0" applyBorder="0" applyProtection="0">
      <alignment horizontal="left" vertical="top"/>
    </xf>
    <xf numFmtId="2" fontId="4" fillId="68" borderId="43" applyNumberFormat="0" applyBorder="0">
      <alignment horizontal="right" vertical="center"/>
    </xf>
    <xf numFmtId="2" fontId="4" fillId="68" borderId="43" applyNumberFormat="0" applyBorder="0">
      <alignment horizontal="right" vertical="center"/>
    </xf>
    <xf numFmtId="2" fontId="4" fillId="68" borderId="0">
      <alignment horizontal="right" vertical="center"/>
    </xf>
    <xf numFmtId="2" fontId="4" fillId="68" borderId="0">
      <alignment horizontal="right" vertical="center"/>
    </xf>
    <xf numFmtId="2" fontId="75" fillId="60" borderId="38">
      <alignment horizontal="center" vertical="center"/>
    </xf>
    <xf numFmtId="2" fontId="75" fillId="60" borderId="0" applyNumberFormat="0" applyBorder="0">
      <alignment horizontal="left" vertical="center"/>
    </xf>
    <xf numFmtId="2" fontId="75" fillId="60" borderId="38">
      <alignment horizontal="center" vertical="center"/>
    </xf>
    <xf numFmtId="243" fontId="4" fillId="0" borderId="0"/>
    <xf numFmtId="0" fontId="125" fillId="0" borderId="0"/>
    <xf numFmtId="0" fontId="126" fillId="0" borderId="0"/>
    <xf numFmtId="20" fontId="18" fillId="0" borderId="0" applyFont="0" applyFill="0" applyBorder="0" applyAlignment="0" applyProtection="0">
      <alignment vertical="top"/>
    </xf>
    <xf numFmtId="21" fontId="18" fillId="0" borderId="0" applyFont="0" applyFill="0" applyBorder="0" applyAlignment="0" applyProtection="0">
      <alignment vertical="top"/>
    </xf>
    <xf numFmtId="0" fontId="127" fillId="0" borderId="0"/>
    <xf numFmtId="0" fontId="128" fillId="0" borderId="0" applyNumberFormat="0" applyFill="0" applyBorder="0" applyAlignment="0" applyProtection="0"/>
    <xf numFmtId="0" fontId="128" fillId="0" borderId="0" applyNumberFormat="0" applyFill="0" applyBorder="0" applyAlignment="0" applyProtection="0"/>
    <xf numFmtId="0" fontId="129" fillId="0" borderId="0">
      <alignment horizontal="center"/>
    </xf>
    <xf numFmtId="38" fontId="30" fillId="35" borderId="0" applyAlignment="0">
      <alignment vertical="top" wrapText="1"/>
    </xf>
    <xf numFmtId="0" fontId="130" fillId="0" borderId="11"/>
    <xf numFmtId="0" fontId="131" fillId="27" borderId="30"/>
    <xf numFmtId="0" fontId="132" fillId="0" borderId="61" applyNumberFormat="0" applyFill="0" applyAlignment="0" applyProtection="0"/>
    <xf numFmtId="0" fontId="132" fillId="0" borderId="61" applyNumberFormat="0" applyFill="0" applyAlignment="0" applyProtection="0"/>
    <xf numFmtId="38" fontId="35" fillId="0" borderId="62">
      <alignment horizontal="right"/>
    </xf>
    <xf numFmtId="0" fontId="133" fillId="35" borderId="0" applyNumberFormat="0" applyFont="0" applyBorder="0" applyAlignment="0" applyProtection="0">
      <alignment horizontal="left"/>
    </xf>
    <xf numFmtId="0" fontId="134" fillId="52" borderId="0" applyNumberFormat="0" applyBorder="0"/>
    <xf numFmtId="0" fontId="4" fillId="0" borderId="11" applyNumberFormat="0" applyBorder="0"/>
    <xf numFmtId="38" fontId="135" fillId="0" borderId="0" applyNumberFormat="0" applyFill="0" applyBorder="0" applyAlignment="0" applyProtection="0">
      <alignment vertical="top"/>
    </xf>
    <xf numFmtId="0" fontId="59" fillId="0" borderId="5" applyNumberFormat="0" applyBorder="0">
      <protection locked="0"/>
    </xf>
    <xf numFmtId="37" fontId="136" fillId="67" borderId="0"/>
    <xf numFmtId="37" fontId="137" fillId="0" borderId="2">
      <alignment horizontal="center"/>
    </xf>
    <xf numFmtId="2" fontId="136" fillId="67" borderId="0" applyNumberFormat="0" applyFill="0" applyBorder="0" applyAlignment="0" applyProtection="0"/>
    <xf numFmtId="244" fontId="138" fillId="67" borderId="0" applyNumberFormat="0" applyFill="0" applyBorder="0" applyAlignment="0" applyProtection="0"/>
    <xf numFmtId="37" fontId="139" fillId="69" borderId="0" applyNumberFormat="0" applyFill="0" applyBorder="0" applyAlignment="0"/>
    <xf numFmtId="0" fontId="140" fillId="29" borderId="0" applyNumberFormat="0" applyBorder="0" applyAlignment="0"/>
    <xf numFmtId="214" fontId="4" fillId="0" borderId="0"/>
    <xf numFmtId="42" fontId="4" fillId="0" borderId="0" applyFont="0" applyFill="0" applyBorder="0" applyAlignment="0" applyProtection="0"/>
    <xf numFmtId="44"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38" fontId="141" fillId="70" borderId="0" applyNumberFormat="0" applyBorder="0" applyAlignment="0" applyProtection="0">
      <alignment vertical="top"/>
    </xf>
    <xf numFmtId="0" fontId="142" fillId="0" borderId="0" applyNumberFormat="0" applyFill="0" applyBorder="0" applyAlignment="0" applyProtection="0"/>
    <xf numFmtId="0" fontId="142" fillId="0" borderId="0" applyNumberFormat="0" applyFill="0" applyBorder="0" applyAlignment="0" applyProtection="0"/>
    <xf numFmtId="38" fontId="103" fillId="65" borderId="50" applyNumberFormat="0" applyFont="0" applyAlignment="0"/>
    <xf numFmtId="38" fontId="103" fillId="65" borderId="50" applyNumberFormat="0" applyFont="0" applyAlignment="0"/>
    <xf numFmtId="204" fontId="18" fillId="0" borderId="0" applyNumberFormat="0" applyFont="0" applyFill="0" applyBorder="0" applyProtection="0">
      <alignment vertical="top" wrapText="1"/>
    </xf>
    <xf numFmtId="245" fontId="18" fillId="0" borderId="0" applyFont="0" applyFill="0" applyBorder="0" applyAlignment="0" applyProtection="0"/>
    <xf numFmtId="0" fontId="6" fillId="0" borderId="63" applyNumberFormat="0"/>
    <xf numFmtId="14" fontId="18" fillId="0" borderId="0" applyFont="0" applyFill="0" applyBorder="0" applyProtection="0"/>
    <xf numFmtId="14" fontId="18" fillId="0" borderId="0" applyFont="0" applyFill="0" applyBorder="0" applyProtection="0"/>
    <xf numFmtId="207" fontId="35" fillId="0" borderId="0" applyFont="0" applyFill="0" applyBorder="0" applyProtection="0">
      <alignment horizontal="right"/>
    </xf>
    <xf numFmtId="0" fontId="50" fillId="0" borderId="0"/>
    <xf numFmtId="38" fontId="18" fillId="54" borderId="0" applyNumberFormat="0" applyFont="0" applyBorder="0" applyAlignment="0" applyProtection="0">
      <alignment horizontal="right" vertical="top"/>
    </xf>
    <xf numFmtId="246" fontId="4" fillId="0" borderId="0" applyFont="0" applyFill="0" applyBorder="0" applyAlignment="0" applyProtection="0">
      <alignment vertical="top" wrapText="1"/>
    </xf>
    <xf numFmtId="38" fontId="18" fillId="0" borderId="0" applyFont="0" applyFill="0" applyBorder="0" applyAlignment="0" applyProtection="0">
      <alignment horizontal="right" vertical="top"/>
    </xf>
    <xf numFmtId="0" fontId="10" fillId="0" borderId="0" applyNumberFormat="0" applyFill="0" applyBorder="0" applyProtection="0">
      <alignment horizontal="right" vertical="top" shrinkToFit="1"/>
      <protection locked="0"/>
    </xf>
    <xf numFmtId="0" fontId="4" fillId="0" borderId="0"/>
    <xf numFmtId="49" fontId="143" fillId="0" borderId="0">
      <alignment vertical="center"/>
    </xf>
    <xf numFmtId="49" fontId="62" fillId="0" borderId="0">
      <alignment horizontal="center"/>
    </xf>
    <xf numFmtId="49" fontId="62" fillId="38" borderId="64">
      <alignment horizontal="center"/>
    </xf>
    <xf numFmtId="216" fontId="144" fillId="0" borderId="0" applyFont="0" applyFill="0" applyBorder="0" applyAlignment="0" applyProtection="0"/>
    <xf numFmtId="216" fontId="144" fillId="0" borderId="39" applyFont="0" applyFill="0" applyAlignment="0" applyProtection="0"/>
    <xf numFmtId="247" fontId="144" fillId="0" borderId="0" applyFont="0" applyFill="0" applyBorder="0" applyAlignment="0" applyProtection="0"/>
    <xf numFmtId="247" fontId="144" fillId="0" borderId="39" applyFont="0" applyFill="0" applyAlignment="0" applyProtection="0"/>
    <xf numFmtId="217" fontId="144" fillId="0" borderId="0" applyFont="0" applyFill="0" applyBorder="0" applyAlignment="0" applyProtection="0"/>
    <xf numFmtId="217" fontId="144" fillId="0" borderId="39" applyFont="0" applyFill="0" applyAlignment="0" applyProtection="0"/>
    <xf numFmtId="49" fontId="144" fillId="0" borderId="0"/>
    <xf numFmtId="49" fontId="144" fillId="0" borderId="39"/>
    <xf numFmtId="49" fontId="144" fillId="0" borderId="0">
      <alignment horizontal="center"/>
    </xf>
    <xf numFmtId="49" fontId="144" fillId="0" borderId="39">
      <alignment horizontal="center"/>
    </xf>
    <xf numFmtId="248" fontId="144" fillId="0" borderId="0"/>
    <xf numFmtId="248" fontId="144" fillId="0" borderId="39"/>
    <xf numFmtId="38" fontId="144" fillId="0" borderId="39" applyFont="0" applyFill="0" applyAlignment="0" applyProtection="0"/>
    <xf numFmtId="40" fontId="144" fillId="0" borderId="39" applyFont="0" applyFill="0" applyAlignment="0" applyProtection="0"/>
    <xf numFmtId="38" fontId="145" fillId="0" borderId="0" applyFont="0" applyFill="0" applyBorder="0" applyAlignment="0" applyProtection="0"/>
    <xf numFmtId="0" fontId="144" fillId="0" borderId="39"/>
    <xf numFmtId="0" fontId="145" fillId="0" borderId="0"/>
    <xf numFmtId="0" fontId="144" fillId="0" borderId="0">
      <alignment horizontal="center"/>
    </xf>
    <xf numFmtId="0" fontId="144" fillId="0" borderId="39">
      <alignment horizontal="center"/>
    </xf>
    <xf numFmtId="0" fontId="146" fillId="0" borderId="0" applyFill="0" applyBorder="0" applyProtection="0">
      <alignment horizontal="left" vertical="top"/>
    </xf>
    <xf numFmtId="0" fontId="2" fillId="0" borderId="0"/>
    <xf numFmtId="0" fontId="2" fillId="0" borderId="0"/>
    <xf numFmtId="0" fontId="147" fillId="0" borderId="0" applyNumberFormat="0" applyFill="0" applyBorder="0" applyAlignment="0" applyProtection="0">
      <alignment vertical="top"/>
      <protection locked="0"/>
    </xf>
    <xf numFmtId="0" fontId="146" fillId="0" borderId="0" applyFill="0" applyBorder="0" applyProtection="0">
      <alignment horizontal="left" vertical="top"/>
    </xf>
    <xf numFmtId="0" fontId="4" fillId="0" borderId="0"/>
    <xf numFmtId="0" fontId="4" fillId="0" borderId="0"/>
    <xf numFmtId="0" fontId="2" fillId="0" borderId="0"/>
    <xf numFmtId="0" fontId="2" fillId="0" borderId="0"/>
    <xf numFmtId="0" fontId="1" fillId="0" borderId="0"/>
    <xf numFmtId="0" fontId="148" fillId="0" borderId="0"/>
    <xf numFmtId="0" fontId="9" fillId="0" borderId="0"/>
    <xf numFmtId="43" fontId="155" fillId="0" borderId="0" applyFont="0" applyFill="0" applyBorder="0" applyAlignment="0" applyProtection="0"/>
  </cellStyleXfs>
  <cellXfs count="176">
    <xf numFmtId="0" fontId="0" fillId="0" borderId="0" xfId="0"/>
    <xf numFmtId="0" fontId="9" fillId="0" borderId="0" xfId="2522"/>
    <xf numFmtId="0" fontId="9" fillId="76" borderId="0" xfId="2522" applyFont="1" applyFill="1"/>
    <xf numFmtId="0" fontId="11" fillId="0" borderId="0" xfId="0" applyFont="1"/>
    <xf numFmtId="0" fontId="150" fillId="0" borderId="0" xfId="2522" applyFont="1"/>
    <xf numFmtId="0" fontId="83" fillId="0" borderId="0" xfId="0" applyFont="1" applyAlignment="1">
      <alignment vertical="center" wrapText="1"/>
    </xf>
    <xf numFmtId="0" fontId="150" fillId="0" borderId="0" xfId="2522" applyFont="1" applyAlignment="1">
      <alignment vertical="top" wrapText="1"/>
    </xf>
    <xf numFmtId="0" fontId="11" fillId="0" borderId="0" xfId="0" applyFont="1" applyAlignment="1">
      <alignment vertical="top" wrapText="1"/>
    </xf>
    <xf numFmtId="0" fontId="152" fillId="76" borderId="1" xfId="2522" applyFont="1" applyFill="1" applyBorder="1" applyAlignment="1">
      <alignment horizontal="center" vertical="center" wrapText="1"/>
    </xf>
    <xf numFmtId="0" fontId="151" fillId="76" borderId="1" xfId="2522" applyFont="1" applyFill="1" applyBorder="1" applyAlignment="1">
      <alignment horizontal="center" vertical="center" wrapText="1"/>
    </xf>
    <xf numFmtId="3" fontId="150" fillId="0" borderId="1" xfId="2522" applyNumberFormat="1" applyFont="1" applyBorder="1" applyAlignment="1">
      <alignment vertical="top" wrapText="1"/>
    </xf>
    <xf numFmtId="0" fontId="150" fillId="0" borderId="1" xfId="2522" applyFont="1" applyBorder="1" applyAlignment="1">
      <alignment vertical="top" wrapText="1"/>
    </xf>
    <xf numFmtId="220" fontId="150" fillId="0" borderId="1" xfId="2522" applyNumberFormat="1" applyFont="1" applyBorder="1" applyAlignment="1">
      <alignment vertical="top" wrapText="1"/>
    </xf>
    <xf numFmtId="0" fontId="151" fillId="76" borderId="1" xfId="2522" applyFont="1" applyFill="1" applyBorder="1" applyAlignment="1">
      <alignment vertical="center" wrapText="1"/>
    </xf>
    <xf numFmtId="3" fontId="150" fillId="75" borderId="1" xfId="2522" applyNumberFormat="1" applyFont="1" applyFill="1" applyBorder="1" applyAlignment="1">
      <alignment vertical="top" wrapText="1"/>
    </xf>
    <xf numFmtId="220" fontId="150" fillId="75" borderId="1" xfId="2522" applyNumberFormat="1" applyFont="1" applyFill="1" applyBorder="1" applyAlignment="1">
      <alignment vertical="top" wrapText="1"/>
    </xf>
    <xf numFmtId="0" fontId="151" fillId="76" borderId="24" xfId="2522" applyFont="1" applyFill="1" applyBorder="1" applyAlignment="1">
      <alignment vertical="center" wrapText="1"/>
    </xf>
    <xf numFmtId="0" fontId="151" fillId="76" borderId="20" xfId="2522" applyFont="1" applyFill="1" applyBorder="1" applyAlignment="1">
      <alignment horizontal="center" vertical="center" wrapText="1"/>
    </xf>
    <xf numFmtId="0" fontId="11" fillId="71" borderId="0" xfId="0" applyFont="1" applyFill="1"/>
    <xf numFmtId="0" fontId="152" fillId="76" borderId="1" xfId="2522" applyFont="1" applyFill="1" applyBorder="1" applyAlignment="1">
      <alignment vertical="center" wrapText="1"/>
    </xf>
    <xf numFmtId="220" fontId="150" fillId="0" borderId="1" xfId="2522" applyNumberFormat="1" applyFont="1" applyBorder="1"/>
    <xf numFmtId="3" fontId="150" fillId="0" borderId="1" xfId="2522" applyNumberFormat="1" applyFont="1" applyBorder="1"/>
    <xf numFmtId="0" fontId="150" fillId="0" borderId="1" xfId="2522" applyFont="1" applyBorder="1"/>
    <xf numFmtId="3" fontId="150" fillId="75" borderId="1" xfId="2522" applyNumberFormat="1" applyFont="1" applyFill="1" applyBorder="1"/>
    <xf numFmtId="220" fontId="150" fillId="75" borderId="1" xfId="2522" applyNumberFormat="1" applyFont="1" applyFill="1" applyBorder="1"/>
    <xf numFmtId="0" fontId="150" fillId="75" borderId="1" xfId="2522" applyFont="1" applyFill="1" applyBorder="1"/>
    <xf numFmtId="14" fontId="150" fillId="0" borderId="1" xfId="2522" applyNumberFormat="1" applyFont="1" applyBorder="1"/>
    <xf numFmtId="0" fontId="150" fillId="75" borderId="1" xfId="2522" applyFont="1" applyFill="1" applyBorder="1" applyAlignment="1">
      <alignment vertical="top" wrapText="1"/>
    </xf>
    <xf numFmtId="14" fontId="150" fillId="0" borderId="1" xfId="2522" applyNumberFormat="1" applyFont="1" applyBorder="1" applyAlignment="1">
      <alignment vertical="top" wrapText="1"/>
    </xf>
    <xf numFmtId="0" fontId="11" fillId="0" borderId="1" xfId="0" applyFont="1" applyBorder="1"/>
    <xf numFmtId="14" fontId="11" fillId="0" borderId="1" xfId="0" applyNumberFormat="1" applyFont="1" applyBorder="1"/>
    <xf numFmtId="0" fontId="151" fillId="76" borderId="19" xfId="2522" applyFont="1" applyFill="1" applyBorder="1" applyAlignment="1">
      <alignment vertical="center" wrapText="1"/>
    </xf>
    <xf numFmtId="220" fontId="150" fillId="0" borderId="19" xfId="2522" applyNumberFormat="1" applyFont="1" applyBorder="1"/>
    <xf numFmtId="220" fontId="150" fillId="0" borderId="20" xfId="2522" applyNumberFormat="1" applyFont="1" applyBorder="1"/>
    <xf numFmtId="0" fontId="150" fillId="0" borderId="20" xfId="2522" applyFont="1" applyBorder="1"/>
    <xf numFmtId="220" fontId="150" fillId="0" borderId="19" xfId="2522" applyNumberFormat="1" applyFont="1" applyBorder="1" applyAlignment="1">
      <alignment vertical="top" wrapText="1"/>
    </xf>
    <xf numFmtId="0" fontId="150" fillId="0" borderId="20" xfId="2522" applyFont="1" applyBorder="1" applyAlignment="1">
      <alignment vertical="top" wrapText="1"/>
    </xf>
    <xf numFmtId="220" fontId="150" fillId="0" borderId="21" xfId="2522" applyNumberFormat="1" applyFont="1" applyBorder="1"/>
    <xf numFmtId="220" fontId="150" fillId="0" borderId="22" xfId="2522" applyNumberFormat="1" applyFont="1" applyBorder="1"/>
    <xf numFmtId="3" fontId="150" fillId="0" borderId="22" xfId="2522" applyNumberFormat="1" applyFont="1" applyBorder="1"/>
    <xf numFmtId="0" fontId="150" fillId="0" borderId="22" xfId="2522" applyFont="1" applyBorder="1"/>
    <xf numFmtId="3" fontId="150" fillId="75" borderId="22" xfId="2522" applyNumberFormat="1" applyFont="1" applyFill="1" applyBorder="1"/>
    <xf numFmtId="220" fontId="150" fillId="75" borderId="22" xfId="2522" applyNumberFormat="1" applyFont="1" applyFill="1" applyBorder="1"/>
    <xf numFmtId="0" fontId="150" fillId="75" borderId="22" xfId="2522" applyFont="1" applyFill="1" applyBorder="1"/>
    <xf numFmtId="0" fontId="150" fillId="71" borderId="1" xfId="2522" applyFont="1" applyFill="1" applyBorder="1"/>
    <xf numFmtId="0" fontId="150" fillId="71" borderId="1" xfId="2522" applyFont="1" applyFill="1" applyBorder="1" applyAlignment="1">
      <alignment vertical="top" wrapText="1"/>
    </xf>
    <xf numFmtId="0" fontId="150" fillId="71" borderId="22" xfId="2522" applyFont="1" applyFill="1" applyBorder="1"/>
    <xf numFmtId="0" fontId="151" fillId="76" borderId="8" xfId="2522" applyFont="1" applyFill="1" applyBorder="1" applyAlignment="1">
      <alignment vertical="center" wrapText="1"/>
    </xf>
    <xf numFmtId="0" fontId="150" fillId="0" borderId="8" xfId="2522" applyFont="1" applyBorder="1"/>
    <xf numFmtId="0" fontId="11" fillId="72" borderId="0" xfId="0" applyFont="1" applyFill="1" applyBorder="1"/>
    <xf numFmtId="0" fontId="151" fillId="77" borderId="0" xfId="2522" applyFont="1" applyFill="1" applyBorder="1" applyAlignment="1">
      <alignment vertical="center" wrapText="1"/>
    </xf>
    <xf numFmtId="0" fontId="150" fillId="72" borderId="0" xfId="2522" applyFont="1" applyFill="1" applyBorder="1"/>
    <xf numFmtId="0" fontId="150" fillId="72" borderId="0" xfId="2522" applyFont="1" applyFill="1" applyBorder="1" applyAlignment="1">
      <alignment vertical="top" wrapText="1"/>
    </xf>
    <xf numFmtId="0" fontId="152" fillId="76" borderId="19" xfId="2522" applyFont="1" applyFill="1" applyBorder="1" applyAlignment="1">
      <alignment vertical="center" wrapText="1"/>
    </xf>
    <xf numFmtId="0" fontId="150" fillId="75" borderId="19" xfId="2522" applyNumberFormat="1" applyFont="1" applyFill="1" applyBorder="1"/>
    <xf numFmtId="0" fontId="150" fillId="75" borderId="19" xfId="2522" applyNumberFormat="1" applyFont="1" applyFill="1" applyBorder="1" applyAlignment="1">
      <alignment vertical="top" wrapText="1"/>
    </xf>
    <xf numFmtId="0" fontId="150" fillId="75" borderId="21" xfId="2522" applyNumberFormat="1" applyFont="1" applyFill="1" applyBorder="1"/>
    <xf numFmtId="0" fontId="151" fillId="76" borderId="20" xfId="2522" applyFont="1" applyFill="1" applyBorder="1" applyAlignment="1">
      <alignment vertical="center" wrapText="1"/>
    </xf>
    <xf numFmtId="0" fontId="150" fillId="0" borderId="23" xfId="2522" applyFont="1" applyBorder="1"/>
    <xf numFmtId="49" fontId="150" fillId="75" borderId="1" xfId="2522" applyNumberFormat="1" applyFont="1" applyFill="1" applyBorder="1" applyAlignment="1">
      <alignment horizontal="right"/>
    </xf>
    <xf numFmtId="49" fontId="150" fillId="75" borderId="1" xfId="2522" applyNumberFormat="1" applyFont="1" applyFill="1" applyBorder="1" applyAlignment="1">
      <alignment horizontal="right" vertical="top" wrapText="1"/>
    </xf>
    <xf numFmtId="49" fontId="11" fillId="0" borderId="0" xfId="0" applyNumberFormat="1" applyFont="1"/>
    <xf numFmtId="49" fontId="152" fillId="76" borderId="1" xfId="2522" applyNumberFormat="1" applyFont="1" applyFill="1" applyBorder="1" applyAlignment="1">
      <alignment horizontal="right" vertical="center" wrapText="1"/>
    </xf>
    <xf numFmtId="49" fontId="11" fillId="0" borderId="0" xfId="0" applyNumberFormat="1" applyFont="1" applyAlignment="1">
      <alignment horizontal="right"/>
    </xf>
    <xf numFmtId="3" fontId="150" fillId="71" borderId="1" xfId="2522" applyNumberFormat="1" applyFont="1" applyFill="1" applyBorder="1"/>
    <xf numFmtId="3" fontId="150" fillId="71" borderId="1" xfId="2522" applyNumberFormat="1" applyFont="1" applyFill="1" applyBorder="1" applyAlignment="1">
      <alignment vertical="top" wrapText="1"/>
    </xf>
    <xf numFmtId="3" fontId="150" fillId="71" borderId="22" xfId="2522" applyNumberFormat="1" applyFont="1" applyFill="1" applyBorder="1"/>
    <xf numFmtId="49" fontId="150" fillId="71" borderId="1" xfId="2522" applyNumberFormat="1" applyFont="1" applyFill="1" applyBorder="1" applyAlignment="1">
      <alignment horizontal="right"/>
    </xf>
    <xf numFmtId="220" fontId="150" fillId="71" borderId="1" xfId="2522" applyNumberFormat="1" applyFont="1" applyFill="1" applyBorder="1"/>
    <xf numFmtId="0" fontId="150" fillId="71" borderId="1" xfId="2522" applyNumberFormat="1" applyFont="1" applyFill="1" applyBorder="1"/>
    <xf numFmtId="49" fontId="150" fillId="71" borderId="1" xfId="2522" applyNumberFormat="1" applyFont="1" applyFill="1" applyBorder="1" applyAlignment="1">
      <alignment horizontal="right" vertical="top" wrapText="1"/>
    </xf>
    <xf numFmtId="220" fontId="150" fillId="71" borderId="1" xfId="2522" applyNumberFormat="1" applyFont="1" applyFill="1" applyBorder="1" applyAlignment="1">
      <alignment vertical="top" wrapText="1"/>
    </xf>
    <xf numFmtId="0" fontId="150" fillId="71" borderId="1" xfId="2522" applyNumberFormat="1" applyFont="1" applyFill="1" applyBorder="1" applyAlignment="1">
      <alignment vertical="top" wrapText="1"/>
    </xf>
    <xf numFmtId="220" fontId="150" fillId="71" borderId="22" xfId="2522" applyNumberFormat="1" applyFont="1" applyFill="1" applyBorder="1"/>
    <xf numFmtId="0" fontId="150" fillId="71" borderId="22" xfId="2522" applyNumberFormat="1" applyFont="1" applyFill="1" applyBorder="1"/>
    <xf numFmtId="0" fontId="150" fillId="74" borderId="1" xfId="2522" applyNumberFormat="1" applyFont="1" applyFill="1" applyBorder="1"/>
    <xf numFmtId="0" fontId="150" fillId="73" borderId="1" xfId="2522" applyNumberFormat="1" applyFont="1" applyFill="1" applyBorder="1"/>
    <xf numFmtId="49" fontId="150" fillId="71" borderId="22" xfId="2522" applyNumberFormat="1" applyFont="1" applyFill="1" applyBorder="1" applyAlignment="1">
      <alignment horizontal="right"/>
    </xf>
    <xf numFmtId="14" fontId="150" fillId="0" borderId="22" xfId="2522" applyNumberFormat="1" applyFont="1" applyBorder="1"/>
    <xf numFmtId="49" fontId="150" fillId="75" borderId="22" xfId="2522" applyNumberFormat="1" applyFont="1" applyFill="1" applyBorder="1" applyAlignment="1">
      <alignment horizontal="right"/>
    </xf>
    <xf numFmtId="0" fontId="11" fillId="0" borderId="20" xfId="0" applyFont="1" applyBorder="1"/>
    <xf numFmtId="220" fontId="150" fillId="0" borderId="23" xfId="2522" applyNumberFormat="1" applyFont="1" applyBorder="1"/>
    <xf numFmtId="49" fontId="150" fillId="74" borderId="1" xfId="2522" applyNumberFormat="1" applyFont="1" applyFill="1" applyBorder="1" applyAlignment="1">
      <alignment horizontal="right"/>
    </xf>
    <xf numFmtId="0" fontId="150" fillId="74" borderId="1" xfId="2522" applyFont="1" applyFill="1" applyBorder="1"/>
    <xf numFmtId="3" fontId="150" fillId="74" borderId="1" xfId="2522" applyNumberFormat="1" applyFont="1" applyFill="1" applyBorder="1"/>
    <xf numFmtId="220" fontId="150" fillId="74" borderId="1" xfId="2522" applyNumberFormat="1" applyFont="1" applyFill="1" applyBorder="1"/>
    <xf numFmtId="0" fontId="153" fillId="74" borderId="1" xfId="2522" applyFont="1" applyFill="1" applyBorder="1"/>
    <xf numFmtId="0" fontId="150" fillId="74" borderId="20" xfId="2522" applyFont="1" applyFill="1" applyBorder="1"/>
    <xf numFmtId="0" fontId="150" fillId="74" borderId="0" xfId="2522" applyFont="1" applyFill="1" applyBorder="1"/>
    <xf numFmtId="14" fontId="150" fillId="74" borderId="1" xfId="2522" applyNumberFormat="1" applyFont="1" applyFill="1" applyBorder="1"/>
    <xf numFmtId="49" fontId="11" fillId="74" borderId="1" xfId="0" applyNumberFormat="1" applyFont="1" applyFill="1" applyBorder="1" applyAlignment="1">
      <alignment horizontal="right"/>
    </xf>
    <xf numFmtId="0" fontId="11" fillId="74" borderId="1" xfId="0" applyFont="1" applyFill="1" applyBorder="1"/>
    <xf numFmtId="14" fontId="11" fillId="74" borderId="1" xfId="0" applyNumberFormat="1" applyFont="1" applyFill="1" applyBorder="1"/>
    <xf numFmtId="0" fontId="151" fillId="76" borderId="9" xfId="2522" applyFont="1" applyFill="1" applyBorder="1" applyAlignment="1">
      <alignment vertical="center" wrapText="1"/>
    </xf>
    <xf numFmtId="0" fontId="150" fillId="74" borderId="9" xfId="2522" applyFont="1" applyFill="1" applyBorder="1"/>
    <xf numFmtId="49" fontId="150" fillId="71" borderId="15" xfId="2522" applyNumberFormat="1" applyFont="1" applyFill="1" applyBorder="1" applyAlignment="1">
      <alignment horizontal="right"/>
    </xf>
    <xf numFmtId="0" fontId="150" fillId="71" borderId="15" xfId="2522" applyFont="1" applyFill="1" applyBorder="1"/>
    <xf numFmtId="0" fontId="150" fillId="75" borderId="15" xfId="2522" applyFont="1" applyFill="1" applyBorder="1"/>
    <xf numFmtId="3" fontId="150" fillId="71" borderId="15" xfId="2522" applyNumberFormat="1" applyFont="1" applyFill="1" applyBorder="1"/>
    <xf numFmtId="220" fontId="150" fillId="71" borderId="15" xfId="2522" applyNumberFormat="1" applyFont="1" applyFill="1" applyBorder="1"/>
    <xf numFmtId="0" fontId="150" fillId="71" borderId="15" xfId="2522" applyNumberFormat="1" applyFont="1" applyFill="1" applyBorder="1"/>
    <xf numFmtId="49" fontId="152" fillId="76" borderId="65" xfId="2522" applyNumberFormat="1" applyFont="1" applyFill="1" applyBorder="1" applyAlignment="1">
      <alignment horizontal="center" vertical="center" wrapText="1"/>
    </xf>
    <xf numFmtId="49" fontId="152" fillId="76" borderId="24" xfId="2522" applyNumberFormat="1" applyFont="1" applyFill="1" applyBorder="1" applyAlignment="1">
      <alignment horizontal="center" vertical="center" wrapText="1"/>
    </xf>
    <xf numFmtId="49" fontId="152" fillId="76" borderId="25" xfId="2522" applyNumberFormat="1" applyFont="1" applyFill="1" applyBorder="1" applyAlignment="1">
      <alignment horizontal="center" vertical="center" wrapText="1"/>
    </xf>
    <xf numFmtId="49" fontId="150" fillId="74" borderId="19" xfId="2522" applyNumberFormat="1" applyFont="1" applyFill="1" applyBorder="1" applyAlignment="1">
      <alignment horizontal="right"/>
    </xf>
    <xf numFmtId="0" fontId="153" fillId="74" borderId="20" xfId="2522" applyFont="1" applyFill="1" applyBorder="1"/>
    <xf numFmtId="49" fontId="11" fillId="74" borderId="21" xfId="0" applyNumberFormat="1" applyFont="1" applyFill="1" applyBorder="1" applyAlignment="1">
      <alignment horizontal="right"/>
    </xf>
    <xf numFmtId="0" fontId="150" fillId="74" borderId="22" xfId="2522" applyFont="1" applyFill="1" applyBorder="1"/>
    <xf numFmtId="0" fontId="153" fillId="74" borderId="22" xfId="2522" applyFont="1" applyFill="1" applyBorder="1"/>
    <xf numFmtId="3" fontId="150" fillId="73" borderId="1" xfId="2522" applyNumberFormat="1" applyFont="1" applyFill="1" applyBorder="1"/>
    <xf numFmtId="0" fontId="150" fillId="73" borderId="1" xfId="2522" applyFont="1" applyFill="1" applyBorder="1"/>
    <xf numFmtId="220" fontId="150" fillId="73" borderId="1" xfId="2522" applyNumberFormat="1" applyFont="1" applyFill="1" applyBorder="1"/>
    <xf numFmtId="3" fontId="150" fillId="73" borderId="22" xfId="2522" applyNumberFormat="1" applyFont="1" applyFill="1" applyBorder="1"/>
    <xf numFmtId="0" fontId="150" fillId="73" borderId="22" xfId="2522" applyFont="1" applyFill="1" applyBorder="1"/>
    <xf numFmtId="220" fontId="150" fillId="73" borderId="22" xfId="2522" applyNumberFormat="1" applyFont="1" applyFill="1" applyBorder="1"/>
    <xf numFmtId="0" fontId="150" fillId="73" borderId="22" xfId="2522" applyNumberFormat="1" applyFont="1" applyFill="1" applyBorder="1"/>
    <xf numFmtId="0" fontId="150" fillId="73" borderId="20" xfId="2522" applyFont="1" applyFill="1" applyBorder="1"/>
    <xf numFmtId="0" fontId="150" fillId="73" borderId="23" xfId="2522" applyFont="1" applyFill="1" applyBorder="1"/>
    <xf numFmtId="0" fontId="150" fillId="73" borderId="19" xfId="2522" applyNumberFormat="1" applyFont="1" applyFill="1" applyBorder="1"/>
    <xf numFmtId="0" fontId="11" fillId="73" borderId="1" xfId="0" applyFont="1" applyFill="1" applyBorder="1"/>
    <xf numFmtId="49" fontId="150" fillId="73" borderId="1" xfId="2522" applyNumberFormat="1" applyFont="1" applyFill="1" applyBorder="1" applyAlignment="1">
      <alignment horizontal="right"/>
    </xf>
    <xf numFmtId="0" fontId="154" fillId="74" borderId="1" xfId="2522" applyFont="1" applyFill="1" applyBorder="1"/>
    <xf numFmtId="220" fontId="150" fillId="0" borderId="0" xfId="2522" applyNumberFormat="1" applyFont="1"/>
    <xf numFmtId="3" fontId="150" fillId="0" borderId="0" xfId="2522" applyNumberFormat="1" applyFont="1"/>
    <xf numFmtId="0" fontId="151" fillId="0" borderId="0" xfId="2522" applyFont="1" applyAlignment="1">
      <alignment horizontal="center" vertical="center" wrapText="1"/>
    </xf>
    <xf numFmtId="1" fontId="150" fillId="0" borderId="0" xfId="2522" applyNumberFormat="1" applyFont="1"/>
    <xf numFmtId="0" fontId="151" fillId="78" borderId="0" xfId="2522" applyFont="1" applyFill="1" applyAlignment="1">
      <alignment horizontal="center" vertical="center" wrapText="1"/>
    </xf>
    <xf numFmtId="0" fontId="150" fillId="0" borderId="0" xfId="2523" applyNumberFormat="1" applyFont="1"/>
    <xf numFmtId="0" fontId="150" fillId="0" borderId="0" xfId="2522" applyNumberFormat="1" applyFont="1"/>
    <xf numFmtId="0" fontId="150" fillId="0" borderId="0" xfId="2522" applyFont="1" applyAlignment="1">
      <alignment horizontal="right"/>
    </xf>
    <xf numFmtId="1" fontId="150" fillId="79" borderId="0" xfId="2522" applyNumberFormat="1" applyFont="1" applyFill="1"/>
    <xf numFmtId="220" fontId="150" fillId="79" borderId="0" xfId="2522" applyNumberFormat="1" applyFont="1" applyFill="1"/>
    <xf numFmtId="3" fontId="150" fillId="79" borderId="0" xfId="2522" applyNumberFormat="1" applyFont="1" applyFill="1"/>
    <xf numFmtId="0" fontId="150" fillId="79" borderId="0" xfId="2522" applyFont="1" applyFill="1"/>
    <xf numFmtId="0" fontId="150" fillId="79" borderId="0" xfId="2523" applyNumberFormat="1" applyFont="1" applyFill="1"/>
    <xf numFmtId="0" fontId="151" fillId="80" borderId="0" xfId="2522" applyFont="1" applyFill="1" applyAlignment="1">
      <alignment horizontal="center" vertical="center" wrapText="1"/>
    </xf>
    <xf numFmtId="0" fontId="151" fillId="0" borderId="0" xfId="2522" applyFont="1"/>
    <xf numFmtId="3" fontId="153" fillId="0" borderId="0" xfId="2522" applyNumberFormat="1" applyFont="1"/>
    <xf numFmtId="220" fontId="150" fillId="72" borderId="0" xfId="2522" applyNumberFormat="1" applyFont="1" applyFill="1"/>
    <xf numFmtId="1" fontId="150" fillId="72" borderId="0" xfId="2522" applyNumberFormat="1" applyFont="1" applyFill="1"/>
    <xf numFmtId="0" fontId="150" fillId="72" borderId="0" xfId="2522" applyFont="1" applyFill="1"/>
    <xf numFmtId="0" fontId="150" fillId="72" borderId="0" xfId="2522" applyFont="1" applyFill="1" applyAlignment="1">
      <alignment horizontal="right"/>
    </xf>
    <xf numFmtId="3" fontId="150" fillId="72" borderId="0" xfId="2522" applyNumberFormat="1" applyFont="1" applyFill="1"/>
    <xf numFmtId="0" fontId="150" fillId="72" borderId="0" xfId="2522" applyNumberFormat="1" applyFont="1" applyFill="1"/>
    <xf numFmtId="0" fontId="151" fillId="82" borderId="0" xfId="2522" applyFont="1" applyFill="1" applyAlignment="1">
      <alignment horizontal="center" vertical="center" wrapText="1"/>
    </xf>
    <xf numFmtId="0" fontId="150" fillId="79" borderId="0" xfId="2522" applyFont="1" applyFill="1" applyAlignment="1">
      <alignment horizontal="right"/>
    </xf>
    <xf numFmtId="0" fontId="83" fillId="2" borderId="65" xfId="0" applyFont="1" applyFill="1" applyBorder="1" applyAlignment="1">
      <alignment horizontal="left" vertical="center"/>
    </xf>
    <xf numFmtId="0" fontId="83" fillId="2" borderId="24" xfId="0" applyFont="1" applyFill="1" applyBorder="1" applyAlignment="1">
      <alignment horizontal="left" vertical="center"/>
    </xf>
    <xf numFmtId="0" fontId="83" fillId="2" borderId="25" xfId="0" applyFont="1" applyFill="1" applyBorder="1" applyAlignment="1">
      <alignment horizontal="left" vertical="center"/>
    </xf>
    <xf numFmtId="0" fontId="83" fillId="2" borderId="19" xfId="0" applyFont="1" applyFill="1" applyBorder="1" applyAlignment="1">
      <alignment horizontal="left" vertical="center"/>
    </xf>
    <xf numFmtId="0" fontId="83" fillId="2" borderId="1" xfId="0" applyFont="1" applyFill="1" applyBorder="1" applyAlignment="1">
      <alignment horizontal="left" vertical="center"/>
    </xf>
    <xf numFmtId="0" fontId="83" fillId="2" borderId="20" xfId="0" applyFont="1" applyFill="1" applyBorder="1" applyAlignment="1">
      <alignment horizontal="left" vertical="center"/>
    </xf>
    <xf numFmtId="0" fontId="83" fillId="73" borderId="65" xfId="0" applyFont="1" applyFill="1" applyBorder="1" applyAlignment="1">
      <alignment horizontal="left" vertical="center"/>
    </xf>
    <xf numFmtId="0" fontId="83" fillId="73" borderId="24" xfId="0" applyFont="1" applyFill="1" applyBorder="1" applyAlignment="1">
      <alignment horizontal="left" vertical="center"/>
    </xf>
    <xf numFmtId="0" fontId="83" fillId="73" borderId="25" xfId="0" applyFont="1" applyFill="1" applyBorder="1" applyAlignment="1">
      <alignment horizontal="left" vertical="center"/>
    </xf>
    <xf numFmtId="0" fontId="83" fillId="73" borderId="19" xfId="0" applyFont="1" applyFill="1" applyBorder="1" applyAlignment="1">
      <alignment horizontal="left" vertical="center"/>
    </xf>
    <xf numFmtId="0" fontId="83" fillId="73" borderId="1" xfId="0" applyFont="1" applyFill="1" applyBorder="1" applyAlignment="1">
      <alignment horizontal="left" vertical="center"/>
    </xf>
    <xf numFmtId="0" fontId="83" fillId="73" borderId="20" xfId="0" applyFont="1" applyFill="1" applyBorder="1" applyAlignment="1">
      <alignment horizontal="left" vertical="center"/>
    </xf>
    <xf numFmtId="0" fontId="83" fillId="73" borderId="26" xfId="0" applyFont="1" applyFill="1" applyBorder="1" applyAlignment="1">
      <alignment horizontal="left" vertical="center"/>
    </xf>
    <xf numFmtId="0" fontId="9" fillId="0" borderId="0" xfId="2522" applyAlignment="1">
      <alignment horizontal="left" vertical="top" wrapText="1"/>
    </xf>
    <xf numFmtId="0" fontId="9" fillId="76" borderId="0" xfId="2522" applyFont="1" applyFill="1" applyAlignment="1">
      <alignment horizontal="center"/>
    </xf>
    <xf numFmtId="0" fontId="83" fillId="81" borderId="3" xfId="0" applyFont="1" applyFill="1" applyBorder="1" applyAlignment="1">
      <alignment horizontal="center" vertical="center" wrapText="1"/>
    </xf>
    <xf numFmtId="0" fontId="83" fillId="82" borderId="4" xfId="0" applyFont="1" applyFill="1" applyBorder="1" applyAlignment="1">
      <alignment horizontal="center" vertical="center" wrapText="1"/>
    </xf>
    <xf numFmtId="1" fontId="11" fillId="0" borderId="5" xfId="0" applyNumberFormat="1" applyFont="1" applyBorder="1"/>
    <xf numFmtId="0" fontId="11" fillId="0" borderId="6" xfId="0" applyFont="1" applyBorder="1"/>
    <xf numFmtId="1" fontId="11" fillId="0" borderId="66" xfId="0" applyNumberFormat="1" applyFont="1" applyBorder="1"/>
    <xf numFmtId="0" fontId="11" fillId="0" borderId="67" xfId="0" applyFont="1" applyBorder="1"/>
    <xf numFmtId="0" fontId="83" fillId="82" borderId="68" xfId="0" applyFont="1" applyFill="1" applyBorder="1" applyAlignment="1">
      <alignment horizontal="center" vertical="center" wrapText="1"/>
    </xf>
    <xf numFmtId="0" fontId="11" fillId="0" borderId="0" xfId="0" applyFont="1" applyBorder="1"/>
    <xf numFmtId="1" fontId="11" fillId="73" borderId="5" xfId="0" applyNumberFormat="1" applyFont="1" applyFill="1" applyBorder="1"/>
    <xf numFmtId="0" fontId="11" fillId="73" borderId="0" xfId="0" applyFont="1" applyFill="1" applyBorder="1"/>
    <xf numFmtId="0" fontId="11" fillId="0" borderId="7" xfId="0" applyFont="1" applyBorder="1"/>
    <xf numFmtId="0" fontId="83" fillId="81" borderId="38" xfId="0" applyFont="1" applyFill="1" applyBorder="1" applyAlignment="1">
      <alignment horizontal="center" vertical="center" wrapText="1"/>
    </xf>
    <xf numFmtId="0" fontId="83" fillId="82" borderId="38" xfId="0" applyFont="1" applyFill="1" applyBorder="1" applyAlignment="1">
      <alignment horizontal="center" vertical="center" wrapText="1"/>
    </xf>
    <xf numFmtId="0" fontId="83" fillId="82" borderId="38" xfId="0" applyFont="1" applyFill="1" applyBorder="1" applyAlignment="1">
      <alignment horizontal="center" vertical="center"/>
    </xf>
    <xf numFmtId="0" fontId="83" fillId="81" borderId="68" xfId="0" applyFont="1" applyFill="1" applyBorder="1" applyAlignment="1">
      <alignment horizontal="center" vertical="center" wrapText="1"/>
    </xf>
  </cellXfs>
  <cellStyles count="2524">
    <cellStyle name="_ heading$" xfId="5"/>
    <cellStyle name="_ heading%" xfId="6"/>
    <cellStyle name="_ heading£" xfId="7"/>
    <cellStyle name="_ heading¥" xfId="8"/>
    <cellStyle name="_ heading€" xfId="9"/>
    <cellStyle name="_ headingx" xfId="10"/>
    <cellStyle name="_ scratch" xfId="11"/>
    <cellStyle name="_%(SignOnly)" xfId="12"/>
    <cellStyle name="_%(SignSpaceOnly)" xfId="13"/>
    <cellStyle name="_~3364576" xfId="14"/>
    <cellStyle name="_~temp~705547512a" xfId="15"/>
    <cellStyle name="_~temp~705547512a_1" xfId="16"/>
    <cellStyle name="_0.0[1space]" xfId="17"/>
    <cellStyle name="_0.0[2space]" xfId="18"/>
    <cellStyle name="_0.0[3space]" xfId="19"/>
    <cellStyle name="_0.0[4space]" xfId="20"/>
    <cellStyle name="_0.00[1space]" xfId="21"/>
    <cellStyle name="_0.00[2space]" xfId="22"/>
    <cellStyle name="_0.00[3space]" xfId="23"/>
    <cellStyle name="_0.00[4space]" xfId="24"/>
    <cellStyle name="_0[1space]" xfId="25"/>
    <cellStyle name="_0[1space] 2" xfId="26"/>
    <cellStyle name="_0[2space]" xfId="27"/>
    <cellStyle name="_0[2space] 2" xfId="28"/>
    <cellStyle name="_0[3space]" xfId="29"/>
    <cellStyle name="_0[3space] 2" xfId="30"/>
    <cellStyle name="_0[4space]" xfId="31"/>
    <cellStyle name="_0[4space] 2" xfId="32"/>
    <cellStyle name="_03-01 TO-risk" xfId="33"/>
    <cellStyle name="_03-03 TO-riskindex" xfId="34"/>
    <cellStyle name="_03-07 TO-riskindex" xfId="35"/>
    <cellStyle name="_03-15-06 MIP vs C1" xfId="36"/>
    <cellStyle name="_03-23 Naomi CRF pricing (3)" xfId="37"/>
    <cellStyle name="_04.23.04" xfId="38"/>
    <cellStyle name="_04-06 TO-risk" xfId="39"/>
    <cellStyle name="_05-03 TO-risk" xfId="40"/>
    <cellStyle name="_06-28 TO risk v1" xfId="41"/>
    <cellStyle name="_08-09 Single-Name Risk Global (No CDO2)" xfId="42"/>
    <cellStyle name="_08-15 Single-Name Risk Global" xfId="43"/>
    <cellStyle name="_08-15 Single-Name Risk Global - xcdo2" xfId="44"/>
    <cellStyle name="_09-03 Single Name Risk Processed" xfId="45"/>
    <cellStyle name="_1 MBIA" xfId="46"/>
    <cellStyle name="_10-04 Samovar and Siberia" xfId="47"/>
    <cellStyle name="_10-10-05 Single-Name Risk Global - xcdo2" xfId="48"/>
    <cellStyle name="_1st Time OTTD" xfId="49"/>
    <cellStyle name="_2 Indy6" xfId="50"/>
    <cellStyle name="_2006-10-05 portfolio optimization v4" xfId="51"/>
    <cellStyle name="_3 Vandy Dunhill" xfId="52"/>
    <cellStyle name="_4-6 and 5-7" xfId="53"/>
    <cellStyle name="_4-6 and 5-7 2" xfId="54"/>
    <cellStyle name="_6 Chotin" xfId="55"/>
    <cellStyle name="_6 Portfolios to Archeus (07-29-04)" xfId="56"/>
    <cellStyle name="_8 TCW" xfId="57"/>
    <cellStyle name="_801 Adj WARF" xfId="58"/>
    <cellStyle name="_801 Adj WARF 2" xfId="59"/>
    <cellStyle name="_A" xfId="60"/>
    <cellStyle name="_A Wint AAA" xfId="61"/>
    <cellStyle name="_A.Save" xfId="62"/>
    <cellStyle name="_Abracadabra &amp; Co." xfId="63"/>
    <cellStyle name="_ABTRI Corr Risk - Jan 16 2006" xfId="64"/>
    <cellStyle name="_Aggregate Risk Summary v8" xfId="65"/>
    <cellStyle name="_AIG and Blackrock CSOs-highest spread credits and subordination analysis" xfId="66"/>
    <cellStyle name="_AIG and Blackrock CSOs-highest spread credits and subordination analysis 2" xfId="67"/>
    <cellStyle name="_ALL OTTD TO DATE as of Q2 '08" xfId="68"/>
    <cellStyle name="_Anderson Valley" xfId="69"/>
    <cellStyle name="_Anderson Valley 2" xfId="70"/>
    <cellStyle name="_AndersonValley A Bermuda" xfId="71"/>
    <cellStyle name="_AndersonValley A Bermuda 2" xfId="72"/>
    <cellStyle name="_As of 06-30-08 " xfId="73"/>
    <cellStyle name="_As of 06-30-08  2" xfId="74"/>
    <cellStyle name="_As of 06-30-08 _Star Life" xfId="75"/>
    <cellStyle name="_As of 06-30-08 _Star Life 2" xfId="76"/>
    <cellStyle name="_As of 09-30-08" xfId="77"/>
    <cellStyle name="_As of 09-30-08 2" xfId="78"/>
    <cellStyle name="_Assets" xfId="79"/>
    <cellStyle name="_Assets_Bespoke CC" xfId="80"/>
    <cellStyle name="_Assets_Bespoke CC 2" xfId="81"/>
    <cellStyle name="_Assets_CDS" xfId="82"/>
    <cellStyle name="_Assets_CDS 2" xfId="83"/>
    <cellStyle name="_Assets_Indicative Universe" xfId="84"/>
    <cellStyle name="_Assets_Sheet1" xfId="85"/>
    <cellStyle name="_Assets_Sheet1 2" xfId="86"/>
    <cellStyle name="_Assets_Trade" xfId="87"/>
    <cellStyle name="_Assets_Trade 2" xfId="88"/>
    <cellStyle name="_Assets_Trades" xfId="89"/>
    <cellStyle name="_Assets_Trades 2" xfId="90"/>
    <cellStyle name="_ATG1 - CTD4 conversion" xfId="91"/>
    <cellStyle name="_ATG5_JPG1trfr" xfId="92"/>
    <cellStyle name="_B Vandy2" xfId="93"/>
    <cellStyle name="_Baa2BBB" xfId="94"/>
    <cellStyle name="_Base Corr Risk (5-13-05)" xfId="95"/>
    <cellStyle name="_BasketPricerAddin" xfId="96"/>
    <cellStyle name="_BCC Curves" xfId="97"/>
    <cellStyle name="_Bd" xfId="98"/>
    <cellStyle name="_Bespoke CC" xfId="99"/>
    <cellStyle name="_Bespoke CC_1" xfId="100"/>
    <cellStyle name="_Bespoke CC_1 2" xfId="101"/>
    <cellStyle name="_Bespoke CDS" xfId="102"/>
    <cellStyle name="_Bespoke CDS 2" xfId="103"/>
    <cellStyle name="_Bespoke CDS_1" xfId="104"/>
    <cellStyle name="_Bespoke Pricer (Bank of Tokyo)" xfId="105"/>
    <cellStyle name="_Bespoke Pricer (Calyon LSS)" xfId="106"/>
    <cellStyle name="_Best Porfolio Set" xfId="107"/>
    <cellStyle name="_Bloomberg Data" xfId="108"/>
    <cellStyle name="_BM#1" xfId="109"/>
    <cellStyle name="_BM#1 2" xfId="110"/>
    <cellStyle name="_BM#2" xfId="111"/>
    <cellStyle name="_BM#2_2DCorrelator-new" xfId="112"/>
    <cellStyle name="_BM#2_Analysis" xfId="113"/>
    <cellStyle name="_BM#2_BasketPricer" xfId="114"/>
    <cellStyle name="_BM#2_BasketPricer0627" xfId="115"/>
    <cellStyle name="_BM#2_BasketPricerAddin" xfId="116"/>
    <cellStyle name="_BM#2_BasketPricerAddin 2" xfId="117"/>
    <cellStyle name="_BM#2_BasketPricerAddinAnindya" xfId="118"/>
    <cellStyle name="_BM#2_BasketPricerAddinAnindya 2" xfId="119"/>
    <cellStyle name="_BM#2_BasketPricerTemplate_CDO" xfId="120"/>
    <cellStyle name="_BM#2_BasketPricerTemplate_CDO 2" xfId="121"/>
    <cellStyle name="_BM#2_BasketPricerTemplate_CDO_blank" xfId="122"/>
    <cellStyle name="_BM#2_BasketPricerTemplate_CDO_blank 2" xfId="123"/>
    <cellStyle name="_BM#2_BasketPricerTemplate_CDS" xfId="124"/>
    <cellStyle name="_BM#2_BasketPricerTemplate_CDS 2" xfId="125"/>
    <cellStyle name="_BM#2_BasketPricerTemplate_DefaultPV" xfId="126"/>
    <cellStyle name="_BM#2_BasketPricerTemplate_DefaultPV 2" xfId="127"/>
    <cellStyle name="_BM#2_BasketPricerTemplate_FlexHedge" xfId="128"/>
    <cellStyle name="_BM#2_BasketPricerTemplate_FlexHedge 2" xfId="129"/>
    <cellStyle name="_BM#2_BasketPricerTemplate_Help" xfId="130"/>
    <cellStyle name="_BM#2_BasketPricerTemplate_Help 2" xfId="131"/>
    <cellStyle name="_BM#2_cdo" xfId="132"/>
    <cellStyle name="_BM#2_cdo 2" xfId="133"/>
    <cellStyle name="_BM#2_cdo2oneplus" xfId="134"/>
    <cellStyle name="_BM#2_cdo2oneplus 2" xfId="135"/>
    <cellStyle name="_BM#2_CDX 10Y" xfId="136"/>
    <cellStyle name="_BM#2_CDX 5Y" xfId="137"/>
    <cellStyle name="_BM#2_Copy of BasketPricerAddin" xfId="138"/>
    <cellStyle name="_BM#2_Copy of BasketPricerAddin 2" xfId="139"/>
    <cellStyle name="_BM#2_Copy of BasketPricerAddin_13_07_05" xfId="140"/>
    <cellStyle name="_BM#2_Copy of BasketPricerAddin_13_07_05 2" xfId="141"/>
    <cellStyle name="_BM#2_Corr Marks" xfId="142"/>
    <cellStyle name="_BM#2_Corr Marks 2" xfId="143"/>
    <cellStyle name="_BM#2_Correlation" xfId="144"/>
    <cellStyle name="_BM#2_Correlation Mapping" xfId="145"/>
    <cellStyle name="_BM#2_D_5yr" xfId="146"/>
    <cellStyle name="_BM#2_D_5yr 2" xfId="147"/>
    <cellStyle name="_BM#2_gridData" xfId="148"/>
    <cellStyle name="_BM#2_New BasketPricerAddin" xfId="149"/>
    <cellStyle name="_BM#2_New BasketPricerAddin 2" xfId="150"/>
    <cellStyle name="_BM#2_ReadOnly-0-Rev-26-BasketPricer" xfId="151"/>
    <cellStyle name="_BM#2_ReadOnly-3-Rev-20-1DCorrelator-new" xfId="152"/>
    <cellStyle name="_BM1" xfId="153"/>
    <cellStyle name="_BM15" xfId="154"/>
    <cellStyle name="_BM16" xfId="155"/>
    <cellStyle name="_BM16 (5yr)" xfId="156"/>
    <cellStyle name="_BM19" xfId="157"/>
    <cellStyle name="_BM20" xfId="158"/>
    <cellStyle name="_BM21 (draft)" xfId="159"/>
    <cellStyle name="_BM21 Spds Dltas 22 JUN06" xfId="160"/>
    <cellStyle name="_BM22_20060124" xfId="161"/>
    <cellStyle name="_BM22_20060124 2" xfId="162"/>
    <cellStyle name="_BM23 Spds Dltas 1 MAR06" xfId="163"/>
    <cellStyle name="_BM26" xfId="164"/>
    <cellStyle name="_BM26 Spds Dltas 16 MAR06" xfId="165"/>
    <cellStyle name="_BM26 Spds Dltas 7 JUN06" xfId="166"/>
    <cellStyle name="_BM27" xfId="167"/>
    <cellStyle name="_BM27 (2)" xfId="168"/>
    <cellStyle name="_BM29 Spds Dltas 23 JUN06" xfId="169"/>
    <cellStyle name="_BM29 Spds Dltas 31 MAR06" xfId="170"/>
    <cellStyle name="_BM3" xfId="171"/>
    <cellStyle name="_BM31 Spds Dltas 24 JUL06" xfId="172"/>
    <cellStyle name="_BM35 Spds Dltas 7 JUN06" xfId="173"/>
    <cellStyle name="_BM36 Spds Dltas 6 JUL06" xfId="174"/>
    <cellStyle name="_BM37 Spds Dltas 8 JUN06" xfId="175"/>
    <cellStyle name="_BM39" xfId="176"/>
    <cellStyle name="_BM39 Spds Dltas 29 JUN06" xfId="177"/>
    <cellStyle name="_BM40 Spds Dltas 20 JUL06" xfId="178"/>
    <cellStyle name="_BM41 Spds Dltas 25 JUL06" xfId="179"/>
    <cellStyle name="_BM42" xfId="180"/>
    <cellStyle name="_BM42 Spds Dltas 25 JUL06" xfId="181"/>
    <cellStyle name="_BM6" xfId="182"/>
    <cellStyle name="_BM7" xfId="183"/>
    <cellStyle name="_BM8" xfId="184"/>
    <cellStyle name="_BMCA28" xfId="185"/>
    <cellStyle name="_BMCA28_1" xfId="186"/>
    <cellStyle name="_BMCA28_1 2" xfId="187"/>
    <cellStyle name="_BMSS Master v1" xfId="188"/>
    <cellStyle name="_Bond &amp; Swap Data" xfId="189"/>
    <cellStyle name="_BondSheet" xfId="190"/>
    <cellStyle name="_Book1" xfId="191"/>
    <cellStyle name="_Book11" xfId="192"/>
    <cellStyle name="_Book2" xfId="193"/>
    <cellStyle name="_Book5" xfId="194"/>
    <cellStyle name="_Brooklands" xfId="195"/>
    <cellStyle name="_Brooklands Simple" xfId="196"/>
    <cellStyle name="_BSAM Forward Tranche Pricer" xfId="197"/>
    <cellStyle name="_by trade" xfId="198"/>
    <cellStyle name="_by trade 2" xfId="199"/>
    <cellStyle name="_C.Loader" xfId="200"/>
    <cellStyle name="_Ca" xfId="201"/>
    <cellStyle name="_Cashflow Projection for Ares ELIS_Request to JPMorgan Chase 2004-0802" xfId="202"/>
    <cellStyle name="_Cashflow Projection for Ares ELIS_Request to JPMorgan Chase 2004-0802 2" xfId="203"/>
    <cellStyle name="_CDO Matrix" xfId="204"/>
    <cellStyle name="_CDO Portfolio" xfId="205"/>
    <cellStyle name="_CDO Portfolio 2" xfId="206"/>
    <cellStyle name="_CDO Portfolio_Items not included" xfId="207"/>
    <cellStyle name="_CDO^2" xfId="208"/>
    <cellStyle name="_cdo2oneplus" xfId="209"/>
    <cellStyle name="_cdo2oneplus 2" xfId="210"/>
    <cellStyle name="_CDOonCDO 2Factor v 1.0 01.19.05" xfId="211"/>
    <cellStyle name="_CDS" xfId="212"/>
    <cellStyle name="_CDS_1" xfId="213"/>
    <cellStyle name="_CDS_1 2" xfId="214"/>
    <cellStyle name="_CDX" xfId="215"/>
    <cellStyle name="_CDX 10Y" xfId="216"/>
    <cellStyle name="_CDX 2" xfId="217"/>
    <cellStyle name="_CDX 3" xfId="218"/>
    <cellStyle name="_CDX 4" xfId="219"/>
    <cellStyle name="_CDX 5" xfId="220"/>
    <cellStyle name="_CDX 5Y" xfId="221"/>
    <cellStyle name="_CDX 6" xfId="222"/>
    <cellStyle name="_CDX 7" xfId="223"/>
    <cellStyle name="_CDX 8" xfId="224"/>
    <cellStyle name="_CDX 9" xfId="225"/>
    <cellStyle name="_CDX HY 3" xfId="226"/>
    <cellStyle name="_CDXH" xfId="227"/>
    <cellStyle name="_CDXH 2" xfId="228"/>
    <cellStyle name="_CDXL" xfId="229"/>
    <cellStyle name="_CDXL 2" xfId="230"/>
    <cellStyle name="_Cf" xfId="231"/>
    <cellStyle name="_CIG portfolio II_ISIN (3) (4)" xfId="232"/>
    <cellStyle name="_COB 10-Feb-06 Single Name Risk Processed" xfId="233"/>
    <cellStyle name="_COB 12-Dec-05 Single Name Risk xCDO2" xfId="234"/>
    <cellStyle name="_COB 16-Dec-05 Global Single Name Risk v1" xfId="235"/>
    <cellStyle name="_Collateral Detail+Summary" xfId="236"/>
    <cellStyle name="_Collateral Detail+Summary 2" xfId="237"/>
    <cellStyle name="_Comma" xfId="238"/>
    <cellStyle name="_Comma_Fortune 250 Porfolio" xfId="239"/>
    <cellStyle name="_Comma_GetCurveDataByTicker" xfId="240"/>
    <cellStyle name="_Conversion Sheet" xfId="241"/>
    <cellStyle name="_Copy of BM Ref Obs for MS" xfId="242"/>
    <cellStyle name="_Copy of Portfolios to Archeus 6-3-04 (2)" xfId="243"/>
    <cellStyle name="_Corp_Portfolio" xfId="244"/>
    <cellStyle name="_Corp_Portfolio 2" xfId="245"/>
    <cellStyle name="_Corr Marks" xfId="246"/>
    <cellStyle name="_Corr Marks 2" xfId="247"/>
    <cellStyle name="_Corr Risk" xfId="248"/>
    <cellStyle name="_Correlation Adjustments" xfId="249"/>
    <cellStyle name="_Correlation Mapping" xfId="250"/>
    <cellStyle name="_Correlation Matrix" xfId="251"/>
    <cellStyle name="_Correlation P&amp;L v122_10042007" xfId="252"/>
    <cellStyle name="_Correlation P&amp;L v122_10042007 2" xfId="253"/>
    <cellStyle name="_Correlation Position" xfId="254"/>
    <cellStyle name="_country" xfId="255"/>
    <cellStyle name="_Credit Matrix" xfId="256"/>
    <cellStyle name="_CreditBonds" xfId="257"/>
    <cellStyle name="_Creditski 27-Feb-02 eod_my2" xfId="258"/>
    <cellStyle name="_CSV Menu" xfId="259"/>
    <cellStyle name="_CtrySheet" xfId="260"/>
    <cellStyle name="_Currency" xfId="261"/>
    <cellStyle name="_Currency_All Transactions" xfId="262"/>
    <cellStyle name="_Currency_Fortune 250 Porfolio" xfId="263"/>
    <cellStyle name="_Currency_GetCurveDataByTicker" xfId="264"/>
    <cellStyle name="_CurrencySpace" xfId="265"/>
    <cellStyle name="_CurrencySpace_Fortune 250 Porfolio" xfId="266"/>
    <cellStyle name="_CurrencySpace_GetCurveDataByTicker" xfId="267"/>
    <cellStyle name="_curves" xfId="268"/>
    <cellStyle name="_Curves_1" xfId="269"/>
    <cellStyle name="_Curves_1 2" xfId="270"/>
    <cellStyle name="_DA" xfId="271"/>
    <cellStyle name="_Data" xfId="272"/>
    <cellStyle name="_Data_1" xfId="273"/>
    <cellStyle name="_DATA_STS" xfId="274"/>
    <cellStyle name="_DATA_STS_1" xfId="275"/>
    <cellStyle name="_Deal #10" xfId="276"/>
    <cellStyle name="_Delta Preprocessor" xfId="277"/>
    <cellStyle name="_Ea" xfId="278"/>
    <cellStyle name="_EDS .08_AA" xfId="279"/>
    <cellStyle name="_EDS combined" xfId="280"/>
    <cellStyle name="_EDS v0.2" xfId="281"/>
    <cellStyle name="_Element Tranches" xfId="282"/>
    <cellStyle name="_ems10223_my" xfId="283"/>
    <cellStyle name="_eq scratch" xfId="284"/>
    <cellStyle name="_Euro" xfId="285"/>
    <cellStyle name="_Example 1" xfId="286"/>
    <cellStyle name="_Exceptions" xfId="287"/>
    <cellStyle name="_Extracted_Stuff" xfId="288"/>
    <cellStyle name="_F Lakes3" xfId="289"/>
    <cellStyle name="_Factor Exposure" xfId="290"/>
    <cellStyle name="_FinalResult" xfId="291"/>
    <cellStyle name="_FinalResult 2" xfId="292"/>
    <cellStyle name="_FinalResult_20070705" xfId="293"/>
    <cellStyle name="_FinalResult_20070705 2" xfId="294"/>
    <cellStyle name="_fitch ind lookup" xfId="295"/>
    <cellStyle name="_Fitch_CDO_Beta_Model" xfId="296"/>
    <cellStyle name="_Fitch_CDO_Beta_Model 2" xfId="297"/>
    <cellStyle name="_Fitch_MATRIX" xfId="298"/>
    <cellStyle name="_Fitch_MATRIX 2" xfId="299"/>
    <cellStyle name="_Fitch_VECTOR_Model" xfId="300"/>
    <cellStyle name="_Fitch_VECTOR_Model 2" xfId="301"/>
    <cellStyle name="_Fitch_VECTOR_Model_Asset Amortization Schedule" xfId="302"/>
    <cellStyle name="_Fitch_VECTOR_Model_Asset Amortization Schedule 2" xfId="303"/>
    <cellStyle name="_Fitch_VECTOR_Model_Correlation Adjustments" xfId="304"/>
    <cellStyle name="_Fitch_VECTOR_Model_Correlation Adjustments 2" xfId="305"/>
    <cellStyle name="_Fitch_VECTOR_Model_Correlation Matrix" xfId="306"/>
    <cellStyle name="_Fitch_VECTOR_Model_Correlation Matrix 2" xfId="307"/>
    <cellStyle name="_Fitch_VECTOR_Model_Country Distribution" xfId="308"/>
    <cellStyle name="_Fitch_VECTOR_Model_Country Distribution 2" xfId="309"/>
    <cellStyle name="_Fitch_VECTOR_Model_Credit Matrix" xfId="310"/>
    <cellStyle name="_Fitch_VECTOR_Model_Credit Matrix 2" xfId="311"/>
    <cellStyle name="_Fitch_VECTOR_Model_Demonstration" xfId="312"/>
    <cellStyle name="_Fitch_VECTOR_Model_Demonstration 2" xfId="313"/>
    <cellStyle name="_Fitch_VECTOR_Model_Factor Exposure" xfId="314"/>
    <cellStyle name="_Fitch_VECTOR_Model_Factor Exposure 2" xfId="315"/>
    <cellStyle name="_Fitch_VECTOR_Model_Fitch_VECTOR_Model_2.3.26" xfId="316"/>
    <cellStyle name="_Fitch_VECTOR_Model_Fitch_VECTOR_Model_2.3.26 2" xfId="317"/>
    <cellStyle name="_Fitch_VECTOR_Model_Fitch_VECTOR_Model_2.3.28" xfId="318"/>
    <cellStyle name="_Fitch_VECTOR_Model_Fitch_VECTOR_Model_2.3.28 2" xfId="319"/>
    <cellStyle name="_Fitch_VECTOR_Model_Fitch_VECTOR_Model_3.0" xfId="320"/>
    <cellStyle name="_Fitch_VECTOR_Model_Fitch_VECTOR_Model_3.0 2" xfId="321"/>
    <cellStyle name="_Fitch_VECTOR_Model_Fitch_VECTOR_Model_3.0.45" xfId="322"/>
    <cellStyle name="_Fitch_VECTOR_Model_Fitch_VECTOR_Model_3.0.45 2" xfId="323"/>
    <cellStyle name="_Fitch_VECTOR_Model_Fitch_VECTOR_Model_VE.3.2.24.MC" xfId="324"/>
    <cellStyle name="_Fitch_VECTOR_Model_Fitch_VECTOR_Model_VE.3.2.24.MC 2" xfId="325"/>
    <cellStyle name="_Fitch_VECTOR_Model_Fitch_VECTOR_Model_VE.MC.1.4.4" xfId="326"/>
    <cellStyle name="_Fitch_VECTOR_Model_Fitch_VECTOR_Model_VE.MC.1.4.4 2" xfId="327"/>
    <cellStyle name="_Fitch_VECTOR_Model_Industry Mapping" xfId="328"/>
    <cellStyle name="_Fitch_VECTOR_Model_Industry Mapping 2" xfId="329"/>
    <cellStyle name="_Fitch_VECTOR_Model_Portfolio Definition" xfId="330"/>
    <cellStyle name="_Fitch_VECTOR_Model_Portfolio Definition 2" xfId="331"/>
    <cellStyle name="_Fitch_VECTOR_Model_Recovery Rates" xfId="332"/>
    <cellStyle name="_Fitch_VECTOR_Model_Recovery Rates 2" xfId="333"/>
    <cellStyle name="_Fitch_VECTOR_Model_Reference Obligations" xfId="334"/>
    <cellStyle name="_Fitch_VECTOR_Model_Reference Obligations 2" xfId="335"/>
    <cellStyle name="_Fitch_VECTOR_Model_stats" xfId="336"/>
    <cellStyle name="_Fitch_VECTOR_Model_stats 2" xfId="337"/>
    <cellStyle name="_Fitch_VECTOR_Model_VE_LossDist.3.2.30.PLD.1.1b" xfId="338"/>
    <cellStyle name="_Fitch_VECTOR_Model_VE_LossDist.3.2.30.PLD.1.1b 2" xfId="339"/>
    <cellStyle name="_Fitch_VECTOR_Model_VECTOR Output" xfId="340"/>
    <cellStyle name="_Fitch_VECTOR_Model_VECTOR Output 2" xfId="341"/>
    <cellStyle name="_FRNs" xfId="342"/>
    <cellStyle name="_getdata" xfId="343"/>
    <cellStyle name="_Global DiSC 2" xfId="344"/>
    <cellStyle name="_Global DiSC 2 2" xfId="345"/>
    <cellStyle name="_Global Macro Risk" xfId="346"/>
    <cellStyle name="_Global Summary" xfId="347"/>
    <cellStyle name="_Graph" xfId="348"/>
    <cellStyle name="_Graph 2" xfId="349"/>
    <cellStyle name="_GS7.5" xfId="350"/>
    <cellStyle name="_GS7.5 2" xfId="351"/>
    <cellStyle name="_H-" xfId="352"/>
    <cellStyle name="_Heading" xfId="353"/>
    <cellStyle name="_Hedges" xfId="354"/>
    <cellStyle name="_Hh" xfId="355"/>
    <cellStyle name="_Highlight" xfId="356"/>
    <cellStyle name="_HYDI" xfId="357"/>
    <cellStyle name="_ID Mapping" xfId="358"/>
    <cellStyle name="_IG3 - 3yr" xfId="359"/>
    <cellStyle name="_Index Correlation Calibrator 20051018" xfId="360"/>
    <cellStyle name="_In-Progress" xfId="361"/>
    <cellStyle name="_Inputs" xfId="362"/>
    <cellStyle name="_Inputs 2" xfId="363"/>
    <cellStyle name="_Inputs_Bespoke CDS" xfId="364"/>
    <cellStyle name="_Inputs_Bespoke CDS 2" xfId="365"/>
    <cellStyle name="_Inputs_Worksheet" xfId="366"/>
    <cellStyle name="_Irina Final" xfId="367"/>
    <cellStyle name="_IRSs" xfId="368"/>
    <cellStyle name="_Items not included" xfId="369"/>
    <cellStyle name="_Items not included 2" xfId="370"/>
    <cellStyle name="_itraxx S3 - 10yr" xfId="371"/>
    <cellStyle name="_itraxx S3 - 5yr" xfId="372"/>
    <cellStyle name="_junk" xfId="373"/>
    <cellStyle name="_LatAm" xfId="374"/>
    <cellStyle name="_libor" xfId="375"/>
    <cellStyle name="_libor curve" xfId="376"/>
    <cellStyle name="_Lookup" xfId="377"/>
    <cellStyle name="_Main" xfId="378"/>
    <cellStyle name="_main_1" xfId="379"/>
    <cellStyle name="_main_1 2" xfId="380"/>
    <cellStyle name="_man swaps" xfId="381"/>
    <cellStyle name="_manual" xfId="382"/>
    <cellStyle name="_Manual Tkts" xfId="383"/>
    <cellStyle name="_March_22_04Optimiser_Bob12" xfId="384"/>
    <cellStyle name="_March_22_04Optimiser_xin" xfId="385"/>
    <cellStyle name="_Market" xfId="386"/>
    <cellStyle name="_Master Pofo" xfId="387"/>
    <cellStyle name="_Master Pofo_2DCorrelator-new" xfId="388"/>
    <cellStyle name="_Master Pofo_Analysis" xfId="389"/>
    <cellStyle name="_Master Pofo_BasketPricer" xfId="390"/>
    <cellStyle name="_Master Pofo_BasketPricer0627" xfId="391"/>
    <cellStyle name="_Master Pofo_BasketPricerAddin" xfId="392"/>
    <cellStyle name="_Master Pofo_BasketPricerAddin 2" xfId="393"/>
    <cellStyle name="_Master Pofo_BasketPricerAddinAnindya" xfId="394"/>
    <cellStyle name="_Master Pofo_BasketPricerAddinAnindya 2" xfId="395"/>
    <cellStyle name="_Master Pofo_BasketPricerTemplate_CDO" xfId="396"/>
    <cellStyle name="_Master Pofo_BasketPricerTemplate_CDO 2" xfId="397"/>
    <cellStyle name="_Master Pofo_BasketPricerTemplate_CDO_blank" xfId="398"/>
    <cellStyle name="_Master Pofo_BasketPricerTemplate_CDO_blank 2" xfId="399"/>
    <cellStyle name="_Master Pofo_BasketPricerTemplate_CDS" xfId="400"/>
    <cellStyle name="_Master Pofo_BasketPricerTemplate_CDS 2" xfId="401"/>
    <cellStyle name="_Master Pofo_BasketPricerTemplate_DefaultPV" xfId="402"/>
    <cellStyle name="_Master Pofo_BasketPricerTemplate_DefaultPV 2" xfId="403"/>
    <cellStyle name="_Master Pofo_BasketPricerTemplate_FlexHedge" xfId="404"/>
    <cellStyle name="_Master Pofo_BasketPricerTemplate_FlexHedge 2" xfId="405"/>
    <cellStyle name="_Master Pofo_BasketPricerTemplate_Help" xfId="406"/>
    <cellStyle name="_Master Pofo_BasketPricerTemplate_Help 2" xfId="407"/>
    <cellStyle name="_Master Pofo_cdo" xfId="408"/>
    <cellStyle name="_Master Pofo_cdo 2" xfId="409"/>
    <cellStyle name="_Master Pofo_cdo2oneplus" xfId="410"/>
    <cellStyle name="_Master Pofo_cdo2oneplus 2" xfId="411"/>
    <cellStyle name="_Master Pofo_CDX 10Y" xfId="412"/>
    <cellStyle name="_Master Pofo_CDX 5Y" xfId="413"/>
    <cellStyle name="_Master Pofo_Copy of BasketPricerAddin" xfId="414"/>
    <cellStyle name="_Master Pofo_Copy of BasketPricerAddin 2" xfId="415"/>
    <cellStyle name="_Master Pofo_Copy of BasketPricerAddin_13_07_05" xfId="416"/>
    <cellStyle name="_Master Pofo_Copy of BasketPricerAddin_13_07_05 2" xfId="417"/>
    <cellStyle name="_Master Pofo_Corr Marks" xfId="418"/>
    <cellStyle name="_Master Pofo_Corr Marks 2" xfId="419"/>
    <cellStyle name="_Master Pofo_Correlation" xfId="420"/>
    <cellStyle name="_Master Pofo_Correlation Mapping" xfId="421"/>
    <cellStyle name="_Master Pofo_D_5yr" xfId="422"/>
    <cellStyle name="_Master Pofo_D_5yr 2" xfId="423"/>
    <cellStyle name="_Master Pofo_gridData" xfId="424"/>
    <cellStyle name="_Master Pofo_New BasketPricerAddin" xfId="425"/>
    <cellStyle name="_Master Pofo_New BasketPricerAddin 2" xfId="426"/>
    <cellStyle name="_Master Pofo_ReadOnly-0-Rev-26-BasketPricer" xfId="427"/>
    <cellStyle name="_Master Pofo_ReadOnly-3-Rev-20-1DCorrelator-new" xfId="428"/>
    <cellStyle name="_ME factors" xfId="429"/>
    <cellStyle name="_Midgard" xfId="430"/>
    <cellStyle name="_Midgard 2" xfId="431"/>
    <cellStyle name="_Midgard Hong Kong" xfId="432"/>
    <cellStyle name="_Midgard_Germany" xfId="433"/>
    <cellStyle name="_Midgard_Modified" xfId="434"/>
    <cellStyle name="_Midgard_USA" xfId="435"/>
    <cellStyle name="_MidgardFixedRR" xfId="436"/>
    <cellStyle name="_mir-2000-Nov-03_eod " xfId="437"/>
    <cellStyle name="_misc" xfId="438"/>
    <cellStyle name="_Mixed Pool Trade Template v2.28_MSport" xfId="439"/>
    <cellStyle name="_Moodys Analysis_v3" xfId="440"/>
    <cellStyle name="_moves" xfId="441"/>
    <cellStyle name="_MS6.5" xfId="442"/>
    <cellStyle name="_MS6.5 2" xfId="443"/>
    <cellStyle name="_MTD_Analysis_Oct" xfId="444"/>
    <cellStyle name="_MTD_Analysis_Oct 2" xfId="445"/>
    <cellStyle name="_Multiple" xfId="446"/>
    <cellStyle name="_Multiple_Fortune 250 Porfolio" xfId="447"/>
    <cellStyle name="_Multiple_GetCurveDataByTicker" xfId="448"/>
    <cellStyle name="_MultipleSpace" xfId="449"/>
    <cellStyle name="_MultipleSpace_Fortune 250 Porfolio" xfId="450"/>
    <cellStyle name="_MultipleSpace_GetCurveDataByTicker" xfId="451"/>
    <cellStyle name="_Ne" xfId="452"/>
    <cellStyle name="_New_10yrBespoke_Jan2006_1" xfId="453"/>
    <cellStyle name="_Nf" xfId="454"/>
    <cellStyle name="_Ng" xfId="455"/>
    <cellStyle name="_o trade" xfId="456"/>
    <cellStyle name="_Oa" xfId="457"/>
    <cellStyle name="_Ob" xfId="458"/>
    <cellStyle name="_Oc" xfId="459"/>
    <cellStyle name="_Of" xfId="460"/>
    <cellStyle name="_Off Balance Sheet" xfId="461"/>
    <cellStyle name="_Off-Balance Sheet Bonds" xfId="462"/>
    <cellStyle name="_Old Lane - CDO Tranche" xfId="463"/>
    <cellStyle name="_Old Lane - CDO Tranche 2" xfId="464"/>
    <cellStyle name="_Optimization" xfId="465"/>
    <cellStyle name="_Optimization_1" xfId="466"/>
    <cellStyle name="_Optimization_Bespoke CDS" xfId="467"/>
    <cellStyle name="_optimization_Worksheet" xfId="468"/>
    <cellStyle name="_Options" xfId="469"/>
    <cellStyle name="_Oregano 1" xfId="470"/>
    <cellStyle name="_Oregano 10" xfId="471"/>
    <cellStyle name="_Oregano 2" xfId="472"/>
    <cellStyle name="_Oregano 3" xfId="473"/>
    <cellStyle name="_Oregano 4" xfId="474"/>
    <cellStyle name="_Oregano 5" xfId="475"/>
    <cellStyle name="_Oregano 6" xfId="476"/>
    <cellStyle name="_Oregano 7" xfId="477"/>
    <cellStyle name="_Oregano 8" xfId="478"/>
    <cellStyle name="_Oregano 9" xfId="479"/>
    <cellStyle name="_Original Ratings Table" xfId="480"/>
    <cellStyle name="_Original Ratings Table 2" xfId="481"/>
    <cellStyle name="_Output" xfId="482"/>
    <cellStyle name="_Output 2" xfId="483"/>
    <cellStyle name="_Overseas" xfId="484"/>
    <cellStyle name="_Overseas 2" xfId="485"/>
    <cellStyle name="_Overseas 20080331" xfId="486"/>
    <cellStyle name="_Overseas 20080331 2" xfId="487"/>
    <cellStyle name="_Overview" xfId="488"/>
    <cellStyle name="_Overview 2" xfId="489"/>
    <cellStyle name="_P&amp;L Forecaster" xfId="490"/>
    <cellStyle name="_P&amp;L Forecaster 2" xfId="491"/>
    <cellStyle name="_Pa" xfId="492"/>
    <cellStyle name="_Page 2 (Top Single Name)" xfId="493"/>
    <cellStyle name="_page q 2" xfId="494"/>
    <cellStyle name="_pageO" xfId="495"/>
    <cellStyle name="_PDF Tables" xfId="496"/>
    <cellStyle name="_Percent" xfId="497"/>
    <cellStyle name="_PercentSpace" xfId="498"/>
    <cellStyle name="_Portfolio" xfId="499"/>
    <cellStyle name="_Portfolio 13 to Blue Mountain 02-23-04" xfId="500"/>
    <cellStyle name="_Portfolio Comp" xfId="501"/>
    <cellStyle name="_Portfolio Definition" xfId="502"/>
    <cellStyle name="_Portfolio Definition 2" xfId="503"/>
    <cellStyle name="_Portfolio Definition_1" xfId="504"/>
    <cellStyle name="_Portfolio Definition_Asset Amortization Schedule" xfId="505"/>
    <cellStyle name="_Portfolio Definition_Asset Amortization Schedule 2" xfId="506"/>
    <cellStyle name="_Portfolio Definition_Correlation Adjustments" xfId="507"/>
    <cellStyle name="_Portfolio Definition_Correlation Adjustments 2" xfId="508"/>
    <cellStyle name="_Portfolio Definition_Correlation Matrix" xfId="509"/>
    <cellStyle name="_Portfolio Definition_Correlation Matrix 2" xfId="510"/>
    <cellStyle name="_Portfolio Definition_Country Distribution" xfId="511"/>
    <cellStyle name="_Portfolio Definition_Country Distribution 2" xfId="512"/>
    <cellStyle name="_Portfolio Definition_Credit Matrix" xfId="513"/>
    <cellStyle name="_Portfolio Definition_Credit Matrix 2" xfId="514"/>
    <cellStyle name="_Portfolio Definition_Demonstration" xfId="515"/>
    <cellStyle name="_Portfolio Definition_Demonstration 2" xfId="516"/>
    <cellStyle name="_Portfolio Definition_Factor Exposure" xfId="517"/>
    <cellStyle name="_Portfolio Definition_Factor Exposure 2" xfId="518"/>
    <cellStyle name="_Portfolio Definition_Fitch_VECTOR_Model_2.3.26" xfId="519"/>
    <cellStyle name="_Portfolio Definition_Fitch_VECTOR_Model_2.3.26 2" xfId="520"/>
    <cellStyle name="_Portfolio Definition_Fitch_VECTOR_Model_2.3.28" xfId="521"/>
    <cellStyle name="_Portfolio Definition_Fitch_VECTOR_Model_2.3.28 2" xfId="522"/>
    <cellStyle name="_Portfolio Definition_Fitch_VECTOR_Model_3.0" xfId="523"/>
    <cellStyle name="_Portfolio Definition_Fitch_VECTOR_Model_3.0 2" xfId="524"/>
    <cellStyle name="_Portfolio Definition_Fitch_VECTOR_Model_3.0.45" xfId="525"/>
    <cellStyle name="_Portfolio Definition_Fitch_VECTOR_Model_3.0.45 2" xfId="526"/>
    <cellStyle name="_Portfolio Definition_Fitch_VECTOR_Model_VE.3.2.24.MC" xfId="527"/>
    <cellStyle name="_Portfolio Definition_Fitch_VECTOR_Model_VE.3.2.24.MC 2" xfId="528"/>
    <cellStyle name="_Portfolio Definition_Fitch_VECTOR_Model_VE.MC.1.4.4" xfId="529"/>
    <cellStyle name="_Portfolio Definition_Fitch_VECTOR_Model_VE.MC.1.4.4 2" xfId="530"/>
    <cellStyle name="_Portfolio Definition_Industry Mapping" xfId="531"/>
    <cellStyle name="_Portfolio Definition_Industry Mapping 2" xfId="532"/>
    <cellStyle name="_Portfolio Definition_Portfolio Definition" xfId="533"/>
    <cellStyle name="_Portfolio Definition_Portfolio Definition 2" xfId="534"/>
    <cellStyle name="_Portfolio Definition_Recovery Rates" xfId="535"/>
    <cellStyle name="_Portfolio Definition_Recovery Rates 2" xfId="536"/>
    <cellStyle name="_Portfolio Definition_Reference Obligations" xfId="537"/>
    <cellStyle name="_Portfolio Definition_Reference Obligations 2" xfId="538"/>
    <cellStyle name="_Portfolio Definition_stats" xfId="539"/>
    <cellStyle name="_Portfolio Definition_stats 2" xfId="540"/>
    <cellStyle name="_Portfolio Definition_VECTOR Output" xfId="541"/>
    <cellStyle name="_Portfolio Definition_VECTOR Output 2" xfId="542"/>
    <cellStyle name="_Portfolio Summary" xfId="543"/>
    <cellStyle name="_Portfolio to OL (01-24-08)" xfId="544"/>
    <cellStyle name="_Portfolio with Deltas" xfId="545"/>
    <cellStyle name="_Portfolio(s)" xfId="546"/>
    <cellStyle name="_Portfolio(s) 2" xfId="547"/>
    <cellStyle name="_Portfolio_1" xfId="548"/>
    <cellStyle name="_Portfolio_2" xfId="549"/>
    <cellStyle name="_Portfolio_2Q 09 CDO Overview " xfId="550"/>
    <cellStyle name="_Portfolio_2Q 09 CDO Overview  2" xfId="551"/>
    <cellStyle name="_Portfolio_2Q09 EITF Summary 06.09.09" xfId="552"/>
    <cellStyle name="_Portfolio_2Q09 EITF Summary 06.09.09 2" xfId="553"/>
    <cellStyle name="_Portfolio_Combined Final" xfId="554"/>
    <cellStyle name="_Portfolio_Combined Final 2" xfId="555"/>
    <cellStyle name="_Portfolio_Defaults by Deal" xfId="556"/>
    <cellStyle name="_Portfolio_Defaults by Deal 2" xfId="557"/>
    <cellStyle name="_Portfolio_IN" xfId="558"/>
    <cellStyle name="_Portfolio_Maces2007-23 -2Q-EITF" xfId="559"/>
    <cellStyle name="_Portfolio_Maces2007-23 -2Q-EITF 2" xfId="560"/>
    <cellStyle name="_Portfolio_Sheet1" xfId="561"/>
    <cellStyle name="_Portfolio_Summary" xfId="562"/>
    <cellStyle name="_Portfolio_USD Summary" xfId="563"/>
    <cellStyle name="_Portfolio_WARF Notching" xfId="564"/>
    <cellStyle name="_Portfolio_WARF Notching 2" xfId="565"/>
    <cellStyle name="_portfolioOverview v1.2" xfId="566"/>
    <cellStyle name="_Preparation_Min" xfId="567"/>
    <cellStyle name="_Pricer" xfId="568"/>
    <cellStyle name="_Pricer (Archeus ML Axe)" xfId="569"/>
    <cellStyle name="_Pricer (CDX6)" xfId="570"/>
    <cellStyle name="_Pricer (RiverCapital)" xfId="571"/>
    <cellStyle name="_pricing" xfId="572"/>
    <cellStyle name="_Pricing_4-6 and 5-7" xfId="573"/>
    <cellStyle name="_Pricing_Aggregate Risk Summary v8" xfId="574"/>
    <cellStyle name="_Pricing_BaseCorrelationTemplate v4" xfId="575"/>
    <cellStyle name="_Pricing_BC" xfId="576"/>
    <cellStyle name="_Pricing_BC INPUT" xfId="577"/>
    <cellStyle name="_Pricing_BC1" xfId="578"/>
    <cellStyle name="_Pricing_BC2" xfId="579"/>
    <cellStyle name="_Pricing_BC3" xfId="580"/>
    <cellStyle name="_Pricing_BC4" xfId="581"/>
    <cellStyle name="_Pricing_Bespoke CDS" xfId="582"/>
    <cellStyle name="_Pricing_by trade" xfId="583"/>
    <cellStyle name="_Pricing_CDO Surveillance List_20090930_DRAFT (2)" xfId="584"/>
    <cellStyle name="_Pricing_CDS" xfId="585"/>
    <cellStyle name="_Pricing_CDS_1" xfId="586"/>
    <cellStyle name="_Pricing_CDSSpreadOverwrite" xfId="587"/>
    <cellStyle name="_Pricing_Curves" xfId="588"/>
    <cellStyle name="_Pricing_Data" xfId="589"/>
    <cellStyle name="_Pricing_FinalResult" xfId="590"/>
    <cellStyle name="_Pricing_FinalResult_20070705" xfId="591"/>
    <cellStyle name="_Pricing_GetBaseCorrelationFromQuantifi v3" xfId="592"/>
    <cellStyle name="_Pricing_Graph" xfId="593"/>
    <cellStyle name="_Pricing_GS7.5" xfId="594"/>
    <cellStyle name="_Pricing_HY6" xfId="595"/>
    <cellStyle name="_Pricing_HY7" xfId="596"/>
    <cellStyle name="_Pricing_HY8" xfId="597"/>
    <cellStyle name="_Pricing_ID Mapping" xfId="598"/>
    <cellStyle name="_Pricing_IG6" xfId="599"/>
    <cellStyle name="_Pricing_IG7" xfId="600"/>
    <cellStyle name="_Pricing_IG8" xfId="601"/>
    <cellStyle name="_Pricing_Input" xfId="602"/>
    <cellStyle name="_Pricing_Input_Bespoke CDS" xfId="603"/>
    <cellStyle name="_Pricing_Input_CDS" xfId="604"/>
    <cellStyle name="_Pricing_Input_CDS_1" xfId="605"/>
    <cellStyle name="_Pricing_Input_Curves" xfId="606"/>
    <cellStyle name="_Pricing_Input_Data" xfId="607"/>
    <cellStyle name="_Pricing_Input_FinalResult" xfId="608"/>
    <cellStyle name="_Pricing_Input_FinalResult_20070705" xfId="609"/>
    <cellStyle name="_Pricing_Input_Graph" xfId="610"/>
    <cellStyle name="_Pricing_Input_Input" xfId="611"/>
    <cellStyle name="_Pricing_Input_moves" xfId="612"/>
    <cellStyle name="_Pricing_Input_MTD_Analysis_Oct" xfId="613"/>
    <cellStyle name="_Pricing_Input_Portfolio to OL (01-24-08)" xfId="614"/>
    <cellStyle name="_Pricing_Input_Portfolio with Deltas" xfId="615"/>
    <cellStyle name="_Pricing_Input_Pricing_Preprocessor" xfId="616"/>
    <cellStyle name="_Pricing_Input_Pricing1_Preprocessor" xfId="617"/>
    <cellStyle name="_Pricing_Input_Pricing2" xfId="618"/>
    <cellStyle name="_Pricing_Input_QR Sens" xfId="619"/>
    <cellStyle name="_Pricing_Input_Securities" xfId="620"/>
    <cellStyle name="_Pricing_Input_Sensitivities" xfId="621"/>
    <cellStyle name="_Pricing_Input_Settings" xfId="622"/>
    <cellStyle name="_Pricing_Input_Sheet1" xfId="623"/>
    <cellStyle name="_Pricing_Input_Sheet1_1" xfId="624"/>
    <cellStyle name="_Pricing_Input_Sheet1_Hedge" xfId="625"/>
    <cellStyle name="_Pricing_Input_Sheet1_moves" xfId="626"/>
    <cellStyle name="_Pricing_Input_Sheet1_Sensitivities" xfId="627"/>
    <cellStyle name="_Pricing_Input_Sheet1_Sheet1" xfId="628"/>
    <cellStyle name="_Pricing_Input_Sheet1_trades" xfId="629"/>
    <cellStyle name="_Pricing_Input_Sheet2" xfId="630"/>
    <cellStyle name="_Pricing_Input_Trade" xfId="631"/>
    <cellStyle name="_Pricing_Input_Trades" xfId="632"/>
    <cellStyle name="_Pricing_Input_UBS daily marks" xfId="633"/>
    <cellStyle name="_Pricing_Input_UBS marks" xfId="634"/>
    <cellStyle name="_Pricing_ML 10yr Mezz" xfId="635"/>
    <cellStyle name="_Pricing_Monaco" xfId="636"/>
    <cellStyle name="_Pricing_moves" xfId="637"/>
    <cellStyle name="_Pricing_MS6.5" xfId="638"/>
    <cellStyle name="_Pricing_MS7-10" xfId="639"/>
    <cellStyle name="_Pricing_MTD_Analysis_Oct" xfId="640"/>
    <cellStyle name="_Pricing_P&amp;L Forecast" xfId="641"/>
    <cellStyle name="_Pricing_P&amp;L Forecaster" xfId="642"/>
    <cellStyle name="_Pricing_Pivot" xfId="643"/>
    <cellStyle name="_Pricing_Portfolio to OL (01-24-08)" xfId="644"/>
    <cellStyle name="_Pricing_Portfolio with Deltas" xfId="645"/>
    <cellStyle name="_Pricing_Preprocessor" xfId="646"/>
    <cellStyle name="_Pricing_Pricing_Preprocessor" xfId="647"/>
    <cellStyle name="_Pricing_Pricing2" xfId="648"/>
    <cellStyle name="_Pricing_qr" xfId="649"/>
    <cellStyle name="_Pricing_QR Sens" xfId="650"/>
    <cellStyle name="_Pricing_report" xfId="651"/>
    <cellStyle name="_Pricing_Securities" xfId="652"/>
    <cellStyle name="_Pricing_sens" xfId="653"/>
    <cellStyle name="_Pricing_Sensitivities" xfId="654"/>
    <cellStyle name="_Pricing_Settings" xfId="655"/>
    <cellStyle name="_Pricing_Settings_BC INPUT" xfId="656"/>
    <cellStyle name="_Pricing_Settings_Settings" xfId="657"/>
    <cellStyle name="_Pricing_Settings_Sheet1" xfId="658"/>
    <cellStyle name="_Pricing_Sheet1" xfId="659"/>
    <cellStyle name="_Pricing_Sheet1_1" xfId="660"/>
    <cellStyle name="_Pricing_Sheet2" xfId="661"/>
    <cellStyle name="_Pricing_Trade" xfId="662"/>
    <cellStyle name="_Pricing_trades" xfId="663"/>
    <cellStyle name="_Pricing_trades_Aggregate Risk Summary v8" xfId="664"/>
    <cellStyle name="_Pricing_Trades_Bespoke CDS" xfId="665"/>
    <cellStyle name="_Pricing_Trades_by trade" xfId="666"/>
    <cellStyle name="_Pricing_Trades_CDS" xfId="667"/>
    <cellStyle name="_Pricing_trades_CDS_Bespoke CDS" xfId="668"/>
    <cellStyle name="_Pricing_trades_CDS_by trade" xfId="669"/>
    <cellStyle name="_Pricing_trades_CDS_Correlation P&amp;L v122_10042007" xfId="670"/>
    <cellStyle name="_Pricing_trades_CDS_Curves" xfId="671"/>
    <cellStyle name="_Pricing_Trades_CDS_Data" xfId="672"/>
    <cellStyle name="_Pricing_Trades_CDS_Delta Preprocessor" xfId="673"/>
    <cellStyle name="_Pricing_trades_CDS_FinalResult" xfId="674"/>
    <cellStyle name="_Pricing_trades_CDS_FinalResult_20070705" xfId="675"/>
    <cellStyle name="_Pricing_trades_CDS_Graph" xfId="676"/>
    <cellStyle name="_Pricing_Trades_CDS_ID Mapping" xfId="677"/>
    <cellStyle name="_Pricing_trades_CDS_Idx Sens" xfId="678"/>
    <cellStyle name="_Pricing_Trades_CDS_moves" xfId="679"/>
    <cellStyle name="_Pricing_trades_CDS_MTD_Analysis_Oct" xfId="680"/>
    <cellStyle name="_Pricing_Trades_CDS_Portfolio to OL (01-24-08)" xfId="681"/>
    <cellStyle name="_Pricing_Trades_CDS_Portfolio with Deltas" xfId="682"/>
    <cellStyle name="_Pricing_Trades_CDS_Pricing_Preprocessor" xfId="683"/>
    <cellStyle name="_Pricing_Trades_CDS_Pricing1" xfId="684"/>
    <cellStyle name="_Pricing_Trades_CDS_Pricing1_Preprocessor" xfId="685"/>
    <cellStyle name="_Pricing_Trades_CDS_Pricing2" xfId="686"/>
    <cellStyle name="_Pricing_Trades_CDS_qr" xfId="687"/>
    <cellStyle name="_Pricing_Trades_CDS_QR Sens" xfId="688"/>
    <cellStyle name="_Pricing_trades_CDS_Securities" xfId="689"/>
    <cellStyle name="_Pricing_Trades_CDS_sens" xfId="690"/>
    <cellStyle name="_Pricing_Trades_CDS_Sensitivities" xfId="691"/>
    <cellStyle name="_Pricing_trades_CDS_Sheet1" xfId="692"/>
    <cellStyle name="_Pricing_Trades_CDS_Sheet1_1" xfId="693"/>
    <cellStyle name="_Pricing_trades_CDS_Sheet1_Hedge" xfId="694"/>
    <cellStyle name="_Pricing_trades_CDS_Sheet1_moves" xfId="695"/>
    <cellStyle name="_Pricing_Trades_CDS_Sheet1_Sensitivities" xfId="696"/>
    <cellStyle name="_Pricing_trades_CDS_Sheet1_trades" xfId="697"/>
    <cellStyle name="_Pricing_trades_CDS_Trade" xfId="698"/>
    <cellStyle name="_Pricing_Trades_CDS_Trades" xfId="699"/>
    <cellStyle name="_Pricing_trades_CDS_UBS daily marks" xfId="700"/>
    <cellStyle name="_Pricing_trades_CDS_UBS marks" xfId="701"/>
    <cellStyle name="_Pricing_Trades_Correlation P&amp;L v122_10042007" xfId="702"/>
    <cellStyle name="_Pricing_Trades_Curves" xfId="703"/>
    <cellStyle name="_Pricing_trades_Data" xfId="704"/>
    <cellStyle name="_Pricing_trades_Delta Preprocessor" xfId="705"/>
    <cellStyle name="_Pricing_Trades_FinalResult" xfId="706"/>
    <cellStyle name="_Pricing_Trades_FinalResult_20070705" xfId="707"/>
    <cellStyle name="_Pricing_Trades_Graph" xfId="708"/>
    <cellStyle name="_Pricing_Trades_GS7.5" xfId="709"/>
    <cellStyle name="_Pricing_trades_ID Mapping" xfId="710"/>
    <cellStyle name="_Pricing_trades_moves" xfId="711"/>
    <cellStyle name="_Pricing_Trades_MS6.5" xfId="712"/>
    <cellStyle name="_Pricing_Trades_MTD_Analysis_Oct" xfId="713"/>
    <cellStyle name="_Pricing_Trades_P&amp;L Forecaster" xfId="714"/>
    <cellStyle name="_Pricing_trades_Portfolio to OL (01-24-08)" xfId="715"/>
    <cellStyle name="_Pricing_trades_Portfolio with Deltas" xfId="716"/>
    <cellStyle name="_Pricing_trades_Pricing" xfId="717"/>
    <cellStyle name="_Pricing_trades_Pricing_Preprocessor" xfId="718"/>
    <cellStyle name="_Pricing_trades_Pricing1" xfId="719"/>
    <cellStyle name="_Pricing_trades_Pricing1_Preprocessor" xfId="720"/>
    <cellStyle name="_Pricing_trades_Pricing2" xfId="721"/>
    <cellStyle name="_Pricing_trades_qr" xfId="722"/>
    <cellStyle name="_Pricing_trades_QR Sens" xfId="723"/>
    <cellStyle name="_Pricing_Trades_Securities" xfId="724"/>
    <cellStyle name="_Pricing_trades_Sensitivities" xfId="725"/>
    <cellStyle name="_Pricing_Trades_Sheet1" xfId="726"/>
    <cellStyle name="_Pricing_trades_Sheet1_1" xfId="727"/>
    <cellStyle name="_Pricing_Trades_Sheet1_Hedge" xfId="728"/>
    <cellStyle name="_Pricing_Trades_Sheet1_moves" xfId="729"/>
    <cellStyle name="_Pricing_trades_Sheet1_Sensitivities" xfId="730"/>
    <cellStyle name="_Pricing_Trades_Sheet1_trades" xfId="731"/>
    <cellStyle name="_Pricing_Trades_Trade" xfId="732"/>
    <cellStyle name="_Pricing_Trades_UBS daily marks" xfId="733"/>
    <cellStyle name="_Pricing_Trades_UBS marks" xfId="734"/>
    <cellStyle name="_Pricing_UBS daily marks" xfId="735"/>
    <cellStyle name="_Pricing_UBS marks" xfId="736"/>
    <cellStyle name="_Pricing_vcmoWrap" xfId="737"/>
    <cellStyle name="_Pricing_Vermont" xfId="738"/>
    <cellStyle name="_Pricing1" xfId="739"/>
    <cellStyle name="_Pricing1_Preprocessor" xfId="740"/>
    <cellStyle name="_Pricing2" xfId="741"/>
    <cellStyle name="_Prp5_ Bond_Prices" xfId="742"/>
    <cellStyle name="_Qa" xfId="743"/>
    <cellStyle name="_Qb" xfId="744"/>
    <cellStyle name="_qr" xfId="745"/>
    <cellStyle name="_QR Sens" xfId="746"/>
    <cellStyle name="_rating" xfId="747"/>
    <cellStyle name="_Rating Agency Model" xfId="748"/>
    <cellStyle name="_ratings" xfId="749"/>
    <cellStyle name="_Raw" xfId="750"/>
    <cellStyle name="_Raw Data" xfId="751"/>
    <cellStyle name="_RecalcBaseCorr" xfId="752"/>
    <cellStyle name="_Recovery Rates" xfId="753"/>
    <cellStyle name="_Re-OTTD" xfId="754"/>
    <cellStyle name="_report" xfId="755"/>
    <cellStyle name="_report 2" xfId="756"/>
    <cellStyle name="_Reuters Strip Curve" xfId="757"/>
    <cellStyle name="_risk" xfId="758"/>
    <cellStyle name="_RISK REPORT 2004-06-14" xfId="759"/>
    <cellStyle name="_RiskMaster" xfId="760"/>
    <cellStyle name="_RiskMaster4" xfId="761"/>
    <cellStyle name="_Rives" xfId="762"/>
    <cellStyle name="_Running dv01" xfId="763"/>
    <cellStyle name="_S&amp;P Quick rating" xfId="764"/>
    <cellStyle name="_S&amp;P Results of BBB" xfId="765"/>
    <cellStyle name="_S&amp;T Sheet" xfId="766"/>
    <cellStyle name="_SCP_Risk_Report_20060908vs20060901 v1" xfId="767"/>
    <cellStyle name="_scratch" xfId="768"/>
    <cellStyle name="_Securities" xfId="769"/>
    <cellStyle name="_Securities 2" xfId="770"/>
    <cellStyle name="_Sensitivities" xfId="771"/>
    <cellStyle name="_setup" xfId="772"/>
    <cellStyle name="_shah4 IG universe revisiting BSAM v5" xfId="773"/>
    <cellStyle name="_shah4 IG universe revisiting BSAM v5 2" xfId="774"/>
    <cellStyle name="_Sheet1" xfId="775"/>
    <cellStyle name="_Sheet1 (2)" xfId="776"/>
    <cellStyle name="_Sheet1 2" xfId="777"/>
    <cellStyle name="_Sheet1 3" xfId="778"/>
    <cellStyle name="_Sheet1 4" xfId="779"/>
    <cellStyle name="_Sheet1 5" xfId="780"/>
    <cellStyle name="_Sheet1 6" xfId="781"/>
    <cellStyle name="_Sheet1 7" xfId="782"/>
    <cellStyle name="_Sheet1 8" xfId="783"/>
    <cellStyle name="_Sheet1 9" xfId="784"/>
    <cellStyle name="_Sheet1_03-01 TO-risk" xfId="785"/>
    <cellStyle name="_Sheet1_03-23 Naomi CRF pricing (3)" xfId="786"/>
    <cellStyle name="_Sheet1_04-06 TO-risk" xfId="787"/>
    <cellStyle name="_Sheet1_05-03 TO-risk" xfId="788"/>
    <cellStyle name="_Sheet1_06-28 TO risk v1" xfId="789"/>
    <cellStyle name="_Sheet1_08-22 New May sheet (BC) (2)" xfId="790"/>
    <cellStyle name="_Sheet1_1" xfId="791"/>
    <cellStyle name="_Sheet1_1_4-6 and 5-7" xfId="792"/>
    <cellStyle name="_Sheet1_1_Aggregate Risk Summary v8" xfId="793"/>
    <cellStyle name="_Sheet1_1_BaseCorrelationTemplate v4" xfId="794"/>
    <cellStyle name="_Sheet1_1_BaseCorrelationTemplate v4 2" xfId="795"/>
    <cellStyle name="_Sheet1_1_BC" xfId="796"/>
    <cellStyle name="_Sheet1_1_BC INPUT" xfId="797"/>
    <cellStyle name="_Sheet1_1_BC1" xfId="798"/>
    <cellStyle name="_Sheet1_1_BC1 2" xfId="799"/>
    <cellStyle name="_Sheet1_1_BC2" xfId="800"/>
    <cellStyle name="_Sheet1_1_BC2 2" xfId="801"/>
    <cellStyle name="_Sheet1_1_BC3" xfId="802"/>
    <cellStyle name="_Sheet1_1_BC3 2" xfId="803"/>
    <cellStyle name="_Sheet1_1_BC4" xfId="804"/>
    <cellStyle name="_Sheet1_1_BC4 2" xfId="805"/>
    <cellStyle name="_Sheet1_1_Bespoke CDS" xfId="806"/>
    <cellStyle name="_Sheet1_1_Bespoke CDS 2" xfId="807"/>
    <cellStyle name="_Sheet1_1_Bespoke CDS_1" xfId="808"/>
    <cellStyle name="_Sheet1_1_BM29 Spds Dltas 31 MAR06" xfId="809"/>
    <cellStyle name="_Sheet1_1_by trade" xfId="810"/>
    <cellStyle name="_Sheet1_1_by trade 2" xfId="811"/>
    <cellStyle name="_Sheet1_1_CDS" xfId="812"/>
    <cellStyle name="_Sheet1_1_CDS_1" xfId="813"/>
    <cellStyle name="_Sheet1_1_CDS_1 2" xfId="814"/>
    <cellStyle name="_Sheet1_1_CDSSpreadOverwrite" xfId="815"/>
    <cellStyle name="_Sheet1_1_CDSSpreadOverwrite 2" xfId="816"/>
    <cellStyle name="_Sheet1_1_Copy of BM Ref Obs for MS" xfId="817"/>
    <cellStyle name="_Sheet1_1_Curves" xfId="818"/>
    <cellStyle name="_Sheet1_1_Curves 2" xfId="819"/>
    <cellStyle name="_Sheet1_1_Data" xfId="820"/>
    <cellStyle name="_Sheet1_1_FinalResult" xfId="821"/>
    <cellStyle name="_Sheet1_1_FinalResult 2" xfId="822"/>
    <cellStyle name="_Sheet1_1_FinalResult_20070705" xfId="823"/>
    <cellStyle name="_Sheet1_1_FinalResult_20070705 2" xfId="824"/>
    <cellStyle name="_Sheet1_1_GetBaseCorrelationFromQuantifi v3" xfId="825"/>
    <cellStyle name="_Sheet1_1_Graph" xfId="826"/>
    <cellStyle name="_Sheet1_1_Graph 2" xfId="827"/>
    <cellStyle name="_Sheet1_1_GS7.5" xfId="828"/>
    <cellStyle name="_Sheet1_1_HY6" xfId="829"/>
    <cellStyle name="_Sheet1_1_HY6 2" xfId="830"/>
    <cellStyle name="_Sheet1_1_HY7" xfId="831"/>
    <cellStyle name="_Sheet1_1_HY7 2" xfId="832"/>
    <cellStyle name="_Sheet1_1_HY8" xfId="833"/>
    <cellStyle name="_Sheet1_1_HY8 2" xfId="834"/>
    <cellStyle name="_Sheet1_1_ID Mapping" xfId="835"/>
    <cellStyle name="_Sheet1_1_IG6" xfId="836"/>
    <cellStyle name="_Sheet1_1_IG6 2" xfId="837"/>
    <cellStyle name="_Sheet1_1_IG7" xfId="838"/>
    <cellStyle name="_Sheet1_1_IG7 2" xfId="839"/>
    <cellStyle name="_Sheet1_1_IG8" xfId="840"/>
    <cellStyle name="_Sheet1_1_IG8 2" xfId="841"/>
    <cellStyle name="_Sheet1_1_Input" xfId="842"/>
    <cellStyle name="_Sheet1_1_Input_Bespoke CDS" xfId="843"/>
    <cellStyle name="_Sheet1_1_Input_Bespoke CDS 2" xfId="844"/>
    <cellStyle name="_Sheet1_1_Input_CDS" xfId="845"/>
    <cellStyle name="_Sheet1_1_Input_CDS_1" xfId="846"/>
    <cellStyle name="_Sheet1_1_Input_CDS_1 2" xfId="847"/>
    <cellStyle name="_Sheet1_1_Input_Curves" xfId="848"/>
    <cellStyle name="_Sheet1_1_Input_Curves 2" xfId="849"/>
    <cellStyle name="_Sheet1_1_Input_Data" xfId="850"/>
    <cellStyle name="_Sheet1_1_Input_FinalResult" xfId="851"/>
    <cellStyle name="_Sheet1_1_Input_FinalResult 2" xfId="852"/>
    <cellStyle name="_Sheet1_1_Input_FinalResult_20070705" xfId="853"/>
    <cellStyle name="_Sheet1_1_Input_FinalResult_20070705 2" xfId="854"/>
    <cellStyle name="_Sheet1_1_Input_Graph" xfId="855"/>
    <cellStyle name="_Sheet1_1_Input_Graph 2" xfId="856"/>
    <cellStyle name="_Sheet1_1_Input_Input" xfId="857"/>
    <cellStyle name="_Sheet1_1_Input_Input 2" xfId="858"/>
    <cellStyle name="_Sheet1_1_Input_moves" xfId="859"/>
    <cellStyle name="_Sheet1_1_Input_MTD_Analysis_Oct" xfId="860"/>
    <cellStyle name="_Sheet1_1_Input_MTD_Analysis_Oct 2" xfId="861"/>
    <cellStyle name="_Sheet1_1_Input_Portfolio to OL (01-24-08)" xfId="862"/>
    <cellStyle name="_Sheet1_1_Input_Portfolio with Deltas" xfId="863"/>
    <cellStyle name="_Sheet1_1_Input_Pricing_Preprocessor" xfId="864"/>
    <cellStyle name="_Sheet1_1_Input_Pricing1_Preprocessor" xfId="865"/>
    <cellStyle name="_Sheet1_1_Input_Pricing2" xfId="866"/>
    <cellStyle name="_Sheet1_1_Input_QR Sens" xfId="867"/>
    <cellStyle name="_Sheet1_1_Input_Securities" xfId="868"/>
    <cellStyle name="_Sheet1_1_Input_Securities 2" xfId="869"/>
    <cellStyle name="_Sheet1_1_Input_Sensitivities" xfId="870"/>
    <cellStyle name="_Sheet1_1_Input_Settings" xfId="871"/>
    <cellStyle name="_Sheet1_1_Input_Settings 2" xfId="872"/>
    <cellStyle name="_Sheet1_1_Input_Sheet1" xfId="873"/>
    <cellStyle name="_Sheet1_1_Input_Sheet1 2" xfId="874"/>
    <cellStyle name="_Sheet1_1_Input_Sheet1_1" xfId="875"/>
    <cellStyle name="_Sheet1_1_Input_Sheet1_Hedge" xfId="876"/>
    <cellStyle name="_Sheet1_1_Input_Sheet1_Hedge 2" xfId="877"/>
    <cellStyle name="_Sheet1_1_Input_Sheet1_moves" xfId="878"/>
    <cellStyle name="_Sheet1_1_Input_Sheet1_moves 2" xfId="879"/>
    <cellStyle name="_Sheet1_1_Input_Sheet1_Sensitivities" xfId="880"/>
    <cellStyle name="_Sheet1_1_Input_Sheet1_Sheet1" xfId="881"/>
    <cellStyle name="_Sheet1_1_Input_Sheet1_trades" xfId="882"/>
    <cellStyle name="_Sheet1_1_Input_Sheet1_trades 2" xfId="883"/>
    <cellStyle name="_Sheet1_1_Input_Sheet2" xfId="884"/>
    <cellStyle name="_Sheet1_1_Input_Trade" xfId="885"/>
    <cellStyle name="_Sheet1_1_Input_Trade 2" xfId="886"/>
    <cellStyle name="_Sheet1_1_Input_Trades" xfId="887"/>
    <cellStyle name="_Sheet1_1_Input_UBS daily marks" xfId="888"/>
    <cellStyle name="_Sheet1_1_Input_UBS daily marks 2" xfId="889"/>
    <cellStyle name="_Sheet1_1_Input_UBS marks" xfId="890"/>
    <cellStyle name="_Sheet1_1_Input_UBS marks 2" xfId="891"/>
    <cellStyle name="_Sheet1_1_ML 10yr Mezz" xfId="892"/>
    <cellStyle name="_Sheet1_1_Monaco" xfId="893"/>
    <cellStyle name="_Sheet1_1_moves" xfId="894"/>
    <cellStyle name="_Sheet1_1_MS6.5" xfId="895"/>
    <cellStyle name="_Sheet1_1_MS7-10" xfId="896"/>
    <cellStyle name="_Sheet1_1_MTD_Analysis_Oct" xfId="897"/>
    <cellStyle name="_Sheet1_1_MTD_Analysis_Oct 2" xfId="898"/>
    <cellStyle name="_Sheet1_1_P&amp;L Forecast" xfId="899"/>
    <cellStyle name="_Sheet1_1_P&amp;L Forecast 2" xfId="900"/>
    <cellStyle name="_Sheet1_1_P&amp;L Forecaster" xfId="901"/>
    <cellStyle name="_Sheet1_1_P&amp;L Forecaster 2" xfId="902"/>
    <cellStyle name="_Sheet1_1_Pivot" xfId="903"/>
    <cellStyle name="_Sheet1_1_Pivot 2" xfId="904"/>
    <cellStyle name="_Sheet1_1_Portfolio to OL (01-24-08)" xfId="905"/>
    <cellStyle name="_Sheet1_1_Portfolio with Deltas" xfId="906"/>
    <cellStyle name="_Sheet1_1_Pricing_Preprocessor" xfId="907"/>
    <cellStyle name="_Sheet1_1_Pricing2" xfId="908"/>
    <cellStyle name="_Sheet1_1_qr" xfId="909"/>
    <cellStyle name="_Sheet1_1_QR Sens" xfId="910"/>
    <cellStyle name="_Sheet1_1_report" xfId="911"/>
    <cellStyle name="_Sheet1_1_report 2" xfId="912"/>
    <cellStyle name="_Sheet1_1_Securities" xfId="913"/>
    <cellStyle name="_Sheet1_1_Securities 2" xfId="914"/>
    <cellStyle name="_Sheet1_1_sens" xfId="915"/>
    <cellStyle name="_Sheet1_1_sens 2" xfId="916"/>
    <cellStyle name="_Sheet1_1_Sensitivities" xfId="917"/>
    <cellStyle name="_Sheet1_1_Settings" xfId="918"/>
    <cellStyle name="_Sheet1_1_Settings_BC INPUT" xfId="919"/>
    <cellStyle name="_Sheet1_1_Settings_BC INPUT 2" xfId="920"/>
    <cellStyle name="_Sheet1_1_Settings_Settings" xfId="921"/>
    <cellStyle name="_Sheet1_1_Settings_Settings 2" xfId="922"/>
    <cellStyle name="_Sheet1_1_Settings_Sheet1" xfId="923"/>
    <cellStyle name="_Sheet1_1_Settings_Sheet1 2" xfId="924"/>
    <cellStyle name="_Sheet1_1_Sheet1" xfId="925"/>
    <cellStyle name="_Sheet1_1_Sheet1_1" xfId="926"/>
    <cellStyle name="_Sheet1_1_Sheet1_1 2" xfId="927"/>
    <cellStyle name="_Sheet1_1_Sheet2" xfId="928"/>
    <cellStyle name="_Sheet1_1_Trade" xfId="929"/>
    <cellStyle name="_Sheet1_1_Trade 2" xfId="930"/>
    <cellStyle name="_Sheet1_1_trades" xfId="931"/>
    <cellStyle name="_Sheet1_1_trades 2" xfId="932"/>
    <cellStyle name="_Sheet1_1_trades_Aggregate Risk Summary v8" xfId="933"/>
    <cellStyle name="_Sheet1_1_trades_Aggregate Risk Summary v8 2" xfId="934"/>
    <cellStyle name="_Sheet1_1_Trades_Bespoke CDS" xfId="935"/>
    <cellStyle name="_Sheet1_1_Trades_by trade" xfId="936"/>
    <cellStyle name="_Sheet1_1_Trades_CDS" xfId="937"/>
    <cellStyle name="_Sheet1_1_trades_CDS_Bespoke CDS" xfId="938"/>
    <cellStyle name="_Sheet1_1_trades_CDS_Bespoke CDS 2" xfId="939"/>
    <cellStyle name="_Sheet1_1_trades_CDS_by trade" xfId="940"/>
    <cellStyle name="_Sheet1_1_trades_CDS_by trade 2" xfId="941"/>
    <cellStyle name="_Sheet1_1_trades_CDS_Correlation P&amp;L v122_10042007" xfId="942"/>
    <cellStyle name="_Sheet1_1_trades_CDS_Correlation P&amp;L v122_10042007 2" xfId="943"/>
    <cellStyle name="_Sheet1_1_trades_CDS_Curves" xfId="944"/>
    <cellStyle name="_Sheet1_1_trades_CDS_Curves 2" xfId="945"/>
    <cellStyle name="_Sheet1_1_Trades_CDS_Data" xfId="946"/>
    <cellStyle name="_Sheet1_1_Trades_CDS_Delta Preprocessor" xfId="947"/>
    <cellStyle name="_Sheet1_1_trades_CDS_FinalResult" xfId="948"/>
    <cellStyle name="_Sheet1_1_trades_CDS_FinalResult 2" xfId="949"/>
    <cellStyle name="_Sheet1_1_trades_CDS_FinalResult_20070705" xfId="950"/>
    <cellStyle name="_Sheet1_1_trades_CDS_FinalResult_20070705 2" xfId="951"/>
    <cellStyle name="_Sheet1_1_trades_CDS_Graph" xfId="952"/>
    <cellStyle name="_Sheet1_1_trades_CDS_Graph 2" xfId="953"/>
    <cellStyle name="_Sheet1_1_Trades_CDS_ID Mapping" xfId="954"/>
    <cellStyle name="_Sheet1_1_trades_CDS_Idx Sens" xfId="955"/>
    <cellStyle name="_Sheet1_1_trades_CDS_Idx Sens 2" xfId="956"/>
    <cellStyle name="_Sheet1_1_Trades_CDS_moves" xfId="957"/>
    <cellStyle name="_Sheet1_1_trades_CDS_MTD_Analysis_Oct" xfId="958"/>
    <cellStyle name="_Sheet1_1_trades_CDS_MTD_Analysis_Oct 2" xfId="959"/>
    <cellStyle name="_Sheet1_1_Trades_CDS_Portfolio to OL (01-24-08)" xfId="960"/>
    <cellStyle name="_Sheet1_1_Trades_CDS_Portfolio with Deltas" xfId="961"/>
    <cellStyle name="_Sheet1_1_Trades_CDS_Pricing_Preprocessor" xfId="962"/>
    <cellStyle name="_Sheet1_1_Trades_CDS_Pricing1" xfId="963"/>
    <cellStyle name="_Sheet1_1_Trades_CDS_Pricing1_Preprocessor" xfId="964"/>
    <cellStyle name="_Sheet1_1_Trades_CDS_Pricing2" xfId="965"/>
    <cellStyle name="_Sheet1_1_Trades_CDS_qr" xfId="966"/>
    <cellStyle name="_Sheet1_1_Trades_CDS_QR Sens" xfId="967"/>
    <cellStyle name="_Sheet1_1_trades_CDS_Securities" xfId="968"/>
    <cellStyle name="_Sheet1_1_trades_CDS_Securities 2" xfId="969"/>
    <cellStyle name="_Sheet1_1_Trades_CDS_sens" xfId="970"/>
    <cellStyle name="_Sheet1_1_Trades_CDS_Sensitivities" xfId="971"/>
    <cellStyle name="_Sheet1_1_trades_CDS_Sheet1" xfId="972"/>
    <cellStyle name="_Sheet1_1_trades_CDS_Sheet1 2" xfId="973"/>
    <cellStyle name="_Sheet1_1_Trades_CDS_Sheet1_1" xfId="974"/>
    <cellStyle name="_Sheet1_1_trades_CDS_Sheet1_Hedge" xfId="975"/>
    <cellStyle name="_Sheet1_1_trades_CDS_Sheet1_Hedge 2" xfId="976"/>
    <cellStyle name="_Sheet1_1_trades_CDS_Sheet1_moves" xfId="977"/>
    <cellStyle name="_Sheet1_1_trades_CDS_Sheet1_moves 2" xfId="978"/>
    <cellStyle name="_Sheet1_1_Trades_CDS_Sheet1_Sensitivities" xfId="979"/>
    <cellStyle name="_Sheet1_1_trades_CDS_Sheet1_trades" xfId="980"/>
    <cellStyle name="_Sheet1_1_trades_CDS_Sheet1_trades 2" xfId="981"/>
    <cellStyle name="_Sheet1_1_trades_CDS_Trade" xfId="982"/>
    <cellStyle name="_Sheet1_1_trades_CDS_Trade 2" xfId="983"/>
    <cellStyle name="_Sheet1_1_Trades_CDS_Trades" xfId="984"/>
    <cellStyle name="_Sheet1_1_trades_CDS_UBS daily marks" xfId="985"/>
    <cellStyle name="_Sheet1_1_trades_CDS_UBS daily marks 2" xfId="986"/>
    <cellStyle name="_Sheet1_1_trades_CDS_UBS marks" xfId="987"/>
    <cellStyle name="_Sheet1_1_trades_CDS_UBS marks 2" xfId="988"/>
    <cellStyle name="_Sheet1_1_Trades_Correlation P&amp;L v122_10042007" xfId="989"/>
    <cellStyle name="_Sheet1_1_Trades_Curves" xfId="990"/>
    <cellStyle name="_Sheet1_1_trades_Data" xfId="991"/>
    <cellStyle name="_Sheet1_1_trades_Data 2" xfId="992"/>
    <cellStyle name="_Sheet1_1_trades_Delta Preprocessor" xfId="993"/>
    <cellStyle name="_Sheet1_1_trades_Delta Preprocessor 2" xfId="994"/>
    <cellStyle name="_Sheet1_1_Trades_FinalResult" xfId="995"/>
    <cellStyle name="_Sheet1_1_Trades_FinalResult_20070705" xfId="996"/>
    <cellStyle name="_Sheet1_1_Trades_Graph" xfId="997"/>
    <cellStyle name="_Sheet1_1_Trades_GS7.5" xfId="998"/>
    <cellStyle name="_Sheet1_1_trades_ID Mapping" xfId="999"/>
    <cellStyle name="_Sheet1_1_trades_ID Mapping 2" xfId="1000"/>
    <cellStyle name="_Sheet1_1_trades_moves" xfId="1001"/>
    <cellStyle name="_Sheet1_1_trades_moves 2" xfId="1002"/>
    <cellStyle name="_Sheet1_1_Trades_MS6.5" xfId="1003"/>
    <cellStyle name="_Sheet1_1_Trades_MTD_Analysis_Oct" xfId="1004"/>
    <cellStyle name="_Sheet1_1_Trades_P&amp;L Forecaster" xfId="1005"/>
    <cellStyle name="_Sheet1_1_trades_Portfolio to OL (01-24-08)" xfId="1006"/>
    <cellStyle name="_Sheet1_1_trades_Portfolio to OL (01-24-08) 2" xfId="1007"/>
    <cellStyle name="_Sheet1_1_trades_Portfolio with Deltas" xfId="1008"/>
    <cellStyle name="_Sheet1_1_trades_Portfolio with Deltas 2" xfId="1009"/>
    <cellStyle name="_Sheet1_1_trades_Pricing" xfId="1010"/>
    <cellStyle name="_Sheet1_1_trades_Pricing 2" xfId="1011"/>
    <cellStyle name="_Sheet1_1_trades_Pricing_Preprocessor" xfId="1012"/>
    <cellStyle name="_Sheet1_1_trades_Pricing_Preprocessor 2" xfId="1013"/>
    <cellStyle name="_Sheet1_1_trades_Pricing1" xfId="1014"/>
    <cellStyle name="_Sheet1_1_trades_Pricing1 2" xfId="1015"/>
    <cellStyle name="_Sheet1_1_trades_Pricing1_Preprocessor" xfId="1016"/>
    <cellStyle name="_Sheet1_1_trades_Pricing1_Preprocessor 2" xfId="1017"/>
    <cellStyle name="_Sheet1_1_trades_Pricing2" xfId="1018"/>
    <cellStyle name="_Sheet1_1_trades_Pricing2 2" xfId="1019"/>
    <cellStyle name="_Sheet1_1_trades_qr" xfId="1020"/>
    <cellStyle name="_Sheet1_1_trades_qr 2" xfId="1021"/>
    <cellStyle name="_Sheet1_1_trades_QR Sens" xfId="1022"/>
    <cellStyle name="_Sheet1_1_trades_QR Sens 2" xfId="1023"/>
    <cellStyle name="_Sheet1_1_Trades_Securities" xfId="1024"/>
    <cellStyle name="_Sheet1_1_trades_Sensitivities" xfId="1025"/>
    <cellStyle name="_Sheet1_1_trades_Sensitivities 2" xfId="1026"/>
    <cellStyle name="_Sheet1_1_Trades_Sheet1" xfId="1027"/>
    <cellStyle name="_Sheet1_1_trades_Sheet1_1" xfId="1028"/>
    <cellStyle name="_Sheet1_1_trades_Sheet1_1 2" xfId="1029"/>
    <cellStyle name="_Sheet1_1_Trades_Sheet1_Hedge" xfId="1030"/>
    <cellStyle name="_Sheet1_1_Trades_Sheet1_moves" xfId="1031"/>
    <cellStyle name="_Sheet1_1_trades_Sheet1_Sensitivities" xfId="1032"/>
    <cellStyle name="_Sheet1_1_trades_Sheet1_Sensitivities 2" xfId="1033"/>
    <cellStyle name="_Sheet1_1_Trades_Sheet1_trades" xfId="1034"/>
    <cellStyle name="_Sheet1_1_Trades_Trade" xfId="1035"/>
    <cellStyle name="_Sheet1_1_Trades_UBS daily marks" xfId="1036"/>
    <cellStyle name="_Sheet1_1_Trades_UBS marks" xfId="1037"/>
    <cellStyle name="_Sheet1_1_UBS daily marks" xfId="1038"/>
    <cellStyle name="_Sheet1_1_UBS daily marks 2" xfId="1039"/>
    <cellStyle name="_Sheet1_1_UBS marks" xfId="1040"/>
    <cellStyle name="_Sheet1_1_UBS marks 2" xfId="1041"/>
    <cellStyle name="_Sheet1_1_Vermont" xfId="1042"/>
    <cellStyle name="_Sheet1_10-04 Samovar and Siberia" xfId="1043"/>
    <cellStyle name="_Sheet1_2" xfId="1044"/>
    <cellStyle name="_Sheet1_2 2" xfId="1045"/>
    <cellStyle name="_Sheet1_20060206_Pricer" xfId="1046"/>
    <cellStyle name="_Sheet1_20061703_Pricer(Antonin Portfolio)v2" xfId="1047"/>
    <cellStyle name="_Sheet1_2DCorrelator-new" xfId="1048"/>
    <cellStyle name="_Sheet1_3" xfId="1049"/>
    <cellStyle name="_Sheet1_ABTRI Corr Risk - Jan 16 2006" xfId="1050"/>
    <cellStyle name="_Sheet1_Analysis" xfId="1051"/>
    <cellStyle name="_Sheet1_BasketPricer" xfId="1052"/>
    <cellStyle name="_Sheet1_BasketPricer0627" xfId="1053"/>
    <cellStyle name="_Sheet1_BasketPricerAddin" xfId="1054"/>
    <cellStyle name="_Sheet1_BasketPricerAddin 2" xfId="1055"/>
    <cellStyle name="_Sheet1_BasketPricerAddinAnindya" xfId="1056"/>
    <cellStyle name="_Sheet1_BasketPricerAddinAnindya 2" xfId="1057"/>
    <cellStyle name="_Sheet1_BasketPricerTemplate_CDO" xfId="1058"/>
    <cellStyle name="_Sheet1_BasketPricerTemplate_CDO 2" xfId="1059"/>
    <cellStyle name="_Sheet1_BasketPricerTemplate_CDO_blank" xfId="1060"/>
    <cellStyle name="_Sheet1_BasketPricerTemplate_CDO_blank 2" xfId="1061"/>
    <cellStyle name="_Sheet1_BasketPricerTemplate_CDS" xfId="1062"/>
    <cellStyle name="_Sheet1_BasketPricerTemplate_CDS 2" xfId="1063"/>
    <cellStyle name="_Sheet1_BasketPricerTemplate_DefaultPV" xfId="1064"/>
    <cellStyle name="_Sheet1_BasketPricerTemplate_DefaultPV 2" xfId="1065"/>
    <cellStyle name="_Sheet1_BasketPricerTemplate_FlexHedge" xfId="1066"/>
    <cellStyle name="_Sheet1_BasketPricerTemplate_FlexHedge 2" xfId="1067"/>
    <cellStyle name="_Sheet1_BasketPricerTemplate_Help" xfId="1068"/>
    <cellStyle name="_Sheet1_BasketPricerTemplate_Help 2" xfId="1069"/>
    <cellStyle name="_Sheet1_Bespoke CC" xfId="1070"/>
    <cellStyle name="_Sheet1_Bespoke CDS" xfId="1071"/>
    <cellStyle name="_Sheet1_Bespoke CDS 2" xfId="1072"/>
    <cellStyle name="_Sheet1_Bespoke Pricer (Calyon LSS)" xfId="1073"/>
    <cellStyle name="_Sheet1_BespokePricer_20060119" xfId="1074"/>
    <cellStyle name="_Sheet1_BSAM Forward Tranche Pricer" xfId="1075"/>
    <cellStyle name="_Sheet1_BSAM Forward Tranche Pricer 2" xfId="1076"/>
    <cellStyle name="_Sheet1_cdo" xfId="1077"/>
    <cellStyle name="_Sheet1_cdo 2" xfId="1078"/>
    <cellStyle name="_Sheet1_cdo2oneplus" xfId="1079"/>
    <cellStyle name="_Sheet1_cdo2oneplus 2" xfId="1080"/>
    <cellStyle name="_Sheet1_CDS" xfId="1081"/>
    <cellStyle name="_Sheet1_CDX 10Y" xfId="1082"/>
    <cellStyle name="_Sheet1_CDX 5Y" xfId="1083"/>
    <cellStyle name="_Sheet1_Copy of BasketPricerAddin" xfId="1084"/>
    <cellStyle name="_Sheet1_Copy of BasketPricerAddin 2" xfId="1085"/>
    <cellStyle name="_Sheet1_Copy of BasketPricerAddin_13_07_05" xfId="1086"/>
    <cellStyle name="_Sheet1_Copy of BasketPricerAddin_13_07_05 2" xfId="1087"/>
    <cellStyle name="_Sheet1_Corr Marks" xfId="1088"/>
    <cellStyle name="_Sheet1_Corr Marks 2" xfId="1089"/>
    <cellStyle name="_Sheet1_corr notional equiv. (all)" xfId="1090"/>
    <cellStyle name="_Sheet1_Correlation" xfId="1091"/>
    <cellStyle name="_Sheet1_Correlation Mapping" xfId="1092"/>
    <cellStyle name="_Sheet1_CurveBuild" xfId="1093"/>
    <cellStyle name="_Sheet1_CurveBuild (2)" xfId="1094"/>
    <cellStyle name="_Sheet1_D_5yr" xfId="1095"/>
    <cellStyle name="_Sheet1_D_5yr 2" xfId="1096"/>
    <cellStyle name="_Sheet1_DATA_STS" xfId="1097"/>
    <cellStyle name="_Sheet1_gridData" xfId="1098"/>
    <cellStyle name="_Sheet1_Index Correlation Calibrator 20051018" xfId="1099"/>
    <cellStyle name="_Sheet1_Index Correlation Calibrator 20051018 2" xfId="1100"/>
    <cellStyle name="_Sheet1_Indicative Portfolio" xfId="1101"/>
    <cellStyle name="_Sheet1_Indicative Universe" xfId="1102"/>
    <cellStyle name="_Sheet1_Inputs&amp;Results" xfId="1103"/>
    <cellStyle name="_Sheet1_Inputs&amp;Results 2" xfId="1104"/>
    <cellStyle name="_Sheet1_New BasketPricerAddin" xfId="1105"/>
    <cellStyle name="_Sheet1_New BasketPricerAddin 2" xfId="1106"/>
    <cellStyle name="_Sheet1_Page 1" xfId="1107"/>
    <cellStyle name="_Sheet1_Page 1 (Main)" xfId="1108"/>
    <cellStyle name="_Sheet1_page 4" xfId="1109"/>
    <cellStyle name="_Sheet1_page 4 (Corr. Risk)" xfId="1110"/>
    <cellStyle name="_Sheet1_PDF Tables" xfId="1111"/>
    <cellStyle name="_Sheet1_Portfolio" xfId="1112"/>
    <cellStyle name="_Sheet1_Pricer" xfId="1113"/>
    <cellStyle name="_Sheet1_Pricer (Archeus ML Axe)" xfId="1114"/>
    <cellStyle name="_Sheet1_Pricer (BM#20)" xfId="1115"/>
    <cellStyle name="_Sheet1_Pricer (BM#20) 2" xfId="1116"/>
    <cellStyle name="_Sheet1_Pricer (RiverCapital)" xfId="1117"/>
    <cellStyle name="_Sheet1_Pricer (RiverCapital) 2" xfId="1118"/>
    <cellStyle name="_Sheet1_Pricer_20060206_Pricer" xfId="1119"/>
    <cellStyle name="_Sheet1_Pricer_20060206_Pricer 2" xfId="1120"/>
    <cellStyle name="_Sheet1_Pricer_20061703_Pricer(Antonin Portfolio)v2" xfId="1121"/>
    <cellStyle name="_Sheet1_Pricer_20061703_Pricer(Antonin Portfolio)v2 2" xfId="1122"/>
    <cellStyle name="_Sheet1_Pricer_BespokePricer_20060119" xfId="1123"/>
    <cellStyle name="_Sheet1_Pricer_BespokePricer_20060119 2" xfId="1124"/>
    <cellStyle name="_Sheet1_Pricer_CurveBuild" xfId="1125"/>
    <cellStyle name="_Sheet1_Pricer_CurveBuild (2)" xfId="1126"/>
    <cellStyle name="_Sheet1_Pricer_CurveBuild (2) 2" xfId="1127"/>
    <cellStyle name="_Sheet1_Pricer_CurveBuild 2" xfId="1128"/>
    <cellStyle name="_Sheet1_Pricer_CurveBuild 3" xfId="1129"/>
    <cellStyle name="_Sheet1_Pricer_CurveBuild 4" xfId="1130"/>
    <cellStyle name="_Sheet1_Pricer_CurveBuild 5" xfId="1131"/>
    <cellStyle name="_Sheet1_Pricer_CurveBuild 6" xfId="1132"/>
    <cellStyle name="_Sheet1_Pricer_CurveBuild 7" xfId="1133"/>
    <cellStyle name="_Sheet1_Pricer_CurveBuild 8" xfId="1134"/>
    <cellStyle name="_Sheet1_Pricer_CurveBuild 9" xfId="1135"/>
    <cellStyle name="_Sheet1_Pricer_Inputs&amp;Results" xfId="1136"/>
    <cellStyle name="_Sheet1_Pricer_PricerForAlex" xfId="1137"/>
    <cellStyle name="_Sheet1_Pricer_PricerForAlex 2" xfId="1138"/>
    <cellStyle name="_Sheet1_Pricer_PricerNew" xfId="1139"/>
    <cellStyle name="_Sheet1_Pricer_PricerNew 2" xfId="1140"/>
    <cellStyle name="_Sheet1_Pricer_PricerPort1" xfId="1141"/>
    <cellStyle name="_Sheet1_Pricer_PricerPort1 2" xfId="1142"/>
    <cellStyle name="_Sheet1_Pricer_PricerPort4" xfId="1143"/>
    <cellStyle name="_Sheet1_Pricer_PricerPort4 2" xfId="1144"/>
    <cellStyle name="_Sheet1_Pricer_PricingOutput" xfId="1145"/>
    <cellStyle name="_Sheet1_Pricer_PricingOutput 2" xfId="1146"/>
    <cellStyle name="_Sheet1_Pricer_Universe Info" xfId="1147"/>
    <cellStyle name="_Sheet1_Pricer_Universe Info 2" xfId="1148"/>
    <cellStyle name="_Sheet1_PricerForAlex" xfId="1149"/>
    <cellStyle name="_Sheet1_PricerNew" xfId="1150"/>
    <cellStyle name="_Sheet1_PricerPort1" xfId="1151"/>
    <cellStyle name="_Sheet1_PricerPort4" xfId="1152"/>
    <cellStyle name="_Sheet1_PricingOutput" xfId="1153"/>
    <cellStyle name="_Sheet1_rating" xfId="1154"/>
    <cellStyle name="_Sheet1_rating 2" xfId="1155"/>
    <cellStyle name="_Sheet1_ReadOnly-0-Rev-26-BasketPricer" xfId="1156"/>
    <cellStyle name="_Sheet1_ReadOnly-3-Rev-20-1DCorrelator-new" xfId="1157"/>
    <cellStyle name="_Sheet1_RecalcBaseCorr" xfId="1158"/>
    <cellStyle name="_Sheet1_RecalcBaseCorr 2" xfId="1159"/>
    <cellStyle name="_Sheet1_S&amp;P" xfId="1160"/>
    <cellStyle name="_Sheet1_S&amp;P Quick rating" xfId="1161"/>
    <cellStyle name="_Sheet1_S&amp;P Quick rating 2" xfId="1162"/>
    <cellStyle name="_Sheet1_Sheet1" xfId="1163"/>
    <cellStyle name="_Sheet1_Std Tranches Weekly Change - ROUNDING True 11-Sep-2006" xfId="1164"/>
    <cellStyle name="_Sheet1_Trade" xfId="1165"/>
    <cellStyle name="_Sheet1_Trades" xfId="1166"/>
    <cellStyle name="_Sheet1_Universe Info" xfId="1167"/>
    <cellStyle name="_Sheet1_WindTunnel_CDO" xfId="1168"/>
    <cellStyle name="_Sheet1_WindTunnel_CDO0627" xfId="1169"/>
    <cellStyle name="_Sheet1_Worksheet" xfId="1170"/>
    <cellStyle name="_Sheet2" xfId="1171"/>
    <cellStyle name="_Sheet2 2" xfId="1172"/>
    <cellStyle name="_Sheet2_Bespoke CC" xfId="1173"/>
    <cellStyle name="_Sheet2_CDS" xfId="1174"/>
    <cellStyle name="_Sheet2_Indicative Universe" xfId="1175"/>
    <cellStyle name="_Sheet2_Sheet1" xfId="1176"/>
    <cellStyle name="_Sheet2_Trade" xfId="1177"/>
    <cellStyle name="_Sheet2_Trades" xfId="1178"/>
    <cellStyle name="_Sheet2_Worksheet" xfId="1179"/>
    <cellStyle name="_Sheet3" xfId="1180"/>
    <cellStyle name="_Sheet3 2" xfId="1181"/>
    <cellStyle name="_Sheet3_1" xfId="1182"/>
    <cellStyle name="_Sheet3_Bespoke CC" xfId="1183"/>
    <cellStyle name="_Sheet3_BM29 Spds Dltas 31 MAR06" xfId="1184"/>
    <cellStyle name="_Sheet3_BM31 Spds Dltas 24 JUL06" xfId="1185"/>
    <cellStyle name="_Sheet3_BM40 Spds Dltas 20 JUL06" xfId="1186"/>
    <cellStyle name="_Sheet3_BM41 Spds Dltas 25 JUL06" xfId="1187"/>
    <cellStyle name="_Sheet3_BM42 Spds Dltas 25 JUL06" xfId="1188"/>
    <cellStyle name="_Sheet3_CDS" xfId="1189"/>
    <cellStyle name="_Sheet3_Copy of BM Ref Obs for MS" xfId="1190"/>
    <cellStyle name="_Sheet3_Indicative Universe" xfId="1191"/>
    <cellStyle name="_Sheet3_Sheet1" xfId="1192"/>
    <cellStyle name="_Sheet3_Trade" xfId="1193"/>
    <cellStyle name="_Sheet3_Trades" xfId="1194"/>
    <cellStyle name="_Sheet3_Worksheet" xfId="1195"/>
    <cellStyle name="_Sheet4" xfId="1196"/>
    <cellStyle name="_Sheet6" xfId="1197"/>
    <cellStyle name="_Sheet8" xfId="1198"/>
    <cellStyle name="_Single Name Processed" xfId="1199"/>
    <cellStyle name="_Single Name Risk Processed COB 03-Apr-06" xfId="1200"/>
    <cellStyle name="_Single Name Risk Processed COB 04-Feb-06" xfId="1201"/>
    <cellStyle name="_Single Name Risk Processed COB 04-Feb-06 Revised v2" xfId="1202"/>
    <cellStyle name="_Single Name Risk Processed COB 06-Mar-06" xfId="1203"/>
    <cellStyle name="_Single Name Risk Processed COB 07-Feb-06" xfId="1204"/>
    <cellStyle name="_Single Name Risk Processed COB 07-July-06 v1" xfId="1205"/>
    <cellStyle name="_Single Name Risk Processed COB 10-Feb-06 v2" xfId="1206"/>
    <cellStyle name="_Single Name Risk Processed COB 17-Feb-06" xfId="1207"/>
    <cellStyle name="_Single Name Risk Processed COB 24-Feb-06" xfId="1208"/>
    <cellStyle name="_Single Name Risk Processed COB 30-June-06" xfId="1209"/>
    <cellStyle name="_Single-Name Risk Template" xfId="1210"/>
    <cellStyle name="_SN" xfId="1211"/>
    <cellStyle name="_SN Sens" xfId="1212"/>
    <cellStyle name="_SN Sens 2" xfId="1213"/>
    <cellStyle name="_SpecialBonds" xfId="1214"/>
    <cellStyle name="_SpreadAdjust" xfId="1215"/>
    <cellStyle name="_SpreadTable" xfId="1216"/>
    <cellStyle name="_Star Life" xfId="1217"/>
    <cellStyle name="_SubHeading" xfId="1218"/>
    <cellStyle name="_Summary" xfId="1219"/>
    <cellStyle name="_SYN FX" xfId="1220"/>
    <cellStyle name="_TabExport" xfId="1221"/>
    <cellStyle name="_Table" xfId="1222"/>
    <cellStyle name="_TableHead" xfId="1223"/>
    <cellStyle name="_TableRowHead" xfId="1224"/>
    <cellStyle name="_Tables" xfId="1225"/>
    <cellStyle name="_TableSuperHead" xfId="1226"/>
    <cellStyle name="_Top 10" xfId="1227"/>
    <cellStyle name="_trac arb" xfId="1228"/>
    <cellStyle name="_TracxNA1" xfId="1229"/>
    <cellStyle name="_TracxNA1 2" xfId="1230"/>
    <cellStyle name="_Trade" xfId="1231"/>
    <cellStyle name="_Trade 2" xfId="1232"/>
    <cellStyle name="_Trade_1" xfId="1233"/>
    <cellStyle name="_Trade_1 2" xfId="1234"/>
    <cellStyle name="_Trade_BaseCorrelationTemplate v4" xfId="1235"/>
    <cellStyle name="_Trade_BaseCorrelationTemplate v4 2" xfId="1236"/>
    <cellStyle name="_Trade_BC" xfId="1237"/>
    <cellStyle name="_Trade_BC 2" xfId="1238"/>
    <cellStyle name="_Trade_BC INPUT" xfId="1239"/>
    <cellStyle name="_Trade_BC1" xfId="1240"/>
    <cellStyle name="_Trade_BC1 2" xfId="1241"/>
    <cellStyle name="_Trade_BC2" xfId="1242"/>
    <cellStyle name="_Trade_BC2 2" xfId="1243"/>
    <cellStyle name="_Trade_Bespoke CC" xfId="1244"/>
    <cellStyle name="_Trade_Bespoke CC 2" xfId="1245"/>
    <cellStyle name="_Trade_Bespoke CDS" xfId="1246"/>
    <cellStyle name="_Trade_BondScore" xfId="1247"/>
    <cellStyle name="_Trade_BondScore 2" xfId="1248"/>
    <cellStyle name="_Trade_by name" xfId="1249"/>
    <cellStyle name="_Trade_by trade" xfId="1250"/>
    <cellStyle name="_Trade_CDS" xfId="1251"/>
    <cellStyle name="_Trade_CDS_Bespoke CDS" xfId="1252"/>
    <cellStyle name="_Trade_CDS_Bespoke CDS 2" xfId="1253"/>
    <cellStyle name="_Trade_CDS_by trade" xfId="1254"/>
    <cellStyle name="_Trade_CDS_by trade 2" xfId="1255"/>
    <cellStyle name="_Trade_CDS_Correlation P&amp;L v122_10042007" xfId="1256"/>
    <cellStyle name="_Trade_CDS_Correlation P&amp;L v122_10042007 2" xfId="1257"/>
    <cellStyle name="_Trade_CDS_Curves" xfId="1258"/>
    <cellStyle name="_Trade_CDS_Curves 2" xfId="1259"/>
    <cellStyle name="_Trade_CDS_Data" xfId="1260"/>
    <cellStyle name="_Trade_CDS_Delta Preprocessor" xfId="1261"/>
    <cellStyle name="_Trade_CDS_FinalResult" xfId="1262"/>
    <cellStyle name="_Trade_CDS_FinalResult 2" xfId="1263"/>
    <cellStyle name="_Trade_CDS_FinalResult_20070705" xfId="1264"/>
    <cellStyle name="_Trade_CDS_FinalResult_20070705 2" xfId="1265"/>
    <cellStyle name="_Trade_CDS_Graph" xfId="1266"/>
    <cellStyle name="_Trade_CDS_Graph 2" xfId="1267"/>
    <cellStyle name="_Trade_CDS_ID Mapping" xfId="1268"/>
    <cellStyle name="_Trade_CDS_Idx Sens" xfId="1269"/>
    <cellStyle name="_Trade_CDS_Idx Sens 2" xfId="1270"/>
    <cellStyle name="_Trade_CDS_moves" xfId="1271"/>
    <cellStyle name="_Trade_CDS_MTD_Analysis_Oct" xfId="1272"/>
    <cellStyle name="_Trade_CDS_MTD_Analysis_Oct 2" xfId="1273"/>
    <cellStyle name="_Trade_CDS_Portfolio to OL (01-24-08)" xfId="1274"/>
    <cellStyle name="_Trade_CDS_Portfolio with Deltas" xfId="1275"/>
    <cellStyle name="_Trade_CDS_Pricing_Preprocessor" xfId="1276"/>
    <cellStyle name="_Trade_CDS_Pricing1" xfId="1277"/>
    <cellStyle name="_Trade_CDS_Pricing1_Preprocessor" xfId="1278"/>
    <cellStyle name="_Trade_CDS_Pricing2" xfId="1279"/>
    <cellStyle name="_Trade_CDS_qr" xfId="1280"/>
    <cellStyle name="_Trade_CDS_QR Sens" xfId="1281"/>
    <cellStyle name="_Trade_CDS_Securities" xfId="1282"/>
    <cellStyle name="_Trade_CDS_Securities 2" xfId="1283"/>
    <cellStyle name="_Trade_CDS_sens" xfId="1284"/>
    <cellStyle name="_Trade_CDS_Sensitivities" xfId="1285"/>
    <cellStyle name="_Trade_CDS_Sheet1" xfId="1286"/>
    <cellStyle name="_Trade_CDS_Sheet1 2" xfId="1287"/>
    <cellStyle name="_Trade_CDS_Sheet1_1" xfId="1288"/>
    <cellStyle name="_Trade_CDS_Sheet1_Hedge" xfId="1289"/>
    <cellStyle name="_Trade_CDS_Sheet1_Hedge 2" xfId="1290"/>
    <cellStyle name="_Trade_CDS_Sheet1_moves" xfId="1291"/>
    <cellStyle name="_Trade_CDS_Sheet1_moves 2" xfId="1292"/>
    <cellStyle name="_Trade_CDS_Sheet1_Sensitivities" xfId="1293"/>
    <cellStyle name="_Trade_CDS_Sheet1_trades" xfId="1294"/>
    <cellStyle name="_Trade_CDS_Sheet1_trades 2" xfId="1295"/>
    <cellStyle name="_Trade_CDS_Trade" xfId="1296"/>
    <cellStyle name="_Trade_CDS_Trade 2" xfId="1297"/>
    <cellStyle name="_Trade_CDS_Trades" xfId="1298"/>
    <cellStyle name="_Trade_CDS_UBS daily marks" xfId="1299"/>
    <cellStyle name="_Trade_CDS_UBS daily marks 2" xfId="1300"/>
    <cellStyle name="_Trade_CDS_UBS marks" xfId="1301"/>
    <cellStyle name="_Trade_CDS_UBS marks 2" xfId="1302"/>
    <cellStyle name="_Trade_Correlation P&amp;L v122_10042007" xfId="1303"/>
    <cellStyle name="_Trade_Curves" xfId="1304"/>
    <cellStyle name="_Trade_Data" xfId="1305"/>
    <cellStyle name="_Trade_Data 2" xfId="1306"/>
    <cellStyle name="_Trade_Delta Preprocessor" xfId="1307"/>
    <cellStyle name="_Trade_Delta Preprocessor 2" xfId="1308"/>
    <cellStyle name="_Trade_Graph" xfId="1309"/>
    <cellStyle name="_Trade_ID Mapping" xfId="1310"/>
    <cellStyle name="_Trade_ID Mapping 2" xfId="1311"/>
    <cellStyle name="_Trade_Index CC" xfId="1312"/>
    <cellStyle name="_Trade_Index CC 2" xfId="1313"/>
    <cellStyle name="_Trade_Input" xfId="1314"/>
    <cellStyle name="_Trade_Input_1" xfId="1315"/>
    <cellStyle name="_Trade_Input_1 2" xfId="1316"/>
    <cellStyle name="_Trade_Input_Bespoke CDS" xfId="1317"/>
    <cellStyle name="_Trade_Input_Bespoke CDS 2" xfId="1318"/>
    <cellStyle name="_Trade_Input_CDS" xfId="1319"/>
    <cellStyle name="_Trade_Input_CDS_1" xfId="1320"/>
    <cellStyle name="_Trade_Input_CDS_1 2" xfId="1321"/>
    <cellStyle name="_Trade_Input_Curves" xfId="1322"/>
    <cellStyle name="_Trade_Input_Curves 2" xfId="1323"/>
    <cellStyle name="_Trade_Input_Data" xfId="1324"/>
    <cellStyle name="_Trade_Input_FinalResult" xfId="1325"/>
    <cellStyle name="_Trade_Input_FinalResult 2" xfId="1326"/>
    <cellStyle name="_Trade_Input_FinalResult_20070705" xfId="1327"/>
    <cellStyle name="_Trade_Input_FinalResult_20070705 2" xfId="1328"/>
    <cellStyle name="_Trade_Input_Graph" xfId="1329"/>
    <cellStyle name="_Trade_Input_Graph 2" xfId="1330"/>
    <cellStyle name="_Trade_Input_Input" xfId="1331"/>
    <cellStyle name="_Trade_Input_Input 2" xfId="1332"/>
    <cellStyle name="_Trade_Input_moves" xfId="1333"/>
    <cellStyle name="_Trade_Input_MTD_Analysis_Oct" xfId="1334"/>
    <cellStyle name="_Trade_Input_MTD_Analysis_Oct 2" xfId="1335"/>
    <cellStyle name="_Trade_Input_Portfolio to OL (01-24-08)" xfId="1336"/>
    <cellStyle name="_Trade_Input_Portfolio with Deltas" xfId="1337"/>
    <cellStyle name="_Trade_Input_Pricing_Preprocessor" xfId="1338"/>
    <cellStyle name="_Trade_Input_Pricing1_Preprocessor" xfId="1339"/>
    <cellStyle name="_Trade_Input_Pricing2" xfId="1340"/>
    <cellStyle name="_Trade_Input_QR Sens" xfId="1341"/>
    <cellStyle name="_Trade_Input_Securities" xfId="1342"/>
    <cellStyle name="_Trade_Input_Securities 2" xfId="1343"/>
    <cellStyle name="_Trade_Input_Sensitivities" xfId="1344"/>
    <cellStyle name="_Trade_Input_Settings" xfId="1345"/>
    <cellStyle name="_Trade_Input_Settings 2" xfId="1346"/>
    <cellStyle name="_Trade_Input_Sheet1" xfId="1347"/>
    <cellStyle name="_Trade_Input_Sheet1 2" xfId="1348"/>
    <cellStyle name="_Trade_Input_Sheet1_1" xfId="1349"/>
    <cellStyle name="_Trade_Input_Sheet1_Hedge" xfId="1350"/>
    <cellStyle name="_Trade_Input_Sheet1_Hedge 2" xfId="1351"/>
    <cellStyle name="_Trade_Input_Sheet1_moves" xfId="1352"/>
    <cellStyle name="_Trade_Input_Sheet1_moves 2" xfId="1353"/>
    <cellStyle name="_Trade_Input_Sheet1_Sensitivities" xfId="1354"/>
    <cellStyle name="_Trade_Input_Sheet1_Sheet1" xfId="1355"/>
    <cellStyle name="_Trade_Input_Sheet1_trades" xfId="1356"/>
    <cellStyle name="_Trade_Input_Sheet1_trades 2" xfId="1357"/>
    <cellStyle name="_Trade_Input_Sheet2" xfId="1358"/>
    <cellStyle name="_Trade_Input_Trade" xfId="1359"/>
    <cellStyle name="_Trade_Input_Trade 2" xfId="1360"/>
    <cellStyle name="_Trade_Input_Trades" xfId="1361"/>
    <cellStyle name="_Trade_Input_UBS daily marks" xfId="1362"/>
    <cellStyle name="_Trade_Input_UBS daily marks 2" xfId="1363"/>
    <cellStyle name="_Trade_Input_UBS marks" xfId="1364"/>
    <cellStyle name="_Trade_Input_UBS marks 2" xfId="1365"/>
    <cellStyle name="_Trade_moves" xfId="1366"/>
    <cellStyle name="_Trade_moves 2" xfId="1367"/>
    <cellStyle name="_Trade_MTD_Analysis_Oct" xfId="1368"/>
    <cellStyle name="_Trade_Portfolio to OL (01-24-08)" xfId="1369"/>
    <cellStyle name="_Trade_Portfolio to OL (01-24-08) 2" xfId="1370"/>
    <cellStyle name="_Trade_Portfolio with Deltas" xfId="1371"/>
    <cellStyle name="_Trade_Portfolio with Deltas 2" xfId="1372"/>
    <cellStyle name="_Trade_Pricing_Preprocessor" xfId="1373"/>
    <cellStyle name="_Trade_Pricing_Preprocessor 2" xfId="1374"/>
    <cellStyle name="_Trade_Pricing1" xfId="1375"/>
    <cellStyle name="_Trade_Pricing1 2" xfId="1376"/>
    <cellStyle name="_Trade_Pricing1_Preprocessor" xfId="1377"/>
    <cellStyle name="_Trade_Pricing1_Preprocessor 2" xfId="1378"/>
    <cellStyle name="_Trade_Pricing2" xfId="1379"/>
    <cellStyle name="_Trade_Pricing2 2" xfId="1380"/>
    <cellStyle name="_Trade_qr" xfId="1381"/>
    <cellStyle name="_Trade_qr 2" xfId="1382"/>
    <cellStyle name="_Trade_QR Sens" xfId="1383"/>
    <cellStyle name="_Trade_QR Sens 2" xfId="1384"/>
    <cellStyle name="_Trade_Securities" xfId="1385"/>
    <cellStyle name="_Trade_Securities 2" xfId="1386"/>
    <cellStyle name="_Trade_Securities_1" xfId="1387"/>
    <cellStyle name="_Trade_sens" xfId="1388"/>
    <cellStyle name="_Trade_sens 2" xfId="1389"/>
    <cellStyle name="_Trade_Sensitivities" xfId="1390"/>
    <cellStyle name="_Trade_Sensitivities 2" xfId="1391"/>
    <cellStyle name="_Trade_Sheet1" xfId="1392"/>
    <cellStyle name="_Trade_Sheet1_1" xfId="1393"/>
    <cellStyle name="_Trade_Sheet1_1 2" xfId="1394"/>
    <cellStyle name="_Trade_Sheet1_Hedge" xfId="1395"/>
    <cellStyle name="_Trade_Sheet1_moves" xfId="1396"/>
    <cellStyle name="_Trade_Sheet1_Sensitivities" xfId="1397"/>
    <cellStyle name="_Trade_Sheet1_Sensitivities 2" xfId="1398"/>
    <cellStyle name="_Trade_Sheet1_trades" xfId="1399"/>
    <cellStyle name="_Trade_Sheet2" xfId="1400"/>
    <cellStyle name="_Trade_Tr Sens" xfId="1401"/>
    <cellStyle name="_Trade_Tr Sens 2" xfId="1402"/>
    <cellStyle name="_Trade_Trade" xfId="1403"/>
    <cellStyle name="_Trade_Trade_1" xfId="1404"/>
    <cellStyle name="_Trade_Trade_1 2" xfId="1405"/>
    <cellStyle name="_Trade_Trades" xfId="1406"/>
    <cellStyle name="_Trade_Trades 2" xfId="1407"/>
    <cellStyle name="_Trade_UBS daily marks" xfId="1408"/>
    <cellStyle name="_Trade_UBS marks" xfId="1409"/>
    <cellStyle name="_TradeDump" xfId="1410"/>
    <cellStyle name="_Trades" xfId="1411"/>
    <cellStyle name="_Trades 2" xfId="1412"/>
    <cellStyle name="_trades_Aggregate Risk Summary v8" xfId="1413"/>
    <cellStyle name="_trades_Aggregate Risk Summary v8 2" xfId="1414"/>
    <cellStyle name="_Trades_Bespoke CDS" xfId="1415"/>
    <cellStyle name="_Trades_Bespoke CDS_1" xfId="1416"/>
    <cellStyle name="_Trades_Bespoke CDS_1 2" xfId="1417"/>
    <cellStyle name="_Trades_by trade" xfId="1418"/>
    <cellStyle name="_Trades_CDS" xfId="1419"/>
    <cellStyle name="_trades_CDS_Bespoke CDS" xfId="1420"/>
    <cellStyle name="_trades_CDS_Bespoke CDS 2" xfId="1421"/>
    <cellStyle name="_trades_CDS_by trade" xfId="1422"/>
    <cellStyle name="_trades_CDS_by trade 2" xfId="1423"/>
    <cellStyle name="_trades_CDS_Correlation P&amp;L v122_10042007" xfId="1424"/>
    <cellStyle name="_trades_CDS_Correlation P&amp;L v122_10042007 2" xfId="1425"/>
    <cellStyle name="_trades_CDS_Curves" xfId="1426"/>
    <cellStyle name="_trades_CDS_Curves 2" xfId="1427"/>
    <cellStyle name="_Trades_CDS_Data" xfId="1428"/>
    <cellStyle name="_Trades_CDS_Delta Preprocessor" xfId="1429"/>
    <cellStyle name="_trades_CDS_FinalResult" xfId="1430"/>
    <cellStyle name="_trades_CDS_FinalResult 2" xfId="1431"/>
    <cellStyle name="_trades_CDS_FinalResult_20070705" xfId="1432"/>
    <cellStyle name="_trades_CDS_FinalResult_20070705 2" xfId="1433"/>
    <cellStyle name="_trades_CDS_Graph" xfId="1434"/>
    <cellStyle name="_trades_CDS_Graph 2" xfId="1435"/>
    <cellStyle name="_Trades_CDS_ID Mapping" xfId="1436"/>
    <cellStyle name="_trades_CDS_Idx Sens" xfId="1437"/>
    <cellStyle name="_trades_CDS_Idx Sens 2" xfId="1438"/>
    <cellStyle name="_Trades_CDS_moves" xfId="1439"/>
    <cellStyle name="_trades_CDS_MTD_Analysis_Oct" xfId="1440"/>
    <cellStyle name="_trades_CDS_MTD_Analysis_Oct 2" xfId="1441"/>
    <cellStyle name="_Trades_CDS_Portfolio to OL (01-24-08)" xfId="1442"/>
    <cellStyle name="_Trades_CDS_Portfolio with Deltas" xfId="1443"/>
    <cellStyle name="_Trades_CDS_Pricing_Preprocessor" xfId="1444"/>
    <cellStyle name="_Trades_CDS_Pricing1" xfId="1445"/>
    <cellStyle name="_Trades_CDS_Pricing1_Preprocessor" xfId="1446"/>
    <cellStyle name="_Trades_CDS_Pricing2" xfId="1447"/>
    <cellStyle name="_Trades_CDS_qr" xfId="1448"/>
    <cellStyle name="_Trades_CDS_QR Sens" xfId="1449"/>
    <cellStyle name="_trades_CDS_Securities" xfId="1450"/>
    <cellStyle name="_trades_CDS_Securities 2" xfId="1451"/>
    <cellStyle name="_Trades_CDS_sens" xfId="1452"/>
    <cellStyle name="_Trades_CDS_Sensitivities" xfId="1453"/>
    <cellStyle name="_trades_CDS_Sheet1" xfId="1454"/>
    <cellStyle name="_trades_CDS_Sheet1 2" xfId="1455"/>
    <cellStyle name="_Trades_CDS_Sheet1_1" xfId="1456"/>
    <cellStyle name="_trades_CDS_Sheet1_Hedge" xfId="1457"/>
    <cellStyle name="_trades_CDS_Sheet1_Hedge 2" xfId="1458"/>
    <cellStyle name="_trades_CDS_Sheet1_moves" xfId="1459"/>
    <cellStyle name="_trades_CDS_Sheet1_moves 2" xfId="1460"/>
    <cellStyle name="_Trades_CDS_Sheet1_Sensitivities" xfId="1461"/>
    <cellStyle name="_trades_CDS_Sheet1_trades" xfId="1462"/>
    <cellStyle name="_trades_CDS_Sheet1_trades 2" xfId="1463"/>
    <cellStyle name="_trades_CDS_Trade" xfId="1464"/>
    <cellStyle name="_trades_CDS_Trade 2" xfId="1465"/>
    <cellStyle name="_Trades_CDS_Trades" xfId="1466"/>
    <cellStyle name="_trades_CDS_UBS daily marks" xfId="1467"/>
    <cellStyle name="_trades_CDS_UBS daily marks 2" xfId="1468"/>
    <cellStyle name="_trades_CDS_UBS marks" xfId="1469"/>
    <cellStyle name="_trades_CDS_UBS marks 2" xfId="1470"/>
    <cellStyle name="_Trades_Correlation P&amp;L v122_10042007" xfId="1471"/>
    <cellStyle name="_Trades_Curves" xfId="1472"/>
    <cellStyle name="_trades_Data" xfId="1473"/>
    <cellStyle name="_trades_Data 2" xfId="1474"/>
    <cellStyle name="_trades_Delta Preprocessor" xfId="1475"/>
    <cellStyle name="_trades_Delta Preprocessor 2" xfId="1476"/>
    <cellStyle name="_Trades_FinalResult" xfId="1477"/>
    <cellStyle name="_Trades_FinalResult_20070705" xfId="1478"/>
    <cellStyle name="_Trades_Graph" xfId="1479"/>
    <cellStyle name="_Trades_GS7.5" xfId="1480"/>
    <cellStyle name="_trades_ID Mapping" xfId="1481"/>
    <cellStyle name="_trades_ID Mapping 2" xfId="1482"/>
    <cellStyle name="_trades_moves" xfId="1483"/>
    <cellStyle name="_trades_moves 2" xfId="1484"/>
    <cellStyle name="_Trades_MS6.5" xfId="1485"/>
    <cellStyle name="_Trades_MTD_Analysis_Oct" xfId="1486"/>
    <cellStyle name="_Trades_P&amp;L Forecaster" xfId="1487"/>
    <cellStyle name="_trades_Portfolio to OL (01-24-08)" xfId="1488"/>
    <cellStyle name="_trades_Portfolio to OL (01-24-08) 2" xfId="1489"/>
    <cellStyle name="_trades_Portfolio with Deltas" xfId="1490"/>
    <cellStyle name="_trades_Portfolio with Deltas 2" xfId="1491"/>
    <cellStyle name="_trades_Pricing" xfId="1492"/>
    <cellStyle name="_trades_Pricing 2" xfId="1493"/>
    <cellStyle name="_trades_Pricing_Preprocessor" xfId="1494"/>
    <cellStyle name="_trades_Pricing_Preprocessor 2" xfId="1495"/>
    <cellStyle name="_trades_Pricing1" xfId="1496"/>
    <cellStyle name="_trades_Pricing1 2" xfId="1497"/>
    <cellStyle name="_trades_Pricing1_Preprocessor" xfId="1498"/>
    <cellStyle name="_trades_Pricing1_Preprocessor 2" xfId="1499"/>
    <cellStyle name="_trades_Pricing2" xfId="1500"/>
    <cellStyle name="_trades_Pricing2 2" xfId="1501"/>
    <cellStyle name="_trades_qr" xfId="1502"/>
    <cellStyle name="_trades_qr 2" xfId="1503"/>
    <cellStyle name="_trades_QR Sens" xfId="1504"/>
    <cellStyle name="_trades_QR Sens 2" xfId="1505"/>
    <cellStyle name="_Trades_Securities" xfId="1506"/>
    <cellStyle name="_trades_Sensitivities" xfId="1507"/>
    <cellStyle name="_trades_Sensitivities 2" xfId="1508"/>
    <cellStyle name="_Trades_Sheet1" xfId="1509"/>
    <cellStyle name="_trades_Sheet1_1" xfId="1510"/>
    <cellStyle name="_trades_Sheet1_1 2" xfId="1511"/>
    <cellStyle name="_Trades_Sheet1_Hedge" xfId="1512"/>
    <cellStyle name="_Trades_Sheet1_moves" xfId="1513"/>
    <cellStyle name="_trades_Sheet1_Sensitivities" xfId="1514"/>
    <cellStyle name="_trades_Sheet1_Sensitivities 2" xfId="1515"/>
    <cellStyle name="_Trades_Sheet1_trades" xfId="1516"/>
    <cellStyle name="_Trades_Trade" xfId="1517"/>
    <cellStyle name="_Trades_UBS daily marks" xfId="1518"/>
    <cellStyle name="_Trades_UBS marks" xfId="1519"/>
    <cellStyle name="_trades_Worksheet" xfId="1520"/>
    <cellStyle name="_trades_Worksheet 2" xfId="1521"/>
    <cellStyle name="_Tranche2 (2)" xfId="1522"/>
    <cellStyle name="_TURKEYBALANCESHEET" xfId="1523"/>
    <cellStyle name="_UBS daily marks" xfId="1524"/>
    <cellStyle name="_UBS daily marks 2" xfId="1525"/>
    <cellStyle name="_UBS marks" xfId="1526"/>
    <cellStyle name="_UBS marks 2" xfId="1527"/>
    <cellStyle name="_Underlying Deal MegaMuncher 1.2.1" xfId="1528"/>
    <cellStyle name="_Upfront dv01" xfId="1529"/>
    <cellStyle name="_v6 Coast index-based xover ratings optimization 21-mar-2005" xfId="1530"/>
    <cellStyle name="_Vanilla Risk v2.5" xfId="1531"/>
    <cellStyle name="_vcmoWrap" xfId="1532"/>
    <cellStyle name="_VECTOR Output" xfId="1533"/>
    <cellStyle name="_WindTunnel_CDO" xfId="1534"/>
    <cellStyle name="_WindTunnel_CDO0627" xfId="1535"/>
    <cellStyle name="_WorldCupIII 061906" xfId="1536"/>
    <cellStyle name="_WorldCupIII 061906 2" xfId="1537"/>
    <cellStyle name="_Xx" xfId="1538"/>
    <cellStyle name="_Xx_~temp~705547512a" xfId="1539"/>
    <cellStyle name="_Xx_fastrack_sheet" xfId="1540"/>
    <cellStyle name="_Xx_FTA Data" xfId="1541"/>
    <cellStyle name="_Xx_O" xfId="1542"/>
    <cellStyle name="_Xy" xfId="1543"/>
    <cellStyle name="_Ya" xfId="1544"/>
    <cellStyle name="_Ya_1" xfId="1545"/>
    <cellStyle name="_Yn" xfId="1546"/>
    <cellStyle name="_Z_FRONT" xfId="1547"/>
    <cellStyle name="_Zz" xfId="1548"/>
    <cellStyle name="£ BP" xfId="1549"/>
    <cellStyle name="¥ JY" xfId="1550"/>
    <cellStyle name="=C:\WINNT35\SYSTEM32\COMMAND.COM" xfId="1551"/>
    <cellStyle name="•W€_NewOriginal100" xfId="1552"/>
    <cellStyle name="1dp" xfId="1553"/>
    <cellStyle name="20% - Accent1 2" xfId="1554"/>
    <cellStyle name="20% - Accent1 3" xfId="1555"/>
    <cellStyle name="20% - Accent2 2" xfId="1556"/>
    <cellStyle name="20% - Accent2 3" xfId="1557"/>
    <cellStyle name="20% - Accent3 2" xfId="1558"/>
    <cellStyle name="20% - Accent3 3" xfId="1559"/>
    <cellStyle name="20% - Accent4 2" xfId="1560"/>
    <cellStyle name="20% - Accent4 3" xfId="1561"/>
    <cellStyle name="20% - Accent5 2" xfId="1562"/>
    <cellStyle name="20% - Accent5 3" xfId="1563"/>
    <cellStyle name="20% - Accent6 2" xfId="1564"/>
    <cellStyle name="20% - Accent6 3" xfId="1565"/>
    <cellStyle name="2dp" xfId="1566"/>
    <cellStyle name="3dp" xfId="1567"/>
    <cellStyle name="40% - Accent1 2" xfId="1568"/>
    <cellStyle name="40% - Accent1 3" xfId="1569"/>
    <cellStyle name="40% - Accent2 2" xfId="1570"/>
    <cellStyle name="40% - Accent2 3" xfId="1571"/>
    <cellStyle name="40% - Accent3 2" xfId="1572"/>
    <cellStyle name="40% - Accent3 3" xfId="1573"/>
    <cellStyle name="40% - Accent4 2" xfId="1574"/>
    <cellStyle name="40% - Accent4 3" xfId="1575"/>
    <cellStyle name="40% - Accent5 2" xfId="1576"/>
    <cellStyle name="40% - Accent5 3" xfId="1577"/>
    <cellStyle name="40% - Accent6 2" xfId="1578"/>
    <cellStyle name="40% - Accent6 3" xfId="1579"/>
    <cellStyle name="4dp" xfId="1580"/>
    <cellStyle name="60% - Accent1 2" xfId="1581"/>
    <cellStyle name="60% - Accent1 3" xfId="1582"/>
    <cellStyle name="60% - Accent2 2" xfId="1583"/>
    <cellStyle name="60% - Accent2 3" xfId="1584"/>
    <cellStyle name="60% - Accent3 2" xfId="1585"/>
    <cellStyle name="60% - Accent3 3" xfId="1586"/>
    <cellStyle name="60% - Accent4 2" xfId="1587"/>
    <cellStyle name="60% - Accent4 3" xfId="1588"/>
    <cellStyle name="60% - Accent5 2" xfId="1589"/>
    <cellStyle name="60% - Accent5 3" xfId="1590"/>
    <cellStyle name="60% - Accent6 2" xfId="1591"/>
    <cellStyle name="60% - Accent6 3" xfId="1592"/>
    <cellStyle name="8dp" xfId="1593"/>
    <cellStyle name="a/c" xfId="1594"/>
    <cellStyle name="Accent1 2" xfId="1595"/>
    <cellStyle name="Accent1 3" xfId="1596"/>
    <cellStyle name="Accent2 2" xfId="1597"/>
    <cellStyle name="Accent2 3" xfId="1598"/>
    <cellStyle name="Accent3 2" xfId="1599"/>
    <cellStyle name="Accent3 3" xfId="1600"/>
    <cellStyle name="Accent4 2" xfId="1601"/>
    <cellStyle name="Accent4 3" xfId="1602"/>
    <cellStyle name="Accent5 2" xfId="1603"/>
    <cellStyle name="Accent5 3" xfId="1604"/>
    <cellStyle name="Accent6 2" xfId="1605"/>
    <cellStyle name="Accent6 3" xfId="1606"/>
    <cellStyle name="ALIB Output" xfId="1607"/>
    <cellStyle name="AminPageHeading" xfId="1608"/>
    <cellStyle name="AppSvrCode" xfId="1609"/>
    <cellStyle name="Array" xfId="1610"/>
    <cellStyle name="AskSide" xfId="1611"/>
    <cellStyle name="AutoFormat Options" xfId="1612"/>
    <cellStyle name="b0let" xfId="1613"/>
    <cellStyle name="back" xfId="1614"/>
    <cellStyle name="Background" xfId="1615"/>
    <cellStyle name="Bad 2" xfId="1616"/>
    <cellStyle name="Bad 3" xfId="1617"/>
    <cellStyle name="BidSide" xfId="1618"/>
    <cellStyle name="black" xfId="1619"/>
    <cellStyle name="BlankedZeros" xfId="1620"/>
    <cellStyle name="BlankedZeros 2" xfId="1621"/>
    <cellStyle name="Body" xfId="1622"/>
    <cellStyle name="Bold" xfId="1623"/>
    <cellStyle name="Bold 2" xfId="1624"/>
    <cellStyle name="Bold/Border" xfId="1625"/>
    <cellStyle name="Bol-Data" xfId="1626"/>
    <cellStyle name="bolet" xfId="1627"/>
    <cellStyle name="Boletim" xfId="1628"/>
    <cellStyle name="Border" xfId="1629"/>
    <cellStyle name="Border Heavy" xfId="1630"/>
    <cellStyle name="Border Thin" xfId="1631"/>
    <cellStyle name="bullet" xfId="1632"/>
    <cellStyle name="Calculation 2" xfId="1633"/>
    <cellStyle name="Calculation 3" xfId="1634"/>
    <cellStyle name="Changed" xfId="1635"/>
    <cellStyle name="Check" xfId="1636"/>
    <cellStyle name="Check Cell 2" xfId="1637"/>
    <cellStyle name="Check Cell 3" xfId="1638"/>
    <cellStyle name="code" xfId="1639"/>
    <cellStyle name="Colourless" xfId="1640"/>
    <cellStyle name="Comma" xfId="2523" builtinId="3"/>
    <cellStyle name="Comma  - Style1" xfId="1641"/>
    <cellStyle name="Comma  - Style2" xfId="1642"/>
    <cellStyle name="Comma  - Style3" xfId="1643"/>
    <cellStyle name="Comma  - Style4" xfId="1644"/>
    <cellStyle name="Comma  - Style5" xfId="1645"/>
    <cellStyle name="Comma  - Style6" xfId="1646"/>
    <cellStyle name="Comma  - Style7" xfId="1647"/>
    <cellStyle name="Comma  - Style8" xfId="1648"/>
    <cellStyle name="Comma 0" xfId="1649"/>
    <cellStyle name="Comma 10" xfId="1650"/>
    <cellStyle name="Comma 11" xfId="1651"/>
    <cellStyle name="Comma 12" xfId="1652"/>
    <cellStyle name="Comma 13" xfId="1653"/>
    <cellStyle name="Comma 14" xfId="1654"/>
    <cellStyle name="Comma 15" xfId="1655"/>
    <cellStyle name="Comma 16" xfId="1656"/>
    <cellStyle name="Comma 17" xfId="1657"/>
    <cellStyle name="Comma 18" xfId="1658"/>
    <cellStyle name="Comma 19" xfId="1659"/>
    <cellStyle name="Comma 2" xfId="1660"/>
    <cellStyle name="Comma 20" xfId="1661"/>
    <cellStyle name="Comma 21" xfId="1662"/>
    <cellStyle name="Comma 22" xfId="1663"/>
    <cellStyle name="Comma 23" xfId="1664"/>
    <cellStyle name="Comma 24" xfId="1665"/>
    <cellStyle name="Comma 25" xfId="1666"/>
    <cellStyle name="Comma 26" xfId="1667"/>
    <cellStyle name="Comma 27" xfId="1668"/>
    <cellStyle name="Comma 28" xfId="1669"/>
    <cellStyle name="Comma 29" xfId="1670"/>
    <cellStyle name="Comma 3" xfId="1671"/>
    <cellStyle name="Comma 30" xfId="1672"/>
    <cellStyle name="Comma 30 2" xfId="1673"/>
    <cellStyle name="Comma 31" xfId="1674"/>
    <cellStyle name="Comma 32" xfId="1675"/>
    <cellStyle name="Comma 33" xfId="1676"/>
    <cellStyle name="Comma 34" xfId="1677"/>
    <cellStyle name="Comma 35" xfId="1678"/>
    <cellStyle name="Comma 36" xfId="1679"/>
    <cellStyle name="Comma 37" xfId="1680"/>
    <cellStyle name="Comma 38" xfId="1681"/>
    <cellStyle name="Comma 39" xfId="1682"/>
    <cellStyle name="Comma 4" xfId="1683"/>
    <cellStyle name="Comma 40" xfId="1684"/>
    <cellStyle name="Comma 41" xfId="1685"/>
    <cellStyle name="Comma 42" xfId="1686"/>
    <cellStyle name="Comma 43" xfId="1687"/>
    <cellStyle name="Comma 44" xfId="1688"/>
    <cellStyle name="Comma 45" xfId="1689"/>
    <cellStyle name="Comma 46" xfId="1690"/>
    <cellStyle name="Comma 46 2" xfId="1691"/>
    <cellStyle name="Comma 47" xfId="1692"/>
    <cellStyle name="Comma 48" xfId="1693"/>
    <cellStyle name="Comma 49" xfId="1694"/>
    <cellStyle name="Comma 5" xfId="1695"/>
    <cellStyle name="Comma 50" xfId="1696"/>
    <cellStyle name="Comma 51" xfId="3"/>
    <cellStyle name="Comma 56" xfId="1697"/>
    <cellStyle name="Comma 6" xfId="1698"/>
    <cellStyle name="Comma 7" xfId="1699"/>
    <cellStyle name="Comma 8" xfId="1700"/>
    <cellStyle name="Comma 9" xfId="1701"/>
    <cellStyle name="Comma0" xfId="1702"/>
    <cellStyle name="comment" xfId="1703"/>
    <cellStyle name="comment2" xfId="1704"/>
    <cellStyle name="COMMENTS" xfId="1705"/>
    <cellStyle name="Commg [0]_FOP1&amp;L_PLN0309_NewBrazil3007.xls Chart 2" xfId="1706"/>
    <cellStyle name="Commɡ [0]_FOP1&amp;L_PLN0309_NewBrazil3007.xls Chart 2" xfId="1707"/>
    <cellStyle name="Commg [0]_FOP1&amp;L_PLN0309_NewBrazil3007.xls Chart 2_LAPROP PC ED 22-aug-01srb" xfId="1708"/>
    <cellStyle name="Commɡ [0]_FOP1&amp;L_PLN0309_NewBrazil3007.xls Chart 2_LAPROP PC ED 22-aug-01srb" xfId="1709"/>
    <cellStyle name="Commg [0]_FOP1&amp;L_PLN0309_NewBrazil3007.xls Chart 2_NACHO PC ED 31-AUG-01" xfId="1710"/>
    <cellStyle name="Commɡ [0]_FOP1&amp;L_PLN0309_NewBrazil3007.xls Chart 2_NACHO PC ED 31-AUG-01" xfId="1711"/>
    <cellStyle name="Commg [0]_FOP1&amp;L_PLN0309_NewBrazil3007.xls Chart 2_NACHO PC ED 31-AUG-01_~temp~705547512a" xfId="1712"/>
    <cellStyle name="Commɡ [0]_FOP1&amp;L_PLN0309_NewBrazil3007.xls Chart 2_NACHO PC ED 31-AUG-01_~temp~705547512a" xfId="1713"/>
    <cellStyle name="CompanyName" xfId="1714"/>
    <cellStyle name="ConfirmationBody" xfId="1715"/>
    <cellStyle name="ConfirmationBody 2" xfId="1716"/>
    <cellStyle name="ConfirmationBodyDate" xfId="1717"/>
    <cellStyle name="ConfirmationBodyDate 2" xfId="1718"/>
    <cellStyle name="ConfirmationBodyLeft" xfId="1719"/>
    <cellStyle name="ConfirmationTitle" xfId="1720"/>
    <cellStyle name="Constant (do not change)" xfId="1721"/>
    <cellStyle name="Contract" xfId="1722"/>
    <cellStyle name="Convergence" xfId="1723"/>
    <cellStyle name="Curren - Style2" xfId="1724"/>
    <cellStyle name="Currency 0" xfId="1725"/>
    <cellStyle name="Currency 2" xfId="1726"/>
    <cellStyle name="Currency 3" xfId="1727"/>
    <cellStyle name="Currency 4" xfId="1728"/>
    <cellStyle name="Currency 5" xfId="1729"/>
    <cellStyle name="Currency0" xfId="1730"/>
    <cellStyle name="dash" xfId="1731"/>
    <cellStyle name="Date" xfId="1732"/>
    <cellStyle name="Date Aligned" xfId="1733"/>
    <cellStyle name="Date_2006-03-28 Portfolio 6 Summary" xfId="1734"/>
    <cellStyle name="Date-day" xfId="1735"/>
    <cellStyle name="DateFormat" xfId="1736"/>
    <cellStyle name="Date-month" xfId="1737"/>
    <cellStyle name="Date-short" xfId="1738"/>
    <cellStyle name="Date-weekday" xfId="1739"/>
    <cellStyle name="Date-year" xfId="1740"/>
    <cellStyle name="Dezimal [0]_Compiling Utility Macros" xfId="1741"/>
    <cellStyle name="Dezimal_Compiling Utility Macros" xfId="1742"/>
    <cellStyle name="Dialog" xfId="1743"/>
    <cellStyle name="Dialog 2" xfId="1744"/>
    <cellStyle name="documentation data" xfId="1745"/>
    <cellStyle name="documentation titles" xfId="1746"/>
    <cellStyle name="Dollar" xfId="1747"/>
    <cellStyle name="Dotted Line" xfId="1748"/>
    <cellStyle name="DS 0" xfId="1749"/>
    <cellStyle name="DS 1" xfId="1750"/>
    <cellStyle name="DS 2" xfId="1751"/>
    <cellStyle name="DS 3" xfId="1752"/>
    <cellStyle name="DS 4" xfId="1753"/>
    <cellStyle name="DS 5" xfId="1754"/>
    <cellStyle name="DS 6" xfId="1755"/>
    <cellStyle name="DS 7" xfId="1756"/>
    <cellStyle name="DS 8" xfId="1757"/>
    <cellStyle name="Editable" xfId="1758"/>
    <cellStyle name="EditableStyle" xfId="1759"/>
    <cellStyle name="Eingabefeld" xfId="1760"/>
    <cellStyle name="Entry" xfId="1761"/>
    <cellStyle name="Entry 2" xfId="1762"/>
    <cellStyle name="Ergebnisfeld" xfId="1763"/>
    <cellStyle name="Error Detection" xfId="1764"/>
    <cellStyle name="Euro" xfId="1765"/>
    <cellStyle name="Explanatory Text 2" xfId="1766"/>
    <cellStyle name="Explanatory Text 3" xfId="1767"/>
    <cellStyle name="EY House" xfId="1768"/>
    <cellStyle name="Feed" xfId="1769"/>
    <cellStyle name="Feed 2" xfId="1770"/>
    <cellStyle name="FirstNumbers_Avg_BS " xfId="1771"/>
    <cellStyle name="Fixed" xfId="1772"/>
    <cellStyle name="footnote" xfId="1773"/>
    <cellStyle name="footnote 2" xfId="1774"/>
    <cellStyle name="footnote2" xfId="1775"/>
    <cellStyle name="FullTime" xfId="1776"/>
    <cellStyle name="FullTimeBrief" xfId="1777"/>
    <cellStyle name="FX Rate" xfId="1778"/>
    <cellStyle name="Gallons" xfId="1779"/>
    <cellStyle name="Gas" xfId="1780"/>
    <cellStyle name="General" xfId="1781"/>
    <cellStyle name="Good 2" xfId="1782"/>
    <cellStyle name="Good 3" xfId="1783"/>
    <cellStyle name="Grey" xfId="1784"/>
    <cellStyle name="GreybarHeader" xfId="1785"/>
    <cellStyle name="GroupTitles" xfId="1786"/>
    <cellStyle name="gs]_x000d__x000a_UNDELETE.DLL=Y:.\MSTOOLS.DLL_x000d__x000a_Window=20,-12,954,547, , ,1_x000d__x000a_dir1=630,0,945,426,-1,-1,1,30,201,1905,181,F:\" xfId="1787"/>
    <cellStyle name="gunz" xfId="1788"/>
    <cellStyle name="handle" xfId="1789"/>
    <cellStyle name="Hard Percent" xfId="1790"/>
    <cellStyle name="Header" xfId="1791"/>
    <cellStyle name="Header (罫線付)" xfId="1792"/>
    <cellStyle name="Header_Holdings " xfId="1793"/>
    <cellStyle name="Header1" xfId="1794"/>
    <cellStyle name="Header2" xfId="1795"/>
    <cellStyle name="Heading" xfId="1796"/>
    <cellStyle name="Heading 1 2" xfId="1797"/>
    <cellStyle name="Heading 1 3" xfId="1798"/>
    <cellStyle name="Heading 2 2" xfId="1799"/>
    <cellStyle name="Heading 2 3" xfId="1800"/>
    <cellStyle name="Heading 3 2" xfId="1801"/>
    <cellStyle name="Heading 3 3" xfId="1802"/>
    <cellStyle name="Heading 4 2" xfId="1803"/>
    <cellStyle name="Heading 4 3" xfId="1804"/>
    <cellStyle name="Heading 5" xfId="1805"/>
    <cellStyle name="hidden" xfId="1806"/>
    <cellStyle name="hotlinks" xfId="1807"/>
    <cellStyle name="hotlinks 2" xfId="1808"/>
    <cellStyle name="Hyperlink 2" xfId="1809"/>
    <cellStyle name="Hyperlink 4" xfId="2514"/>
    <cellStyle name="ICENumberStyle" xfId="1810"/>
    <cellStyle name="ICENumberStyle 2" xfId="1811"/>
    <cellStyle name="implemented" xfId="1812"/>
    <cellStyle name="InfoDataColumn" xfId="1813"/>
    <cellStyle name="InfoDataRow" xfId="1814"/>
    <cellStyle name="InfoLabelColumn" xfId="1815"/>
    <cellStyle name="InfoLabelRow" xfId="1816"/>
    <cellStyle name="InfolDataColumn" xfId="1817"/>
    <cellStyle name="InformationalData" xfId="1818"/>
    <cellStyle name="InformationalLabel" xfId="1819"/>
    <cellStyle name="InformationalLabelTop" xfId="1820"/>
    <cellStyle name="Input [yellow]" xfId="1821"/>
    <cellStyle name="Input 10" xfId="1822"/>
    <cellStyle name="Input 11" xfId="1823"/>
    <cellStyle name="Input 12" xfId="1824"/>
    <cellStyle name="Input 13" xfId="1825"/>
    <cellStyle name="Input 14" xfId="1826"/>
    <cellStyle name="Input 15" xfId="1827"/>
    <cellStyle name="Input 16" xfId="1828"/>
    <cellStyle name="Input 17" xfId="1829"/>
    <cellStyle name="Input 18" xfId="1830"/>
    <cellStyle name="Input 19" xfId="1831"/>
    <cellStyle name="Input 2" xfId="1832"/>
    <cellStyle name="Input 20" xfId="1833"/>
    <cellStyle name="Input 21" xfId="1834"/>
    <cellStyle name="Input 22" xfId="1835"/>
    <cellStyle name="Input 23" xfId="1836"/>
    <cellStyle name="Input 24" xfId="1837"/>
    <cellStyle name="Input 25" xfId="1838"/>
    <cellStyle name="Input 26" xfId="1839"/>
    <cellStyle name="Input 27" xfId="1840"/>
    <cellStyle name="Input 28" xfId="1841"/>
    <cellStyle name="Input 29" xfId="1842"/>
    <cellStyle name="Input 3" xfId="1843"/>
    <cellStyle name="Input 30" xfId="1844"/>
    <cellStyle name="Input 31" xfId="1845"/>
    <cellStyle name="Input 32" xfId="1846"/>
    <cellStyle name="Input 33" xfId="1847"/>
    <cellStyle name="Input 34" xfId="1848"/>
    <cellStyle name="Input 35" xfId="1849"/>
    <cellStyle name="Input 36" xfId="1850"/>
    <cellStyle name="Input 37" xfId="1851"/>
    <cellStyle name="Input 38" xfId="1852"/>
    <cellStyle name="Input 39" xfId="1853"/>
    <cellStyle name="Input 4" xfId="1854"/>
    <cellStyle name="Input 40" xfId="1855"/>
    <cellStyle name="Input 41" xfId="1856"/>
    <cellStyle name="Input 42" xfId="1857"/>
    <cellStyle name="Input 43" xfId="1858"/>
    <cellStyle name="Input 44" xfId="1859"/>
    <cellStyle name="Input 45" xfId="1860"/>
    <cellStyle name="Input 46" xfId="1861"/>
    <cellStyle name="Input 47" xfId="1862"/>
    <cellStyle name="Input 48" xfId="1863"/>
    <cellStyle name="Input 49" xfId="1864"/>
    <cellStyle name="Input 5" xfId="1865"/>
    <cellStyle name="Input 6" xfId="1866"/>
    <cellStyle name="Input 7" xfId="1867"/>
    <cellStyle name="Input 8" xfId="1868"/>
    <cellStyle name="Input 9" xfId="1869"/>
    <cellStyle name="InputData" xfId="1870"/>
    <cellStyle name="InputData 2" xfId="1871"/>
    <cellStyle name="InputDataColumn" xfId="1872"/>
    <cellStyle name="InputDataColumn 2" xfId="1873"/>
    <cellStyle name="InputDataRow" xfId="1874"/>
    <cellStyle name="InputDataRow 2" xfId="1875"/>
    <cellStyle name="InputLabel" xfId="1876"/>
    <cellStyle name="InputLabelColumn" xfId="1877"/>
    <cellStyle name="InputLabelRow" xfId="1878"/>
    <cellStyle name="InputLabelTop" xfId="1879"/>
    <cellStyle name="Inputs" xfId="1880"/>
    <cellStyle name="Integer" xfId="1881"/>
    <cellStyle name="IntermediateData" xfId="1882"/>
    <cellStyle name="IntermediateDataColumn" xfId="1883"/>
    <cellStyle name="IntermediateDataRow" xfId="1884"/>
    <cellStyle name="IntermediateLabel" xfId="1885"/>
    <cellStyle name="IntermediateLabelColumn" xfId="1886"/>
    <cellStyle name="IntermediateLabelRow" xfId="1887"/>
    <cellStyle name="InvalidCell" xfId="1888"/>
    <cellStyle name="InvalidCell 2" xfId="1889"/>
    <cellStyle name="ItalicHeader" xfId="1890"/>
    <cellStyle name="JG" xfId="1891"/>
    <cellStyle name="Komma [0]_Fees &amp; Expenses" xfId="1892"/>
    <cellStyle name="Komma_Fees &amp; Expenses" xfId="1893"/>
    <cellStyle name="Label" xfId="1894"/>
    <cellStyle name="Large12" xfId="1895"/>
    <cellStyle name="Large14" xfId="1896"/>
    <cellStyle name="Large16" xfId="1897"/>
    <cellStyle name="light_green_column" xfId="1898"/>
    <cellStyle name="LineNumbers_Avg_BS " xfId="1899"/>
    <cellStyle name="Link in" xfId="1900"/>
    <cellStyle name="Link out" xfId="1901"/>
    <cellStyle name="Linked Cell 2" xfId="1902"/>
    <cellStyle name="Linked Cell 3" xfId="1903"/>
    <cellStyle name="Macro Header" xfId="1904"/>
    <cellStyle name="Macro Text" xfId="1905"/>
    <cellStyle name="Macro Text 2" xfId="1906"/>
    <cellStyle name="MacroCode" xfId="1907"/>
    <cellStyle name="McForm" xfId="1908"/>
    <cellStyle name="McFormBody" xfId="1909"/>
    <cellStyle name="MCNewReport" xfId="1910"/>
    <cellStyle name="MCReport" xfId="1911"/>
    <cellStyle name="Migliaia (0)_RiepilogoNQ" xfId="1912"/>
    <cellStyle name="Milliers [0]_Basis" xfId="1913"/>
    <cellStyle name="Milliers_Basis" xfId="1914"/>
    <cellStyle name="mir" xfId="1915"/>
    <cellStyle name="mir 2" xfId="1916"/>
    <cellStyle name="MMBTU's" xfId="1917"/>
    <cellStyle name="Moeda [0]_B4-9902ia" xfId="1918"/>
    <cellStyle name="Moeda_B4-9902ia" xfId="1919"/>
    <cellStyle name="Monétaire [0]_Basis" xfId="1920"/>
    <cellStyle name="Monétaire_Basis" xfId="1921"/>
    <cellStyle name="money" xfId="1922"/>
    <cellStyle name="MS_COL_STYLE" xfId="1923"/>
    <cellStyle name="MTMBody" xfId="1924"/>
    <cellStyle name="MTMBody 2" xfId="1925"/>
    <cellStyle name="MTMBodyDate" xfId="1926"/>
    <cellStyle name="MTMBodyDate 2" xfId="1927"/>
    <cellStyle name="MTMBodyDateAndTime" xfId="1928"/>
    <cellStyle name="MTMBodyDateAndTime 2" xfId="1929"/>
    <cellStyle name="MTMTotal" xfId="1930"/>
    <cellStyle name="MTMTotalUSD" xfId="1931"/>
    <cellStyle name="Multiple" xfId="1932"/>
    <cellStyle name="Neutral 2" xfId="1933"/>
    <cellStyle name="Neutral 3" xfId="1934"/>
    <cellStyle name="NEW" xfId="1935"/>
    <cellStyle name="NewSheet" xfId="1936"/>
    <cellStyle name="no dec" xfId="1937"/>
    <cellStyle name="Normal" xfId="0" builtinId="0"/>
    <cellStyle name="Normal - Style1" xfId="1938"/>
    <cellStyle name="Normal 10" xfId="1939"/>
    <cellStyle name="Normal 10 2" xfId="2513"/>
    <cellStyle name="Normal 11" xfId="1940"/>
    <cellStyle name="Normal 12" xfId="1941"/>
    <cellStyle name="Normal 13" xfId="1942"/>
    <cellStyle name="Normal 14" xfId="1943"/>
    <cellStyle name="Normal 14 2" xfId="1944"/>
    <cellStyle name="Normal 15" xfId="1945"/>
    <cellStyle name="Normal 15 2" xfId="1946"/>
    <cellStyle name="Normal 16" xfId="1947"/>
    <cellStyle name="Normal 16 2" xfId="1948"/>
    <cellStyle name="Normal 17" xfId="1949"/>
    <cellStyle name="Normal 18" xfId="1950"/>
    <cellStyle name="Normal 18 2" xfId="1951"/>
    <cellStyle name="Normal 19" xfId="1952"/>
    <cellStyle name="Normal 19 2" xfId="1953"/>
    <cellStyle name="Normal 2" xfId="1"/>
    <cellStyle name="Normal 2 2" xfId="1954"/>
    <cellStyle name="Normal 2 2 2" xfId="2517"/>
    <cellStyle name="Normal 2 3" xfId="4"/>
    <cellStyle name="Normal 20" xfId="1955"/>
    <cellStyle name="Normal 20 2" xfId="1956"/>
    <cellStyle name="Normal 21" xfId="1957"/>
    <cellStyle name="Normal 21 2" xfId="1958"/>
    <cellStyle name="Normal 22" xfId="1959"/>
    <cellStyle name="Normal 22 2" xfId="1960"/>
    <cellStyle name="Normal 23" xfId="1961"/>
    <cellStyle name="Normal 23 2" xfId="1962"/>
    <cellStyle name="Normal 24" xfId="1963"/>
    <cellStyle name="Normal 24 2" xfId="1964"/>
    <cellStyle name="Normal 25" xfId="1965"/>
    <cellStyle name="Normal 25 2" xfId="1966"/>
    <cellStyle name="Normal 26" xfId="1967"/>
    <cellStyle name="Normal 26 2" xfId="1968"/>
    <cellStyle name="Normal 27" xfId="1969"/>
    <cellStyle name="Normal 27 2" xfId="1970"/>
    <cellStyle name="Normal 28" xfId="1971"/>
    <cellStyle name="Normal 28 2" xfId="1972"/>
    <cellStyle name="Normal 29" xfId="1973"/>
    <cellStyle name="Normal 29 2" xfId="1974"/>
    <cellStyle name="Normal 3" xfId="1975"/>
    <cellStyle name="Normal 3 2" xfId="1976"/>
    <cellStyle name="Normal 30" xfId="1977"/>
    <cellStyle name="Normal 30 2" xfId="1978"/>
    <cellStyle name="Normal 31" xfId="1979"/>
    <cellStyle name="Normal 31 2" xfId="1980"/>
    <cellStyle name="Normal 32" xfId="1981"/>
    <cellStyle name="Normal 32 2" xfId="1982"/>
    <cellStyle name="Normal 33" xfId="1983"/>
    <cellStyle name="Normal 33 2" xfId="1984"/>
    <cellStyle name="Normal 34" xfId="1985"/>
    <cellStyle name="Normal 34 2" xfId="1986"/>
    <cellStyle name="Normal 35" xfId="1987"/>
    <cellStyle name="Normal 35 2" xfId="1988"/>
    <cellStyle name="Normal 36" xfId="1989"/>
    <cellStyle name="Normal 36 2" xfId="1990"/>
    <cellStyle name="Normal 37" xfId="1991"/>
    <cellStyle name="Normal 37 2" xfId="1992"/>
    <cellStyle name="Normal 38" xfId="1993"/>
    <cellStyle name="Normal 38 2" xfId="1994"/>
    <cellStyle name="Normal 39" xfId="1995"/>
    <cellStyle name="Normal 4" xfId="1996"/>
    <cellStyle name="Normal 40" xfId="1997"/>
    <cellStyle name="Normal 41" xfId="1998"/>
    <cellStyle name="Normal 42" xfId="1999"/>
    <cellStyle name="Normal 43" xfId="2000"/>
    <cellStyle name="Normal 44" xfId="2001"/>
    <cellStyle name="Normal 45" xfId="2002"/>
    <cellStyle name="Normal 46" xfId="2003"/>
    <cellStyle name="Normal 47" xfId="2004"/>
    <cellStyle name="Normal 48" xfId="2005"/>
    <cellStyle name="Normal 49" xfId="2006"/>
    <cellStyle name="Normal 5" xfId="2007"/>
    <cellStyle name="Normal 5 2" xfId="2008"/>
    <cellStyle name="Normal 50" xfId="2009"/>
    <cellStyle name="Normal 51" xfId="2010"/>
    <cellStyle name="Normal 52" xfId="2011"/>
    <cellStyle name="Normal 53" xfId="2012"/>
    <cellStyle name="Normal 54" xfId="2013"/>
    <cellStyle name="Normal 55" xfId="2014"/>
    <cellStyle name="Normal 56" xfId="2015"/>
    <cellStyle name="Normal 56 2" xfId="2016"/>
    <cellStyle name="Normal 57" xfId="2017"/>
    <cellStyle name="Normal 58" xfId="2018"/>
    <cellStyle name="Normal 59" xfId="2019"/>
    <cellStyle name="Normal 6" xfId="2020"/>
    <cellStyle name="Normal 60" xfId="2021"/>
    <cellStyle name="Normal 61" xfId="2022"/>
    <cellStyle name="Normal 62" xfId="2023"/>
    <cellStyle name="Normal 63" xfId="2024"/>
    <cellStyle name="Normal 64" xfId="2025"/>
    <cellStyle name="Normal 65" xfId="2026"/>
    <cellStyle name="Normal 66" xfId="2027"/>
    <cellStyle name="Normal 67" xfId="2028"/>
    <cellStyle name="Normal 68" xfId="2029"/>
    <cellStyle name="Normal 69" xfId="2030"/>
    <cellStyle name="Normal 7" xfId="2031"/>
    <cellStyle name="Normal 70" xfId="2032"/>
    <cellStyle name="Normal 71" xfId="2"/>
    <cellStyle name="Normal 72" xfId="2511"/>
    <cellStyle name="Normal 73" xfId="2520"/>
    <cellStyle name="Normal 74" xfId="2521"/>
    <cellStyle name="Normal 75" xfId="2522"/>
    <cellStyle name="Normal 8" xfId="2033"/>
    <cellStyle name="Normal 8 2" xfId="2512"/>
    <cellStyle name="Normal 8 2 2" xfId="2515"/>
    <cellStyle name="Normal 8 2 2 2" xfId="2516"/>
    <cellStyle name="Normal 8 3 2 3" xfId="2518"/>
    <cellStyle name="Normal 8 3 3" xfId="2519"/>
    <cellStyle name="Normal 9" xfId="2034"/>
    <cellStyle name="Normale_DB LOTTI CM Torino (PPMM)" xfId="2035"/>
    <cellStyle name="Note 2" xfId="2036"/>
    <cellStyle name="Note 3" xfId="2037"/>
    <cellStyle name="Notes" xfId="2038"/>
    <cellStyle name="NumberFormat" xfId="2039"/>
    <cellStyle name="Object" xfId="2040"/>
    <cellStyle name="ObjectDataColumn" xfId="2041"/>
    <cellStyle name="ObjectDataRow" xfId="2042"/>
    <cellStyle name="ObjectLabelColumn" xfId="2043"/>
    <cellStyle name="ObjectLabelRow" xfId="2044"/>
    <cellStyle name="OptionPricerGreyed" xfId="2045"/>
    <cellStyle name="OptionPricerVisible" xfId="2046"/>
    <cellStyle name="Output 2" xfId="2047"/>
    <cellStyle name="Output 3" xfId="2048"/>
    <cellStyle name="OutputData" xfId="2049"/>
    <cellStyle name="OutputData 2" xfId="2050"/>
    <cellStyle name="OutputDataColumn" xfId="2051"/>
    <cellStyle name="OutputDataColumn 2" xfId="2052"/>
    <cellStyle name="OutputDataRow" xfId="2053"/>
    <cellStyle name="OutputDataRow 2" xfId="2054"/>
    <cellStyle name="OutputLabel" xfId="2055"/>
    <cellStyle name="OutputLabelColumn" xfId="2056"/>
    <cellStyle name="OutputLabelRow" xfId="2057"/>
    <cellStyle name="Outstanding" xfId="2058"/>
    <cellStyle name="Page Heading Large" xfId="2059"/>
    <cellStyle name="Page Heading Small" xfId="2060"/>
    <cellStyle name="Page Number" xfId="2061"/>
    <cellStyle name="PanelLabel" xfId="2062"/>
    <cellStyle name="Percent [0]" xfId="2063"/>
    <cellStyle name="Percent [2]" xfId="2064"/>
    <cellStyle name="Percent 2" xfId="2065"/>
    <cellStyle name="Percent 2 2" xfId="2066"/>
    <cellStyle name="Percent 3" xfId="2067"/>
    <cellStyle name="Percent 3 2" xfId="2068"/>
    <cellStyle name="Percent Hard" xfId="2069"/>
    <cellStyle name="Percent Hard 2" xfId="2070"/>
    <cellStyle name="Percent1" xfId="2071"/>
    <cellStyle name="percent2" xfId="2072"/>
    <cellStyle name="percent2 2" xfId="2073"/>
    <cellStyle name="Percent4" xfId="2074"/>
    <cellStyle name="PersonalDataColumn" xfId="2075"/>
    <cellStyle name="PersonalDataRow" xfId="2076"/>
    <cellStyle name="PersonalLabelColumn" xfId="2077"/>
    <cellStyle name="PersonalLabelRow" xfId="2078"/>
    <cellStyle name="Pivot Table" xfId="2079"/>
    <cellStyle name="Power" xfId="2080"/>
    <cellStyle name="Price" xfId="2081"/>
    <cellStyle name="Prozent_Katonah IV Ramp-up Print 1-9-03" xfId="2082"/>
    <cellStyle name="PSChar" xfId="2083"/>
    <cellStyle name="PSDate" xfId="2084"/>
    <cellStyle name="PSDec" xfId="2085"/>
    <cellStyle name="PSHeading" xfId="2086"/>
    <cellStyle name="PSInt" xfId="2087"/>
    <cellStyle name="PSSpacer" xfId="2088"/>
    <cellStyle name="RangeName" xfId="2089"/>
    <cellStyle name="red" xfId="2090"/>
    <cellStyle name="ReserveStyle" xfId="2091"/>
    <cellStyle name="reset" xfId="2092"/>
    <cellStyle name="result" xfId="2093"/>
    <cellStyle name="ri" xfId="2094"/>
    <cellStyle name="rodape" xfId="2095"/>
    <cellStyle name="RoundingPrecision_Avg_BS " xfId="2096"/>
    <cellStyle name="Rubrique" xfId="2097"/>
    <cellStyle name="SBZero" xfId="2098"/>
    <cellStyle name="ScotchRule" xfId="2099"/>
    <cellStyle name="Sep. milhar [0]" xfId="2100"/>
    <cellStyle name="Separador de milhares [0]_B4-9902ia" xfId="2101"/>
    <cellStyle name="Separador de milhares_B4-9902ia" xfId="2102"/>
    <cellStyle name="Shaded" xfId="2103"/>
    <cellStyle name="Shaded 2" xfId="2104"/>
    <cellStyle name="Sheet_Title" xfId="2105"/>
    <cellStyle name="spreads" xfId="2106"/>
    <cellStyle name="src_1" xfId="2107"/>
    <cellStyle name="SS Col Hdr" xfId="2108"/>
    <cellStyle name="SS Dim 1 Blank" xfId="2109"/>
    <cellStyle name="SS Dim 1 Title" xfId="2110"/>
    <cellStyle name="SS Dim 1 Value" xfId="2111"/>
    <cellStyle name="SS Dim 1 Value 2" xfId="2112"/>
    <cellStyle name="SS Dim 2 Blank" xfId="2113"/>
    <cellStyle name="SS Dim 2 Blank 2" xfId="2114"/>
    <cellStyle name="SS Dim 2 Title" xfId="2115"/>
    <cellStyle name="SS Dim 2 Value" xfId="2116"/>
    <cellStyle name="SS Dim 2 Value 2" xfId="2117"/>
    <cellStyle name="SS Dim 3 Blank" xfId="2118"/>
    <cellStyle name="SS Dim 3 Blank 2" xfId="2119"/>
    <cellStyle name="SS Dim 3 Title" xfId="2120"/>
    <cellStyle name="SS Dim 3 Title 2" xfId="2121"/>
    <cellStyle name="SS Dim 3 Value" xfId="2122"/>
    <cellStyle name="SS Dim 4 Blank" xfId="2123"/>
    <cellStyle name="SS Dim 4 Blank 2" xfId="2124"/>
    <cellStyle name="SS Dim 4 Title" xfId="2125"/>
    <cellStyle name="SS Dim 4 Value" xfId="2126"/>
    <cellStyle name="SS Dim 5 Blank" xfId="2127"/>
    <cellStyle name="SS Dim 5 Blank 2" xfId="2128"/>
    <cellStyle name="SS Dim 5 Title" xfId="2129"/>
    <cellStyle name="SS Dim 5 Value" xfId="2130"/>
    <cellStyle name="SS Other Measure" xfId="2131"/>
    <cellStyle name="SS Sum Measure" xfId="2132"/>
    <cellStyle name="SS Unbound Dim" xfId="2133"/>
    <cellStyle name="SS WAvg Measure" xfId="2134"/>
    <cellStyle name="Standaard_laroux" xfId="2135"/>
    <cellStyle name="Standard_Anpassen der Amortisation" xfId="2136"/>
    <cellStyle name="StandardDate" xfId="2137"/>
    <cellStyle name="StandardDate 2" xfId="2138"/>
    <cellStyle name="standardnumber" xfId="2139"/>
    <cellStyle name="Style 1" xfId="2140"/>
    <cellStyle name="Style 10" xfId="2141"/>
    <cellStyle name="Style 100" xfId="2142"/>
    <cellStyle name="Style 101" xfId="2143"/>
    <cellStyle name="Style 102" xfId="2144"/>
    <cellStyle name="Style 103" xfId="2145"/>
    <cellStyle name="Style 104" xfId="2146"/>
    <cellStyle name="Style 105" xfId="2147"/>
    <cellStyle name="Style 106" xfId="2148"/>
    <cellStyle name="Style 107" xfId="2149"/>
    <cellStyle name="Style 108" xfId="2150"/>
    <cellStyle name="Style 109" xfId="2151"/>
    <cellStyle name="Style 11" xfId="2152"/>
    <cellStyle name="Style 110" xfId="2153"/>
    <cellStyle name="Style 111" xfId="2154"/>
    <cellStyle name="Style 112" xfId="2155"/>
    <cellStyle name="Style 113" xfId="2156"/>
    <cellStyle name="Style 114" xfId="2157"/>
    <cellStyle name="Style 115" xfId="2158"/>
    <cellStyle name="Style 116" xfId="2159"/>
    <cellStyle name="Style 117" xfId="2160"/>
    <cellStyle name="Style 118" xfId="2161"/>
    <cellStyle name="Style 119" xfId="2162"/>
    <cellStyle name="Style 12" xfId="2163"/>
    <cellStyle name="Style 120" xfId="2164"/>
    <cellStyle name="Style 121" xfId="2165"/>
    <cellStyle name="Style 122" xfId="2166"/>
    <cellStyle name="Style 123" xfId="2167"/>
    <cellStyle name="Style 124" xfId="2168"/>
    <cellStyle name="Style 125" xfId="2169"/>
    <cellStyle name="Style 126" xfId="2170"/>
    <cellStyle name="Style 127" xfId="2171"/>
    <cellStyle name="Style 128" xfId="2172"/>
    <cellStyle name="Style 129" xfId="2173"/>
    <cellStyle name="Style 13" xfId="2174"/>
    <cellStyle name="Style 130" xfId="2175"/>
    <cellStyle name="Style 131" xfId="2176"/>
    <cellStyle name="Style 132" xfId="2177"/>
    <cellStyle name="Style 133" xfId="2178"/>
    <cellStyle name="Style 134" xfId="2179"/>
    <cellStyle name="Style 135" xfId="2180"/>
    <cellStyle name="Style 136" xfId="2181"/>
    <cellStyle name="Style 137" xfId="2182"/>
    <cellStyle name="Style 138" xfId="2183"/>
    <cellStyle name="Style 139" xfId="2184"/>
    <cellStyle name="Style 14" xfId="2185"/>
    <cellStyle name="Style 140" xfId="2186"/>
    <cellStyle name="Style 141" xfId="2187"/>
    <cellStyle name="Style 142" xfId="2188"/>
    <cellStyle name="Style 143" xfId="2189"/>
    <cellStyle name="Style 144" xfId="2190"/>
    <cellStyle name="Style 145" xfId="2191"/>
    <cellStyle name="Style 146" xfId="2192"/>
    <cellStyle name="Style 147" xfId="2193"/>
    <cellStyle name="Style 148" xfId="2194"/>
    <cellStyle name="Style 149" xfId="2195"/>
    <cellStyle name="Style 15" xfId="2196"/>
    <cellStyle name="Style 150" xfId="2197"/>
    <cellStyle name="Style 151" xfId="2198"/>
    <cellStyle name="Style 152" xfId="2199"/>
    <cellStyle name="Style 153" xfId="2200"/>
    <cellStyle name="Style 154" xfId="2201"/>
    <cellStyle name="Style 155" xfId="2202"/>
    <cellStyle name="Style 156" xfId="2203"/>
    <cellStyle name="Style 157" xfId="2204"/>
    <cellStyle name="Style 158" xfId="2205"/>
    <cellStyle name="Style 159" xfId="2206"/>
    <cellStyle name="Style 16" xfId="2207"/>
    <cellStyle name="Style 160" xfId="2208"/>
    <cellStyle name="Style 161" xfId="2209"/>
    <cellStyle name="Style 162" xfId="2210"/>
    <cellStyle name="Style 163" xfId="2211"/>
    <cellStyle name="Style 164" xfId="2212"/>
    <cellStyle name="Style 165" xfId="2213"/>
    <cellStyle name="Style 166" xfId="2214"/>
    <cellStyle name="Style 167" xfId="2215"/>
    <cellStyle name="Style 168" xfId="2216"/>
    <cellStyle name="Style 169" xfId="2217"/>
    <cellStyle name="Style 17" xfId="2218"/>
    <cellStyle name="Style 170" xfId="2219"/>
    <cellStyle name="Style 171" xfId="2220"/>
    <cellStyle name="Style 172" xfId="2221"/>
    <cellStyle name="Style 173" xfId="2222"/>
    <cellStyle name="Style 174" xfId="2223"/>
    <cellStyle name="Style 175" xfId="2224"/>
    <cellStyle name="Style 176" xfId="2225"/>
    <cellStyle name="Style 177" xfId="2226"/>
    <cellStyle name="Style 178" xfId="2227"/>
    <cellStyle name="Style 179" xfId="2228"/>
    <cellStyle name="Style 18" xfId="2229"/>
    <cellStyle name="Style 180" xfId="2230"/>
    <cellStyle name="Style 181" xfId="2231"/>
    <cellStyle name="Style 182" xfId="2232"/>
    <cellStyle name="Style 183" xfId="2233"/>
    <cellStyle name="Style 184" xfId="2234"/>
    <cellStyle name="Style 185" xfId="2235"/>
    <cellStyle name="Style 186" xfId="2236"/>
    <cellStyle name="Style 187" xfId="2237"/>
    <cellStyle name="Style 188" xfId="2238"/>
    <cellStyle name="Style 189" xfId="2239"/>
    <cellStyle name="Style 19" xfId="2240"/>
    <cellStyle name="Style 190" xfId="2241"/>
    <cellStyle name="Style 191" xfId="2242"/>
    <cellStyle name="Style 192" xfId="2243"/>
    <cellStyle name="Style 193" xfId="2244"/>
    <cellStyle name="Style 194" xfId="2245"/>
    <cellStyle name="Style 195" xfId="2246"/>
    <cellStyle name="Style 196" xfId="2247"/>
    <cellStyle name="Style 197" xfId="2248"/>
    <cellStyle name="Style 198" xfId="2249"/>
    <cellStyle name="Style 199" xfId="2250"/>
    <cellStyle name="Style 2" xfId="2251"/>
    <cellStyle name="Style 20" xfId="2252"/>
    <cellStyle name="Style 200" xfId="2253"/>
    <cellStyle name="Style 201" xfId="2254"/>
    <cellStyle name="Style 202" xfId="2255"/>
    <cellStyle name="Style 203" xfId="2256"/>
    <cellStyle name="Style 204" xfId="2257"/>
    <cellStyle name="Style 205" xfId="2258"/>
    <cellStyle name="Style 206" xfId="2259"/>
    <cellStyle name="Style 207" xfId="2260"/>
    <cellStyle name="Style 208" xfId="2261"/>
    <cellStyle name="Style 209" xfId="2262"/>
    <cellStyle name="Style 21" xfId="2263"/>
    <cellStyle name="Style 210" xfId="2264"/>
    <cellStyle name="Style 211" xfId="2265"/>
    <cellStyle name="Style 212" xfId="2266"/>
    <cellStyle name="Style 213" xfId="2267"/>
    <cellStyle name="Style 214" xfId="2268"/>
    <cellStyle name="Style 215" xfId="2269"/>
    <cellStyle name="Style 216" xfId="2270"/>
    <cellStyle name="Style 217" xfId="2271"/>
    <cellStyle name="Style 218" xfId="2272"/>
    <cellStyle name="Style 219" xfId="2273"/>
    <cellStyle name="Style 22" xfId="2274"/>
    <cellStyle name="Style 220" xfId="2275"/>
    <cellStyle name="Style 221" xfId="2276"/>
    <cellStyle name="Style 222" xfId="2277"/>
    <cellStyle name="Style 223" xfId="2278"/>
    <cellStyle name="Style 224" xfId="2279"/>
    <cellStyle name="Style 225" xfId="2280"/>
    <cellStyle name="Style 226" xfId="2281"/>
    <cellStyle name="Style 227" xfId="2282"/>
    <cellStyle name="Style 228" xfId="2283"/>
    <cellStyle name="Style 229" xfId="2284"/>
    <cellStyle name="Style 23" xfId="2285"/>
    <cellStyle name="Style 230" xfId="2286"/>
    <cellStyle name="Style 231" xfId="2287"/>
    <cellStyle name="Style 232" xfId="2288"/>
    <cellStyle name="Style 233" xfId="2289"/>
    <cellStyle name="Style 234" xfId="2290"/>
    <cellStyle name="Style 235" xfId="2291"/>
    <cellStyle name="Style 236" xfId="2292"/>
    <cellStyle name="Style 237" xfId="2293"/>
    <cellStyle name="Style 238" xfId="2294"/>
    <cellStyle name="Style 239" xfId="2295"/>
    <cellStyle name="Style 24" xfId="2296"/>
    <cellStyle name="Style 240" xfId="2297"/>
    <cellStyle name="Style 241" xfId="2298"/>
    <cellStyle name="Style 242" xfId="2299"/>
    <cellStyle name="Style 243" xfId="2300"/>
    <cellStyle name="Style 244" xfId="2301"/>
    <cellStyle name="Style 245" xfId="2302"/>
    <cellStyle name="Style 246" xfId="2303"/>
    <cellStyle name="Style 247" xfId="2304"/>
    <cellStyle name="Style 248" xfId="2305"/>
    <cellStyle name="Style 249" xfId="2306"/>
    <cellStyle name="Style 25" xfId="2307"/>
    <cellStyle name="Style 250" xfId="2308"/>
    <cellStyle name="Style 251" xfId="2309"/>
    <cellStyle name="Style 252" xfId="2310"/>
    <cellStyle name="Style 253" xfId="2311"/>
    <cellStyle name="Style 254" xfId="2312"/>
    <cellStyle name="Style 255" xfId="2313"/>
    <cellStyle name="Style 256" xfId="2314"/>
    <cellStyle name="Style 257" xfId="2315"/>
    <cellStyle name="Style 258" xfId="2316"/>
    <cellStyle name="Style 259" xfId="2317"/>
    <cellStyle name="Style 26" xfId="2318"/>
    <cellStyle name="Style 260" xfId="2319"/>
    <cellStyle name="Style 27" xfId="2320"/>
    <cellStyle name="Style 28" xfId="2321"/>
    <cellStyle name="Style 29" xfId="2322"/>
    <cellStyle name="Style 3" xfId="2323"/>
    <cellStyle name="Style 30" xfId="2324"/>
    <cellStyle name="Style 31" xfId="2325"/>
    <cellStyle name="Style 32" xfId="2326"/>
    <cellStyle name="Style 33" xfId="2327"/>
    <cellStyle name="Style 34" xfId="2328"/>
    <cellStyle name="Style 35" xfId="2329"/>
    <cellStyle name="Style 36" xfId="2330"/>
    <cellStyle name="Style 37" xfId="2331"/>
    <cellStyle name="Style 38" xfId="2332"/>
    <cellStyle name="Style 39" xfId="2333"/>
    <cellStyle name="Style 4" xfId="2334"/>
    <cellStyle name="Style 40" xfId="2335"/>
    <cellStyle name="Style 41" xfId="2336"/>
    <cellStyle name="Style 42" xfId="2337"/>
    <cellStyle name="Style 43" xfId="2338"/>
    <cellStyle name="Style 44" xfId="2339"/>
    <cellStyle name="Style 45" xfId="2340"/>
    <cellStyle name="Style 46" xfId="2341"/>
    <cellStyle name="Style 47" xfId="2342"/>
    <cellStyle name="Style 48" xfId="2343"/>
    <cellStyle name="Style 49" xfId="2344"/>
    <cellStyle name="Style 5" xfId="2345"/>
    <cellStyle name="Style 50" xfId="2346"/>
    <cellStyle name="Style 51" xfId="2347"/>
    <cellStyle name="Style 52" xfId="2348"/>
    <cellStyle name="Style 53" xfId="2349"/>
    <cellStyle name="Style 54" xfId="2350"/>
    <cellStyle name="Style 55" xfId="2351"/>
    <cellStyle name="Style 56" xfId="2352"/>
    <cellStyle name="Style 57" xfId="2353"/>
    <cellStyle name="Style 58" xfId="2354"/>
    <cellStyle name="Style 59" xfId="2355"/>
    <cellStyle name="Style 6" xfId="2356"/>
    <cellStyle name="Style 60" xfId="2357"/>
    <cellStyle name="Style 61" xfId="2358"/>
    <cellStyle name="Style 62" xfId="2359"/>
    <cellStyle name="Style 63" xfId="2360"/>
    <cellStyle name="Style 64" xfId="2361"/>
    <cellStyle name="Style 65" xfId="2362"/>
    <cellStyle name="Style 66" xfId="2363"/>
    <cellStyle name="Style 67" xfId="2364"/>
    <cellStyle name="Style 68" xfId="2365"/>
    <cellStyle name="Style 69" xfId="2366"/>
    <cellStyle name="Style 7" xfId="2367"/>
    <cellStyle name="Style 70" xfId="2368"/>
    <cellStyle name="Style 71" xfId="2369"/>
    <cellStyle name="Style 72" xfId="2370"/>
    <cellStyle name="Style 73" xfId="2371"/>
    <cellStyle name="Style 74" xfId="2372"/>
    <cellStyle name="Style 75" xfId="2373"/>
    <cellStyle name="Style 76" xfId="2374"/>
    <cellStyle name="Style 77" xfId="2375"/>
    <cellStyle name="Style 78" xfId="2376"/>
    <cellStyle name="Style 79" xfId="2377"/>
    <cellStyle name="Style 8" xfId="2378"/>
    <cellStyle name="Style 80" xfId="2379"/>
    <cellStyle name="Style 81" xfId="2380"/>
    <cellStyle name="Style 82" xfId="2381"/>
    <cellStyle name="Style 83" xfId="2382"/>
    <cellStyle name="Style 84" xfId="2383"/>
    <cellStyle name="Style 85" xfId="2384"/>
    <cellStyle name="Style 86" xfId="2385"/>
    <cellStyle name="Style 87" xfId="2386"/>
    <cellStyle name="Style 88" xfId="2387"/>
    <cellStyle name="Style 89" xfId="2388"/>
    <cellStyle name="Style 9" xfId="2389"/>
    <cellStyle name="Style 90" xfId="2390"/>
    <cellStyle name="Style 91" xfId="2391"/>
    <cellStyle name="Style 92" xfId="2392"/>
    <cellStyle name="Style 93" xfId="2393"/>
    <cellStyle name="Style 94" xfId="2394"/>
    <cellStyle name="Style 95" xfId="2395"/>
    <cellStyle name="Style 96" xfId="2396"/>
    <cellStyle name="Style 97" xfId="2397"/>
    <cellStyle name="Style 98" xfId="2398"/>
    <cellStyle name="Style 99" xfId="2399"/>
    <cellStyle name="Subtitle" xfId="2400"/>
    <cellStyle name="Subtitle 2" xfId="2401"/>
    <cellStyle name="sum" xfId="2402"/>
    <cellStyle name="swaptn" xfId="2403"/>
    <cellStyle name="swpBody01" xfId="2404"/>
    <cellStyle name="swpBodyFirstCol" xfId="2405"/>
    <cellStyle name="swpCaption" xfId="2406"/>
    <cellStyle name="swpClear" xfId="2407"/>
    <cellStyle name="swpHBBookTitle" xfId="2408"/>
    <cellStyle name="swpHBChapterTitle" xfId="2409"/>
    <cellStyle name="swpHead01" xfId="2410"/>
    <cellStyle name="swpHead01R" xfId="2411"/>
    <cellStyle name="swpHead02" xfId="2412"/>
    <cellStyle name="swpHead02R" xfId="2413"/>
    <cellStyle name="swpHead03" xfId="2414"/>
    <cellStyle name="swpHead03R" xfId="2415"/>
    <cellStyle name="swpHeadBraL" xfId="2416"/>
    <cellStyle name="swpHeadBraM" xfId="2417"/>
    <cellStyle name="swpHeadBraR" xfId="2418"/>
    <cellStyle name="swpTag" xfId="2419"/>
    <cellStyle name="swpTotals" xfId="2420"/>
    <cellStyle name="swpTotalsNo" xfId="2421"/>
    <cellStyle name="swpTotalsTotal" xfId="2422"/>
    <cellStyle name="Table 3" xfId="2423"/>
    <cellStyle name="Table Col Head" xfId="2424"/>
    <cellStyle name="Table Head" xfId="2425"/>
    <cellStyle name="Table Head Aligned" xfId="2426"/>
    <cellStyle name="Table Head Blue" xfId="2427"/>
    <cellStyle name="Table Head Green" xfId="2428"/>
    <cellStyle name="Table Heading" xfId="2429"/>
    <cellStyle name="Table Heading 2" xfId="2430"/>
    <cellStyle name="Table Sub Head" xfId="2431"/>
    <cellStyle name="Table Title" xfId="2432"/>
    <cellStyle name="Table Units" xfId="2433"/>
    <cellStyle name="TableDataColumn" xfId="2434"/>
    <cellStyle name="TableDataColumn 2" xfId="2435"/>
    <cellStyle name="TableDataRow" xfId="2436"/>
    <cellStyle name="TableDataRow 2" xfId="2437"/>
    <cellStyle name="TableLabelColumn" xfId="2438"/>
    <cellStyle name="TableLabelRow" xfId="2439"/>
    <cellStyle name="TableLabelTop" xfId="2440"/>
    <cellStyle name="Test" xfId="2441"/>
    <cellStyle name="text" xfId="2442"/>
    <cellStyle name="text2" xfId="2443"/>
    <cellStyle name="Time-minutes" xfId="2444"/>
    <cellStyle name="Time-seconds" xfId="2445"/>
    <cellStyle name="Title 2" xfId="2446"/>
    <cellStyle name="Title 3" xfId="2447"/>
    <cellStyle name="Title 4" xfId="2448"/>
    <cellStyle name="title2" xfId="2449"/>
    <cellStyle name="Titles" xfId="2450"/>
    <cellStyle name="Titulo" xfId="2451"/>
    <cellStyle name="TopGrey" xfId="2452"/>
    <cellStyle name="Total 2" xfId="2453"/>
    <cellStyle name="Total 3" xfId="2454"/>
    <cellStyle name="TotalNumbers_Avg_BS " xfId="2455"/>
    <cellStyle name="toto" xfId="2456"/>
    <cellStyle name="Trade_Title" xfId="2457"/>
    <cellStyle name="TradeData_Data" xfId="2458"/>
    <cellStyle name="Transportation" xfId="2459"/>
    <cellStyle name="TypeIn" xfId="2460"/>
    <cellStyle name="UBOLD" xfId="2461"/>
    <cellStyle name="underlineHeading_Avg_BS " xfId="2462"/>
    <cellStyle name="unpro" xfId="2463"/>
    <cellStyle name="UNPROBLD" xfId="2464"/>
    <cellStyle name="unprobold" xfId="2465"/>
    <cellStyle name="unprotected" xfId="2466"/>
    <cellStyle name="us" xfId="2467"/>
    <cellStyle name="Valuta [0]_Fees &amp; Expenses" xfId="2468"/>
    <cellStyle name="Valuta_Fees &amp; Expenses" xfId="2469"/>
    <cellStyle name="Währung [0]_Compiling Utility Macros" xfId="2470"/>
    <cellStyle name="Währung_Compiling Utility Macros" xfId="2471"/>
    <cellStyle name="Warning" xfId="2472"/>
    <cellStyle name="Warning Text 2" xfId="2473"/>
    <cellStyle name="Warning Text 3" xfId="2474"/>
    <cellStyle name="Window" xfId="2475"/>
    <cellStyle name="Window 2" xfId="2476"/>
    <cellStyle name="Wrapped" xfId="2477"/>
    <cellStyle name="xrate" xfId="2478"/>
    <cellStyle name="xy" xfId="2479"/>
    <cellStyle name="Y2K Compliant Date Fmt" xfId="2480"/>
    <cellStyle name="Y2K Compliant Date Fmt 2" xfId="2481"/>
    <cellStyle name="Year" xfId="2482"/>
    <cellStyle name="Years" xfId="2483"/>
    <cellStyle name="Yesterday" xfId="2484"/>
    <cellStyle name="Zero suppress" xfId="2485"/>
    <cellStyle name="zpatchnumbers" xfId="2486"/>
    <cellStyle name="Гиперссылка_RMFXRateSensit" xfId="2487"/>
    <cellStyle name="Обычный_RMDeltaEquivAssetFlows" xfId="2488"/>
    <cellStyle name="タイトル" xfId="2489"/>
    <cellStyle name="ヘッダー" xfId="2490"/>
    <cellStyle name="ヘッダー (罫線付)" xfId="2491"/>
    <cellStyle name="小数点 [0.000]" xfId="2492"/>
    <cellStyle name="小数点 [0.000](罫線付)" xfId="2493"/>
    <cellStyle name="小数点 [0.00000]" xfId="2494"/>
    <cellStyle name="小数点 [0.00000](罫線付)" xfId="2495"/>
    <cellStyle name="小数点 [0.0000000]" xfId="2496"/>
    <cellStyle name="小数点 [0.0000000](罫線付)" xfId="2497"/>
    <cellStyle name="文字列" xfId="2498"/>
    <cellStyle name="文字列 (罫線付)" xfId="2499"/>
    <cellStyle name="文字列中央" xfId="2500"/>
    <cellStyle name="文字列中央 (罫線付)" xfId="2501"/>
    <cellStyle name="日付" xfId="2502"/>
    <cellStyle name="日付 (罫線付)" xfId="2503"/>
    <cellStyle name="桁区切り (罫線付)" xfId="2504"/>
    <cellStyle name="桁区切り [0.00](罫線付)" xfId="2505"/>
    <cellStyle name="桁区切り_hrdswap" xfId="2506"/>
    <cellStyle name="標準 (罫線付)" xfId="2507"/>
    <cellStyle name="標準_hrdswap" xfId="2508"/>
    <cellStyle name="標準中央" xfId="2509"/>
    <cellStyle name="標準中央 (罫線付)" xfId="2510"/>
  </cellStyles>
  <dxfs count="1">
    <dxf>
      <font>
        <color rgb="FF9C0006"/>
      </font>
      <fill>
        <patternFill>
          <bgColor rgb="FFFFC7CE"/>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patel114\AppData\Local\Aura\6.0\Files\2\AF\63d2080e-a1d8-4651-810c-cd7f32644be4000000000000000019176025\63d2080e-a1d8-4651-810c-cd7f32644be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C/2017/2017-%20Key%20Report%20Testing/01-%20Testing%20WP/CA-1403895-GPS%20Price%20Override%20Report-10-20-2017/Copy%20of%20Example%20Key%20Report%20Template%20(0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xli073\Desktop\2014%20Completeness%20&amp;%20Accuracy%20Testing%20-%20IDR%20Microstrategy%20Report.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xli073\AppData\Local\Aura\5.0\Files\9\AF\0a0d5c92-5834-4581-8945-f361acf9f6d3000000000000000017032189\38855882-d537-491f-838a-99afedf3d17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Report"/>
      <sheetName val="PAE"/>
      <sheetName val="Detailed Testing 2016"/>
      <sheetName val="Master Review Procedures"/>
      <sheetName val="Master Review Procedures (4)"/>
      <sheetName val="Master Review Procedures (7)"/>
      <sheetName val="Master Review Procedures (16)"/>
      <sheetName val="First Test Plan"/>
      <sheetName val="Master Test Plan"/>
      <sheetName val="Control Activity-1"/>
      <sheetName val="Control Activity-2"/>
      <sheetName val="Master Control Activity"/>
      <sheetName val="Master Follow-Up Items"/>
      <sheetName val="Master Testing Table Review"/>
      <sheetName val="Master Procedures (1)"/>
      <sheetName val="Master Procedures (2)"/>
      <sheetName val="Master Procedures (3)"/>
      <sheetName val="Master Procedures (4)"/>
      <sheetName val="Master Procedures (5)"/>
      <sheetName val="Master Procedures (6)"/>
      <sheetName val="Master Procedures (7)"/>
      <sheetName val="Master Procedures (8)"/>
      <sheetName val="Master Procedures (9)"/>
      <sheetName val="Master Procedures (10)"/>
      <sheetName val="Master Procedures (11)"/>
      <sheetName val="Master Procedures (12)"/>
      <sheetName val="Master Procedures (13)"/>
      <sheetName val="Master Procedures (14)"/>
      <sheetName val="Master Procedures (15)"/>
      <sheetName val="Master Procedures (16)"/>
      <sheetName val="Master Procedures (CUST)"/>
      <sheetName val="Master Procedures (CUST_PCAOB)"/>
      <sheetName val="Master ToC Template"/>
      <sheetName val="Master ToC Template US"/>
      <sheetName val="Master Testing Table"/>
      <sheetName val="Master Testing Table US"/>
      <sheetName val="Master Update"/>
      <sheetName val="Master PAE_NonUS"/>
      <sheetName val="Master PAE_AICPA"/>
      <sheetName val="Master PAE_PCAOB"/>
      <sheetName val="Drop 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6">
          <cell r="Q6" t="str">
            <v>No</v>
          </cell>
        </row>
        <row r="7">
          <cell r="C7" t="str">
            <v>Multiple times a day</v>
          </cell>
          <cell r="G7" t="str">
            <v>N/A, no exception</v>
          </cell>
          <cell r="I7" t="str">
            <v>Low</v>
          </cell>
          <cell r="K7" t="str">
            <v>Observation</v>
          </cell>
          <cell r="Q7" t="str">
            <v>Yes</v>
          </cell>
        </row>
        <row r="8">
          <cell r="C8" t="str">
            <v>Daily</v>
          </cell>
          <cell r="G8" t="str">
            <v>Yes, CD/W created</v>
          </cell>
          <cell r="I8" t="str">
            <v>Moderate</v>
          </cell>
          <cell r="K8" t="str">
            <v>Inspection</v>
          </cell>
        </row>
        <row r="9">
          <cell r="C9" t="str">
            <v>Weekly</v>
          </cell>
          <cell r="G9" t="str">
            <v>No</v>
          </cell>
          <cell r="I9" t="str">
            <v>High</v>
          </cell>
          <cell r="K9" t="str">
            <v>Reperformance</v>
          </cell>
        </row>
        <row r="10">
          <cell r="C10" t="str">
            <v>Monthly</v>
          </cell>
        </row>
        <row r="11">
          <cell r="C11" t="str">
            <v>Quarterly</v>
          </cell>
        </row>
        <row r="12">
          <cell r="C12" t="str">
            <v>Annually</v>
          </cell>
        </row>
        <row r="13">
          <cell r="C13" t="str">
            <v>As needed or 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Report Template"/>
      <sheetName val="Key Report"/>
      <sheetName val="Copy of Example Key Report Temp"/>
    </sheetNames>
    <sheetDataSet>
      <sheetData sheetId="0">
        <row r="21">
          <cell r="J21" t="b">
            <v>0</v>
          </cell>
        </row>
        <row r="25">
          <cell r="J25" t="b">
            <v>0</v>
          </cell>
        </row>
        <row r="32">
          <cell r="J32" t="b">
            <v>0</v>
          </cell>
        </row>
        <row r="75">
          <cell r="J75" t="b">
            <v>0</v>
          </cell>
        </row>
        <row r="79">
          <cell r="J79" t="b">
            <v>0</v>
          </cell>
        </row>
        <row r="150">
          <cell r="J150" t="b">
            <v>0</v>
          </cell>
        </row>
        <row r="151">
          <cell r="J151" t="b">
            <v>0</v>
          </cell>
        </row>
        <row r="154">
          <cell r="B154" t="str">
            <v>14.</v>
          </cell>
          <cell r="C154" t="str">
            <v>Consider the following factors when determining whether it is necessary to re-establish the baseline:</v>
          </cell>
          <cell r="D154">
            <v>0</v>
          </cell>
          <cell r="E154">
            <v>0</v>
          </cell>
          <cell r="F154">
            <v>0</v>
          </cell>
          <cell r="G154" t="str">
            <v>Considered each of the following:</v>
          </cell>
          <cell r="H154">
            <v>0</v>
          </cell>
          <cell r="I154">
            <v>0</v>
          </cell>
          <cell r="J154" t="b">
            <v>0</v>
          </cell>
        </row>
        <row r="155">
          <cell r="B155">
            <v>0</v>
          </cell>
          <cell r="C155">
            <v>0</v>
          </cell>
          <cell r="D155">
            <v>0</v>
          </cell>
          <cell r="E155">
            <v>0</v>
          </cell>
          <cell r="F155">
            <v>0</v>
          </cell>
          <cell r="G155">
            <v>0</v>
          </cell>
          <cell r="H155" t="str">
            <v>The length of time elapsed since the last baseline was established.</v>
          </cell>
          <cell r="I155">
            <v>0</v>
          </cell>
          <cell r="J155" t="b">
            <v>0</v>
          </cell>
        </row>
        <row r="156">
          <cell r="B156">
            <v>0</v>
          </cell>
          <cell r="C156">
            <v>0</v>
          </cell>
          <cell r="D156">
            <v>0</v>
          </cell>
          <cell r="E156">
            <v>0</v>
          </cell>
          <cell r="F156">
            <v>0</v>
          </cell>
          <cell r="G156">
            <v>0</v>
          </cell>
          <cell r="H156" t="str">
            <v>The effectiveness of the IT control environment, including controls over application/system and system software acquisition and maintenance, access controls and computer operations.</v>
          </cell>
          <cell r="I156">
            <v>0</v>
          </cell>
          <cell r="J156" t="b">
            <v>0</v>
          </cell>
        </row>
        <row r="157">
          <cell r="B157">
            <v>0</v>
          </cell>
          <cell r="C157">
            <v>0</v>
          </cell>
          <cell r="D157">
            <v>0</v>
          </cell>
          <cell r="E157">
            <v>0</v>
          </cell>
          <cell r="F157">
            <v>0</v>
          </cell>
          <cell r="G157">
            <v>0</v>
          </cell>
          <cell r="H157">
            <v>0</v>
          </cell>
          <cell r="I157">
            <v>0</v>
          </cell>
          <cell r="J157">
            <v>0</v>
          </cell>
        </row>
        <row r="158">
          <cell r="B158">
            <v>0</v>
          </cell>
          <cell r="C158">
            <v>0</v>
          </cell>
          <cell r="D158">
            <v>0</v>
          </cell>
          <cell r="E158">
            <v>0</v>
          </cell>
          <cell r="F158">
            <v>0</v>
          </cell>
          <cell r="G158">
            <v>0</v>
          </cell>
          <cell r="H158">
            <v>0</v>
          </cell>
          <cell r="I158">
            <v>0</v>
          </cell>
          <cell r="J158">
            <v>0</v>
          </cell>
        </row>
        <row r="159">
          <cell r="B159">
            <v>0</v>
          </cell>
          <cell r="C159">
            <v>0</v>
          </cell>
          <cell r="D159">
            <v>0</v>
          </cell>
          <cell r="E159">
            <v>0</v>
          </cell>
          <cell r="F159">
            <v>0</v>
          </cell>
          <cell r="G159">
            <v>0</v>
          </cell>
          <cell r="H159" t="str">
            <v>The auditor's understanding of the nature of changes, if any, on the specific programs that contain the controls.</v>
          </cell>
          <cell r="I159">
            <v>0</v>
          </cell>
          <cell r="J159" t="b">
            <v>0</v>
          </cell>
        </row>
        <row r="160">
          <cell r="B160">
            <v>0</v>
          </cell>
          <cell r="C160">
            <v>0</v>
          </cell>
          <cell r="D160">
            <v>0</v>
          </cell>
          <cell r="E160">
            <v>0</v>
          </cell>
          <cell r="F160">
            <v>0</v>
          </cell>
          <cell r="G160">
            <v>0</v>
          </cell>
          <cell r="H160">
            <v>0</v>
          </cell>
          <cell r="I160">
            <v>0</v>
          </cell>
          <cell r="J160">
            <v>0</v>
          </cell>
        </row>
        <row r="161">
          <cell r="B161">
            <v>0</v>
          </cell>
          <cell r="C161">
            <v>0</v>
          </cell>
          <cell r="D161">
            <v>0</v>
          </cell>
          <cell r="E161">
            <v>0</v>
          </cell>
          <cell r="F161">
            <v>0</v>
          </cell>
          <cell r="G161">
            <v>0</v>
          </cell>
          <cell r="H161" t="str">
            <v>The nature and timing of other related tests.</v>
          </cell>
          <cell r="I161">
            <v>0</v>
          </cell>
          <cell r="J161" t="b">
            <v>0</v>
          </cell>
        </row>
        <row r="162">
          <cell r="B162">
            <v>0</v>
          </cell>
          <cell r="C162">
            <v>0</v>
          </cell>
          <cell r="D162">
            <v>0</v>
          </cell>
          <cell r="E162">
            <v>0</v>
          </cell>
          <cell r="F162">
            <v>0</v>
          </cell>
          <cell r="G162">
            <v>0</v>
          </cell>
          <cell r="H162" t="str">
            <v>The consequences of errors associated with the application/system control that was benchmarked.</v>
          </cell>
          <cell r="I162">
            <v>0</v>
          </cell>
          <cell r="J162" t="b">
            <v>0</v>
          </cell>
        </row>
        <row r="163">
          <cell r="B163">
            <v>0</v>
          </cell>
          <cell r="C163">
            <v>0</v>
          </cell>
          <cell r="D163">
            <v>0</v>
          </cell>
          <cell r="E163">
            <v>0</v>
          </cell>
          <cell r="F163">
            <v>0</v>
          </cell>
          <cell r="G163">
            <v>0</v>
          </cell>
          <cell r="H163">
            <v>0</v>
          </cell>
          <cell r="I163">
            <v>0</v>
          </cell>
          <cell r="J163">
            <v>0</v>
          </cell>
        </row>
        <row r="164">
          <cell r="B164">
            <v>0</v>
          </cell>
          <cell r="C164">
            <v>0</v>
          </cell>
          <cell r="D164">
            <v>0</v>
          </cell>
          <cell r="E164">
            <v>0</v>
          </cell>
          <cell r="F164">
            <v>0</v>
          </cell>
          <cell r="G164">
            <v>0</v>
          </cell>
          <cell r="H164" t="str">
            <v>Whether the control is sensitive to other business factors that may have changed. For example, an automated control may have been designed with the assumption that only positive amounts will exist in a file. Such a control would no longer be effective if negative amounts (credits) begin to be posted to the account.</v>
          </cell>
          <cell r="I164">
            <v>0</v>
          </cell>
          <cell r="J164" t="b">
            <v>0</v>
          </cell>
        </row>
        <row r="165">
          <cell r="B165">
            <v>0</v>
          </cell>
          <cell r="C165">
            <v>0</v>
          </cell>
          <cell r="D165">
            <v>0</v>
          </cell>
          <cell r="E165">
            <v>0</v>
          </cell>
          <cell r="F165">
            <v>0</v>
          </cell>
          <cell r="G165">
            <v>0</v>
          </cell>
          <cell r="H165">
            <v>0</v>
          </cell>
          <cell r="I165">
            <v>0</v>
          </cell>
          <cell r="J165">
            <v>0</v>
          </cell>
        </row>
        <row r="166">
          <cell r="B166">
            <v>0</v>
          </cell>
          <cell r="C166">
            <v>0</v>
          </cell>
          <cell r="D166">
            <v>0</v>
          </cell>
          <cell r="E166">
            <v>0</v>
          </cell>
          <cell r="F166">
            <v>0</v>
          </cell>
          <cell r="G166">
            <v>0</v>
          </cell>
          <cell r="H166">
            <v>0</v>
          </cell>
          <cell r="I166">
            <v>0</v>
          </cell>
          <cell r="J166">
            <v>0</v>
          </cell>
        </row>
        <row r="167">
          <cell r="B167">
            <v>0</v>
          </cell>
          <cell r="C167">
            <v>0</v>
          </cell>
          <cell r="D167">
            <v>0</v>
          </cell>
          <cell r="E167">
            <v>0</v>
          </cell>
          <cell r="F167">
            <v>0</v>
          </cell>
          <cell r="G167">
            <v>0</v>
          </cell>
          <cell r="H167">
            <v>0</v>
          </cell>
          <cell r="I167">
            <v>0</v>
          </cell>
          <cell r="J167">
            <v>0</v>
          </cell>
        </row>
        <row r="168">
          <cell r="B168">
            <v>0</v>
          </cell>
          <cell r="C168">
            <v>0</v>
          </cell>
          <cell r="D168">
            <v>0</v>
          </cell>
          <cell r="E168">
            <v>0</v>
          </cell>
          <cell r="F168">
            <v>0</v>
          </cell>
          <cell r="G168">
            <v>0</v>
          </cell>
          <cell r="H168" t="str">
            <v>Other [Specify below]</v>
          </cell>
          <cell r="I168">
            <v>0</v>
          </cell>
          <cell r="J168" t="b">
            <v>0</v>
          </cell>
        </row>
        <row r="171">
          <cell r="B171">
            <v>0</v>
          </cell>
          <cell r="C171">
            <v>0</v>
          </cell>
          <cell r="D171">
            <v>0</v>
          </cell>
          <cell r="E171">
            <v>0</v>
          </cell>
          <cell r="F171">
            <v>0</v>
          </cell>
          <cell r="G171">
            <v>0</v>
          </cell>
          <cell r="H171">
            <v>0</v>
          </cell>
          <cell r="I171">
            <v>0</v>
          </cell>
          <cell r="J171">
            <v>0</v>
          </cell>
        </row>
        <row r="172">
          <cell r="B172">
            <v>0</v>
          </cell>
          <cell r="C172">
            <v>0</v>
          </cell>
          <cell r="D172">
            <v>0</v>
          </cell>
          <cell r="E172">
            <v>0</v>
          </cell>
          <cell r="F172" t="str">
            <v>[Document considerations for the factors selected above]</v>
          </cell>
          <cell r="G172">
            <v>0</v>
          </cell>
          <cell r="H172">
            <v>0</v>
          </cell>
          <cell r="I172">
            <v>0</v>
          </cell>
          <cell r="J172">
            <v>0</v>
          </cell>
        </row>
        <row r="173">
          <cell r="B173">
            <v>0</v>
          </cell>
          <cell r="C173">
            <v>0</v>
          </cell>
          <cell r="D173">
            <v>0</v>
          </cell>
          <cell r="E173">
            <v>0</v>
          </cell>
          <cell r="F173">
            <v>0</v>
          </cell>
          <cell r="G173">
            <v>0</v>
          </cell>
          <cell r="H173">
            <v>0</v>
          </cell>
          <cell r="I173">
            <v>0</v>
          </cell>
          <cell r="J173">
            <v>0</v>
          </cell>
        </row>
        <row r="174">
          <cell r="B174">
            <v>0</v>
          </cell>
          <cell r="C174">
            <v>0</v>
          </cell>
          <cell r="D174">
            <v>0</v>
          </cell>
          <cell r="E174">
            <v>0</v>
          </cell>
          <cell r="F174">
            <v>0</v>
          </cell>
          <cell r="G174">
            <v>0</v>
          </cell>
          <cell r="H174">
            <v>0</v>
          </cell>
          <cell r="I174">
            <v>0</v>
          </cell>
          <cell r="J174">
            <v>0</v>
          </cell>
        </row>
        <row r="175">
          <cell r="B175">
            <v>0</v>
          </cell>
          <cell r="C175">
            <v>0</v>
          </cell>
          <cell r="D175">
            <v>0</v>
          </cell>
          <cell r="E175">
            <v>0</v>
          </cell>
          <cell r="F175" t="str">
            <v>AND</v>
          </cell>
          <cell r="G175">
            <v>0</v>
          </cell>
          <cell r="H175">
            <v>0</v>
          </cell>
          <cell r="I175">
            <v>0</v>
          </cell>
          <cell r="J175">
            <v>0</v>
          </cell>
        </row>
        <row r="176">
          <cell r="B176">
            <v>0</v>
          </cell>
          <cell r="C176">
            <v>0</v>
          </cell>
          <cell r="D176">
            <v>0</v>
          </cell>
          <cell r="E176">
            <v>0</v>
          </cell>
          <cell r="F176">
            <v>0</v>
          </cell>
          <cell r="G176">
            <v>0</v>
          </cell>
          <cell r="H176" t="str">
            <v>Determined the baseline does not need to be re-established.</v>
          </cell>
          <cell r="I176">
            <v>0</v>
          </cell>
          <cell r="J176" t="b">
            <v>0</v>
          </cell>
        </row>
        <row r="177">
          <cell r="B177">
            <v>0</v>
          </cell>
          <cell r="C177">
            <v>0</v>
          </cell>
          <cell r="D177">
            <v>0</v>
          </cell>
          <cell r="E177">
            <v>0</v>
          </cell>
          <cell r="F177" t="str">
            <v>OR</v>
          </cell>
          <cell r="G177">
            <v>0</v>
          </cell>
          <cell r="H177">
            <v>0</v>
          </cell>
          <cell r="I177">
            <v>0</v>
          </cell>
          <cell r="J177">
            <v>0</v>
          </cell>
        </row>
        <row r="178">
          <cell r="B178">
            <v>0</v>
          </cell>
          <cell r="C178">
            <v>0</v>
          </cell>
          <cell r="D178">
            <v>0</v>
          </cell>
          <cell r="E178">
            <v>0</v>
          </cell>
          <cell r="F178">
            <v>0</v>
          </cell>
          <cell r="G178">
            <v>0</v>
          </cell>
          <cell r="H178" t="str">
            <v>Determined the baseline needs to be re-established and will perform independent testing procedures over the report.</v>
          </cell>
          <cell r="I178">
            <v>0</v>
          </cell>
          <cell r="J178" t="b">
            <v>0</v>
          </cell>
        </row>
        <row r="179">
          <cell r="B179">
            <v>0</v>
          </cell>
          <cell r="C179">
            <v>0</v>
          </cell>
          <cell r="D179">
            <v>0</v>
          </cell>
          <cell r="E179">
            <v>0</v>
          </cell>
          <cell r="F179">
            <v>0</v>
          </cell>
          <cell r="G179">
            <v>0</v>
          </cell>
          <cell r="H179">
            <v>0</v>
          </cell>
          <cell r="I179">
            <v>0</v>
          </cell>
          <cell r="J179">
            <v>0</v>
          </cell>
        </row>
        <row r="180">
          <cell r="B180">
            <v>0</v>
          </cell>
          <cell r="C180">
            <v>0</v>
          </cell>
          <cell r="D180">
            <v>0</v>
          </cell>
          <cell r="E180">
            <v>0</v>
          </cell>
          <cell r="F180">
            <v>0</v>
          </cell>
          <cell r="G180">
            <v>0</v>
          </cell>
          <cell r="H180">
            <v>0</v>
          </cell>
          <cell r="I180">
            <v>0</v>
          </cell>
          <cell r="J180">
            <v>0</v>
          </cell>
        </row>
        <row r="181">
          <cell r="B181" t="str">
            <v>14.</v>
          </cell>
          <cell r="C181" t="str">
            <v>Consider the following factors when determining whether it is necessary to re-establish the baseline:</v>
          </cell>
          <cell r="D181">
            <v>0</v>
          </cell>
          <cell r="E181">
            <v>0</v>
          </cell>
          <cell r="F181">
            <v>0</v>
          </cell>
          <cell r="G181" t="str">
            <v>Considered each of the following:</v>
          </cell>
          <cell r="H181">
            <v>0</v>
          </cell>
          <cell r="I181">
            <v>0</v>
          </cell>
          <cell r="J181" t="b">
            <v>0</v>
          </cell>
        </row>
        <row r="182">
          <cell r="B182">
            <v>0</v>
          </cell>
          <cell r="C182">
            <v>0</v>
          </cell>
          <cell r="D182">
            <v>0</v>
          </cell>
          <cell r="E182">
            <v>0</v>
          </cell>
          <cell r="F182">
            <v>0</v>
          </cell>
          <cell r="G182">
            <v>0</v>
          </cell>
          <cell r="H182" t="str">
            <v>The length of time elapsed since the last baseline was established.</v>
          </cell>
          <cell r="I182">
            <v>0</v>
          </cell>
          <cell r="J182" t="b">
            <v>0</v>
          </cell>
        </row>
        <row r="183">
          <cell r="B183">
            <v>0</v>
          </cell>
          <cell r="C183">
            <v>0</v>
          </cell>
          <cell r="D183">
            <v>0</v>
          </cell>
          <cell r="E183">
            <v>0</v>
          </cell>
          <cell r="F183">
            <v>0</v>
          </cell>
          <cell r="G183">
            <v>0</v>
          </cell>
          <cell r="H183" t="str">
            <v>The effectiveness of other elements of internal control, including the control environment, the entity’s monitoring of controls, and the entity’s risk assessment process.</v>
          </cell>
          <cell r="I183">
            <v>0</v>
          </cell>
          <cell r="J183" t="b">
            <v>0</v>
          </cell>
        </row>
        <row r="184">
          <cell r="B184">
            <v>0</v>
          </cell>
          <cell r="C184">
            <v>0</v>
          </cell>
          <cell r="D184">
            <v>0</v>
          </cell>
          <cell r="E184">
            <v>0</v>
          </cell>
          <cell r="F184">
            <v>0</v>
          </cell>
          <cell r="G184">
            <v>0</v>
          </cell>
          <cell r="H184">
            <v>0</v>
          </cell>
          <cell r="I184">
            <v>0</v>
          </cell>
          <cell r="J184">
            <v>0</v>
          </cell>
        </row>
        <row r="185">
          <cell r="B185">
            <v>0</v>
          </cell>
          <cell r="C185">
            <v>0</v>
          </cell>
          <cell r="D185">
            <v>0</v>
          </cell>
          <cell r="E185">
            <v>0</v>
          </cell>
          <cell r="F185">
            <v>0</v>
          </cell>
          <cell r="G185">
            <v>0</v>
          </cell>
          <cell r="H185" t="str">
            <v>The risks arising from the characteristics of the control, including whether the control is manual or automated.</v>
          </cell>
          <cell r="I185">
            <v>0</v>
          </cell>
          <cell r="J185" t="b">
            <v>0</v>
          </cell>
        </row>
        <row r="186">
          <cell r="B186">
            <v>0</v>
          </cell>
          <cell r="C186">
            <v>0</v>
          </cell>
          <cell r="D186">
            <v>0</v>
          </cell>
          <cell r="E186">
            <v>0</v>
          </cell>
          <cell r="F186">
            <v>0</v>
          </cell>
          <cell r="G186">
            <v>0</v>
          </cell>
          <cell r="H186">
            <v>0</v>
          </cell>
          <cell r="I186">
            <v>0</v>
          </cell>
          <cell r="J186">
            <v>0</v>
          </cell>
        </row>
        <row r="187">
          <cell r="B187">
            <v>0</v>
          </cell>
          <cell r="C187">
            <v>0</v>
          </cell>
          <cell r="D187">
            <v>0</v>
          </cell>
          <cell r="E187">
            <v>0</v>
          </cell>
          <cell r="F187">
            <v>0</v>
          </cell>
          <cell r="G187">
            <v>0</v>
          </cell>
          <cell r="H187" t="str">
            <v>The effectiveness of general IT controls.</v>
          </cell>
          <cell r="I187">
            <v>0</v>
          </cell>
          <cell r="J187" t="b">
            <v>0</v>
          </cell>
        </row>
        <row r="188">
          <cell r="B188">
            <v>0</v>
          </cell>
          <cell r="C188">
            <v>0</v>
          </cell>
          <cell r="D188">
            <v>0</v>
          </cell>
          <cell r="E188">
            <v>0</v>
          </cell>
          <cell r="F188">
            <v>0</v>
          </cell>
          <cell r="G188">
            <v>0</v>
          </cell>
          <cell r="H188" t="str">
            <v>The effectiveness of the control and its application by the entity, including the nature and extent of deviations in the application of the control noted in previous audits and whether there have been personnel changes that significantly affect the application of the control.</v>
          </cell>
          <cell r="I188">
            <v>0</v>
          </cell>
          <cell r="J188" t="b">
            <v>0</v>
          </cell>
        </row>
        <row r="189">
          <cell r="B189">
            <v>0</v>
          </cell>
          <cell r="C189">
            <v>0</v>
          </cell>
          <cell r="D189">
            <v>0</v>
          </cell>
          <cell r="E189">
            <v>0</v>
          </cell>
          <cell r="F189">
            <v>0</v>
          </cell>
          <cell r="G189">
            <v>0</v>
          </cell>
          <cell r="H189">
            <v>0</v>
          </cell>
          <cell r="I189">
            <v>0</v>
          </cell>
          <cell r="J189">
            <v>0</v>
          </cell>
        </row>
        <row r="190">
          <cell r="B190">
            <v>0</v>
          </cell>
          <cell r="C190">
            <v>0</v>
          </cell>
          <cell r="D190">
            <v>0</v>
          </cell>
          <cell r="E190">
            <v>0</v>
          </cell>
          <cell r="F190">
            <v>0</v>
          </cell>
          <cell r="G190">
            <v>0</v>
          </cell>
          <cell r="H190">
            <v>0</v>
          </cell>
          <cell r="I190">
            <v>0</v>
          </cell>
          <cell r="J190">
            <v>0</v>
          </cell>
        </row>
        <row r="191">
          <cell r="B191">
            <v>0</v>
          </cell>
          <cell r="C191">
            <v>0</v>
          </cell>
          <cell r="D191">
            <v>0</v>
          </cell>
          <cell r="E191">
            <v>0</v>
          </cell>
          <cell r="F191">
            <v>0</v>
          </cell>
          <cell r="G191">
            <v>0</v>
          </cell>
          <cell r="H191" t="str">
            <v>Whether the lack of a change in a particular control poses a risk due to changing circumstances.</v>
          </cell>
          <cell r="I191">
            <v>0</v>
          </cell>
          <cell r="J191" t="b">
            <v>0</v>
          </cell>
        </row>
        <row r="192">
          <cell r="B192">
            <v>0</v>
          </cell>
          <cell r="C192">
            <v>0</v>
          </cell>
          <cell r="D192">
            <v>0</v>
          </cell>
          <cell r="E192">
            <v>0</v>
          </cell>
          <cell r="F192">
            <v>0</v>
          </cell>
          <cell r="G192">
            <v>0</v>
          </cell>
          <cell r="H192">
            <v>0</v>
          </cell>
          <cell r="I192">
            <v>0</v>
          </cell>
          <cell r="J192">
            <v>0</v>
          </cell>
        </row>
        <row r="193">
          <cell r="B193">
            <v>0</v>
          </cell>
          <cell r="C193">
            <v>0</v>
          </cell>
          <cell r="D193">
            <v>0</v>
          </cell>
          <cell r="E193">
            <v>0</v>
          </cell>
          <cell r="F193">
            <v>0</v>
          </cell>
          <cell r="G193">
            <v>0</v>
          </cell>
          <cell r="H193" t="str">
            <v>The risks of material misstatement and the extent of reliance on the control.</v>
          </cell>
          <cell r="I193">
            <v>0</v>
          </cell>
          <cell r="J193" t="b">
            <v>0</v>
          </cell>
        </row>
        <row r="194">
          <cell r="B194">
            <v>0</v>
          </cell>
          <cell r="C194">
            <v>0</v>
          </cell>
          <cell r="D194">
            <v>0</v>
          </cell>
          <cell r="E194">
            <v>0</v>
          </cell>
          <cell r="F194">
            <v>0</v>
          </cell>
          <cell r="G194">
            <v>0</v>
          </cell>
          <cell r="H194" t="str">
            <v>Other [Specify below]</v>
          </cell>
          <cell r="I194">
            <v>0</v>
          </cell>
          <cell r="J194" t="b">
            <v>0</v>
          </cell>
        </row>
        <row r="197">
          <cell r="B197">
            <v>0</v>
          </cell>
          <cell r="C197">
            <v>0</v>
          </cell>
          <cell r="D197">
            <v>0</v>
          </cell>
          <cell r="E197">
            <v>0</v>
          </cell>
          <cell r="F197">
            <v>0</v>
          </cell>
          <cell r="G197">
            <v>0</v>
          </cell>
          <cell r="H197">
            <v>0</v>
          </cell>
          <cell r="I197">
            <v>0</v>
          </cell>
          <cell r="J197">
            <v>0</v>
          </cell>
        </row>
        <row r="198">
          <cell r="B198">
            <v>0</v>
          </cell>
          <cell r="C198">
            <v>0</v>
          </cell>
          <cell r="D198">
            <v>0</v>
          </cell>
          <cell r="E198">
            <v>0</v>
          </cell>
          <cell r="F198" t="str">
            <v>[Document considerations for the factors selected above]</v>
          </cell>
          <cell r="G198">
            <v>0</v>
          </cell>
          <cell r="H198">
            <v>0</v>
          </cell>
          <cell r="I198">
            <v>0</v>
          </cell>
          <cell r="J198">
            <v>0</v>
          </cell>
        </row>
        <row r="199">
          <cell r="B199">
            <v>0</v>
          </cell>
          <cell r="C199">
            <v>0</v>
          </cell>
          <cell r="D199">
            <v>0</v>
          </cell>
          <cell r="E199">
            <v>0</v>
          </cell>
          <cell r="F199">
            <v>0</v>
          </cell>
          <cell r="G199">
            <v>0</v>
          </cell>
          <cell r="H199">
            <v>0</v>
          </cell>
          <cell r="I199">
            <v>0</v>
          </cell>
          <cell r="J199">
            <v>0</v>
          </cell>
        </row>
        <row r="200">
          <cell r="B200">
            <v>0</v>
          </cell>
          <cell r="C200">
            <v>0</v>
          </cell>
          <cell r="D200">
            <v>0</v>
          </cell>
          <cell r="E200">
            <v>0</v>
          </cell>
          <cell r="F200">
            <v>0</v>
          </cell>
          <cell r="G200">
            <v>0</v>
          </cell>
          <cell r="H200">
            <v>0</v>
          </cell>
          <cell r="I200">
            <v>0</v>
          </cell>
          <cell r="J200">
            <v>0</v>
          </cell>
          <cell r="L200">
            <v>0</v>
          </cell>
          <cell r="M200">
            <v>0</v>
          </cell>
        </row>
        <row r="201">
          <cell r="B201">
            <v>0</v>
          </cell>
          <cell r="C201">
            <v>0</v>
          </cell>
          <cell r="D201">
            <v>0</v>
          </cell>
          <cell r="E201">
            <v>0</v>
          </cell>
          <cell r="F201" t="str">
            <v>AND</v>
          </cell>
          <cell r="G201">
            <v>0</v>
          </cell>
          <cell r="H201">
            <v>0</v>
          </cell>
          <cell r="I201">
            <v>0</v>
          </cell>
          <cell r="J201">
            <v>0</v>
          </cell>
          <cell r="L201">
            <v>0</v>
          </cell>
          <cell r="M201">
            <v>0</v>
          </cell>
        </row>
        <row r="202">
          <cell r="B202">
            <v>0</v>
          </cell>
          <cell r="C202">
            <v>0</v>
          </cell>
          <cell r="D202">
            <v>0</v>
          </cell>
          <cell r="E202">
            <v>0</v>
          </cell>
          <cell r="F202">
            <v>0</v>
          </cell>
          <cell r="G202">
            <v>0</v>
          </cell>
          <cell r="H202" t="str">
            <v>Determined the baseline does not need to be re-established.</v>
          </cell>
          <cell r="I202">
            <v>0</v>
          </cell>
          <cell r="J202" t="b">
            <v>0</v>
          </cell>
          <cell r="L202">
            <v>0</v>
          </cell>
          <cell r="M202">
            <v>0</v>
          </cell>
        </row>
        <row r="203">
          <cell r="B203">
            <v>0</v>
          </cell>
          <cell r="C203">
            <v>0</v>
          </cell>
          <cell r="D203">
            <v>0</v>
          </cell>
          <cell r="E203">
            <v>0</v>
          </cell>
          <cell r="F203" t="str">
            <v>OR</v>
          </cell>
          <cell r="G203">
            <v>0</v>
          </cell>
          <cell r="H203">
            <v>0</v>
          </cell>
          <cell r="I203">
            <v>0</v>
          </cell>
          <cell r="J203">
            <v>0</v>
          </cell>
          <cell r="L203">
            <v>0</v>
          </cell>
          <cell r="M203">
            <v>0</v>
          </cell>
        </row>
        <row r="204">
          <cell r="B204">
            <v>0</v>
          </cell>
          <cell r="C204">
            <v>0</v>
          </cell>
          <cell r="D204">
            <v>0</v>
          </cell>
          <cell r="E204">
            <v>0</v>
          </cell>
          <cell r="F204">
            <v>0</v>
          </cell>
          <cell r="G204">
            <v>0</v>
          </cell>
          <cell r="H204" t="str">
            <v>Determined the baseline needs to be re-established and will perform independent testing procedures over the report.</v>
          </cell>
          <cell r="I204">
            <v>0</v>
          </cell>
          <cell r="J204" t="b">
            <v>0</v>
          </cell>
          <cell r="L204">
            <v>0</v>
          </cell>
          <cell r="M204">
            <v>0</v>
          </cell>
        </row>
        <row r="205">
          <cell r="B205">
            <v>0</v>
          </cell>
          <cell r="C205">
            <v>0</v>
          </cell>
          <cell r="D205">
            <v>0</v>
          </cell>
          <cell r="E205">
            <v>0</v>
          </cell>
          <cell r="F205">
            <v>0</v>
          </cell>
          <cell r="G205">
            <v>0</v>
          </cell>
          <cell r="H205">
            <v>0</v>
          </cell>
          <cell r="I205">
            <v>0</v>
          </cell>
          <cell r="J205">
            <v>0</v>
          </cell>
          <cell r="L205">
            <v>0</v>
          </cell>
          <cell r="M205">
            <v>0</v>
          </cell>
        </row>
        <row r="206">
          <cell r="B206">
            <v>0</v>
          </cell>
          <cell r="C206">
            <v>0</v>
          </cell>
          <cell r="D206">
            <v>0</v>
          </cell>
          <cell r="E206">
            <v>0</v>
          </cell>
          <cell r="F206">
            <v>0</v>
          </cell>
          <cell r="G206">
            <v>0</v>
          </cell>
          <cell r="H206">
            <v>0</v>
          </cell>
          <cell r="I206">
            <v>0</v>
          </cell>
          <cell r="J206">
            <v>0</v>
          </cell>
          <cell r="L206">
            <v>0</v>
          </cell>
          <cell r="M206">
            <v>0</v>
          </cell>
        </row>
        <row r="221">
          <cell r="J221" t="b">
            <v>0</v>
          </cell>
        </row>
        <row r="276">
          <cell r="J276" t="b">
            <v>0</v>
          </cell>
        </row>
        <row r="309">
          <cell r="J309" t="b">
            <v>0</v>
          </cell>
        </row>
      </sheetData>
      <sheetData sheetId="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Menu Master"/>
      <sheetName val="Targeted Testing Master"/>
      <sheetName val="Non-Statistical Sampling Master"/>
      <sheetName val="Suppl Non-Stat Sample Master"/>
      <sheetName val="Two Step Revenue Testing Master"/>
      <sheetName val="Accept Reject Master"/>
      <sheetName val="Accept Reject-1"/>
      <sheetName val="AR Confirmation Log Master"/>
      <sheetName val="Fixed Asset Additions Master"/>
      <sheetName val="Fixed Asset Disposals Master"/>
      <sheetName val="Unrecord Liab - Pd Inv Master"/>
      <sheetName val="Unrecord Liab - Unpd Inv Master"/>
      <sheetName val="Testing Detail Master"/>
      <sheetName val="First Sample Results Master"/>
      <sheetName val="Global Data"/>
      <sheetName val="Holdings Lot Level"/>
      <sheetName val="Holdings Position Level"/>
      <sheetName val="Transaction Lot Level"/>
      <sheetName val="Transaction Position Level"/>
      <sheetName val="Income Earned Lot Level"/>
      <sheetName val="Income Earned Position Level"/>
      <sheetName val="SMF Adj and Adj Det"/>
      <sheetName val="Adj for HLD, Inc, and Trans"/>
      <sheetName val="Gross and GL"/>
      <sheetName val="Rollforward"/>
      <sheetName val="Embedded Derivative"/>
      <sheetName val="Embedded w Prompt"/>
      <sheetName val="Library Procedures"/>
      <sheetName val="UOO Template"/>
    </sheetNames>
    <sheetDataSet>
      <sheetData sheetId="0"/>
      <sheetData sheetId="1"/>
      <sheetData sheetId="2"/>
      <sheetData sheetId="3">
        <row r="50">
          <cell r="C50" t="str">
            <v xml:space="preserve">   ?</v>
          </cell>
        </row>
        <row r="51">
          <cell r="C51" t="str">
            <v>Low</v>
          </cell>
        </row>
        <row r="52">
          <cell r="C52" t="str">
            <v>Moderate</v>
          </cell>
        </row>
        <row r="53">
          <cell r="C53" t="str">
            <v>High</v>
          </cell>
        </row>
        <row r="63">
          <cell r="C63">
            <v>1</v>
          </cell>
        </row>
      </sheetData>
      <sheetData sheetId="4"/>
      <sheetData sheetId="5">
        <row r="45">
          <cell r="T45">
            <v>0</v>
          </cell>
        </row>
        <row r="47">
          <cell r="E47">
            <v>0</v>
          </cell>
        </row>
        <row r="85">
          <cell r="C85">
            <v>0</v>
          </cell>
        </row>
        <row r="87">
          <cell r="C87">
            <v>0</v>
          </cell>
        </row>
      </sheetData>
      <sheetData sheetId="6"/>
      <sheetData sheetId="7"/>
      <sheetData sheetId="8"/>
      <sheetData sheetId="9"/>
      <sheetData sheetId="10"/>
      <sheetData sheetId="11"/>
      <sheetData sheetId="12"/>
      <sheetData sheetId="13"/>
      <sheetData sheetId="14"/>
      <sheetData sheetId="15">
        <row r="92">
          <cell r="B92" t="str">
            <v xml:space="preserve">   ?</v>
          </cell>
        </row>
        <row r="93">
          <cell r="B93" t="str">
            <v>Low</v>
          </cell>
        </row>
        <row r="94">
          <cell r="B94" t="str">
            <v>Moderate</v>
          </cell>
        </row>
        <row r="95">
          <cell r="B95" t="str">
            <v>High</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ing"/>
      <sheetName val="Master Review Procedures"/>
      <sheetName val="Master Review Procedures (4)"/>
      <sheetName val="Master Review Procedures (7)"/>
      <sheetName val="Master Review Procedures (16)"/>
      <sheetName val="First Test Plan"/>
      <sheetName val="Master Test Plan"/>
      <sheetName val="Control Activity-1"/>
      <sheetName val="Control Activity-2"/>
      <sheetName val="Master Control Activity"/>
      <sheetName val="Master Follow-Up Items"/>
      <sheetName val="Master Testing Table Review"/>
      <sheetName val="Master Procedures (1)"/>
      <sheetName val="Master Procedures (2)"/>
      <sheetName val="Master Procedures (3)"/>
      <sheetName val="Master Procedures (4)"/>
      <sheetName val="Master Procedures (5)"/>
      <sheetName val="Master Procedures (6)"/>
      <sheetName val="Master Procedures (7)"/>
      <sheetName val="Master Procedures (8)"/>
      <sheetName val="Master Procedures (9)"/>
      <sheetName val="Master Procedures (10)"/>
      <sheetName val="Master Procedures (11)"/>
      <sheetName val="Master Procedures (12)"/>
      <sheetName val="Master Procedures (13)"/>
      <sheetName val="Master Procedures (14)"/>
      <sheetName val="Master Procedures (15)"/>
      <sheetName val="Master Procedures (16)"/>
      <sheetName val="Master Procedures (CUST)"/>
      <sheetName val="Master Procedures (CUST_PCAOB)"/>
      <sheetName val="Library Procedures"/>
      <sheetName val="Master ToC Template"/>
      <sheetName val="Master ToC Template US"/>
      <sheetName val="ToC Template"/>
      <sheetName val="Master Testing Table"/>
      <sheetName val="Master Testing Table US"/>
      <sheetName val="Inspection - Lot Level"/>
      <sheetName val="Inspection - Position Level"/>
      <sheetName val="Master Update"/>
      <sheetName val="Master PAE_NonUS"/>
      <sheetName val="Master PAE_AICPA"/>
      <sheetName val="Master PAE_PCAOB"/>
      <sheetName val="Drop down"/>
    </sheetNames>
    <sheetDataSet>
      <sheetData sheetId="0">
        <row r="10">
          <cell r="M10" t="b">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6">
          <cell r="Q6" t="str">
            <v>No</v>
          </cell>
        </row>
        <row r="7">
          <cell r="C7" t="str">
            <v>Multiple times a day</v>
          </cell>
          <cell r="G7" t="str">
            <v>N/A, no exception</v>
          </cell>
          <cell r="K7" t="str">
            <v>Observation</v>
          </cell>
        </row>
        <row r="8">
          <cell r="C8" t="str">
            <v>Daily</v>
          </cell>
          <cell r="G8" t="str">
            <v>Yes, CD/W created</v>
          </cell>
          <cell r="K8" t="str">
            <v>Inspection</v>
          </cell>
        </row>
        <row r="9">
          <cell r="C9" t="str">
            <v>Weekly</v>
          </cell>
          <cell r="G9" t="str">
            <v>No</v>
          </cell>
          <cell r="K9" t="str">
            <v>Reperformance</v>
          </cell>
        </row>
        <row r="10">
          <cell r="C10" t="str">
            <v>Monthly</v>
          </cell>
        </row>
        <row r="11">
          <cell r="C11" t="str">
            <v>Quarterly</v>
          </cell>
        </row>
        <row r="12">
          <cell r="C12" t="str">
            <v>Annually</v>
          </cell>
        </row>
        <row r="13">
          <cell r="C13" t="str">
            <v>As needed or 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B167"/>
  <sheetViews>
    <sheetView topLeftCell="F1" zoomScaleNormal="100" workbookViewId="0">
      <selection activeCell="Y27" sqref="Y27"/>
    </sheetView>
  </sheetViews>
  <sheetFormatPr defaultColWidth="9.33203125" defaultRowHeight="10.199999999999999"/>
  <cols>
    <col min="1" max="2" width="15.33203125" style="3" hidden="1" customWidth="1"/>
    <col min="3" max="5" width="9.33203125" style="3" hidden="1" customWidth="1"/>
    <col min="6" max="6" width="11" style="61" customWidth="1"/>
    <col min="7" max="9" width="9.33203125" style="3" hidden="1" customWidth="1"/>
    <col min="10" max="10" width="11.6640625" style="3" hidden="1" customWidth="1"/>
    <col min="11" max="11" width="12.6640625" style="3" hidden="1" customWidth="1"/>
    <col min="12" max="12" width="11.33203125" style="3" hidden="1" customWidth="1"/>
    <col min="13" max="13" width="11.33203125" style="3" customWidth="1"/>
    <col min="14" max="14" width="9.5546875" style="3" bestFit="1" customWidth="1"/>
    <col min="15" max="15" width="9.33203125" style="3"/>
    <col min="16" max="16" width="0" style="3" hidden="1" customWidth="1"/>
    <col min="17" max="17" width="15.44140625" style="3" bestFit="1" customWidth="1"/>
    <col min="18" max="18" width="15.33203125" style="3" hidden="1" customWidth="1"/>
    <col min="19" max="20" width="0" style="3" hidden="1" customWidth="1"/>
    <col min="21" max="21" width="16.109375" style="3" hidden="1" customWidth="1"/>
    <col min="22" max="23" width="0" style="3" hidden="1" customWidth="1"/>
    <col min="24" max="24" width="6.88671875" style="3" customWidth="1"/>
    <col min="25" max="25" width="9.44140625" style="3" bestFit="1" customWidth="1"/>
    <col min="26" max="27" width="9.33203125" style="3"/>
    <col min="28" max="31" width="0" style="3" hidden="1" customWidth="1"/>
    <col min="32" max="32" width="9.33203125" style="3"/>
    <col min="33" max="42" width="0" style="3" hidden="1" customWidth="1"/>
    <col min="43" max="43" width="10.33203125" style="3" customWidth="1"/>
    <col min="44" max="44" width="16.6640625" style="3" customWidth="1"/>
    <col min="45" max="45" width="0" style="3" hidden="1" customWidth="1"/>
    <col min="46" max="46" width="9.33203125" style="3"/>
    <col min="47" max="47" width="17" style="3" customWidth="1"/>
    <col min="48" max="75" width="0" style="3" hidden="1" customWidth="1"/>
    <col min="76" max="76" width="9.33203125" style="3"/>
    <col min="77" max="77" width="9.44140625" style="3" bestFit="1" customWidth="1"/>
    <col min="78" max="78" width="9.33203125" style="3"/>
    <col min="79" max="90" width="0" style="3" hidden="1" customWidth="1"/>
    <col min="91" max="91" width="2" style="18" customWidth="1"/>
    <col min="92" max="92" width="9.44140625" style="3" bestFit="1" customWidth="1"/>
    <col min="93" max="93" width="15.44140625" style="3" bestFit="1" customWidth="1"/>
    <col min="94" max="100" width="0" style="3" hidden="1" customWidth="1"/>
    <col min="101" max="101" width="12.44140625" style="3" bestFit="1" customWidth="1"/>
    <col min="102" max="103" width="0" style="3" hidden="1" customWidth="1"/>
    <col min="104" max="104" width="15.33203125" style="3" hidden="1" customWidth="1"/>
    <col min="105" max="119" width="0" style="3" hidden="1" customWidth="1"/>
    <col min="120" max="120" width="9.6640625" style="63" customWidth="1"/>
    <col min="121" max="127" width="0" style="3" hidden="1" customWidth="1"/>
    <col min="128" max="128" width="19" style="3" customWidth="1"/>
    <col min="129" max="129" width="19.33203125" style="3" bestFit="1" customWidth="1"/>
    <col min="130" max="137" width="0" style="3" hidden="1" customWidth="1"/>
    <col min="138" max="138" width="9.33203125" style="3"/>
    <col min="139" max="174" width="0" style="3" hidden="1" customWidth="1"/>
    <col min="175" max="175" width="9.33203125" style="3"/>
    <col min="176" max="183" width="0" style="3" hidden="1" customWidth="1"/>
    <col min="184" max="16384" width="9.33203125" style="3"/>
  </cols>
  <sheetData>
    <row r="1" spans="1:184">
      <c r="A1" s="152" t="s">
        <v>692</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3"/>
      <c r="BT1" s="153"/>
      <c r="BU1" s="153"/>
      <c r="BV1" s="153"/>
      <c r="BW1" s="153"/>
      <c r="BX1" s="153"/>
      <c r="BY1" s="153"/>
      <c r="BZ1" s="153"/>
      <c r="CA1" s="153"/>
      <c r="CB1" s="153"/>
      <c r="CC1" s="153"/>
      <c r="CD1" s="153"/>
      <c r="CE1" s="153"/>
      <c r="CF1" s="153"/>
      <c r="CG1" s="153"/>
      <c r="CH1" s="153"/>
      <c r="CI1" s="153"/>
      <c r="CJ1" s="153"/>
      <c r="CK1" s="153"/>
      <c r="CL1" s="154"/>
      <c r="CM1" s="49"/>
      <c r="CN1" s="146" t="s">
        <v>693</v>
      </c>
      <c r="CO1" s="147"/>
      <c r="CP1" s="147"/>
      <c r="CQ1" s="147"/>
      <c r="CR1" s="147"/>
      <c r="CS1" s="147"/>
      <c r="CT1" s="147"/>
      <c r="CU1" s="147"/>
      <c r="CV1" s="147"/>
      <c r="CW1" s="147"/>
      <c r="CX1" s="147"/>
      <c r="CY1" s="147"/>
      <c r="CZ1" s="147"/>
      <c r="DA1" s="147"/>
      <c r="DB1" s="147"/>
      <c r="DC1" s="147"/>
      <c r="DD1" s="147"/>
      <c r="DE1" s="147"/>
      <c r="DF1" s="147"/>
      <c r="DG1" s="147"/>
      <c r="DH1" s="147"/>
      <c r="DI1" s="147"/>
      <c r="DJ1" s="147"/>
      <c r="DK1" s="147"/>
      <c r="DL1" s="147"/>
      <c r="DM1" s="147"/>
      <c r="DN1" s="147"/>
      <c r="DO1" s="147"/>
      <c r="DP1" s="147"/>
      <c r="DQ1" s="147"/>
      <c r="DR1" s="147"/>
      <c r="DS1" s="147"/>
      <c r="DT1" s="147"/>
      <c r="DU1" s="147"/>
      <c r="DV1" s="147"/>
      <c r="DW1" s="147"/>
      <c r="DX1" s="147"/>
      <c r="DY1" s="147"/>
      <c r="DZ1" s="147"/>
      <c r="EA1" s="147"/>
      <c r="EB1" s="147"/>
      <c r="EC1" s="147"/>
      <c r="ED1" s="147"/>
      <c r="EE1" s="147"/>
      <c r="EF1" s="147"/>
      <c r="EG1" s="147"/>
      <c r="EH1" s="147"/>
      <c r="EI1" s="147"/>
      <c r="EJ1" s="147"/>
      <c r="EK1" s="147"/>
      <c r="EL1" s="147"/>
      <c r="EM1" s="147"/>
      <c r="EN1" s="147"/>
      <c r="EO1" s="147"/>
      <c r="EP1" s="147"/>
      <c r="EQ1" s="147"/>
      <c r="ER1" s="147"/>
      <c r="ES1" s="147"/>
      <c r="ET1" s="147"/>
      <c r="EU1" s="147"/>
      <c r="EV1" s="147"/>
      <c r="EW1" s="147"/>
      <c r="EX1" s="147"/>
      <c r="EY1" s="147"/>
      <c r="EZ1" s="147"/>
      <c r="FA1" s="147"/>
      <c r="FB1" s="147"/>
      <c r="FC1" s="147"/>
      <c r="FD1" s="147"/>
      <c r="FE1" s="147"/>
      <c r="FF1" s="147"/>
      <c r="FG1" s="147"/>
      <c r="FH1" s="147"/>
      <c r="FI1" s="147"/>
      <c r="FJ1" s="147"/>
      <c r="FK1" s="147"/>
      <c r="FL1" s="147"/>
      <c r="FM1" s="147"/>
      <c r="FN1" s="147"/>
      <c r="FO1" s="147"/>
      <c r="FP1" s="147"/>
      <c r="FQ1" s="147"/>
      <c r="FR1" s="147"/>
      <c r="FS1" s="147"/>
      <c r="FT1" s="147"/>
      <c r="FU1" s="147"/>
      <c r="FV1" s="147"/>
      <c r="FW1" s="147"/>
      <c r="FX1" s="147"/>
      <c r="FY1" s="147"/>
      <c r="FZ1" s="147"/>
      <c r="GA1" s="148"/>
    </row>
    <row r="2" spans="1:184">
      <c r="A2" s="155"/>
      <c r="B2" s="156"/>
      <c r="C2" s="156"/>
      <c r="D2" s="156"/>
      <c r="E2" s="156"/>
      <c r="F2" s="156"/>
      <c r="G2" s="156"/>
      <c r="H2" s="156"/>
      <c r="I2" s="156"/>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c r="AS2" s="156"/>
      <c r="AT2" s="156"/>
      <c r="AU2" s="156"/>
      <c r="AV2" s="156"/>
      <c r="AW2" s="156"/>
      <c r="AX2" s="156"/>
      <c r="AY2" s="156"/>
      <c r="AZ2" s="156"/>
      <c r="BA2" s="156"/>
      <c r="BB2" s="156"/>
      <c r="BC2" s="156"/>
      <c r="BD2" s="156"/>
      <c r="BE2" s="156"/>
      <c r="BF2" s="156"/>
      <c r="BG2" s="156"/>
      <c r="BH2" s="156"/>
      <c r="BI2" s="156"/>
      <c r="BJ2" s="156"/>
      <c r="BK2" s="156"/>
      <c r="BL2" s="156"/>
      <c r="BM2" s="156"/>
      <c r="BN2" s="156"/>
      <c r="BO2" s="156"/>
      <c r="BP2" s="156"/>
      <c r="BQ2" s="156"/>
      <c r="BR2" s="156"/>
      <c r="BS2" s="156"/>
      <c r="BT2" s="156"/>
      <c r="BU2" s="156"/>
      <c r="BV2" s="156"/>
      <c r="BW2" s="156"/>
      <c r="BX2" s="156"/>
      <c r="BY2" s="156"/>
      <c r="BZ2" s="156"/>
      <c r="CA2" s="156"/>
      <c r="CB2" s="156"/>
      <c r="CC2" s="156"/>
      <c r="CD2" s="156"/>
      <c r="CE2" s="156"/>
      <c r="CF2" s="156"/>
      <c r="CG2" s="156"/>
      <c r="CH2" s="156"/>
      <c r="CI2" s="156"/>
      <c r="CJ2" s="156"/>
      <c r="CK2" s="156"/>
      <c r="CL2" s="157"/>
      <c r="CM2" s="49"/>
      <c r="CN2" s="149"/>
      <c r="CO2" s="150"/>
      <c r="CP2" s="150"/>
      <c r="CQ2" s="150"/>
      <c r="CR2" s="150"/>
      <c r="CS2" s="150"/>
      <c r="CT2" s="150"/>
      <c r="CU2" s="150"/>
      <c r="CV2" s="150"/>
      <c r="CW2" s="150"/>
      <c r="CX2" s="150"/>
      <c r="CY2" s="150"/>
      <c r="CZ2" s="150"/>
      <c r="DA2" s="150"/>
      <c r="DB2" s="150"/>
      <c r="DC2" s="150"/>
      <c r="DD2" s="150"/>
      <c r="DE2" s="150"/>
      <c r="DF2" s="150"/>
      <c r="DG2" s="150"/>
      <c r="DH2" s="150"/>
      <c r="DI2" s="150"/>
      <c r="DJ2" s="150"/>
      <c r="DK2" s="150"/>
      <c r="DL2" s="150"/>
      <c r="DM2" s="150"/>
      <c r="DN2" s="150"/>
      <c r="DO2" s="150"/>
      <c r="DP2" s="150"/>
      <c r="DQ2" s="150"/>
      <c r="DR2" s="150"/>
      <c r="DS2" s="150"/>
      <c r="DT2" s="150"/>
      <c r="DU2" s="150"/>
      <c r="DV2" s="150"/>
      <c r="DW2" s="150"/>
      <c r="DX2" s="150"/>
      <c r="DY2" s="150"/>
      <c r="DZ2" s="150"/>
      <c r="EA2" s="150"/>
      <c r="EB2" s="150"/>
      <c r="EC2" s="150"/>
      <c r="ED2" s="150"/>
      <c r="EE2" s="150"/>
      <c r="EF2" s="150"/>
      <c r="EG2" s="150"/>
      <c r="EH2" s="150"/>
      <c r="EI2" s="150"/>
      <c r="EJ2" s="150"/>
      <c r="EK2" s="150"/>
      <c r="EL2" s="150"/>
      <c r="EM2" s="150"/>
      <c r="EN2" s="150"/>
      <c r="EO2" s="150"/>
      <c r="EP2" s="150"/>
      <c r="EQ2" s="150"/>
      <c r="ER2" s="150"/>
      <c r="ES2" s="150"/>
      <c r="ET2" s="150"/>
      <c r="EU2" s="150"/>
      <c r="EV2" s="150"/>
      <c r="EW2" s="150"/>
      <c r="EX2" s="150"/>
      <c r="EY2" s="150"/>
      <c r="EZ2" s="150"/>
      <c r="FA2" s="150"/>
      <c r="FB2" s="150"/>
      <c r="FC2" s="150"/>
      <c r="FD2" s="150"/>
      <c r="FE2" s="150"/>
      <c r="FF2" s="150"/>
      <c r="FG2" s="150"/>
      <c r="FH2" s="150"/>
      <c r="FI2" s="150"/>
      <c r="FJ2" s="150"/>
      <c r="FK2" s="150"/>
      <c r="FL2" s="150"/>
      <c r="FM2" s="150"/>
      <c r="FN2" s="150"/>
      <c r="FO2" s="150"/>
      <c r="FP2" s="150"/>
      <c r="FQ2" s="150"/>
      <c r="FR2" s="150"/>
      <c r="FS2" s="150"/>
      <c r="FT2" s="150"/>
      <c r="FU2" s="150"/>
      <c r="FV2" s="150"/>
      <c r="FW2" s="150"/>
      <c r="FX2" s="150"/>
      <c r="FY2" s="150"/>
      <c r="FZ2" s="150"/>
      <c r="GA2" s="151"/>
    </row>
    <row r="3" spans="1:184" ht="10.8" thickBot="1">
      <c r="A3" s="155" t="s">
        <v>18</v>
      </c>
      <c r="B3" s="156"/>
      <c r="C3" s="156"/>
      <c r="D3" s="156"/>
      <c r="E3" s="156"/>
      <c r="F3" s="158"/>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c r="AO3" s="158"/>
      <c r="AP3" s="158"/>
      <c r="AQ3" s="158"/>
      <c r="AR3" s="158"/>
      <c r="AS3" s="158"/>
      <c r="AT3" s="158"/>
      <c r="AU3" s="158"/>
      <c r="AV3" s="158"/>
      <c r="AW3" s="158"/>
      <c r="AX3" s="158"/>
      <c r="AY3" s="158"/>
      <c r="AZ3" s="158"/>
      <c r="BA3" s="158"/>
      <c r="BB3" s="158"/>
      <c r="BC3" s="158"/>
      <c r="BD3" s="158"/>
      <c r="BE3" s="158"/>
      <c r="BF3" s="158"/>
      <c r="BG3" s="158"/>
      <c r="BH3" s="158"/>
      <c r="BI3" s="158"/>
      <c r="BJ3" s="158"/>
      <c r="BK3" s="158"/>
      <c r="BL3" s="158"/>
      <c r="BM3" s="158"/>
      <c r="BN3" s="158"/>
      <c r="BO3" s="158"/>
      <c r="BP3" s="158"/>
      <c r="BQ3" s="158"/>
      <c r="BR3" s="158"/>
      <c r="BS3" s="158"/>
      <c r="BT3" s="158"/>
      <c r="BU3" s="158"/>
      <c r="BV3" s="158"/>
      <c r="BW3" s="158"/>
      <c r="BX3" s="158"/>
      <c r="BY3" s="158"/>
      <c r="BZ3" s="158"/>
      <c r="CA3" s="156"/>
      <c r="CB3" s="156"/>
      <c r="CC3" s="156"/>
      <c r="CD3" s="156"/>
      <c r="CE3" s="156"/>
      <c r="CF3" s="156"/>
      <c r="CG3" s="156"/>
      <c r="CH3" s="156"/>
      <c r="CI3" s="156"/>
      <c r="CJ3" s="156"/>
      <c r="CK3" s="156"/>
      <c r="CL3" s="157"/>
      <c r="CM3" s="49"/>
      <c r="CN3" s="149" t="s">
        <v>18</v>
      </c>
      <c r="CO3" s="150"/>
      <c r="CP3" s="150"/>
      <c r="CQ3" s="150"/>
      <c r="CR3" s="150"/>
      <c r="CS3" s="150"/>
      <c r="CT3" s="150"/>
      <c r="CU3" s="150"/>
      <c r="CV3" s="150"/>
      <c r="CW3" s="150"/>
      <c r="CX3" s="150"/>
      <c r="CY3" s="150"/>
      <c r="CZ3" s="150"/>
      <c r="DA3" s="150"/>
      <c r="DB3" s="150"/>
      <c r="DC3" s="150"/>
      <c r="DD3" s="150"/>
      <c r="DE3" s="150"/>
      <c r="DF3" s="150"/>
      <c r="DG3" s="150"/>
      <c r="DH3" s="150"/>
      <c r="DI3" s="150"/>
      <c r="DJ3" s="150"/>
      <c r="DK3" s="150"/>
      <c r="DL3" s="150"/>
      <c r="DM3" s="150"/>
      <c r="DN3" s="150"/>
      <c r="DO3" s="150"/>
      <c r="DP3" s="150"/>
      <c r="DQ3" s="150"/>
      <c r="DR3" s="150"/>
      <c r="DS3" s="150"/>
      <c r="DT3" s="150"/>
      <c r="DU3" s="150"/>
      <c r="DV3" s="150"/>
      <c r="DW3" s="150"/>
      <c r="DX3" s="150"/>
      <c r="DY3" s="150"/>
      <c r="DZ3" s="150"/>
      <c r="EA3" s="150"/>
      <c r="EB3" s="150"/>
      <c r="EC3" s="150"/>
      <c r="ED3" s="150"/>
      <c r="EE3" s="150"/>
      <c r="EF3" s="150"/>
      <c r="EG3" s="150"/>
      <c r="EH3" s="150"/>
      <c r="EI3" s="150"/>
      <c r="EJ3" s="150"/>
      <c r="EK3" s="150"/>
      <c r="EL3" s="150"/>
      <c r="EM3" s="150"/>
      <c r="EN3" s="150"/>
      <c r="EO3" s="150"/>
      <c r="EP3" s="150"/>
      <c r="EQ3" s="150"/>
      <c r="ER3" s="150"/>
      <c r="ES3" s="150"/>
      <c r="ET3" s="150"/>
      <c r="EU3" s="150"/>
      <c r="EV3" s="150"/>
      <c r="EW3" s="150"/>
      <c r="EX3" s="150"/>
      <c r="EY3" s="150"/>
      <c r="EZ3" s="150"/>
      <c r="FA3" s="150"/>
      <c r="FB3" s="150"/>
      <c r="FC3" s="150"/>
      <c r="FD3" s="150"/>
      <c r="FE3" s="150"/>
      <c r="FF3" s="150"/>
      <c r="FG3" s="150"/>
      <c r="FH3" s="150"/>
      <c r="FI3" s="150"/>
      <c r="FJ3" s="150"/>
      <c r="FK3" s="150"/>
      <c r="FL3" s="150"/>
      <c r="FM3" s="150"/>
      <c r="FN3" s="150"/>
      <c r="FO3" s="150"/>
      <c r="FP3" s="150"/>
      <c r="FQ3" s="150"/>
      <c r="FR3" s="150"/>
      <c r="FS3" s="150"/>
      <c r="FT3" s="150"/>
      <c r="FU3" s="150"/>
      <c r="FV3" s="150"/>
      <c r="FW3" s="150"/>
      <c r="FX3" s="150"/>
      <c r="FY3" s="150"/>
      <c r="FZ3" s="150"/>
      <c r="GA3" s="151"/>
    </row>
    <row r="4" spans="1:184" s="5" customFormat="1" ht="33.75" customHeight="1">
      <c r="A4" s="31" t="s">
        <v>487</v>
      </c>
      <c r="B4" s="13" t="s">
        <v>486</v>
      </c>
      <c r="C4" s="13" t="s">
        <v>485</v>
      </c>
      <c r="D4" s="13" t="s">
        <v>484</v>
      </c>
      <c r="E4" s="47" t="s">
        <v>483</v>
      </c>
      <c r="F4" s="101" t="s">
        <v>482</v>
      </c>
      <c r="G4" s="16" t="s">
        <v>481</v>
      </c>
      <c r="H4" s="16" t="s">
        <v>480</v>
      </c>
      <c r="I4" s="16" t="s">
        <v>479</v>
      </c>
      <c r="J4" s="16" t="s">
        <v>478</v>
      </c>
      <c r="K4" s="16" t="s">
        <v>477</v>
      </c>
      <c r="L4" s="16" t="s">
        <v>476</v>
      </c>
      <c r="M4" s="102" t="s">
        <v>19</v>
      </c>
      <c r="N4" s="102" t="s">
        <v>475</v>
      </c>
      <c r="O4" s="102" t="s">
        <v>19</v>
      </c>
      <c r="P4" s="102" t="s">
        <v>474</v>
      </c>
      <c r="Q4" s="102" t="s">
        <v>473</v>
      </c>
      <c r="R4" s="102" t="s">
        <v>472</v>
      </c>
      <c r="S4" s="102" t="s">
        <v>471</v>
      </c>
      <c r="T4" s="102" t="s">
        <v>470</v>
      </c>
      <c r="U4" s="102" t="s">
        <v>469</v>
      </c>
      <c r="V4" s="102" t="s">
        <v>468</v>
      </c>
      <c r="W4" s="102" t="s">
        <v>467</v>
      </c>
      <c r="X4" s="102" t="s">
        <v>19</v>
      </c>
      <c r="Y4" s="102" t="s">
        <v>488</v>
      </c>
      <c r="Z4" s="102" t="s">
        <v>19</v>
      </c>
      <c r="AA4" s="102" t="s">
        <v>409</v>
      </c>
      <c r="AB4" s="102" t="s">
        <v>466</v>
      </c>
      <c r="AC4" s="102" t="s">
        <v>465</v>
      </c>
      <c r="AD4" s="102" t="s">
        <v>464</v>
      </c>
      <c r="AE4" s="102" t="s">
        <v>463</v>
      </c>
      <c r="AF4" s="102" t="s">
        <v>462</v>
      </c>
      <c r="AG4" s="102" t="s">
        <v>461</v>
      </c>
      <c r="AH4" s="102" t="s">
        <v>460</v>
      </c>
      <c r="AI4" s="102" t="s">
        <v>459</v>
      </c>
      <c r="AJ4" s="102" t="s">
        <v>458</v>
      </c>
      <c r="AK4" s="102" t="s">
        <v>457</v>
      </c>
      <c r="AL4" s="102" t="s">
        <v>456</v>
      </c>
      <c r="AM4" s="102" t="s">
        <v>455</v>
      </c>
      <c r="AN4" s="102" t="s">
        <v>454</v>
      </c>
      <c r="AO4" s="102" t="s">
        <v>453</v>
      </c>
      <c r="AP4" s="102" t="s">
        <v>452</v>
      </c>
      <c r="AQ4" s="102" t="s">
        <v>19</v>
      </c>
      <c r="AR4" s="102" t="s">
        <v>451</v>
      </c>
      <c r="AS4" s="102" t="s">
        <v>450</v>
      </c>
      <c r="AT4" s="102" t="s">
        <v>19</v>
      </c>
      <c r="AU4" s="102" t="s">
        <v>449</v>
      </c>
      <c r="AV4" s="102" t="s">
        <v>448</v>
      </c>
      <c r="AW4" s="102" t="s">
        <v>447</v>
      </c>
      <c r="AX4" s="102" t="s">
        <v>446</v>
      </c>
      <c r="AY4" s="102" t="s">
        <v>445</v>
      </c>
      <c r="AZ4" s="102" t="s">
        <v>444</v>
      </c>
      <c r="BA4" s="102" t="s">
        <v>443</v>
      </c>
      <c r="BB4" s="102" t="s">
        <v>442</v>
      </c>
      <c r="BC4" s="102" t="s">
        <v>441</v>
      </c>
      <c r="BD4" s="102" t="s">
        <v>440</v>
      </c>
      <c r="BE4" s="102" t="s">
        <v>439</v>
      </c>
      <c r="BF4" s="102" t="s">
        <v>438</v>
      </c>
      <c r="BG4" s="102" t="s">
        <v>437</v>
      </c>
      <c r="BH4" s="102" t="s">
        <v>436</v>
      </c>
      <c r="BI4" s="102" t="s">
        <v>435</v>
      </c>
      <c r="BJ4" s="102" t="s">
        <v>434</v>
      </c>
      <c r="BK4" s="102" t="s">
        <v>433</v>
      </c>
      <c r="BL4" s="102" t="s">
        <v>432</v>
      </c>
      <c r="BM4" s="102" t="s">
        <v>431</v>
      </c>
      <c r="BN4" s="102" t="s">
        <v>430</v>
      </c>
      <c r="BO4" s="102" t="s">
        <v>429</v>
      </c>
      <c r="BP4" s="102" t="s">
        <v>428</v>
      </c>
      <c r="BQ4" s="102" t="s">
        <v>427</v>
      </c>
      <c r="BR4" s="102" t="s">
        <v>426</v>
      </c>
      <c r="BS4" s="102" t="s">
        <v>425</v>
      </c>
      <c r="BT4" s="102" t="s">
        <v>424</v>
      </c>
      <c r="BU4" s="102" t="s">
        <v>423</v>
      </c>
      <c r="BV4" s="102" t="s">
        <v>422</v>
      </c>
      <c r="BW4" s="102" t="s">
        <v>421</v>
      </c>
      <c r="BX4" s="102" t="s">
        <v>19</v>
      </c>
      <c r="BY4" s="102" t="s">
        <v>420</v>
      </c>
      <c r="BZ4" s="103" t="s">
        <v>19</v>
      </c>
      <c r="CA4" s="93" t="s">
        <v>419</v>
      </c>
      <c r="CB4" s="13" t="s">
        <v>418</v>
      </c>
      <c r="CC4" s="13" t="s">
        <v>417</v>
      </c>
      <c r="CD4" s="13" t="s">
        <v>416</v>
      </c>
      <c r="CE4" s="13" t="s">
        <v>415</v>
      </c>
      <c r="CF4" s="13" t="s">
        <v>414</v>
      </c>
      <c r="CG4" s="13" t="s">
        <v>413</v>
      </c>
      <c r="CH4" s="13" t="s">
        <v>412</v>
      </c>
      <c r="CI4" s="13" t="s">
        <v>411</v>
      </c>
      <c r="CJ4" s="13" t="s">
        <v>410</v>
      </c>
      <c r="CK4" s="13" t="s">
        <v>409</v>
      </c>
      <c r="CL4" s="57" t="s">
        <v>408</v>
      </c>
      <c r="CM4" s="50"/>
      <c r="CN4" s="53" t="s">
        <v>691</v>
      </c>
      <c r="CO4" s="19" t="s">
        <v>690</v>
      </c>
      <c r="CP4" s="9" t="s">
        <v>689</v>
      </c>
      <c r="CQ4" s="9" t="s">
        <v>688</v>
      </c>
      <c r="CR4" s="9" t="s">
        <v>687</v>
      </c>
      <c r="CS4" s="9" t="s">
        <v>686</v>
      </c>
      <c r="CT4" s="9" t="s">
        <v>685</v>
      </c>
      <c r="CU4" s="9" t="s">
        <v>684</v>
      </c>
      <c r="CV4" s="19" t="s">
        <v>475</v>
      </c>
      <c r="CW4" s="19" t="s">
        <v>475</v>
      </c>
      <c r="CX4" s="9" t="s">
        <v>683</v>
      </c>
      <c r="CY4" s="9" t="s">
        <v>682</v>
      </c>
      <c r="CZ4" s="9" t="s">
        <v>681</v>
      </c>
      <c r="DA4" s="9" t="s">
        <v>680</v>
      </c>
      <c r="DB4" s="9" t="s">
        <v>679</v>
      </c>
      <c r="DC4" s="9" t="s">
        <v>678</v>
      </c>
      <c r="DD4" s="9" t="s">
        <v>677</v>
      </c>
      <c r="DE4" s="9" t="s">
        <v>676</v>
      </c>
      <c r="DF4" s="9" t="s">
        <v>675</v>
      </c>
      <c r="DG4" s="9" t="s">
        <v>674</v>
      </c>
      <c r="DH4" s="9" t="s">
        <v>673</v>
      </c>
      <c r="DI4" s="9" t="s">
        <v>672</v>
      </c>
      <c r="DJ4" s="9" t="s">
        <v>671</v>
      </c>
      <c r="DK4" s="9" t="s">
        <v>670</v>
      </c>
      <c r="DL4" s="9" t="s">
        <v>669</v>
      </c>
      <c r="DM4" s="9" t="s">
        <v>668</v>
      </c>
      <c r="DN4" s="9" t="s">
        <v>667</v>
      </c>
      <c r="DO4" s="9" t="s">
        <v>666</v>
      </c>
      <c r="DP4" s="62" t="s">
        <v>665</v>
      </c>
      <c r="DQ4" s="9" t="s">
        <v>664</v>
      </c>
      <c r="DR4" s="9" t="s">
        <v>663</v>
      </c>
      <c r="DS4" s="9" t="s">
        <v>662</v>
      </c>
      <c r="DT4" s="9" t="s">
        <v>661</v>
      </c>
      <c r="DU4" s="9" t="s">
        <v>660</v>
      </c>
      <c r="DV4" s="9" t="s">
        <v>659</v>
      </c>
      <c r="DW4" s="9" t="s">
        <v>658</v>
      </c>
      <c r="DX4" s="8" t="s">
        <v>657</v>
      </c>
      <c r="DY4" s="8" t="s">
        <v>656</v>
      </c>
      <c r="DZ4" s="9" t="s">
        <v>655</v>
      </c>
      <c r="EA4" s="9" t="s">
        <v>654</v>
      </c>
      <c r="EB4" s="9" t="s">
        <v>653</v>
      </c>
      <c r="EC4" s="9" t="s">
        <v>652</v>
      </c>
      <c r="ED4" s="9" t="s">
        <v>651</v>
      </c>
      <c r="EE4" s="9" t="s">
        <v>650</v>
      </c>
      <c r="EF4" s="9" t="s">
        <v>649</v>
      </c>
      <c r="EG4" s="9" t="s">
        <v>648</v>
      </c>
      <c r="EH4" s="8" t="s">
        <v>647</v>
      </c>
      <c r="EI4" s="9" t="s">
        <v>646</v>
      </c>
      <c r="EJ4" s="9" t="s">
        <v>645</v>
      </c>
      <c r="EK4" s="9" t="s">
        <v>644</v>
      </c>
      <c r="EL4" s="9" t="s">
        <v>643</v>
      </c>
      <c r="EM4" s="9" t="s">
        <v>642</v>
      </c>
      <c r="EN4" s="9" t="s">
        <v>641</v>
      </c>
      <c r="EO4" s="9" t="s">
        <v>640</v>
      </c>
      <c r="EP4" s="9" t="s">
        <v>639</v>
      </c>
      <c r="EQ4" s="9" t="s">
        <v>638</v>
      </c>
      <c r="ER4" s="9" t="s">
        <v>637</v>
      </c>
      <c r="ES4" s="9" t="s">
        <v>636</v>
      </c>
      <c r="ET4" s="9" t="s">
        <v>635</v>
      </c>
      <c r="EU4" s="9" t="s">
        <v>634</v>
      </c>
      <c r="EV4" s="9" t="s">
        <v>633</v>
      </c>
      <c r="EW4" s="9" t="s">
        <v>632</v>
      </c>
      <c r="EX4" s="9" t="s">
        <v>631</v>
      </c>
      <c r="EY4" s="9" t="s">
        <v>630</v>
      </c>
      <c r="EZ4" s="9" t="s">
        <v>629</v>
      </c>
      <c r="FA4" s="9" t="s">
        <v>628</v>
      </c>
      <c r="FB4" s="9" t="s">
        <v>627</v>
      </c>
      <c r="FC4" s="9" t="s">
        <v>626</v>
      </c>
      <c r="FD4" s="9" t="s">
        <v>625</v>
      </c>
      <c r="FE4" s="9" t="s">
        <v>624</v>
      </c>
      <c r="FF4" s="9" t="s">
        <v>623</v>
      </c>
      <c r="FG4" s="9" t="s">
        <v>622</v>
      </c>
      <c r="FH4" s="9" t="s">
        <v>621</v>
      </c>
      <c r="FI4" s="9" t="s">
        <v>620</v>
      </c>
      <c r="FJ4" s="9" t="s">
        <v>619</v>
      </c>
      <c r="FK4" s="9" t="s">
        <v>618</v>
      </c>
      <c r="FL4" s="9" t="s">
        <v>617</v>
      </c>
      <c r="FM4" s="9" t="s">
        <v>616</v>
      </c>
      <c r="FN4" s="9" t="s">
        <v>615</v>
      </c>
      <c r="FO4" s="9" t="s">
        <v>614</v>
      </c>
      <c r="FP4" s="9" t="s">
        <v>613</v>
      </c>
      <c r="FQ4" s="9" t="s">
        <v>612</v>
      </c>
      <c r="FR4" s="9" t="s">
        <v>611</v>
      </c>
      <c r="FS4" s="8" t="s">
        <v>610</v>
      </c>
      <c r="FT4" s="9" t="s">
        <v>609</v>
      </c>
      <c r="FU4" s="9" t="s">
        <v>608</v>
      </c>
      <c r="FV4" s="9" t="s">
        <v>607</v>
      </c>
      <c r="FW4" s="9" t="s">
        <v>606</v>
      </c>
      <c r="FX4" s="9" t="s">
        <v>605</v>
      </c>
      <c r="FY4" s="9" t="s">
        <v>604</v>
      </c>
      <c r="FZ4" s="9" t="s">
        <v>603</v>
      </c>
      <c r="GA4" s="17" t="s">
        <v>602</v>
      </c>
    </row>
    <row r="5" spans="1:184">
      <c r="A5" s="32">
        <v>43055</v>
      </c>
      <c r="B5" s="20">
        <v>43055.499016203707</v>
      </c>
      <c r="C5" s="21">
        <v>9969907</v>
      </c>
      <c r="D5" s="22" t="s">
        <v>400</v>
      </c>
      <c r="E5" s="48" t="s">
        <v>38</v>
      </c>
      <c r="F5" s="104">
        <v>30897541</v>
      </c>
      <c r="G5" s="83"/>
      <c r="H5" s="83"/>
      <c r="I5" s="83"/>
      <c r="J5" s="83" t="s">
        <v>399</v>
      </c>
      <c r="K5" s="83"/>
      <c r="L5" s="83"/>
      <c r="M5" s="83" t="str">
        <f t="shared" ref="M5:M36" si="0">IF(F5=DP5,"MATCH","DIFFERENCE")</f>
        <v>MATCH</v>
      </c>
      <c r="N5" s="109">
        <v>4000000</v>
      </c>
      <c r="O5" s="110" t="str">
        <f t="shared" ref="O5:O36" si="1">IF(N5=CV5,"MATCH","DIFFERENCE")</f>
        <v>MATCH</v>
      </c>
      <c r="P5" s="109">
        <v>4000000</v>
      </c>
      <c r="Q5" s="111">
        <v>43056</v>
      </c>
      <c r="R5" s="111">
        <v>43055.499016203707</v>
      </c>
      <c r="S5" s="110"/>
      <c r="T5" s="110"/>
      <c r="U5" s="110" t="s">
        <v>398</v>
      </c>
      <c r="V5" s="110"/>
      <c r="W5" s="110"/>
      <c r="X5" s="110" t="str">
        <f t="shared" ref="X5:X36" si="2">IF(Q5=CO5,"MATCH","DIFFERENCE")</f>
        <v>MATCH</v>
      </c>
      <c r="Y5" s="76">
        <v>7498181</v>
      </c>
      <c r="Z5" s="110" t="str">
        <f t="shared" ref="Z5:Z36" si="3">IF(Y5=CN5,"MATCH","DIFFERENCE")</f>
        <v>MATCH</v>
      </c>
      <c r="AA5" s="110" t="s">
        <v>1</v>
      </c>
      <c r="AB5" s="110" t="s">
        <v>3</v>
      </c>
      <c r="AC5" s="110"/>
      <c r="AD5" s="110" t="s">
        <v>23</v>
      </c>
      <c r="AE5" s="110" t="s">
        <v>34</v>
      </c>
      <c r="AF5" s="121" t="s">
        <v>394</v>
      </c>
      <c r="AG5" s="83" t="s">
        <v>393</v>
      </c>
      <c r="AH5" s="83" t="s">
        <v>392</v>
      </c>
      <c r="AI5" s="83" t="s">
        <v>33</v>
      </c>
      <c r="AJ5" s="83" t="s">
        <v>20</v>
      </c>
      <c r="AK5" s="83" t="s">
        <v>33</v>
      </c>
      <c r="AL5" s="83"/>
      <c r="AM5" s="83"/>
      <c r="AN5" s="83"/>
      <c r="AO5" s="83"/>
      <c r="AP5" s="83"/>
      <c r="AQ5" s="86" t="str">
        <f t="shared" ref="AQ5:AQ36" si="4">IF(AF5=FS5,"MATCH","DIFFERENCE")</f>
        <v>DIFFERENCE</v>
      </c>
      <c r="AR5" s="110" t="s">
        <v>296</v>
      </c>
      <c r="AS5" s="110"/>
      <c r="AT5" s="110" t="str">
        <f t="shared" ref="AT5:AT36" si="5">IF(AR5=DY5,"MATCH","DIFFERENCE")</f>
        <v>MATCH</v>
      </c>
      <c r="AU5" s="110" t="s">
        <v>295</v>
      </c>
      <c r="AV5" s="110"/>
      <c r="AW5" s="110"/>
      <c r="AX5" s="110"/>
      <c r="AY5" s="110"/>
      <c r="AZ5" s="110" t="s">
        <v>391</v>
      </c>
      <c r="BA5" s="110" t="s">
        <v>391</v>
      </c>
      <c r="BB5" s="110" t="s">
        <v>397</v>
      </c>
      <c r="BC5" s="110"/>
      <c r="BD5" s="110"/>
      <c r="BE5" s="110"/>
      <c r="BF5" s="110" t="s">
        <v>390</v>
      </c>
      <c r="BG5" s="110" t="s">
        <v>390</v>
      </c>
      <c r="BH5" s="110" t="s">
        <v>389</v>
      </c>
      <c r="BI5" s="110" t="s">
        <v>184</v>
      </c>
      <c r="BJ5" s="110"/>
      <c r="BK5" s="110" t="s">
        <v>183</v>
      </c>
      <c r="BL5" s="110" t="s">
        <v>388</v>
      </c>
      <c r="BM5" s="110" t="s">
        <v>388</v>
      </c>
      <c r="BN5" s="110" t="s">
        <v>387</v>
      </c>
      <c r="BO5" s="110" t="s">
        <v>101</v>
      </c>
      <c r="BP5" s="110"/>
      <c r="BQ5" s="110" t="s">
        <v>59</v>
      </c>
      <c r="BR5" s="110" t="s">
        <v>27</v>
      </c>
      <c r="BS5" s="110" t="s">
        <v>26</v>
      </c>
      <c r="BT5" s="110" t="s">
        <v>0</v>
      </c>
      <c r="BU5" s="110" t="s">
        <v>4</v>
      </c>
      <c r="BV5" s="110" t="s">
        <v>25</v>
      </c>
      <c r="BW5" s="110" t="s">
        <v>24</v>
      </c>
      <c r="BX5" s="110" t="str">
        <f t="shared" ref="BX5:BX36" si="6">IF(AU5=DX5,"MATCH","DIFFERENCE")</f>
        <v>MATCH</v>
      </c>
      <c r="BY5" s="75">
        <v>28852497</v>
      </c>
      <c r="BZ5" s="105" t="str">
        <f t="shared" ref="BZ5:BZ36" si="7">IF(BY5=EH5,"MATCH","DIFFERENCE")</f>
        <v>DIFFERENCE</v>
      </c>
      <c r="CA5" s="94" t="s">
        <v>3</v>
      </c>
      <c r="CB5" s="83"/>
      <c r="CC5" s="83"/>
      <c r="CD5" s="83" t="s">
        <v>23</v>
      </c>
      <c r="CE5" s="83" t="s">
        <v>22</v>
      </c>
      <c r="CF5" s="83"/>
      <c r="CG5" s="83"/>
      <c r="CH5" s="83"/>
      <c r="CI5" s="83" t="s">
        <v>21</v>
      </c>
      <c r="CJ5" s="83" t="s">
        <v>1</v>
      </c>
      <c r="CK5" s="83"/>
      <c r="CL5" s="87"/>
      <c r="CM5" s="88"/>
      <c r="CN5" s="118">
        <f>LOOKUP(Y5,SACM!$A$2:$A$163,SACM!$A$2:$A$163)</f>
        <v>7498181</v>
      </c>
      <c r="CO5" s="111">
        <v>43056</v>
      </c>
      <c r="CP5" s="109">
        <v>726</v>
      </c>
      <c r="CQ5" s="110">
        <v>21271</v>
      </c>
      <c r="CR5" s="109">
        <v>0</v>
      </c>
      <c r="CS5" s="110">
        <v>1</v>
      </c>
      <c r="CT5" s="110">
        <v>1</v>
      </c>
      <c r="CU5" s="110">
        <v>6</v>
      </c>
      <c r="CV5" s="109">
        <f t="shared" ref="CV5:CV36" si="8">CW5*-1</f>
        <v>4000000</v>
      </c>
      <c r="CW5" s="109">
        <v>-4000000</v>
      </c>
      <c r="CX5" s="83" t="s">
        <v>542</v>
      </c>
      <c r="CY5" s="83">
        <v>1</v>
      </c>
      <c r="CZ5" s="85">
        <v>43055.170486111114</v>
      </c>
      <c r="DA5" s="83" t="s">
        <v>501</v>
      </c>
      <c r="DB5" s="84">
        <v>6816760</v>
      </c>
      <c r="DC5" s="83" t="s">
        <v>526</v>
      </c>
      <c r="DD5" s="83">
        <v>85677</v>
      </c>
      <c r="DE5" s="83">
        <v>0</v>
      </c>
      <c r="DF5" s="83">
        <v>0</v>
      </c>
      <c r="DG5" s="83">
        <v>0</v>
      </c>
      <c r="DH5" s="83" t="s">
        <v>490</v>
      </c>
      <c r="DI5" s="83">
        <v>0</v>
      </c>
      <c r="DJ5" s="83">
        <v>0</v>
      </c>
      <c r="DK5" s="83">
        <v>0</v>
      </c>
      <c r="DL5" s="83" t="s">
        <v>499</v>
      </c>
      <c r="DM5" s="89">
        <v>43055.290694444448</v>
      </c>
      <c r="DN5" s="85" t="s">
        <v>548</v>
      </c>
      <c r="DO5" s="83">
        <v>0</v>
      </c>
      <c r="DP5" s="120">
        <v>30897541</v>
      </c>
      <c r="DQ5" s="83" t="s">
        <v>525</v>
      </c>
      <c r="DR5" s="83">
        <v>0</v>
      </c>
      <c r="DS5" s="83" t="s">
        <v>499</v>
      </c>
      <c r="DT5" s="83">
        <v>0</v>
      </c>
      <c r="DU5" s="83">
        <v>0</v>
      </c>
      <c r="DV5" s="83">
        <v>0</v>
      </c>
      <c r="DW5" s="83" t="s">
        <v>296</v>
      </c>
      <c r="DX5" s="110" t="s">
        <v>295</v>
      </c>
      <c r="DY5" s="110" t="s">
        <v>296</v>
      </c>
      <c r="DZ5" s="83">
        <v>0</v>
      </c>
      <c r="EA5" s="83">
        <v>0</v>
      </c>
      <c r="EB5" s="83">
        <v>0</v>
      </c>
      <c r="EC5" s="83" t="s">
        <v>496</v>
      </c>
      <c r="ED5" s="83">
        <v>0</v>
      </c>
      <c r="EE5" s="83" t="s">
        <v>21</v>
      </c>
      <c r="EF5" s="83">
        <v>0</v>
      </c>
      <c r="EG5" s="83" t="s">
        <v>490</v>
      </c>
      <c r="EH5" s="110">
        <v>28852496</v>
      </c>
      <c r="EI5" s="84">
        <v>0</v>
      </c>
      <c r="EJ5" s="83">
        <v>2</v>
      </c>
      <c r="EK5" s="83">
        <v>0</v>
      </c>
      <c r="EL5" s="83" t="s">
        <v>490</v>
      </c>
      <c r="EM5" s="83">
        <v>0</v>
      </c>
      <c r="EN5" s="83">
        <v>0</v>
      </c>
      <c r="EO5" s="83" t="s">
        <v>490</v>
      </c>
      <c r="EP5" s="83">
        <v>99</v>
      </c>
      <c r="EQ5" s="83">
        <v>561</v>
      </c>
      <c r="ER5" s="84">
        <v>542</v>
      </c>
      <c r="ES5" s="84">
        <v>561</v>
      </c>
      <c r="ET5" s="84">
        <v>0</v>
      </c>
      <c r="EU5" s="83" t="s">
        <v>490</v>
      </c>
      <c r="EV5" s="83" t="s">
        <v>524</v>
      </c>
      <c r="EW5" s="83">
        <v>0</v>
      </c>
      <c r="EX5" s="83">
        <v>28852497</v>
      </c>
      <c r="EY5" s="83">
        <v>0</v>
      </c>
      <c r="EZ5" s="83">
        <v>0</v>
      </c>
      <c r="FA5" s="83" t="s">
        <v>490</v>
      </c>
      <c r="FB5" s="83">
        <v>0</v>
      </c>
      <c r="FC5" s="84">
        <v>0</v>
      </c>
      <c r="FD5" s="84" t="s">
        <v>494</v>
      </c>
      <c r="FE5" s="83">
        <v>-1</v>
      </c>
      <c r="FF5" s="84" t="s">
        <v>493</v>
      </c>
      <c r="FG5" s="83" t="s">
        <v>492</v>
      </c>
      <c r="FH5" s="83">
        <v>0</v>
      </c>
      <c r="FI5" s="83" t="s">
        <v>491</v>
      </c>
      <c r="FJ5" s="83">
        <v>0</v>
      </c>
      <c r="FK5" s="83" t="s">
        <v>539</v>
      </c>
      <c r="FL5" s="83">
        <v>-4000000</v>
      </c>
      <c r="FM5" s="83" t="s">
        <v>490</v>
      </c>
      <c r="FN5" s="83">
        <v>0</v>
      </c>
      <c r="FO5" s="83">
        <v>0</v>
      </c>
      <c r="FP5" s="83" t="s">
        <v>490</v>
      </c>
      <c r="FQ5" s="83">
        <v>0</v>
      </c>
      <c r="FR5" s="83">
        <v>0</v>
      </c>
      <c r="FS5" s="83" t="s">
        <v>20</v>
      </c>
      <c r="FT5" s="22">
        <v>0</v>
      </c>
      <c r="FU5" s="26">
        <v>43055.290694444448</v>
      </c>
      <c r="FV5" s="20" t="s">
        <v>21</v>
      </c>
      <c r="FW5" s="22">
        <v>0</v>
      </c>
      <c r="FX5" s="22">
        <v>0</v>
      </c>
      <c r="FY5" s="22">
        <v>0</v>
      </c>
      <c r="FZ5" s="22">
        <v>43045</v>
      </c>
      <c r="GA5" s="34" t="s">
        <v>499</v>
      </c>
      <c r="GB5" s="4"/>
    </row>
    <row r="6" spans="1:184">
      <c r="A6" s="32">
        <v>43055</v>
      </c>
      <c r="B6" s="20">
        <v>43055.674791666665</v>
      </c>
      <c r="C6" s="21">
        <v>9976889</v>
      </c>
      <c r="D6" s="22" t="s">
        <v>230</v>
      </c>
      <c r="E6" s="48" t="s">
        <v>38</v>
      </c>
      <c r="F6" s="104">
        <v>323957641</v>
      </c>
      <c r="G6" s="83" t="s">
        <v>229</v>
      </c>
      <c r="H6" s="83" t="s">
        <v>228</v>
      </c>
      <c r="I6" s="83"/>
      <c r="J6" s="83" t="s">
        <v>37</v>
      </c>
      <c r="K6" s="83"/>
      <c r="L6" s="83"/>
      <c r="M6" s="86" t="str">
        <f t="shared" si="0"/>
        <v>DIFFERENCE</v>
      </c>
      <c r="N6" s="109">
        <v>785654.57</v>
      </c>
      <c r="O6" s="110" t="str">
        <f t="shared" si="1"/>
        <v>MATCH</v>
      </c>
      <c r="P6" s="109">
        <v>785654.57</v>
      </c>
      <c r="Q6" s="111">
        <v>43055</v>
      </c>
      <c r="R6" s="111">
        <v>43055.674791666665</v>
      </c>
      <c r="S6" s="110" t="s">
        <v>122</v>
      </c>
      <c r="T6" s="111">
        <v>43055.875</v>
      </c>
      <c r="U6" s="110"/>
      <c r="V6" s="110"/>
      <c r="W6" s="110"/>
      <c r="X6" s="110" t="str">
        <f t="shared" si="2"/>
        <v>MATCH</v>
      </c>
      <c r="Y6" s="76">
        <v>7514116</v>
      </c>
      <c r="Z6" s="110" t="str">
        <f t="shared" si="3"/>
        <v>MATCH</v>
      </c>
      <c r="AA6" s="110" t="s">
        <v>1</v>
      </c>
      <c r="AB6" s="110" t="s">
        <v>3</v>
      </c>
      <c r="AC6" s="110"/>
      <c r="AD6" s="110" t="s">
        <v>23</v>
      </c>
      <c r="AE6" s="110" t="s">
        <v>34</v>
      </c>
      <c r="AF6" s="110" t="s">
        <v>20</v>
      </c>
      <c r="AG6" s="83"/>
      <c r="AH6" s="83"/>
      <c r="AI6" s="83" t="s">
        <v>33</v>
      </c>
      <c r="AJ6" s="83" t="s">
        <v>48</v>
      </c>
      <c r="AK6" s="83" t="s">
        <v>20</v>
      </c>
      <c r="AL6" s="83"/>
      <c r="AM6" s="83"/>
      <c r="AN6" s="83"/>
      <c r="AO6" s="83"/>
      <c r="AP6" s="83"/>
      <c r="AQ6" s="110" t="str">
        <f t="shared" si="4"/>
        <v>MATCH</v>
      </c>
      <c r="AR6" s="110" t="s">
        <v>31</v>
      </c>
      <c r="AS6" s="110"/>
      <c r="AT6" s="110" t="str">
        <f t="shared" si="5"/>
        <v>MATCH</v>
      </c>
      <c r="AU6" s="110" t="s">
        <v>121</v>
      </c>
      <c r="AV6" s="110"/>
      <c r="AW6" s="110"/>
      <c r="AX6" s="110" t="s">
        <v>227</v>
      </c>
      <c r="AY6" s="110"/>
      <c r="AZ6" s="110" t="s">
        <v>61</v>
      </c>
      <c r="BA6" s="110" t="s">
        <v>61</v>
      </c>
      <c r="BB6" s="110"/>
      <c r="BC6" s="110" t="s">
        <v>60</v>
      </c>
      <c r="BD6" s="110"/>
      <c r="BE6" s="110" t="s">
        <v>59</v>
      </c>
      <c r="BF6" s="110" t="s">
        <v>119</v>
      </c>
      <c r="BG6" s="110" t="s">
        <v>119</v>
      </c>
      <c r="BH6" s="110"/>
      <c r="BI6" s="110"/>
      <c r="BJ6" s="110"/>
      <c r="BK6" s="110"/>
      <c r="BL6" s="110"/>
      <c r="BM6" s="110"/>
      <c r="BN6" s="110"/>
      <c r="BO6" s="110"/>
      <c r="BP6" s="110"/>
      <c r="BQ6" s="110"/>
      <c r="BR6" s="110" t="s">
        <v>118</v>
      </c>
      <c r="BS6" s="110" t="s">
        <v>117</v>
      </c>
      <c r="BT6" s="110" t="s">
        <v>0</v>
      </c>
      <c r="BU6" s="110" t="s">
        <v>4</v>
      </c>
      <c r="BV6" s="110" t="s">
        <v>116</v>
      </c>
      <c r="BW6" s="110" t="s">
        <v>115</v>
      </c>
      <c r="BX6" s="110" t="str">
        <f t="shared" si="6"/>
        <v>MATCH</v>
      </c>
      <c r="BY6" s="76">
        <v>28855351</v>
      </c>
      <c r="BZ6" s="116" t="str">
        <f t="shared" si="7"/>
        <v>MATCH</v>
      </c>
      <c r="CA6" s="94" t="s">
        <v>3</v>
      </c>
      <c r="CB6" s="83"/>
      <c r="CC6" s="83"/>
      <c r="CD6" s="83" t="s">
        <v>22</v>
      </c>
      <c r="CE6" s="83" t="s">
        <v>23</v>
      </c>
      <c r="CF6" s="83"/>
      <c r="CG6" s="84">
        <v>104287</v>
      </c>
      <c r="CH6" s="83"/>
      <c r="CI6" s="83" t="s">
        <v>40</v>
      </c>
      <c r="CJ6" s="83" t="s">
        <v>1</v>
      </c>
      <c r="CK6" s="83"/>
      <c r="CL6" s="87"/>
      <c r="CM6" s="88"/>
      <c r="CN6" s="118">
        <f>LOOKUP(Y6,SACM!$A$2:$A$163,SACM!$A$2:$A$163)</f>
        <v>7514116</v>
      </c>
      <c r="CO6" s="111">
        <v>43055</v>
      </c>
      <c r="CP6" s="109">
        <v>766</v>
      </c>
      <c r="CQ6" s="109">
        <v>18097</v>
      </c>
      <c r="CR6" s="109">
        <v>0</v>
      </c>
      <c r="CS6" s="109">
        <v>3</v>
      </c>
      <c r="CT6" s="109">
        <v>3</v>
      </c>
      <c r="CU6" s="109">
        <v>3</v>
      </c>
      <c r="CV6" s="109">
        <f t="shared" si="8"/>
        <v>785654.57</v>
      </c>
      <c r="CW6" s="109">
        <v>-785654.57</v>
      </c>
      <c r="CX6" s="83" t="s">
        <v>503</v>
      </c>
      <c r="CY6" s="84">
        <v>3</v>
      </c>
      <c r="CZ6" s="85">
        <v>43055.334120370368</v>
      </c>
      <c r="DA6" s="83" t="s">
        <v>501</v>
      </c>
      <c r="DB6" s="84">
        <v>6832696</v>
      </c>
      <c r="DC6" s="83" t="s">
        <v>507</v>
      </c>
      <c r="DD6" s="84">
        <v>85984</v>
      </c>
      <c r="DE6" s="84">
        <v>3</v>
      </c>
      <c r="DF6" s="83">
        <v>0</v>
      </c>
      <c r="DG6" s="84">
        <v>0</v>
      </c>
      <c r="DH6" s="83" t="s">
        <v>490</v>
      </c>
      <c r="DI6" s="83">
        <v>0</v>
      </c>
      <c r="DJ6" s="83">
        <v>0</v>
      </c>
      <c r="DK6" s="83">
        <v>0</v>
      </c>
      <c r="DL6" s="83" t="s">
        <v>499</v>
      </c>
      <c r="DM6" s="89">
        <v>43055.466469907406</v>
      </c>
      <c r="DN6" s="85" t="s">
        <v>506</v>
      </c>
      <c r="DO6" s="83">
        <v>0</v>
      </c>
      <c r="DP6" s="82" t="s">
        <v>228</v>
      </c>
      <c r="DQ6" s="83" t="s">
        <v>505</v>
      </c>
      <c r="DR6" s="83">
        <v>0</v>
      </c>
      <c r="DS6" s="83">
        <v>0</v>
      </c>
      <c r="DT6" s="83">
        <v>0</v>
      </c>
      <c r="DU6" s="84">
        <v>0</v>
      </c>
      <c r="DV6" s="84">
        <v>0</v>
      </c>
      <c r="DW6" s="83">
        <v>0</v>
      </c>
      <c r="DX6" s="110" t="s">
        <v>121</v>
      </c>
      <c r="DY6" s="110" t="s">
        <v>31</v>
      </c>
      <c r="DZ6" s="83">
        <v>0</v>
      </c>
      <c r="EA6" s="83">
        <v>0</v>
      </c>
      <c r="EB6" s="83">
        <v>0</v>
      </c>
      <c r="EC6" s="83" t="s">
        <v>496</v>
      </c>
      <c r="ED6" s="83">
        <v>0</v>
      </c>
      <c r="EE6" s="83" t="s">
        <v>21</v>
      </c>
      <c r="EF6" s="83">
        <v>0</v>
      </c>
      <c r="EG6" s="83" t="s">
        <v>490</v>
      </c>
      <c r="EH6" s="110">
        <v>28855351</v>
      </c>
      <c r="EI6" s="84">
        <v>0</v>
      </c>
      <c r="EJ6" s="84">
        <v>3</v>
      </c>
      <c r="EK6" s="84">
        <v>0</v>
      </c>
      <c r="EL6" s="83" t="s">
        <v>490</v>
      </c>
      <c r="EM6" s="83">
        <v>0</v>
      </c>
      <c r="EN6" s="83">
        <v>0</v>
      </c>
      <c r="EO6" s="83" t="s">
        <v>490</v>
      </c>
      <c r="EP6" s="83">
        <v>99</v>
      </c>
      <c r="EQ6" s="84">
        <v>0</v>
      </c>
      <c r="ER6" s="83">
        <v>2</v>
      </c>
      <c r="ES6" s="84">
        <v>402</v>
      </c>
      <c r="ET6" s="84">
        <v>0</v>
      </c>
      <c r="EU6" s="83" t="s">
        <v>499</v>
      </c>
      <c r="EV6" s="83" t="s">
        <v>504</v>
      </c>
      <c r="EW6" s="83">
        <v>0</v>
      </c>
      <c r="EX6" s="83">
        <v>0</v>
      </c>
      <c r="EY6" s="83">
        <v>0</v>
      </c>
      <c r="EZ6" s="83">
        <v>0</v>
      </c>
      <c r="FA6" s="83" t="s">
        <v>490</v>
      </c>
      <c r="FB6" s="83">
        <v>0</v>
      </c>
      <c r="FC6" s="83">
        <v>0</v>
      </c>
      <c r="FD6" s="83" t="s">
        <v>494</v>
      </c>
      <c r="FE6" s="83">
        <v>0</v>
      </c>
      <c r="FF6" s="83" t="s">
        <v>493</v>
      </c>
      <c r="FG6" s="83" t="s">
        <v>492</v>
      </c>
      <c r="FH6" s="83">
        <v>0</v>
      </c>
      <c r="FI6" s="83" t="s">
        <v>491</v>
      </c>
      <c r="FJ6" s="83">
        <v>0</v>
      </c>
      <c r="FK6" s="83" t="s">
        <v>503</v>
      </c>
      <c r="FL6" s="83">
        <v>-785654.57</v>
      </c>
      <c r="FM6" s="84" t="s">
        <v>490</v>
      </c>
      <c r="FN6" s="83">
        <v>0</v>
      </c>
      <c r="FO6" s="83">
        <v>0</v>
      </c>
      <c r="FP6" s="83" t="s">
        <v>490</v>
      </c>
      <c r="FQ6" s="83" t="s">
        <v>502</v>
      </c>
      <c r="FR6" s="83">
        <v>0</v>
      </c>
      <c r="FS6" s="83" t="s">
        <v>20</v>
      </c>
      <c r="FT6" s="22">
        <v>0</v>
      </c>
      <c r="FU6" s="26">
        <v>43055.466469907406</v>
      </c>
      <c r="FV6" s="20" t="s">
        <v>21</v>
      </c>
      <c r="FW6" s="22">
        <v>0</v>
      </c>
      <c r="FX6" s="22">
        <v>0</v>
      </c>
      <c r="FY6" s="22">
        <v>0</v>
      </c>
      <c r="FZ6" s="22">
        <v>41507</v>
      </c>
      <c r="GA6" s="33" t="s">
        <v>490</v>
      </c>
      <c r="GB6" s="4"/>
    </row>
    <row r="7" spans="1:184">
      <c r="A7" s="32">
        <v>43055</v>
      </c>
      <c r="B7" s="20">
        <v>43055.674872685187</v>
      </c>
      <c r="C7" s="21">
        <v>9976891</v>
      </c>
      <c r="D7" s="22" t="s">
        <v>151</v>
      </c>
      <c r="E7" s="48" t="s">
        <v>38</v>
      </c>
      <c r="F7" s="104">
        <v>323957641</v>
      </c>
      <c r="G7" s="83" t="s">
        <v>148</v>
      </c>
      <c r="H7" s="83" t="s">
        <v>147</v>
      </c>
      <c r="I7" s="83"/>
      <c r="J7" s="83" t="s">
        <v>139</v>
      </c>
      <c r="K7" s="83"/>
      <c r="L7" s="83"/>
      <c r="M7" s="86" t="str">
        <f t="shared" si="0"/>
        <v>DIFFERENCE</v>
      </c>
      <c r="N7" s="109">
        <v>153600</v>
      </c>
      <c r="O7" s="110" t="str">
        <f t="shared" si="1"/>
        <v>MATCH</v>
      </c>
      <c r="P7" s="109">
        <v>153600</v>
      </c>
      <c r="Q7" s="111">
        <v>43055</v>
      </c>
      <c r="R7" s="111">
        <v>43055.674872685187</v>
      </c>
      <c r="S7" s="110" t="s">
        <v>146</v>
      </c>
      <c r="T7" s="111">
        <v>43055.875</v>
      </c>
      <c r="U7" s="110" t="s">
        <v>137</v>
      </c>
      <c r="V7" s="110"/>
      <c r="W7" s="110"/>
      <c r="X7" s="110" t="str">
        <f t="shared" si="2"/>
        <v>MATCH</v>
      </c>
      <c r="Y7" s="76">
        <v>7514314</v>
      </c>
      <c r="Z7" s="110" t="str">
        <f t="shared" si="3"/>
        <v>MATCH</v>
      </c>
      <c r="AA7" s="110" t="s">
        <v>1</v>
      </c>
      <c r="AB7" s="110" t="s">
        <v>3</v>
      </c>
      <c r="AC7" s="110"/>
      <c r="AD7" s="110" t="s">
        <v>22</v>
      </c>
      <c r="AE7" s="110" t="s">
        <v>34</v>
      </c>
      <c r="AF7" s="110" t="s">
        <v>20</v>
      </c>
      <c r="AG7" s="83"/>
      <c r="AH7" s="83"/>
      <c r="AI7" s="83" t="s">
        <v>33</v>
      </c>
      <c r="AJ7" s="83" t="s">
        <v>20</v>
      </c>
      <c r="AK7" s="83" t="s">
        <v>20</v>
      </c>
      <c r="AL7" s="83"/>
      <c r="AM7" s="83"/>
      <c r="AN7" s="83"/>
      <c r="AO7" s="83"/>
      <c r="AP7" s="83"/>
      <c r="AQ7" s="110" t="str">
        <f t="shared" si="4"/>
        <v>MATCH</v>
      </c>
      <c r="AR7" s="110" t="s">
        <v>31</v>
      </c>
      <c r="AS7" s="110"/>
      <c r="AT7" s="110" t="str">
        <f t="shared" si="5"/>
        <v>MATCH</v>
      </c>
      <c r="AU7" s="110" t="s">
        <v>121</v>
      </c>
      <c r="AV7" s="110"/>
      <c r="AW7" s="110"/>
      <c r="AX7" s="110" t="s">
        <v>150</v>
      </c>
      <c r="AY7" s="110"/>
      <c r="AZ7" s="110" t="s">
        <v>137</v>
      </c>
      <c r="BA7" s="110" t="s">
        <v>137</v>
      </c>
      <c r="BB7" s="110"/>
      <c r="BC7" s="110"/>
      <c r="BD7" s="110"/>
      <c r="BE7" s="110"/>
      <c r="BF7" s="110" t="s">
        <v>136</v>
      </c>
      <c r="BG7" s="110" t="s">
        <v>136</v>
      </c>
      <c r="BH7" s="110"/>
      <c r="BI7" s="110"/>
      <c r="BJ7" s="110"/>
      <c r="BK7" s="110"/>
      <c r="BL7" s="110"/>
      <c r="BM7" s="110"/>
      <c r="BN7" s="110"/>
      <c r="BO7" s="110"/>
      <c r="BP7" s="110"/>
      <c r="BQ7" s="110"/>
      <c r="BR7" s="110" t="s">
        <v>144</v>
      </c>
      <c r="BS7" s="110" t="s">
        <v>117</v>
      </c>
      <c r="BT7" s="110" t="s">
        <v>0</v>
      </c>
      <c r="BU7" s="110" t="s">
        <v>4</v>
      </c>
      <c r="BV7" s="110" t="s">
        <v>116</v>
      </c>
      <c r="BW7" s="110" t="s">
        <v>143</v>
      </c>
      <c r="BX7" s="110" t="str">
        <f t="shared" si="6"/>
        <v>MATCH</v>
      </c>
      <c r="BY7" s="76">
        <v>28855353</v>
      </c>
      <c r="BZ7" s="116" t="str">
        <f t="shared" si="7"/>
        <v>MATCH</v>
      </c>
      <c r="CA7" s="94" t="s">
        <v>3</v>
      </c>
      <c r="CB7" s="83"/>
      <c r="CC7" s="83"/>
      <c r="CD7" s="83" t="s">
        <v>23</v>
      </c>
      <c r="CE7" s="83" t="s">
        <v>23</v>
      </c>
      <c r="CF7" s="83"/>
      <c r="CG7" s="84">
        <v>104288</v>
      </c>
      <c r="CH7" s="83"/>
      <c r="CI7" s="83" t="s">
        <v>40</v>
      </c>
      <c r="CJ7" s="83" t="s">
        <v>1</v>
      </c>
      <c r="CK7" s="83"/>
      <c r="CL7" s="87"/>
      <c r="CM7" s="88"/>
      <c r="CN7" s="118">
        <f>LOOKUP(Y7,SACM!$A$2:$A$163,SACM!$A$2:$A$163)</f>
        <v>7514314</v>
      </c>
      <c r="CO7" s="111">
        <v>43055</v>
      </c>
      <c r="CP7" s="109">
        <v>788</v>
      </c>
      <c r="CQ7" s="109">
        <v>20294</v>
      </c>
      <c r="CR7" s="109">
        <v>0</v>
      </c>
      <c r="CS7" s="109">
        <v>0</v>
      </c>
      <c r="CT7" s="109">
        <v>0</v>
      </c>
      <c r="CU7" s="109">
        <v>0</v>
      </c>
      <c r="CV7" s="109">
        <f t="shared" si="8"/>
        <v>153600</v>
      </c>
      <c r="CW7" s="109">
        <v>-153600</v>
      </c>
      <c r="CX7" s="83">
        <v>0</v>
      </c>
      <c r="CY7" s="84">
        <v>0</v>
      </c>
      <c r="CZ7" s="85">
        <v>43055.441631944443</v>
      </c>
      <c r="DA7" s="83" t="s">
        <v>501</v>
      </c>
      <c r="DB7" s="84">
        <v>6832894</v>
      </c>
      <c r="DC7" s="83" t="s">
        <v>738</v>
      </c>
      <c r="DD7" s="84">
        <v>0</v>
      </c>
      <c r="DE7" s="84">
        <v>0</v>
      </c>
      <c r="DF7" s="83">
        <v>0</v>
      </c>
      <c r="DG7" s="84">
        <v>0</v>
      </c>
      <c r="DH7" s="83" t="s">
        <v>490</v>
      </c>
      <c r="DI7" s="83">
        <v>0</v>
      </c>
      <c r="DJ7" s="83">
        <v>0</v>
      </c>
      <c r="DK7" s="83">
        <v>0</v>
      </c>
      <c r="DL7" s="83" t="s">
        <v>499</v>
      </c>
      <c r="DM7" s="89">
        <v>43055.466550925928</v>
      </c>
      <c r="DN7" s="85" t="s">
        <v>506</v>
      </c>
      <c r="DO7" s="83" t="s">
        <v>499</v>
      </c>
      <c r="DP7" s="82" t="s">
        <v>147</v>
      </c>
      <c r="DQ7" s="83" t="s">
        <v>505</v>
      </c>
      <c r="DR7" s="83">
        <v>0</v>
      </c>
      <c r="DS7" s="83" t="s">
        <v>499</v>
      </c>
      <c r="DT7" s="83">
        <v>0</v>
      </c>
      <c r="DU7" s="84">
        <v>0</v>
      </c>
      <c r="DV7" s="84">
        <v>0</v>
      </c>
      <c r="DW7" s="83" t="s">
        <v>31</v>
      </c>
      <c r="DX7" s="110" t="s">
        <v>121</v>
      </c>
      <c r="DY7" s="110" t="s">
        <v>31</v>
      </c>
      <c r="DZ7" s="83">
        <v>0</v>
      </c>
      <c r="EA7" s="83">
        <v>4377</v>
      </c>
      <c r="EB7" s="83">
        <v>0</v>
      </c>
      <c r="EC7" s="83" t="s">
        <v>496</v>
      </c>
      <c r="ED7" s="83" t="s">
        <v>31</v>
      </c>
      <c r="EE7" s="83">
        <v>0</v>
      </c>
      <c r="EF7" s="83">
        <v>0</v>
      </c>
      <c r="EG7" s="83">
        <v>0</v>
      </c>
      <c r="EH7" s="110">
        <v>28855353</v>
      </c>
      <c r="EI7" s="84">
        <v>0</v>
      </c>
      <c r="EJ7" s="84">
        <v>0</v>
      </c>
      <c r="EK7" s="84">
        <v>0</v>
      </c>
      <c r="EL7" s="83">
        <v>0</v>
      </c>
      <c r="EM7" s="83">
        <v>0</v>
      </c>
      <c r="EN7" s="83">
        <v>0</v>
      </c>
      <c r="EO7" s="83">
        <v>0</v>
      </c>
      <c r="EP7" s="83">
        <v>0</v>
      </c>
      <c r="EQ7" s="84">
        <v>402</v>
      </c>
      <c r="ER7" s="84">
        <v>2</v>
      </c>
      <c r="ES7" s="84">
        <v>402</v>
      </c>
      <c r="ET7" s="84">
        <v>0</v>
      </c>
      <c r="EU7" s="83" t="s">
        <v>490</v>
      </c>
      <c r="EV7" s="83" t="s">
        <v>504</v>
      </c>
      <c r="EW7" s="83">
        <v>0</v>
      </c>
      <c r="EX7" s="83">
        <v>0</v>
      </c>
      <c r="EY7" s="83">
        <v>0</v>
      </c>
      <c r="EZ7" s="83">
        <v>0</v>
      </c>
      <c r="FA7" s="83" t="s">
        <v>490</v>
      </c>
      <c r="FB7" s="83">
        <v>0</v>
      </c>
      <c r="FC7" s="83">
        <v>0</v>
      </c>
      <c r="FD7" s="83">
        <v>0</v>
      </c>
      <c r="FE7" s="83">
        <v>-1</v>
      </c>
      <c r="FF7" s="83">
        <v>0</v>
      </c>
      <c r="FG7" s="83">
        <v>0</v>
      </c>
      <c r="FH7" s="83">
        <v>0</v>
      </c>
      <c r="FI7" s="83" t="s">
        <v>491</v>
      </c>
      <c r="FJ7" s="83">
        <v>0</v>
      </c>
      <c r="FK7" s="83">
        <v>0</v>
      </c>
      <c r="FL7" s="83">
        <v>0</v>
      </c>
      <c r="FM7" s="84">
        <v>0</v>
      </c>
      <c r="FN7" s="83">
        <v>0</v>
      </c>
      <c r="FO7" s="83">
        <v>0</v>
      </c>
      <c r="FP7" s="83">
        <v>0</v>
      </c>
      <c r="FQ7" s="83">
        <v>0</v>
      </c>
      <c r="FR7" s="83">
        <v>0</v>
      </c>
      <c r="FS7" s="83" t="s">
        <v>20</v>
      </c>
      <c r="FT7" s="22">
        <v>0</v>
      </c>
      <c r="FU7" s="26">
        <v>43055.466550925928</v>
      </c>
      <c r="FV7" s="20">
        <v>0</v>
      </c>
      <c r="FW7" s="22">
        <v>0</v>
      </c>
      <c r="FX7" s="22">
        <v>0</v>
      </c>
      <c r="FY7" s="22">
        <v>0</v>
      </c>
      <c r="FZ7" s="22">
        <v>0</v>
      </c>
      <c r="GA7" s="33" t="s">
        <v>499</v>
      </c>
      <c r="GB7" s="4"/>
    </row>
    <row r="8" spans="1:184">
      <c r="A8" s="32">
        <v>43055</v>
      </c>
      <c r="B8" s="20">
        <v>43055.674756944441</v>
      </c>
      <c r="C8" s="21">
        <v>9976888</v>
      </c>
      <c r="D8" s="22" t="s">
        <v>344</v>
      </c>
      <c r="E8" s="48" t="s">
        <v>38</v>
      </c>
      <c r="F8" s="104">
        <v>323957641</v>
      </c>
      <c r="G8" s="83" t="s">
        <v>343</v>
      </c>
      <c r="H8" s="83" t="s">
        <v>342</v>
      </c>
      <c r="I8" s="83"/>
      <c r="J8" s="83" t="s">
        <v>341</v>
      </c>
      <c r="K8" s="83"/>
      <c r="L8" s="83"/>
      <c r="M8" s="86" t="str">
        <f t="shared" si="0"/>
        <v>DIFFERENCE</v>
      </c>
      <c r="N8" s="109">
        <v>1200000</v>
      </c>
      <c r="O8" s="110" t="str">
        <f t="shared" si="1"/>
        <v>MATCH</v>
      </c>
      <c r="P8" s="109">
        <v>1200000</v>
      </c>
      <c r="Q8" s="111">
        <v>43055</v>
      </c>
      <c r="R8" s="111">
        <v>43055.674756944441</v>
      </c>
      <c r="S8" s="110" t="s">
        <v>132</v>
      </c>
      <c r="T8" s="111">
        <v>43055.875</v>
      </c>
      <c r="U8" s="110" t="s">
        <v>339</v>
      </c>
      <c r="V8" s="110"/>
      <c r="W8" s="110"/>
      <c r="X8" s="110" t="str">
        <f t="shared" si="2"/>
        <v>MATCH</v>
      </c>
      <c r="Y8" s="76">
        <v>7511275</v>
      </c>
      <c r="Z8" s="110" t="str">
        <f t="shared" si="3"/>
        <v>MATCH</v>
      </c>
      <c r="AA8" s="110" t="s">
        <v>1</v>
      </c>
      <c r="AB8" s="110" t="s">
        <v>3</v>
      </c>
      <c r="AC8" s="110"/>
      <c r="AD8" s="110" t="s">
        <v>22</v>
      </c>
      <c r="AE8" s="110" t="s">
        <v>34</v>
      </c>
      <c r="AF8" s="110" t="s">
        <v>20</v>
      </c>
      <c r="AG8" s="83"/>
      <c r="AH8" s="83"/>
      <c r="AI8" s="83" t="s">
        <v>33</v>
      </c>
      <c r="AJ8" s="83" t="s">
        <v>20</v>
      </c>
      <c r="AK8" s="83" t="s">
        <v>20</v>
      </c>
      <c r="AL8" s="83"/>
      <c r="AM8" s="83"/>
      <c r="AN8" s="83"/>
      <c r="AO8" s="83"/>
      <c r="AP8" s="83"/>
      <c r="AQ8" s="110" t="str">
        <f t="shared" si="4"/>
        <v>MATCH</v>
      </c>
      <c r="AR8" s="110" t="s">
        <v>31</v>
      </c>
      <c r="AS8" s="110"/>
      <c r="AT8" s="110" t="str">
        <f t="shared" si="5"/>
        <v>MATCH</v>
      </c>
      <c r="AU8" s="110" t="s">
        <v>121</v>
      </c>
      <c r="AV8" s="110"/>
      <c r="AW8" s="110"/>
      <c r="AX8" s="110" t="s">
        <v>340</v>
      </c>
      <c r="AY8" s="110"/>
      <c r="AZ8" s="110" t="s">
        <v>339</v>
      </c>
      <c r="BA8" s="110" t="s">
        <v>339</v>
      </c>
      <c r="BB8" s="110"/>
      <c r="BC8" s="110"/>
      <c r="BD8" s="110"/>
      <c r="BE8" s="110"/>
      <c r="BF8" s="110" t="s">
        <v>159</v>
      </c>
      <c r="BG8" s="110" t="s">
        <v>159</v>
      </c>
      <c r="BH8" s="110"/>
      <c r="BI8" s="110"/>
      <c r="BJ8" s="110"/>
      <c r="BK8" s="110"/>
      <c r="BL8" s="110"/>
      <c r="BM8" s="110"/>
      <c r="BN8" s="110"/>
      <c r="BO8" s="110"/>
      <c r="BP8" s="110"/>
      <c r="BQ8" s="110"/>
      <c r="BR8" s="110" t="s">
        <v>130</v>
      </c>
      <c r="BS8" s="110" t="s">
        <v>117</v>
      </c>
      <c r="BT8" s="110" t="s">
        <v>0</v>
      </c>
      <c r="BU8" s="110" t="s">
        <v>4</v>
      </c>
      <c r="BV8" s="110" t="s">
        <v>116</v>
      </c>
      <c r="BW8" s="110" t="s">
        <v>129</v>
      </c>
      <c r="BX8" s="110" t="str">
        <f t="shared" si="6"/>
        <v>MATCH</v>
      </c>
      <c r="BY8" s="76">
        <v>28855350</v>
      </c>
      <c r="BZ8" s="116" t="str">
        <f t="shared" si="7"/>
        <v>MATCH</v>
      </c>
      <c r="CA8" s="94" t="s">
        <v>3</v>
      </c>
      <c r="CB8" s="83"/>
      <c r="CC8" s="83"/>
      <c r="CD8" s="83" t="s">
        <v>23</v>
      </c>
      <c r="CE8" s="83" t="s">
        <v>23</v>
      </c>
      <c r="CF8" s="83"/>
      <c r="CG8" s="84">
        <v>104286</v>
      </c>
      <c r="CH8" s="83"/>
      <c r="CI8" s="83" t="s">
        <v>40</v>
      </c>
      <c r="CJ8" s="83" t="s">
        <v>1</v>
      </c>
      <c r="CK8" s="83"/>
      <c r="CL8" s="87"/>
      <c r="CM8" s="88"/>
      <c r="CN8" s="118">
        <f>LOOKUP(Y8,SACM!$A$2:$A$163,SACM!$A$2:$A$163)</f>
        <v>7511275</v>
      </c>
      <c r="CO8" s="111">
        <v>43055</v>
      </c>
      <c r="CP8" s="109">
        <v>728</v>
      </c>
      <c r="CQ8" s="109">
        <v>1483</v>
      </c>
      <c r="CR8" s="109">
        <v>0</v>
      </c>
      <c r="CS8" s="109">
        <v>3</v>
      </c>
      <c r="CT8" s="109">
        <v>3</v>
      </c>
      <c r="CU8" s="109">
        <v>-2</v>
      </c>
      <c r="CV8" s="109">
        <f t="shared" si="8"/>
        <v>1200000</v>
      </c>
      <c r="CW8" s="109">
        <v>-1200000</v>
      </c>
      <c r="CX8" s="83" t="s">
        <v>503</v>
      </c>
      <c r="CY8" s="84">
        <v>1</v>
      </c>
      <c r="CZ8" s="85">
        <v>43054.400879629633</v>
      </c>
      <c r="DA8" s="83" t="s">
        <v>501</v>
      </c>
      <c r="DB8" s="84">
        <v>6829855</v>
      </c>
      <c r="DC8" s="83" t="s">
        <v>560</v>
      </c>
      <c r="DD8" s="84">
        <v>85944</v>
      </c>
      <c r="DE8" s="84">
        <v>2</v>
      </c>
      <c r="DF8" s="83">
        <v>0</v>
      </c>
      <c r="DG8" s="84">
        <v>0</v>
      </c>
      <c r="DH8" s="83" t="s">
        <v>490</v>
      </c>
      <c r="DI8" s="83">
        <v>0</v>
      </c>
      <c r="DJ8" s="83">
        <v>0</v>
      </c>
      <c r="DK8" s="83">
        <v>0</v>
      </c>
      <c r="DL8" s="83" t="s">
        <v>499</v>
      </c>
      <c r="DM8" s="89">
        <v>43055.466435185182</v>
      </c>
      <c r="DN8" s="85" t="s">
        <v>506</v>
      </c>
      <c r="DO8" s="83">
        <v>0</v>
      </c>
      <c r="DP8" s="82" t="s">
        <v>342</v>
      </c>
      <c r="DQ8" s="83" t="s">
        <v>505</v>
      </c>
      <c r="DR8" s="83">
        <v>0</v>
      </c>
      <c r="DS8" s="83">
        <v>0</v>
      </c>
      <c r="DT8" s="83">
        <v>0</v>
      </c>
      <c r="DU8" s="84">
        <v>0</v>
      </c>
      <c r="DV8" s="84">
        <v>0</v>
      </c>
      <c r="DW8" s="83">
        <v>0</v>
      </c>
      <c r="DX8" s="110" t="s">
        <v>121</v>
      </c>
      <c r="DY8" s="110" t="s">
        <v>31</v>
      </c>
      <c r="DZ8" s="83">
        <v>0</v>
      </c>
      <c r="EA8" s="83">
        <v>0</v>
      </c>
      <c r="EB8" s="83">
        <v>0</v>
      </c>
      <c r="EC8" s="83" t="s">
        <v>496</v>
      </c>
      <c r="ED8" s="83">
        <v>0</v>
      </c>
      <c r="EE8" s="83" t="s">
        <v>21</v>
      </c>
      <c r="EF8" s="83">
        <v>0</v>
      </c>
      <c r="EG8" s="83" t="s">
        <v>490</v>
      </c>
      <c r="EH8" s="110">
        <v>28855350</v>
      </c>
      <c r="EI8" s="84">
        <v>0</v>
      </c>
      <c r="EJ8" s="84">
        <v>3</v>
      </c>
      <c r="EK8" s="84">
        <v>0</v>
      </c>
      <c r="EL8" s="83" t="s">
        <v>490</v>
      </c>
      <c r="EM8" s="83">
        <v>0</v>
      </c>
      <c r="EN8" s="83">
        <v>0</v>
      </c>
      <c r="EO8" s="83" t="s">
        <v>490</v>
      </c>
      <c r="EP8" s="83">
        <v>1</v>
      </c>
      <c r="EQ8" s="84">
        <v>0</v>
      </c>
      <c r="ER8" s="83">
        <v>2</v>
      </c>
      <c r="ES8" s="84">
        <v>402</v>
      </c>
      <c r="ET8" s="84">
        <v>0</v>
      </c>
      <c r="EU8" s="83" t="s">
        <v>490</v>
      </c>
      <c r="EV8" s="83" t="s">
        <v>504</v>
      </c>
      <c r="EW8" s="83">
        <v>0</v>
      </c>
      <c r="EX8" s="83">
        <v>0</v>
      </c>
      <c r="EY8" s="83">
        <v>0</v>
      </c>
      <c r="EZ8" s="83">
        <v>0</v>
      </c>
      <c r="FA8" s="83" t="s">
        <v>490</v>
      </c>
      <c r="FB8" s="83">
        <v>0</v>
      </c>
      <c r="FC8" s="83">
        <v>0</v>
      </c>
      <c r="FD8" s="83" t="s">
        <v>494</v>
      </c>
      <c r="FE8" s="83">
        <v>0</v>
      </c>
      <c r="FF8" s="83" t="s">
        <v>493</v>
      </c>
      <c r="FG8" s="83" t="s">
        <v>492</v>
      </c>
      <c r="FH8" s="83">
        <v>0</v>
      </c>
      <c r="FI8" s="83" t="s">
        <v>491</v>
      </c>
      <c r="FJ8" s="83">
        <v>0</v>
      </c>
      <c r="FK8" s="83" t="s">
        <v>503</v>
      </c>
      <c r="FL8" s="83">
        <v>-1200000</v>
      </c>
      <c r="FM8" s="84" t="s">
        <v>490</v>
      </c>
      <c r="FN8" s="83">
        <v>0</v>
      </c>
      <c r="FO8" s="83">
        <v>0</v>
      </c>
      <c r="FP8" s="83" t="s">
        <v>490</v>
      </c>
      <c r="FQ8" s="83" t="s">
        <v>559</v>
      </c>
      <c r="FR8" s="83">
        <v>0</v>
      </c>
      <c r="FS8" s="83" t="s">
        <v>20</v>
      </c>
      <c r="FT8" s="22">
        <v>0</v>
      </c>
      <c r="FU8" s="26">
        <v>43055.466435185182</v>
      </c>
      <c r="FV8" s="20" t="s">
        <v>21</v>
      </c>
      <c r="FW8" s="22">
        <v>0</v>
      </c>
      <c r="FX8" s="22">
        <v>0</v>
      </c>
      <c r="FY8" s="22">
        <v>0</v>
      </c>
      <c r="FZ8" s="22">
        <v>41145</v>
      </c>
      <c r="GA8" s="33" t="s">
        <v>490</v>
      </c>
      <c r="GB8" s="4"/>
    </row>
    <row r="9" spans="1:184">
      <c r="A9" s="32">
        <v>43055</v>
      </c>
      <c r="B9" s="20">
        <v>43055.675057870372</v>
      </c>
      <c r="C9" s="21">
        <v>9976896</v>
      </c>
      <c r="D9" s="22" t="s">
        <v>364</v>
      </c>
      <c r="E9" s="48" t="s">
        <v>38</v>
      </c>
      <c r="F9" s="104">
        <v>8900504366</v>
      </c>
      <c r="G9" s="83" t="s">
        <v>362</v>
      </c>
      <c r="H9" s="83" t="s">
        <v>361</v>
      </c>
      <c r="I9" s="83"/>
      <c r="J9" s="83" t="s">
        <v>37</v>
      </c>
      <c r="K9" s="83"/>
      <c r="L9" s="83"/>
      <c r="M9" s="86" t="str">
        <f t="shared" si="0"/>
        <v>DIFFERENCE</v>
      </c>
      <c r="N9" s="109">
        <v>6477.52</v>
      </c>
      <c r="O9" s="110" t="str">
        <f t="shared" si="1"/>
        <v>MATCH</v>
      </c>
      <c r="P9" s="109">
        <v>6477.52</v>
      </c>
      <c r="Q9" s="111">
        <v>43055</v>
      </c>
      <c r="R9" s="111">
        <v>43055.675057870372</v>
      </c>
      <c r="S9" s="110" t="s">
        <v>242</v>
      </c>
      <c r="T9" s="111">
        <v>43055.8125</v>
      </c>
      <c r="U9" s="110"/>
      <c r="V9" s="110"/>
      <c r="W9" s="110"/>
      <c r="X9" s="110" t="str">
        <f t="shared" si="2"/>
        <v>MATCH</v>
      </c>
      <c r="Y9" s="76">
        <v>7510309</v>
      </c>
      <c r="Z9" s="110" t="str">
        <f t="shared" si="3"/>
        <v>MATCH</v>
      </c>
      <c r="AA9" s="110" t="s">
        <v>1</v>
      </c>
      <c r="AB9" s="110" t="s">
        <v>3</v>
      </c>
      <c r="AC9" s="110"/>
      <c r="AD9" s="110" t="s">
        <v>23</v>
      </c>
      <c r="AE9" s="110" t="s">
        <v>34</v>
      </c>
      <c r="AF9" s="110" t="s">
        <v>20</v>
      </c>
      <c r="AG9" s="83"/>
      <c r="AH9" s="83"/>
      <c r="AI9" s="83" t="s">
        <v>33</v>
      </c>
      <c r="AJ9" s="83" t="s">
        <v>48</v>
      </c>
      <c r="AK9" s="83" t="s">
        <v>20</v>
      </c>
      <c r="AL9" s="83"/>
      <c r="AM9" s="83"/>
      <c r="AN9" s="83"/>
      <c r="AO9" s="83"/>
      <c r="AP9" s="83"/>
      <c r="AQ9" s="110" t="str">
        <f t="shared" si="4"/>
        <v>MATCH</v>
      </c>
      <c r="AR9" s="110" t="s">
        <v>31</v>
      </c>
      <c r="AS9" s="110"/>
      <c r="AT9" s="110" t="str">
        <f t="shared" si="5"/>
        <v>MATCH</v>
      </c>
      <c r="AU9" s="110" t="s">
        <v>121</v>
      </c>
      <c r="AV9" s="110"/>
      <c r="AW9" s="110"/>
      <c r="AX9" s="110" t="s">
        <v>360</v>
      </c>
      <c r="AY9" s="110" t="s">
        <v>62</v>
      </c>
      <c r="AZ9" s="110" t="s">
        <v>61</v>
      </c>
      <c r="BA9" s="110" t="s">
        <v>61</v>
      </c>
      <c r="BB9" s="110"/>
      <c r="BC9" s="110" t="s">
        <v>60</v>
      </c>
      <c r="BD9" s="110"/>
      <c r="BE9" s="110" t="s">
        <v>59</v>
      </c>
      <c r="BF9" s="110" t="s">
        <v>127</v>
      </c>
      <c r="BG9" s="110" t="s">
        <v>127</v>
      </c>
      <c r="BH9" s="110" t="s">
        <v>126</v>
      </c>
      <c r="BI9" s="110" t="s">
        <v>101</v>
      </c>
      <c r="BJ9" s="110"/>
      <c r="BK9" s="110" t="s">
        <v>59</v>
      </c>
      <c r="BL9" s="110"/>
      <c r="BM9" s="110"/>
      <c r="BN9" s="110"/>
      <c r="BO9" s="110"/>
      <c r="BP9" s="110"/>
      <c r="BQ9" s="110"/>
      <c r="BR9" s="110" t="s">
        <v>241</v>
      </c>
      <c r="BS9" s="110" t="s">
        <v>235</v>
      </c>
      <c r="BT9" s="110" t="s">
        <v>0</v>
      </c>
      <c r="BU9" s="110" t="s">
        <v>4</v>
      </c>
      <c r="BV9" s="110" t="s">
        <v>234</v>
      </c>
      <c r="BW9" s="110" t="s">
        <v>240</v>
      </c>
      <c r="BX9" s="110" t="str">
        <f t="shared" si="6"/>
        <v>MATCH</v>
      </c>
      <c r="BY9" s="76">
        <v>28855367</v>
      </c>
      <c r="BZ9" s="116" t="str">
        <f t="shared" si="7"/>
        <v>MATCH</v>
      </c>
      <c r="CA9" s="94" t="s">
        <v>3</v>
      </c>
      <c r="CB9" s="83"/>
      <c r="CC9" s="83"/>
      <c r="CD9" s="83" t="s">
        <v>22</v>
      </c>
      <c r="CE9" s="83" t="s">
        <v>23</v>
      </c>
      <c r="CF9" s="83"/>
      <c r="CG9" s="84">
        <v>104292</v>
      </c>
      <c r="CH9" s="83"/>
      <c r="CI9" s="83" t="s">
        <v>40</v>
      </c>
      <c r="CJ9" s="83" t="s">
        <v>1</v>
      </c>
      <c r="CK9" s="83"/>
      <c r="CL9" s="87"/>
      <c r="CM9" s="88"/>
      <c r="CN9" s="118">
        <f>LOOKUP(Y9,SACM!$A$2:$A$163,SACM!$A$2:$A$163)</f>
        <v>7510309</v>
      </c>
      <c r="CO9" s="111">
        <v>43055</v>
      </c>
      <c r="CP9" s="109">
        <v>744</v>
      </c>
      <c r="CQ9" s="109">
        <v>18097</v>
      </c>
      <c r="CR9" s="109">
        <v>0</v>
      </c>
      <c r="CS9" s="109">
        <v>1</v>
      </c>
      <c r="CT9" s="109">
        <v>2</v>
      </c>
      <c r="CU9" s="109">
        <v>132000</v>
      </c>
      <c r="CV9" s="109">
        <f t="shared" si="8"/>
        <v>6477.52</v>
      </c>
      <c r="CW9" s="109">
        <v>-6477.52</v>
      </c>
      <c r="CX9" s="83" t="s">
        <v>542</v>
      </c>
      <c r="CY9" s="84">
        <v>1</v>
      </c>
      <c r="CZ9" s="85">
        <v>43053.62259259259</v>
      </c>
      <c r="DA9" s="83" t="s">
        <v>501</v>
      </c>
      <c r="DB9" s="84">
        <v>6828889</v>
      </c>
      <c r="DC9" s="83" t="s">
        <v>546</v>
      </c>
      <c r="DD9" s="84">
        <v>85919</v>
      </c>
      <c r="DE9" s="84">
        <v>3</v>
      </c>
      <c r="DF9" s="83">
        <v>0</v>
      </c>
      <c r="DG9" s="84">
        <v>0</v>
      </c>
      <c r="DH9" s="83" t="s">
        <v>490</v>
      </c>
      <c r="DI9" s="83">
        <v>0</v>
      </c>
      <c r="DJ9" s="83">
        <v>0</v>
      </c>
      <c r="DK9" s="83">
        <v>0</v>
      </c>
      <c r="DL9" s="83" t="s">
        <v>499</v>
      </c>
      <c r="DM9" s="89">
        <v>43055.466736111113</v>
      </c>
      <c r="DN9" s="85" t="s">
        <v>506</v>
      </c>
      <c r="DO9" s="83">
        <v>0</v>
      </c>
      <c r="DP9" s="82" t="s">
        <v>361</v>
      </c>
      <c r="DQ9" s="83" t="s">
        <v>523</v>
      </c>
      <c r="DR9" s="83">
        <v>0</v>
      </c>
      <c r="DS9" s="83">
        <v>0</v>
      </c>
      <c r="DT9" s="83">
        <v>0</v>
      </c>
      <c r="DU9" s="84">
        <v>0</v>
      </c>
      <c r="DV9" s="84">
        <v>0</v>
      </c>
      <c r="DW9" s="83">
        <v>0</v>
      </c>
      <c r="DX9" s="110" t="s">
        <v>121</v>
      </c>
      <c r="DY9" s="110" t="s">
        <v>31</v>
      </c>
      <c r="DZ9" s="83">
        <v>0</v>
      </c>
      <c r="EA9" s="83">
        <v>0</v>
      </c>
      <c r="EB9" s="83">
        <v>0</v>
      </c>
      <c r="EC9" s="83" t="s">
        <v>496</v>
      </c>
      <c r="ED9" s="83">
        <v>0</v>
      </c>
      <c r="EE9" s="83" t="s">
        <v>21</v>
      </c>
      <c r="EF9" s="83">
        <v>0</v>
      </c>
      <c r="EG9" s="83" t="s">
        <v>490</v>
      </c>
      <c r="EH9" s="110">
        <v>28855367</v>
      </c>
      <c r="EI9" s="84">
        <v>0</v>
      </c>
      <c r="EJ9" s="84">
        <v>1</v>
      </c>
      <c r="EK9" s="84">
        <v>0</v>
      </c>
      <c r="EL9" s="83" t="s">
        <v>490</v>
      </c>
      <c r="EM9" s="83">
        <v>0</v>
      </c>
      <c r="EN9" s="83">
        <v>0</v>
      </c>
      <c r="EO9" s="83" t="s">
        <v>490</v>
      </c>
      <c r="EP9" s="83">
        <v>99</v>
      </c>
      <c r="EQ9" s="84">
        <v>0</v>
      </c>
      <c r="ER9" s="83">
        <v>2</v>
      </c>
      <c r="ES9" s="84">
        <v>402</v>
      </c>
      <c r="ET9" s="84">
        <v>0</v>
      </c>
      <c r="EU9" s="83" t="s">
        <v>490</v>
      </c>
      <c r="EV9" s="83" t="s">
        <v>504</v>
      </c>
      <c r="EW9" s="83">
        <v>0</v>
      </c>
      <c r="EX9" s="83">
        <v>0</v>
      </c>
      <c r="EY9" s="83" t="s">
        <v>540</v>
      </c>
      <c r="EZ9" s="83">
        <v>0</v>
      </c>
      <c r="FA9" s="83" t="s">
        <v>490</v>
      </c>
      <c r="FB9" s="83">
        <v>0</v>
      </c>
      <c r="FC9" s="83">
        <v>0</v>
      </c>
      <c r="FD9" s="83" t="s">
        <v>494</v>
      </c>
      <c r="FE9" s="83">
        <v>0</v>
      </c>
      <c r="FF9" s="83" t="s">
        <v>493</v>
      </c>
      <c r="FG9" s="83" t="s">
        <v>492</v>
      </c>
      <c r="FH9" s="83">
        <v>0</v>
      </c>
      <c r="FI9" s="83" t="s">
        <v>491</v>
      </c>
      <c r="FJ9" s="83">
        <v>0</v>
      </c>
      <c r="FK9" s="83" t="s">
        <v>544</v>
      </c>
      <c r="FL9" s="83">
        <v>-6477.52</v>
      </c>
      <c r="FM9" s="84" t="s">
        <v>490</v>
      </c>
      <c r="FN9" s="83">
        <v>0</v>
      </c>
      <c r="FO9" s="83">
        <v>0</v>
      </c>
      <c r="FP9" s="83" t="s">
        <v>490</v>
      </c>
      <c r="FQ9" s="83">
        <v>0</v>
      </c>
      <c r="FR9" s="83">
        <v>0</v>
      </c>
      <c r="FS9" s="83" t="s">
        <v>20</v>
      </c>
      <c r="FT9" s="22">
        <v>0</v>
      </c>
      <c r="FU9" s="26">
        <v>43055.466736111113</v>
      </c>
      <c r="FV9" s="20" t="s">
        <v>543</v>
      </c>
      <c r="FW9" s="22">
        <v>0</v>
      </c>
      <c r="FX9" s="22">
        <v>0</v>
      </c>
      <c r="FY9" s="22">
        <v>0</v>
      </c>
      <c r="FZ9" s="22">
        <v>43053</v>
      </c>
      <c r="GA9" s="33" t="s">
        <v>490</v>
      </c>
      <c r="GB9" s="4"/>
    </row>
    <row r="10" spans="1:184">
      <c r="A10" s="32">
        <v>43055</v>
      </c>
      <c r="B10" s="20">
        <v>43055.770208333335</v>
      </c>
      <c r="C10" s="21">
        <v>9981191</v>
      </c>
      <c r="D10" s="22" t="s">
        <v>54</v>
      </c>
      <c r="E10" s="48" t="s">
        <v>38</v>
      </c>
      <c r="F10" s="104">
        <v>30799159</v>
      </c>
      <c r="G10" s="83" t="s">
        <v>52</v>
      </c>
      <c r="H10" s="83" t="s">
        <v>51</v>
      </c>
      <c r="I10" s="83"/>
      <c r="J10" s="83" t="s">
        <v>50</v>
      </c>
      <c r="K10" s="83"/>
      <c r="L10" s="83"/>
      <c r="M10" s="86" t="str">
        <f t="shared" si="0"/>
        <v>DIFFERENCE</v>
      </c>
      <c r="N10" s="109">
        <v>2243180</v>
      </c>
      <c r="O10" s="110" t="str">
        <f t="shared" si="1"/>
        <v>MATCH</v>
      </c>
      <c r="P10" s="109">
        <v>2243180</v>
      </c>
      <c r="Q10" s="111">
        <v>43055</v>
      </c>
      <c r="R10" s="111">
        <v>43055.770208333335</v>
      </c>
      <c r="S10" s="110" t="s">
        <v>49</v>
      </c>
      <c r="T10" s="111">
        <v>43055.895833333336</v>
      </c>
      <c r="U10" s="110" t="s">
        <v>46</v>
      </c>
      <c r="V10" s="110"/>
      <c r="W10" s="110"/>
      <c r="X10" s="110" t="str">
        <f t="shared" si="2"/>
        <v>MATCH</v>
      </c>
      <c r="Y10" s="76">
        <v>7514561</v>
      </c>
      <c r="Z10" s="110" t="str">
        <f t="shared" si="3"/>
        <v>MATCH</v>
      </c>
      <c r="AA10" s="110" t="s">
        <v>1</v>
      </c>
      <c r="AB10" s="110" t="s">
        <v>3</v>
      </c>
      <c r="AC10" s="110"/>
      <c r="AD10" s="110" t="s">
        <v>23</v>
      </c>
      <c r="AE10" s="110" t="s">
        <v>34</v>
      </c>
      <c r="AF10" s="110" t="s">
        <v>20</v>
      </c>
      <c r="AG10" s="83"/>
      <c r="AH10" s="83"/>
      <c r="AI10" s="83" t="s">
        <v>33</v>
      </c>
      <c r="AJ10" s="83" t="s">
        <v>48</v>
      </c>
      <c r="AK10" s="83" t="s">
        <v>20</v>
      </c>
      <c r="AL10" s="83"/>
      <c r="AM10" s="83"/>
      <c r="AN10" s="83"/>
      <c r="AO10" s="83"/>
      <c r="AP10" s="83"/>
      <c r="AQ10" s="110" t="str">
        <f t="shared" si="4"/>
        <v>MATCH</v>
      </c>
      <c r="AR10" s="110" t="s">
        <v>32</v>
      </c>
      <c r="AS10" s="110"/>
      <c r="AT10" s="110" t="str">
        <f t="shared" si="5"/>
        <v>MATCH</v>
      </c>
      <c r="AU10" s="110" t="s">
        <v>31</v>
      </c>
      <c r="AV10" s="110"/>
      <c r="AW10" s="110"/>
      <c r="AX10" s="110" t="s">
        <v>47</v>
      </c>
      <c r="AY10" s="110"/>
      <c r="AZ10" s="110" t="s">
        <v>46</v>
      </c>
      <c r="BA10" s="110" t="s">
        <v>46</v>
      </c>
      <c r="BB10" s="110"/>
      <c r="BC10" s="110"/>
      <c r="BD10" s="110"/>
      <c r="BE10" s="110"/>
      <c r="BF10" s="110" t="s">
        <v>45</v>
      </c>
      <c r="BG10" s="110" t="s">
        <v>45</v>
      </c>
      <c r="BH10" s="110"/>
      <c r="BI10" s="110"/>
      <c r="BJ10" s="110"/>
      <c r="BK10" s="110"/>
      <c r="BL10" s="110"/>
      <c r="BM10" s="110"/>
      <c r="BN10" s="110"/>
      <c r="BO10" s="110"/>
      <c r="BP10" s="110"/>
      <c r="BQ10" s="110"/>
      <c r="BR10" s="110" t="s">
        <v>44</v>
      </c>
      <c r="BS10" s="110" t="s">
        <v>43</v>
      </c>
      <c r="BT10" s="110" t="s">
        <v>0</v>
      </c>
      <c r="BU10" s="110" t="s">
        <v>4</v>
      </c>
      <c r="BV10" s="110" t="s">
        <v>42</v>
      </c>
      <c r="BW10" s="110" t="s">
        <v>41</v>
      </c>
      <c r="BX10" s="110" t="str">
        <f t="shared" si="6"/>
        <v>MATCH</v>
      </c>
      <c r="BY10" s="76">
        <v>28856646</v>
      </c>
      <c r="BZ10" s="116" t="str">
        <f t="shared" si="7"/>
        <v>MATCH</v>
      </c>
      <c r="CA10" s="94" t="s">
        <v>3</v>
      </c>
      <c r="CB10" s="83"/>
      <c r="CC10" s="83"/>
      <c r="CD10" s="83" t="s">
        <v>22</v>
      </c>
      <c r="CE10" s="83" t="s">
        <v>23</v>
      </c>
      <c r="CF10" s="83"/>
      <c r="CG10" s="84">
        <v>104335</v>
      </c>
      <c r="CH10" s="83"/>
      <c r="CI10" s="83" t="s">
        <v>40</v>
      </c>
      <c r="CJ10" s="83" t="s">
        <v>1</v>
      </c>
      <c r="CK10" s="83"/>
      <c r="CL10" s="87"/>
      <c r="CM10" s="88"/>
      <c r="CN10" s="118">
        <f>LOOKUP(Y10,SACM!$A$2:$A$163,SACM!$A$2:$A$163)</f>
        <v>7514561</v>
      </c>
      <c r="CO10" s="111">
        <v>43055</v>
      </c>
      <c r="CP10" s="109">
        <v>762</v>
      </c>
      <c r="CQ10" s="110">
        <v>1517</v>
      </c>
      <c r="CR10" s="109">
        <v>0</v>
      </c>
      <c r="CS10" s="109">
        <v>0</v>
      </c>
      <c r="CT10" s="109">
        <v>0</v>
      </c>
      <c r="CU10" s="110">
        <v>0</v>
      </c>
      <c r="CV10" s="109">
        <f t="shared" si="8"/>
        <v>2243180</v>
      </c>
      <c r="CW10" s="109">
        <v>-2243180</v>
      </c>
      <c r="CX10" s="83">
        <v>0</v>
      </c>
      <c r="CY10" s="83">
        <v>0</v>
      </c>
      <c r="CZ10" s="85">
        <v>43055.547453703701</v>
      </c>
      <c r="DA10" s="83" t="s">
        <v>501</v>
      </c>
      <c r="DB10" s="84">
        <v>6833141</v>
      </c>
      <c r="DC10" s="83" t="s">
        <v>528</v>
      </c>
      <c r="DD10" s="83">
        <v>0</v>
      </c>
      <c r="DE10" s="83">
        <v>0</v>
      </c>
      <c r="DF10" s="83">
        <v>0</v>
      </c>
      <c r="DG10" s="83">
        <v>0</v>
      </c>
      <c r="DH10" s="83" t="s">
        <v>490</v>
      </c>
      <c r="DI10" s="83">
        <v>0</v>
      </c>
      <c r="DJ10" s="83">
        <v>0</v>
      </c>
      <c r="DK10" s="83">
        <v>0</v>
      </c>
      <c r="DL10" s="83" t="s">
        <v>499</v>
      </c>
      <c r="DM10" s="89">
        <v>43055.561886574076</v>
      </c>
      <c r="DN10" s="85" t="s">
        <v>513</v>
      </c>
      <c r="DO10" s="83" t="s">
        <v>499</v>
      </c>
      <c r="DP10" s="82" t="s">
        <v>51</v>
      </c>
      <c r="DQ10" s="83" t="s">
        <v>525</v>
      </c>
      <c r="DR10" s="83">
        <v>0</v>
      </c>
      <c r="DS10" s="83" t="s">
        <v>499</v>
      </c>
      <c r="DT10" s="83">
        <v>0</v>
      </c>
      <c r="DU10" s="83">
        <v>0</v>
      </c>
      <c r="DV10" s="83">
        <v>0</v>
      </c>
      <c r="DW10" s="83" t="s">
        <v>32</v>
      </c>
      <c r="DX10" s="110" t="s">
        <v>31</v>
      </c>
      <c r="DY10" s="110" t="s">
        <v>32</v>
      </c>
      <c r="DZ10" s="83">
        <v>0</v>
      </c>
      <c r="EA10" s="83">
        <v>4584</v>
      </c>
      <c r="EB10" s="83">
        <v>0</v>
      </c>
      <c r="EC10" s="83" t="s">
        <v>496</v>
      </c>
      <c r="ED10" s="83" t="s">
        <v>32</v>
      </c>
      <c r="EE10" s="83">
        <v>0</v>
      </c>
      <c r="EF10" s="83">
        <v>0</v>
      </c>
      <c r="EG10" s="83">
        <v>0</v>
      </c>
      <c r="EH10" s="110">
        <v>28856646</v>
      </c>
      <c r="EI10" s="84">
        <v>0</v>
      </c>
      <c r="EJ10" s="83">
        <v>0</v>
      </c>
      <c r="EK10" s="83">
        <v>0</v>
      </c>
      <c r="EL10" s="83">
        <v>0</v>
      </c>
      <c r="EM10" s="83">
        <v>0</v>
      </c>
      <c r="EN10" s="83">
        <v>0</v>
      </c>
      <c r="EO10" s="83">
        <v>0</v>
      </c>
      <c r="EP10" s="83">
        <v>0</v>
      </c>
      <c r="EQ10" s="83">
        <v>4</v>
      </c>
      <c r="ER10" s="83">
        <v>402</v>
      </c>
      <c r="ES10" s="84">
        <v>4</v>
      </c>
      <c r="ET10" s="84">
        <v>0</v>
      </c>
      <c r="EU10" s="83" t="s">
        <v>490</v>
      </c>
      <c r="EV10" s="83" t="s">
        <v>504</v>
      </c>
      <c r="EW10" s="83">
        <v>0</v>
      </c>
      <c r="EX10" s="83">
        <v>0</v>
      </c>
      <c r="EY10" s="83">
        <v>0</v>
      </c>
      <c r="EZ10" s="83">
        <v>0</v>
      </c>
      <c r="FA10" s="83" t="s">
        <v>490</v>
      </c>
      <c r="FB10" s="83">
        <v>0</v>
      </c>
      <c r="FC10" s="83">
        <v>0</v>
      </c>
      <c r="FD10" s="83">
        <v>0</v>
      </c>
      <c r="FE10" s="83">
        <v>-1</v>
      </c>
      <c r="FF10" s="83">
        <v>0</v>
      </c>
      <c r="FG10" s="83">
        <v>0</v>
      </c>
      <c r="FH10" s="83">
        <v>0</v>
      </c>
      <c r="FI10" s="83" t="s">
        <v>491</v>
      </c>
      <c r="FJ10" s="83">
        <v>0</v>
      </c>
      <c r="FK10" s="83">
        <v>0</v>
      </c>
      <c r="FL10" s="83">
        <v>0</v>
      </c>
      <c r="FM10" s="83">
        <v>0</v>
      </c>
      <c r="FN10" s="83">
        <v>0</v>
      </c>
      <c r="FO10" s="83">
        <v>0</v>
      </c>
      <c r="FP10" s="83">
        <v>0</v>
      </c>
      <c r="FQ10" s="83">
        <v>0</v>
      </c>
      <c r="FR10" s="83">
        <v>0</v>
      </c>
      <c r="FS10" s="83" t="s">
        <v>20</v>
      </c>
      <c r="FT10" s="22">
        <v>0</v>
      </c>
      <c r="FU10" s="26">
        <v>43055.561886574076</v>
      </c>
      <c r="FV10" s="20">
        <v>0</v>
      </c>
      <c r="FW10" s="22">
        <v>0</v>
      </c>
      <c r="FX10" s="22">
        <v>0</v>
      </c>
      <c r="FY10" s="22">
        <v>0</v>
      </c>
      <c r="FZ10" s="22">
        <v>0</v>
      </c>
      <c r="GA10" s="34" t="s">
        <v>499</v>
      </c>
      <c r="GB10" s="4"/>
    </row>
    <row r="11" spans="1:184">
      <c r="A11" s="32">
        <v>43055</v>
      </c>
      <c r="B11" s="20">
        <v>43055.674560185187</v>
      </c>
      <c r="C11" s="21">
        <v>9976883</v>
      </c>
      <c r="D11" s="22" t="s">
        <v>232</v>
      </c>
      <c r="E11" s="48" t="s">
        <v>38</v>
      </c>
      <c r="F11" s="104">
        <v>30799159</v>
      </c>
      <c r="G11" s="83" t="s">
        <v>52</v>
      </c>
      <c r="H11" s="83" t="s">
        <v>51</v>
      </c>
      <c r="I11" s="83"/>
      <c r="J11" s="83" t="s">
        <v>37</v>
      </c>
      <c r="K11" s="83"/>
      <c r="L11" s="83"/>
      <c r="M11" s="86" t="str">
        <f t="shared" si="0"/>
        <v>DIFFERENCE</v>
      </c>
      <c r="N11" s="109">
        <v>4747707.75</v>
      </c>
      <c r="O11" s="110" t="str">
        <f t="shared" si="1"/>
        <v>MATCH</v>
      </c>
      <c r="P11" s="109">
        <v>4747707.75</v>
      </c>
      <c r="Q11" s="111">
        <v>43055</v>
      </c>
      <c r="R11" s="111">
        <v>43055.674560185187</v>
      </c>
      <c r="S11" s="110" t="s">
        <v>49</v>
      </c>
      <c r="T11" s="111">
        <v>43055.895833333336</v>
      </c>
      <c r="U11" s="110"/>
      <c r="V11" s="110"/>
      <c r="W11" s="110"/>
      <c r="X11" s="110" t="str">
        <f t="shared" si="2"/>
        <v>MATCH</v>
      </c>
      <c r="Y11" s="76">
        <v>7514115</v>
      </c>
      <c r="Z11" s="110" t="str">
        <f t="shared" si="3"/>
        <v>MATCH</v>
      </c>
      <c r="AA11" s="110" t="s">
        <v>1</v>
      </c>
      <c r="AB11" s="110" t="s">
        <v>3</v>
      </c>
      <c r="AC11" s="110"/>
      <c r="AD11" s="110" t="s">
        <v>23</v>
      </c>
      <c r="AE11" s="110" t="s">
        <v>34</v>
      </c>
      <c r="AF11" s="110" t="s">
        <v>20</v>
      </c>
      <c r="AG11" s="83"/>
      <c r="AH11" s="83"/>
      <c r="AI11" s="83" t="s">
        <v>33</v>
      </c>
      <c r="AJ11" s="83" t="s">
        <v>48</v>
      </c>
      <c r="AK11" s="83" t="s">
        <v>20</v>
      </c>
      <c r="AL11" s="83"/>
      <c r="AM11" s="83"/>
      <c r="AN11" s="83"/>
      <c r="AO11" s="83"/>
      <c r="AP11" s="83"/>
      <c r="AQ11" s="110" t="str">
        <f t="shared" si="4"/>
        <v>MATCH</v>
      </c>
      <c r="AR11" s="110" t="s">
        <v>31</v>
      </c>
      <c r="AS11" s="110"/>
      <c r="AT11" s="110" t="str">
        <f t="shared" si="5"/>
        <v>MATCH</v>
      </c>
      <c r="AU11" s="110" t="s">
        <v>121</v>
      </c>
      <c r="AV11" s="110"/>
      <c r="AW11" s="110"/>
      <c r="AX11" s="110" t="s">
        <v>231</v>
      </c>
      <c r="AY11" s="110"/>
      <c r="AZ11" s="110" t="s">
        <v>61</v>
      </c>
      <c r="BA11" s="110" t="s">
        <v>61</v>
      </c>
      <c r="BB11" s="110"/>
      <c r="BC11" s="110" t="s">
        <v>60</v>
      </c>
      <c r="BD11" s="110"/>
      <c r="BE11" s="110" t="s">
        <v>59</v>
      </c>
      <c r="BF11" s="110" t="s">
        <v>119</v>
      </c>
      <c r="BG11" s="110" t="s">
        <v>119</v>
      </c>
      <c r="BH11" s="110"/>
      <c r="BI11" s="110"/>
      <c r="BJ11" s="110"/>
      <c r="BK11" s="110"/>
      <c r="BL11" s="110"/>
      <c r="BM11" s="110"/>
      <c r="BN11" s="110"/>
      <c r="BO11" s="110"/>
      <c r="BP11" s="110"/>
      <c r="BQ11" s="110"/>
      <c r="BR11" s="110" t="s">
        <v>44</v>
      </c>
      <c r="BS11" s="110" t="s">
        <v>43</v>
      </c>
      <c r="BT11" s="110" t="s">
        <v>0</v>
      </c>
      <c r="BU11" s="110" t="s">
        <v>4</v>
      </c>
      <c r="BV11" s="110" t="s">
        <v>42</v>
      </c>
      <c r="BW11" s="110" t="s">
        <v>41</v>
      </c>
      <c r="BX11" s="110" t="str">
        <f t="shared" si="6"/>
        <v>MATCH</v>
      </c>
      <c r="BY11" s="76">
        <v>28855344</v>
      </c>
      <c r="BZ11" s="116" t="str">
        <f t="shared" si="7"/>
        <v>MATCH</v>
      </c>
      <c r="CA11" s="94" t="s">
        <v>3</v>
      </c>
      <c r="CB11" s="83"/>
      <c r="CC11" s="83"/>
      <c r="CD11" s="83" t="s">
        <v>22</v>
      </c>
      <c r="CE11" s="83" t="s">
        <v>23</v>
      </c>
      <c r="CF11" s="83"/>
      <c r="CG11" s="84">
        <v>104283</v>
      </c>
      <c r="CH11" s="83"/>
      <c r="CI11" s="83" t="s">
        <v>40</v>
      </c>
      <c r="CJ11" s="83" t="s">
        <v>1</v>
      </c>
      <c r="CK11" s="83"/>
      <c r="CL11" s="87"/>
      <c r="CM11" s="88"/>
      <c r="CN11" s="118">
        <f>LOOKUP(Y11,SACM!$A$2:$A$163,SACM!$A$2:$A$163)</f>
        <v>7514115</v>
      </c>
      <c r="CO11" s="111">
        <v>43055</v>
      </c>
      <c r="CP11" s="109">
        <v>762</v>
      </c>
      <c r="CQ11" s="110">
        <v>18097</v>
      </c>
      <c r="CR11" s="109">
        <v>0</v>
      </c>
      <c r="CS11" s="110">
        <v>3</v>
      </c>
      <c r="CT11" s="110">
        <v>3</v>
      </c>
      <c r="CU11" s="110">
        <v>3</v>
      </c>
      <c r="CV11" s="109">
        <f t="shared" si="8"/>
        <v>4747707.75</v>
      </c>
      <c r="CW11" s="109">
        <v>-4747707.75</v>
      </c>
      <c r="CX11" s="83" t="s">
        <v>503</v>
      </c>
      <c r="CY11" s="83">
        <v>1</v>
      </c>
      <c r="CZ11" s="85">
        <v>43055.334120370368</v>
      </c>
      <c r="DA11" s="83" t="s">
        <v>501</v>
      </c>
      <c r="DB11" s="84">
        <v>6832695</v>
      </c>
      <c r="DC11" s="83" t="s">
        <v>528</v>
      </c>
      <c r="DD11" s="83">
        <v>85984</v>
      </c>
      <c r="DE11" s="83">
        <v>3</v>
      </c>
      <c r="DF11" s="83">
        <v>0</v>
      </c>
      <c r="DG11" s="83">
        <v>0</v>
      </c>
      <c r="DH11" s="83" t="s">
        <v>490</v>
      </c>
      <c r="DI11" s="83">
        <v>0</v>
      </c>
      <c r="DJ11" s="83">
        <v>0</v>
      </c>
      <c r="DK11" s="83">
        <v>0</v>
      </c>
      <c r="DL11" s="83" t="s">
        <v>499</v>
      </c>
      <c r="DM11" s="89">
        <v>43055.466238425928</v>
      </c>
      <c r="DN11" s="85" t="s">
        <v>506</v>
      </c>
      <c r="DO11" s="83">
        <v>0</v>
      </c>
      <c r="DP11" s="82" t="s">
        <v>51</v>
      </c>
      <c r="DQ11" s="83" t="s">
        <v>525</v>
      </c>
      <c r="DR11" s="83">
        <v>0</v>
      </c>
      <c r="DS11" s="83">
        <v>0</v>
      </c>
      <c r="DT11" s="83">
        <v>0</v>
      </c>
      <c r="DU11" s="83">
        <v>0</v>
      </c>
      <c r="DV11" s="83">
        <v>0</v>
      </c>
      <c r="DW11" s="83">
        <v>0</v>
      </c>
      <c r="DX11" s="110" t="s">
        <v>121</v>
      </c>
      <c r="DY11" s="110" t="s">
        <v>31</v>
      </c>
      <c r="DZ11" s="83">
        <v>0</v>
      </c>
      <c r="EA11" s="83">
        <v>0</v>
      </c>
      <c r="EB11" s="84">
        <v>0</v>
      </c>
      <c r="EC11" s="83" t="s">
        <v>496</v>
      </c>
      <c r="ED11" s="83">
        <v>0</v>
      </c>
      <c r="EE11" s="83" t="s">
        <v>21</v>
      </c>
      <c r="EF11" s="83">
        <v>0</v>
      </c>
      <c r="EG11" s="83" t="s">
        <v>490</v>
      </c>
      <c r="EH11" s="110">
        <v>28855344</v>
      </c>
      <c r="EI11" s="84">
        <v>0</v>
      </c>
      <c r="EJ11" s="83">
        <v>3</v>
      </c>
      <c r="EK11" s="83">
        <v>0</v>
      </c>
      <c r="EL11" s="83" t="s">
        <v>490</v>
      </c>
      <c r="EM11" s="83">
        <v>0</v>
      </c>
      <c r="EN11" s="83">
        <v>0</v>
      </c>
      <c r="EO11" s="83" t="s">
        <v>490</v>
      </c>
      <c r="EP11" s="83">
        <v>99</v>
      </c>
      <c r="EQ11" s="83">
        <v>0</v>
      </c>
      <c r="ER11" s="84">
        <v>2</v>
      </c>
      <c r="ES11" s="84">
        <v>402</v>
      </c>
      <c r="ET11" s="84">
        <v>0</v>
      </c>
      <c r="EU11" s="83" t="s">
        <v>499</v>
      </c>
      <c r="EV11" s="83" t="s">
        <v>504</v>
      </c>
      <c r="EW11" s="83">
        <v>0</v>
      </c>
      <c r="EX11" s="83">
        <v>0</v>
      </c>
      <c r="EY11" s="83">
        <v>0</v>
      </c>
      <c r="EZ11" s="83">
        <v>0</v>
      </c>
      <c r="FA11" s="83" t="s">
        <v>490</v>
      </c>
      <c r="FB11" s="83">
        <v>0</v>
      </c>
      <c r="FC11" s="84">
        <v>0</v>
      </c>
      <c r="FD11" s="84" t="s">
        <v>494</v>
      </c>
      <c r="FE11" s="83">
        <v>0</v>
      </c>
      <c r="FF11" s="84" t="s">
        <v>493</v>
      </c>
      <c r="FG11" s="83" t="s">
        <v>492</v>
      </c>
      <c r="FH11" s="83">
        <v>0</v>
      </c>
      <c r="FI11" s="83" t="s">
        <v>491</v>
      </c>
      <c r="FJ11" s="83">
        <v>0</v>
      </c>
      <c r="FK11" s="83" t="s">
        <v>503</v>
      </c>
      <c r="FL11" s="83">
        <v>-4747707.75</v>
      </c>
      <c r="FM11" s="83" t="s">
        <v>490</v>
      </c>
      <c r="FN11" s="83">
        <v>0</v>
      </c>
      <c r="FO11" s="83">
        <v>0</v>
      </c>
      <c r="FP11" s="83" t="s">
        <v>490</v>
      </c>
      <c r="FQ11" s="83" t="s">
        <v>527</v>
      </c>
      <c r="FR11" s="83">
        <v>0</v>
      </c>
      <c r="FS11" s="83" t="s">
        <v>20</v>
      </c>
      <c r="FT11" s="22">
        <v>0</v>
      </c>
      <c r="FU11" s="26">
        <v>43055.466238425928</v>
      </c>
      <c r="FV11" s="20" t="s">
        <v>21</v>
      </c>
      <c r="FW11" s="22">
        <v>0</v>
      </c>
      <c r="FX11" s="22">
        <v>0</v>
      </c>
      <c r="FY11" s="22">
        <v>0</v>
      </c>
      <c r="FZ11" s="22">
        <v>42030</v>
      </c>
      <c r="GA11" s="34" t="s">
        <v>490</v>
      </c>
      <c r="GB11" s="4"/>
    </row>
    <row r="12" spans="1:184">
      <c r="A12" s="32">
        <v>43055</v>
      </c>
      <c r="B12" s="20">
        <v>43055.674907407411</v>
      </c>
      <c r="C12" s="21">
        <v>9976892</v>
      </c>
      <c r="D12" s="22" t="s">
        <v>142</v>
      </c>
      <c r="E12" s="48" t="s">
        <v>38</v>
      </c>
      <c r="F12" s="104">
        <v>323957641</v>
      </c>
      <c r="G12" s="83" t="s">
        <v>141</v>
      </c>
      <c r="H12" s="83" t="s">
        <v>140</v>
      </c>
      <c r="I12" s="83"/>
      <c r="J12" s="83" t="s">
        <v>139</v>
      </c>
      <c r="K12" s="83"/>
      <c r="L12" s="83"/>
      <c r="M12" s="86" t="str">
        <f t="shared" si="0"/>
        <v>DIFFERENCE</v>
      </c>
      <c r="N12" s="109">
        <v>124800</v>
      </c>
      <c r="O12" s="110" t="str">
        <f t="shared" si="1"/>
        <v>MATCH</v>
      </c>
      <c r="P12" s="109">
        <v>124800</v>
      </c>
      <c r="Q12" s="111">
        <v>43055</v>
      </c>
      <c r="R12" s="111">
        <v>43055.674907407411</v>
      </c>
      <c r="S12" s="110" t="s">
        <v>122</v>
      </c>
      <c r="T12" s="111">
        <v>43055.875</v>
      </c>
      <c r="U12" s="110" t="s">
        <v>137</v>
      </c>
      <c r="V12" s="110"/>
      <c r="W12" s="110"/>
      <c r="X12" s="110" t="str">
        <f t="shared" si="2"/>
        <v>MATCH</v>
      </c>
      <c r="Y12" s="76">
        <v>7514316</v>
      </c>
      <c r="Z12" s="110" t="str">
        <f t="shared" si="3"/>
        <v>MATCH</v>
      </c>
      <c r="AA12" s="110" t="s">
        <v>1</v>
      </c>
      <c r="AB12" s="110" t="s">
        <v>3</v>
      </c>
      <c r="AC12" s="110"/>
      <c r="AD12" s="110" t="s">
        <v>22</v>
      </c>
      <c r="AE12" s="110" t="s">
        <v>34</v>
      </c>
      <c r="AF12" s="110" t="s">
        <v>20</v>
      </c>
      <c r="AG12" s="83"/>
      <c r="AH12" s="83"/>
      <c r="AI12" s="83" t="s">
        <v>33</v>
      </c>
      <c r="AJ12" s="83" t="s">
        <v>20</v>
      </c>
      <c r="AK12" s="83" t="s">
        <v>20</v>
      </c>
      <c r="AL12" s="83"/>
      <c r="AM12" s="83"/>
      <c r="AN12" s="83"/>
      <c r="AO12" s="83"/>
      <c r="AP12" s="83"/>
      <c r="AQ12" s="110" t="str">
        <f t="shared" si="4"/>
        <v>MATCH</v>
      </c>
      <c r="AR12" s="110" t="s">
        <v>31</v>
      </c>
      <c r="AS12" s="110"/>
      <c r="AT12" s="110" t="str">
        <f t="shared" si="5"/>
        <v>MATCH</v>
      </c>
      <c r="AU12" s="110" t="s">
        <v>121</v>
      </c>
      <c r="AV12" s="110"/>
      <c r="AW12" s="110"/>
      <c r="AX12" s="110" t="s">
        <v>138</v>
      </c>
      <c r="AY12" s="110"/>
      <c r="AZ12" s="110" t="s">
        <v>137</v>
      </c>
      <c r="BA12" s="110" t="s">
        <v>137</v>
      </c>
      <c r="BB12" s="110"/>
      <c r="BC12" s="110"/>
      <c r="BD12" s="110"/>
      <c r="BE12" s="110"/>
      <c r="BF12" s="110" t="s">
        <v>136</v>
      </c>
      <c r="BG12" s="110" t="s">
        <v>136</v>
      </c>
      <c r="BH12" s="110"/>
      <c r="BI12" s="110"/>
      <c r="BJ12" s="110"/>
      <c r="BK12" s="110"/>
      <c r="BL12" s="110"/>
      <c r="BM12" s="110"/>
      <c r="BN12" s="110"/>
      <c r="BO12" s="110"/>
      <c r="BP12" s="110"/>
      <c r="BQ12" s="110"/>
      <c r="BR12" s="110" t="s">
        <v>118</v>
      </c>
      <c r="BS12" s="110" t="s">
        <v>117</v>
      </c>
      <c r="BT12" s="110" t="s">
        <v>0</v>
      </c>
      <c r="BU12" s="110" t="s">
        <v>4</v>
      </c>
      <c r="BV12" s="110" t="s">
        <v>116</v>
      </c>
      <c r="BW12" s="110" t="s">
        <v>115</v>
      </c>
      <c r="BX12" s="110" t="str">
        <f t="shared" si="6"/>
        <v>MATCH</v>
      </c>
      <c r="BY12" s="76">
        <v>28855363</v>
      </c>
      <c r="BZ12" s="116" t="str">
        <f t="shared" si="7"/>
        <v>MATCH</v>
      </c>
      <c r="CA12" s="94" t="s">
        <v>3</v>
      </c>
      <c r="CB12" s="83"/>
      <c r="CC12" s="83"/>
      <c r="CD12" s="83" t="s">
        <v>23</v>
      </c>
      <c r="CE12" s="83" t="s">
        <v>23</v>
      </c>
      <c r="CF12" s="83"/>
      <c r="CG12" s="84">
        <v>104289</v>
      </c>
      <c r="CH12" s="83"/>
      <c r="CI12" s="83" t="s">
        <v>40</v>
      </c>
      <c r="CJ12" s="83" t="s">
        <v>1</v>
      </c>
      <c r="CK12" s="83"/>
      <c r="CL12" s="87"/>
      <c r="CM12" s="88"/>
      <c r="CN12" s="118">
        <f>LOOKUP(Y12,SACM!$A$2:$A$163,SACM!$A$2:$A$163)</f>
        <v>7514316</v>
      </c>
      <c r="CO12" s="111">
        <v>43055</v>
      </c>
      <c r="CP12" s="109">
        <v>766</v>
      </c>
      <c r="CQ12" s="110">
        <v>19985</v>
      </c>
      <c r="CR12" s="109">
        <v>0</v>
      </c>
      <c r="CS12" s="110">
        <v>0</v>
      </c>
      <c r="CT12" s="110">
        <v>0</v>
      </c>
      <c r="CU12" s="110">
        <v>0</v>
      </c>
      <c r="CV12" s="109">
        <f t="shared" si="8"/>
        <v>124800</v>
      </c>
      <c r="CW12" s="109">
        <v>-124800</v>
      </c>
      <c r="CX12" s="83">
        <v>0</v>
      </c>
      <c r="CY12" s="83">
        <v>0</v>
      </c>
      <c r="CZ12" s="85">
        <v>43055.442175925928</v>
      </c>
      <c r="DA12" s="83" t="s">
        <v>501</v>
      </c>
      <c r="DB12" s="84">
        <v>6832896</v>
      </c>
      <c r="DC12" s="83" t="s">
        <v>737</v>
      </c>
      <c r="DD12" s="83">
        <v>0</v>
      </c>
      <c r="DE12" s="83">
        <v>0</v>
      </c>
      <c r="DF12" s="83">
        <v>0</v>
      </c>
      <c r="DG12" s="83">
        <v>0</v>
      </c>
      <c r="DH12" s="83" t="s">
        <v>490</v>
      </c>
      <c r="DI12" s="83">
        <v>0</v>
      </c>
      <c r="DJ12" s="83">
        <v>0</v>
      </c>
      <c r="DK12" s="83">
        <v>0</v>
      </c>
      <c r="DL12" s="83" t="s">
        <v>499</v>
      </c>
      <c r="DM12" s="89">
        <v>43055.466585648152</v>
      </c>
      <c r="DN12" s="85" t="s">
        <v>506</v>
      </c>
      <c r="DO12" s="83" t="s">
        <v>499</v>
      </c>
      <c r="DP12" s="82" t="s">
        <v>140</v>
      </c>
      <c r="DQ12" s="83" t="s">
        <v>505</v>
      </c>
      <c r="DR12" s="83">
        <v>0</v>
      </c>
      <c r="DS12" s="83" t="s">
        <v>499</v>
      </c>
      <c r="DT12" s="83">
        <v>0</v>
      </c>
      <c r="DU12" s="83">
        <v>0</v>
      </c>
      <c r="DV12" s="83">
        <v>0</v>
      </c>
      <c r="DW12" s="83" t="s">
        <v>31</v>
      </c>
      <c r="DX12" s="110" t="s">
        <v>121</v>
      </c>
      <c r="DY12" s="110" t="s">
        <v>31</v>
      </c>
      <c r="DZ12" s="83">
        <v>0</v>
      </c>
      <c r="EA12" s="83">
        <v>4380</v>
      </c>
      <c r="EB12" s="84">
        <v>0</v>
      </c>
      <c r="EC12" s="83" t="s">
        <v>496</v>
      </c>
      <c r="ED12" s="83" t="s">
        <v>31</v>
      </c>
      <c r="EE12" s="83">
        <v>0</v>
      </c>
      <c r="EF12" s="83">
        <v>0</v>
      </c>
      <c r="EG12" s="83">
        <v>0</v>
      </c>
      <c r="EH12" s="110">
        <v>28855363</v>
      </c>
      <c r="EI12" s="84">
        <v>0</v>
      </c>
      <c r="EJ12" s="83">
        <v>0</v>
      </c>
      <c r="EK12" s="83">
        <v>0</v>
      </c>
      <c r="EL12" s="83">
        <v>0</v>
      </c>
      <c r="EM12" s="83">
        <v>0</v>
      </c>
      <c r="EN12" s="83">
        <v>0</v>
      </c>
      <c r="EO12" s="83">
        <v>0</v>
      </c>
      <c r="EP12" s="83">
        <v>0</v>
      </c>
      <c r="EQ12" s="83">
        <v>402</v>
      </c>
      <c r="ER12" s="84">
        <v>2</v>
      </c>
      <c r="ES12" s="84">
        <v>402</v>
      </c>
      <c r="ET12" s="84">
        <v>0</v>
      </c>
      <c r="EU12" s="83" t="s">
        <v>490</v>
      </c>
      <c r="EV12" s="83" t="s">
        <v>504</v>
      </c>
      <c r="EW12" s="83">
        <v>0</v>
      </c>
      <c r="EX12" s="83">
        <v>0</v>
      </c>
      <c r="EY12" s="83">
        <v>0</v>
      </c>
      <c r="EZ12" s="83">
        <v>0</v>
      </c>
      <c r="FA12" s="83" t="s">
        <v>490</v>
      </c>
      <c r="FB12" s="83">
        <v>0</v>
      </c>
      <c r="FC12" s="84">
        <v>0</v>
      </c>
      <c r="FD12" s="84">
        <v>0</v>
      </c>
      <c r="FE12" s="83">
        <v>-1</v>
      </c>
      <c r="FF12" s="84">
        <v>0</v>
      </c>
      <c r="FG12" s="83">
        <v>0</v>
      </c>
      <c r="FH12" s="83">
        <v>0</v>
      </c>
      <c r="FI12" s="83" t="s">
        <v>491</v>
      </c>
      <c r="FJ12" s="83">
        <v>0</v>
      </c>
      <c r="FK12" s="83">
        <v>0</v>
      </c>
      <c r="FL12" s="83">
        <v>0</v>
      </c>
      <c r="FM12" s="83">
        <v>0</v>
      </c>
      <c r="FN12" s="83">
        <v>0</v>
      </c>
      <c r="FO12" s="83">
        <v>0</v>
      </c>
      <c r="FP12" s="83">
        <v>0</v>
      </c>
      <c r="FQ12" s="83">
        <v>0</v>
      </c>
      <c r="FR12" s="83">
        <v>0</v>
      </c>
      <c r="FS12" s="83" t="s">
        <v>20</v>
      </c>
      <c r="FT12" s="22">
        <v>0</v>
      </c>
      <c r="FU12" s="26">
        <v>43055.466585648152</v>
      </c>
      <c r="FV12" s="20">
        <v>0</v>
      </c>
      <c r="FW12" s="22">
        <v>0</v>
      </c>
      <c r="FX12" s="22">
        <v>0</v>
      </c>
      <c r="FY12" s="22">
        <v>0</v>
      </c>
      <c r="FZ12" s="22">
        <v>0</v>
      </c>
      <c r="GA12" s="34" t="s">
        <v>499</v>
      </c>
      <c r="GB12" s="4"/>
    </row>
    <row r="13" spans="1:184">
      <c r="A13" s="32">
        <v>43055</v>
      </c>
      <c r="B13" s="20">
        <v>43055.674942129626</v>
      </c>
      <c r="C13" s="21">
        <v>9976893</v>
      </c>
      <c r="D13" s="22" t="s">
        <v>248</v>
      </c>
      <c r="E13" s="48" t="s">
        <v>38</v>
      </c>
      <c r="F13" s="104">
        <v>30799159</v>
      </c>
      <c r="G13" s="83" t="s">
        <v>247</v>
      </c>
      <c r="H13" s="83" t="s">
        <v>246</v>
      </c>
      <c r="I13" s="83"/>
      <c r="J13" s="83" t="s">
        <v>37</v>
      </c>
      <c r="K13" s="83"/>
      <c r="L13" s="83"/>
      <c r="M13" s="86" t="str">
        <f t="shared" si="0"/>
        <v>DIFFERENCE</v>
      </c>
      <c r="N13" s="109">
        <v>58111.07</v>
      </c>
      <c r="O13" s="110" t="str">
        <f t="shared" si="1"/>
        <v>MATCH</v>
      </c>
      <c r="P13" s="109">
        <v>58111.07</v>
      </c>
      <c r="Q13" s="111">
        <v>43055</v>
      </c>
      <c r="R13" s="111">
        <v>43055.674942129626</v>
      </c>
      <c r="S13" s="110" t="s">
        <v>65</v>
      </c>
      <c r="T13" s="111">
        <v>43055.895833333336</v>
      </c>
      <c r="U13" s="110"/>
      <c r="V13" s="110"/>
      <c r="W13" s="110"/>
      <c r="X13" s="110" t="str">
        <f t="shared" si="2"/>
        <v>MATCH</v>
      </c>
      <c r="Y13" s="76">
        <v>7514108</v>
      </c>
      <c r="Z13" s="110" t="str">
        <f t="shared" si="3"/>
        <v>MATCH</v>
      </c>
      <c r="AA13" s="110" t="s">
        <v>1</v>
      </c>
      <c r="AB13" s="110" t="s">
        <v>3</v>
      </c>
      <c r="AC13" s="110"/>
      <c r="AD13" s="110" t="s">
        <v>23</v>
      </c>
      <c r="AE13" s="110" t="s">
        <v>34</v>
      </c>
      <c r="AF13" s="110" t="s">
        <v>20</v>
      </c>
      <c r="AG13" s="83"/>
      <c r="AH13" s="83"/>
      <c r="AI13" s="83" t="s">
        <v>33</v>
      </c>
      <c r="AJ13" s="83" t="s">
        <v>48</v>
      </c>
      <c r="AK13" s="83" t="s">
        <v>20</v>
      </c>
      <c r="AL13" s="83"/>
      <c r="AM13" s="83"/>
      <c r="AN13" s="83"/>
      <c r="AO13" s="83"/>
      <c r="AP13" s="83"/>
      <c r="AQ13" s="110" t="str">
        <f t="shared" si="4"/>
        <v>MATCH</v>
      </c>
      <c r="AR13" s="110" t="s">
        <v>31</v>
      </c>
      <c r="AS13" s="110"/>
      <c r="AT13" s="110" t="str">
        <f t="shared" si="5"/>
        <v>MATCH</v>
      </c>
      <c r="AU13" s="110" t="s">
        <v>121</v>
      </c>
      <c r="AV13" s="110"/>
      <c r="AW13" s="110"/>
      <c r="AX13" s="110" t="s">
        <v>245</v>
      </c>
      <c r="AY13" s="110"/>
      <c r="AZ13" s="110" t="s">
        <v>61</v>
      </c>
      <c r="BA13" s="110" t="s">
        <v>61</v>
      </c>
      <c r="BB13" s="110"/>
      <c r="BC13" s="110" t="s">
        <v>60</v>
      </c>
      <c r="BD13" s="110"/>
      <c r="BE13" s="110" t="s">
        <v>59</v>
      </c>
      <c r="BF13" s="110" t="s">
        <v>119</v>
      </c>
      <c r="BG13" s="110" t="s">
        <v>119</v>
      </c>
      <c r="BH13" s="110"/>
      <c r="BI13" s="110"/>
      <c r="BJ13" s="110"/>
      <c r="BK13" s="110"/>
      <c r="BL13" s="110"/>
      <c r="BM13" s="110"/>
      <c r="BN13" s="110"/>
      <c r="BO13" s="110"/>
      <c r="BP13" s="110"/>
      <c r="BQ13" s="110"/>
      <c r="BR13" s="110" t="s">
        <v>44</v>
      </c>
      <c r="BS13" s="110" t="s">
        <v>43</v>
      </c>
      <c r="BT13" s="110" t="s">
        <v>0</v>
      </c>
      <c r="BU13" s="110" t="s">
        <v>4</v>
      </c>
      <c r="BV13" s="110" t="s">
        <v>42</v>
      </c>
      <c r="BW13" s="110" t="s">
        <v>41</v>
      </c>
      <c r="BX13" s="110" t="str">
        <f t="shared" si="6"/>
        <v>MATCH</v>
      </c>
      <c r="BY13" s="76">
        <v>28855364</v>
      </c>
      <c r="BZ13" s="116" t="str">
        <f t="shared" si="7"/>
        <v>MATCH</v>
      </c>
      <c r="CA13" s="94" t="s">
        <v>3</v>
      </c>
      <c r="CB13" s="83"/>
      <c r="CC13" s="83"/>
      <c r="CD13" s="83" t="s">
        <v>22</v>
      </c>
      <c r="CE13" s="83" t="s">
        <v>23</v>
      </c>
      <c r="CF13" s="83"/>
      <c r="CG13" s="84">
        <v>104290</v>
      </c>
      <c r="CH13" s="83"/>
      <c r="CI13" s="83" t="s">
        <v>40</v>
      </c>
      <c r="CJ13" s="83" t="s">
        <v>1</v>
      </c>
      <c r="CK13" s="83"/>
      <c r="CL13" s="87"/>
      <c r="CM13" s="88"/>
      <c r="CN13" s="118">
        <f>LOOKUP(Y13,SACM!$A$2:$A$163,SACM!$A$2:$A$163)</f>
        <v>7514108</v>
      </c>
      <c r="CO13" s="111">
        <v>43055</v>
      </c>
      <c r="CP13" s="109">
        <v>725</v>
      </c>
      <c r="CQ13" s="110">
        <v>18097</v>
      </c>
      <c r="CR13" s="109">
        <v>0</v>
      </c>
      <c r="CS13" s="110">
        <v>3</v>
      </c>
      <c r="CT13" s="110">
        <v>3</v>
      </c>
      <c r="CU13" s="110">
        <v>3</v>
      </c>
      <c r="CV13" s="109">
        <f t="shared" si="8"/>
        <v>58111.07</v>
      </c>
      <c r="CW13" s="109">
        <v>-58111.07</v>
      </c>
      <c r="CX13" s="83" t="s">
        <v>503</v>
      </c>
      <c r="CY13" s="83">
        <v>2</v>
      </c>
      <c r="CZ13" s="85">
        <v>43055.334097222221</v>
      </c>
      <c r="DA13" s="83" t="s">
        <v>501</v>
      </c>
      <c r="DB13" s="84">
        <v>6832688</v>
      </c>
      <c r="DC13" s="83" t="s">
        <v>537</v>
      </c>
      <c r="DD13" s="83">
        <v>85984</v>
      </c>
      <c r="DE13" s="83">
        <v>3</v>
      </c>
      <c r="DF13" s="83">
        <v>0</v>
      </c>
      <c r="DG13" s="83">
        <v>0</v>
      </c>
      <c r="DH13" s="83" t="s">
        <v>490</v>
      </c>
      <c r="DI13" s="83">
        <v>0</v>
      </c>
      <c r="DJ13" s="83">
        <v>0</v>
      </c>
      <c r="DK13" s="83">
        <v>0</v>
      </c>
      <c r="DL13" s="83" t="s">
        <v>499</v>
      </c>
      <c r="DM13" s="89">
        <v>43055.466620370367</v>
      </c>
      <c r="DN13" s="85" t="s">
        <v>506</v>
      </c>
      <c r="DO13" s="83">
        <v>0</v>
      </c>
      <c r="DP13" s="82" t="s">
        <v>246</v>
      </c>
      <c r="DQ13" s="83" t="s">
        <v>525</v>
      </c>
      <c r="DR13" s="83">
        <v>0</v>
      </c>
      <c r="DS13" s="83">
        <v>0</v>
      </c>
      <c r="DT13" s="83">
        <v>0</v>
      </c>
      <c r="DU13" s="83">
        <v>0</v>
      </c>
      <c r="DV13" s="83">
        <v>0</v>
      </c>
      <c r="DW13" s="83">
        <v>0</v>
      </c>
      <c r="DX13" s="110" t="s">
        <v>121</v>
      </c>
      <c r="DY13" s="110" t="s">
        <v>31</v>
      </c>
      <c r="DZ13" s="83">
        <v>0</v>
      </c>
      <c r="EA13" s="83">
        <v>0</v>
      </c>
      <c r="EB13" s="84">
        <v>0</v>
      </c>
      <c r="EC13" s="83" t="s">
        <v>496</v>
      </c>
      <c r="ED13" s="83">
        <v>0</v>
      </c>
      <c r="EE13" s="83" t="s">
        <v>21</v>
      </c>
      <c r="EF13" s="83">
        <v>0</v>
      </c>
      <c r="EG13" s="83" t="s">
        <v>490</v>
      </c>
      <c r="EH13" s="110">
        <v>28855364</v>
      </c>
      <c r="EI13" s="84">
        <v>0</v>
      </c>
      <c r="EJ13" s="83">
        <v>3</v>
      </c>
      <c r="EK13" s="83">
        <v>0</v>
      </c>
      <c r="EL13" s="83" t="s">
        <v>490</v>
      </c>
      <c r="EM13" s="83">
        <v>0</v>
      </c>
      <c r="EN13" s="83">
        <v>0</v>
      </c>
      <c r="EO13" s="83" t="s">
        <v>490</v>
      </c>
      <c r="EP13" s="83">
        <v>99</v>
      </c>
      <c r="EQ13" s="83">
        <v>0</v>
      </c>
      <c r="ER13" s="84">
        <v>2</v>
      </c>
      <c r="ES13" s="84">
        <v>402</v>
      </c>
      <c r="ET13" s="84">
        <v>0</v>
      </c>
      <c r="EU13" s="83" t="s">
        <v>499</v>
      </c>
      <c r="EV13" s="83" t="s">
        <v>504</v>
      </c>
      <c r="EW13" s="83">
        <v>0</v>
      </c>
      <c r="EX13" s="83">
        <v>0</v>
      </c>
      <c r="EY13" s="83">
        <v>0</v>
      </c>
      <c r="EZ13" s="83">
        <v>0</v>
      </c>
      <c r="FA13" s="83" t="s">
        <v>490</v>
      </c>
      <c r="FB13" s="83">
        <v>0</v>
      </c>
      <c r="FC13" s="84">
        <v>0</v>
      </c>
      <c r="FD13" s="84" t="s">
        <v>494</v>
      </c>
      <c r="FE13" s="83">
        <v>0</v>
      </c>
      <c r="FF13" s="84" t="s">
        <v>493</v>
      </c>
      <c r="FG13" s="83" t="s">
        <v>492</v>
      </c>
      <c r="FH13" s="83">
        <v>0</v>
      </c>
      <c r="FI13" s="83" t="s">
        <v>491</v>
      </c>
      <c r="FJ13" s="83">
        <v>0</v>
      </c>
      <c r="FK13" s="83" t="s">
        <v>503</v>
      </c>
      <c r="FL13" s="83">
        <v>-58111.07</v>
      </c>
      <c r="FM13" s="83" t="s">
        <v>490</v>
      </c>
      <c r="FN13" s="83">
        <v>0</v>
      </c>
      <c r="FO13" s="83">
        <v>0</v>
      </c>
      <c r="FP13" s="83" t="s">
        <v>490</v>
      </c>
      <c r="FQ13" s="83" t="s">
        <v>536</v>
      </c>
      <c r="FR13" s="83">
        <v>0</v>
      </c>
      <c r="FS13" s="83" t="s">
        <v>20</v>
      </c>
      <c r="FT13" s="22">
        <v>0</v>
      </c>
      <c r="FU13" s="26">
        <v>43055.466620370367</v>
      </c>
      <c r="FV13" s="20" t="s">
        <v>21</v>
      </c>
      <c r="FW13" s="22">
        <v>0</v>
      </c>
      <c r="FX13" s="22">
        <v>0</v>
      </c>
      <c r="FY13" s="22">
        <v>0</v>
      </c>
      <c r="FZ13" s="22">
        <v>41232</v>
      </c>
      <c r="GA13" s="34" t="s">
        <v>490</v>
      </c>
      <c r="GB13" s="4"/>
    </row>
    <row r="14" spans="1:184">
      <c r="A14" s="32">
        <v>43055</v>
      </c>
      <c r="B14" s="20">
        <v>43055.674988425926</v>
      </c>
      <c r="C14" s="21">
        <v>9976894</v>
      </c>
      <c r="D14" s="22" t="s">
        <v>149</v>
      </c>
      <c r="E14" s="48" t="s">
        <v>38</v>
      </c>
      <c r="F14" s="104">
        <v>323957641</v>
      </c>
      <c r="G14" s="83" t="s">
        <v>148</v>
      </c>
      <c r="H14" s="83" t="s">
        <v>147</v>
      </c>
      <c r="I14" s="83"/>
      <c r="J14" s="83" t="s">
        <v>139</v>
      </c>
      <c r="K14" s="83"/>
      <c r="L14" s="83"/>
      <c r="M14" s="86" t="str">
        <f t="shared" si="0"/>
        <v>DIFFERENCE</v>
      </c>
      <c r="N14" s="109">
        <v>9600</v>
      </c>
      <c r="O14" s="110" t="str">
        <f t="shared" si="1"/>
        <v>MATCH</v>
      </c>
      <c r="P14" s="109">
        <v>9600</v>
      </c>
      <c r="Q14" s="111">
        <v>43055</v>
      </c>
      <c r="R14" s="111">
        <v>43055.674988425926</v>
      </c>
      <c r="S14" s="110" t="s">
        <v>146</v>
      </c>
      <c r="T14" s="111">
        <v>43055.875</v>
      </c>
      <c r="U14" s="110" t="s">
        <v>137</v>
      </c>
      <c r="V14" s="110"/>
      <c r="W14" s="110"/>
      <c r="X14" s="110" t="str">
        <f t="shared" si="2"/>
        <v>MATCH</v>
      </c>
      <c r="Y14" s="76">
        <v>7514315</v>
      </c>
      <c r="Z14" s="110" t="str">
        <f t="shared" si="3"/>
        <v>MATCH</v>
      </c>
      <c r="AA14" s="110" t="s">
        <v>1</v>
      </c>
      <c r="AB14" s="110" t="s">
        <v>3</v>
      </c>
      <c r="AC14" s="110"/>
      <c r="AD14" s="110" t="s">
        <v>22</v>
      </c>
      <c r="AE14" s="110" t="s">
        <v>34</v>
      </c>
      <c r="AF14" s="110" t="s">
        <v>20</v>
      </c>
      <c r="AG14" s="83"/>
      <c r="AH14" s="83"/>
      <c r="AI14" s="83" t="s">
        <v>33</v>
      </c>
      <c r="AJ14" s="83" t="s">
        <v>20</v>
      </c>
      <c r="AK14" s="83" t="s">
        <v>20</v>
      </c>
      <c r="AL14" s="83"/>
      <c r="AM14" s="83"/>
      <c r="AN14" s="83"/>
      <c r="AO14" s="83"/>
      <c r="AP14" s="83"/>
      <c r="AQ14" s="110" t="str">
        <f t="shared" si="4"/>
        <v>MATCH</v>
      </c>
      <c r="AR14" s="110" t="s">
        <v>31</v>
      </c>
      <c r="AS14" s="110"/>
      <c r="AT14" s="110" t="str">
        <f t="shared" si="5"/>
        <v>MATCH</v>
      </c>
      <c r="AU14" s="110" t="s">
        <v>121</v>
      </c>
      <c r="AV14" s="110"/>
      <c r="AW14" s="110"/>
      <c r="AX14" s="110" t="s">
        <v>145</v>
      </c>
      <c r="AY14" s="110"/>
      <c r="AZ14" s="110" t="s">
        <v>137</v>
      </c>
      <c r="BA14" s="110" t="s">
        <v>137</v>
      </c>
      <c r="BB14" s="110"/>
      <c r="BC14" s="110"/>
      <c r="BD14" s="110"/>
      <c r="BE14" s="110"/>
      <c r="BF14" s="110" t="s">
        <v>136</v>
      </c>
      <c r="BG14" s="110" t="s">
        <v>136</v>
      </c>
      <c r="BH14" s="110"/>
      <c r="BI14" s="110"/>
      <c r="BJ14" s="110"/>
      <c r="BK14" s="110"/>
      <c r="BL14" s="110"/>
      <c r="BM14" s="110"/>
      <c r="BN14" s="110"/>
      <c r="BO14" s="110"/>
      <c r="BP14" s="110"/>
      <c r="BQ14" s="110"/>
      <c r="BR14" s="110" t="s">
        <v>144</v>
      </c>
      <c r="BS14" s="110" t="s">
        <v>117</v>
      </c>
      <c r="BT14" s="110" t="s">
        <v>0</v>
      </c>
      <c r="BU14" s="110" t="s">
        <v>4</v>
      </c>
      <c r="BV14" s="110" t="s">
        <v>116</v>
      </c>
      <c r="BW14" s="110" t="s">
        <v>143</v>
      </c>
      <c r="BX14" s="110" t="str">
        <f t="shared" si="6"/>
        <v>MATCH</v>
      </c>
      <c r="BY14" s="76">
        <v>28855365</v>
      </c>
      <c r="BZ14" s="116" t="str">
        <f t="shared" si="7"/>
        <v>MATCH</v>
      </c>
      <c r="CA14" s="94" t="s">
        <v>3</v>
      </c>
      <c r="CB14" s="83"/>
      <c r="CC14" s="83"/>
      <c r="CD14" s="83" t="s">
        <v>23</v>
      </c>
      <c r="CE14" s="83" t="s">
        <v>23</v>
      </c>
      <c r="CF14" s="83"/>
      <c r="CG14" s="84">
        <v>104291</v>
      </c>
      <c r="CH14" s="83"/>
      <c r="CI14" s="83" t="s">
        <v>40</v>
      </c>
      <c r="CJ14" s="83" t="s">
        <v>1</v>
      </c>
      <c r="CK14" s="83"/>
      <c r="CL14" s="87"/>
      <c r="CM14" s="88"/>
      <c r="CN14" s="118">
        <f>LOOKUP(Y14,SACM!$A$2:$A$163,SACM!$A$2:$A$163)</f>
        <v>7514315</v>
      </c>
      <c r="CO14" s="111">
        <v>43055</v>
      </c>
      <c r="CP14" s="109">
        <v>788</v>
      </c>
      <c r="CQ14" s="110">
        <v>20295</v>
      </c>
      <c r="CR14" s="109">
        <v>0</v>
      </c>
      <c r="CS14" s="110">
        <v>0</v>
      </c>
      <c r="CT14" s="110">
        <v>0</v>
      </c>
      <c r="CU14" s="110">
        <v>0</v>
      </c>
      <c r="CV14" s="109">
        <f t="shared" si="8"/>
        <v>9600</v>
      </c>
      <c r="CW14" s="109">
        <v>-9600</v>
      </c>
      <c r="CX14" s="83">
        <v>0</v>
      </c>
      <c r="CY14" s="83">
        <v>0</v>
      </c>
      <c r="CZ14" s="85">
        <v>43055.441921296297</v>
      </c>
      <c r="DA14" s="83" t="s">
        <v>501</v>
      </c>
      <c r="DB14" s="84">
        <v>6832895</v>
      </c>
      <c r="DC14" s="83" t="s">
        <v>738</v>
      </c>
      <c r="DD14" s="83">
        <v>0</v>
      </c>
      <c r="DE14" s="83">
        <v>0</v>
      </c>
      <c r="DF14" s="83">
        <v>0</v>
      </c>
      <c r="DG14" s="83">
        <v>0</v>
      </c>
      <c r="DH14" s="83" t="s">
        <v>490</v>
      </c>
      <c r="DI14" s="83">
        <v>0</v>
      </c>
      <c r="DJ14" s="83">
        <v>0</v>
      </c>
      <c r="DK14" s="83">
        <v>0</v>
      </c>
      <c r="DL14" s="83" t="s">
        <v>499</v>
      </c>
      <c r="DM14" s="89">
        <v>43055.46665509259</v>
      </c>
      <c r="DN14" s="85" t="s">
        <v>506</v>
      </c>
      <c r="DO14" s="83" t="s">
        <v>499</v>
      </c>
      <c r="DP14" s="82" t="s">
        <v>147</v>
      </c>
      <c r="DQ14" s="83" t="s">
        <v>505</v>
      </c>
      <c r="DR14" s="83">
        <v>0</v>
      </c>
      <c r="DS14" s="83" t="s">
        <v>499</v>
      </c>
      <c r="DT14" s="83">
        <v>0</v>
      </c>
      <c r="DU14" s="83">
        <v>0</v>
      </c>
      <c r="DV14" s="83">
        <v>0</v>
      </c>
      <c r="DW14" s="83" t="s">
        <v>31</v>
      </c>
      <c r="DX14" s="110" t="s">
        <v>121</v>
      </c>
      <c r="DY14" s="110" t="s">
        <v>31</v>
      </c>
      <c r="DZ14" s="83">
        <v>0</v>
      </c>
      <c r="EA14" s="83">
        <v>4378</v>
      </c>
      <c r="EB14" s="84">
        <v>0</v>
      </c>
      <c r="EC14" s="83" t="s">
        <v>496</v>
      </c>
      <c r="ED14" s="83" t="s">
        <v>31</v>
      </c>
      <c r="EE14" s="83">
        <v>0</v>
      </c>
      <c r="EF14" s="83">
        <v>0</v>
      </c>
      <c r="EG14" s="83">
        <v>0</v>
      </c>
      <c r="EH14" s="110">
        <v>28855365</v>
      </c>
      <c r="EI14" s="84">
        <v>0</v>
      </c>
      <c r="EJ14" s="83">
        <v>0</v>
      </c>
      <c r="EK14" s="83">
        <v>0</v>
      </c>
      <c r="EL14" s="83">
        <v>0</v>
      </c>
      <c r="EM14" s="83">
        <v>0</v>
      </c>
      <c r="EN14" s="83">
        <v>0</v>
      </c>
      <c r="EO14" s="83">
        <v>0</v>
      </c>
      <c r="EP14" s="83">
        <v>0</v>
      </c>
      <c r="EQ14" s="83">
        <v>402</v>
      </c>
      <c r="ER14" s="84">
        <v>2</v>
      </c>
      <c r="ES14" s="84">
        <v>402</v>
      </c>
      <c r="ET14" s="84">
        <v>0</v>
      </c>
      <c r="EU14" s="83" t="s">
        <v>490</v>
      </c>
      <c r="EV14" s="83" t="s">
        <v>504</v>
      </c>
      <c r="EW14" s="83">
        <v>0</v>
      </c>
      <c r="EX14" s="83">
        <v>0</v>
      </c>
      <c r="EY14" s="83">
        <v>0</v>
      </c>
      <c r="EZ14" s="83">
        <v>0</v>
      </c>
      <c r="FA14" s="83" t="s">
        <v>490</v>
      </c>
      <c r="FB14" s="83">
        <v>0</v>
      </c>
      <c r="FC14" s="84">
        <v>0</v>
      </c>
      <c r="FD14" s="84">
        <v>0</v>
      </c>
      <c r="FE14" s="83">
        <v>-1</v>
      </c>
      <c r="FF14" s="84">
        <v>0</v>
      </c>
      <c r="FG14" s="83">
        <v>0</v>
      </c>
      <c r="FH14" s="83">
        <v>0</v>
      </c>
      <c r="FI14" s="83" t="s">
        <v>491</v>
      </c>
      <c r="FJ14" s="83">
        <v>0</v>
      </c>
      <c r="FK14" s="83">
        <v>0</v>
      </c>
      <c r="FL14" s="83">
        <v>0</v>
      </c>
      <c r="FM14" s="83">
        <v>0</v>
      </c>
      <c r="FN14" s="83">
        <v>0</v>
      </c>
      <c r="FO14" s="83">
        <v>0</v>
      </c>
      <c r="FP14" s="83">
        <v>0</v>
      </c>
      <c r="FQ14" s="83">
        <v>0</v>
      </c>
      <c r="FR14" s="83">
        <v>0</v>
      </c>
      <c r="FS14" s="83" t="s">
        <v>20</v>
      </c>
      <c r="FT14" s="22">
        <v>0</v>
      </c>
      <c r="FU14" s="26">
        <v>43055.46665509259</v>
      </c>
      <c r="FV14" s="20">
        <v>0</v>
      </c>
      <c r="FW14" s="22">
        <v>0</v>
      </c>
      <c r="FX14" s="22">
        <v>0</v>
      </c>
      <c r="FY14" s="22">
        <v>0</v>
      </c>
      <c r="FZ14" s="22">
        <v>0</v>
      </c>
      <c r="GA14" s="34" t="s">
        <v>499</v>
      </c>
      <c r="GB14" s="4"/>
    </row>
    <row r="15" spans="1:184">
      <c r="A15" s="32">
        <v>43055</v>
      </c>
      <c r="B15" s="20">
        <v>43055.736527777779</v>
      </c>
      <c r="C15" s="21">
        <v>9977004</v>
      </c>
      <c r="D15" s="22" t="s">
        <v>367</v>
      </c>
      <c r="E15" s="48" t="s">
        <v>38</v>
      </c>
      <c r="F15" s="104">
        <v>323957641</v>
      </c>
      <c r="G15" s="83" t="s">
        <v>112</v>
      </c>
      <c r="H15" s="83" t="s">
        <v>366</v>
      </c>
      <c r="I15" s="83"/>
      <c r="J15" s="83" t="s">
        <v>37</v>
      </c>
      <c r="K15" s="83"/>
      <c r="L15" s="83"/>
      <c r="M15" s="86" t="str">
        <f t="shared" si="0"/>
        <v>DIFFERENCE</v>
      </c>
      <c r="N15" s="109">
        <v>11430000</v>
      </c>
      <c r="O15" s="110" t="str">
        <f t="shared" si="1"/>
        <v>MATCH</v>
      </c>
      <c r="P15" s="109">
        <v>11430000</v>
      </c>
      <c r="Q15" s="111">
        <v>43055</v>
      </c>
      <c r="R15" s="111">
        <v>43055.736527777779</v>
      </c>
      <c r="S15" s="110" t="s">
        <v>146</v>
      </c>
      <c r="T15" s="111">
        <v>43055.875</v>
      </c>
      <c r="U15" s="110"/>
      <c r="V15" s="110"/>
      <c r="W15" s="110"/>
      <c r="X15" s="110" t="str">
        <f t="shared" si="2"/>
        <v>MATCH</v>
      </c>
      <c r="Y15" s="76">
        <v>7510252</v>
      </c>
      <c r="Z15" s="110" t="str">
        <f t="shared" si="3"/>
        <v>MATCH</v>
      </c>
      <c r="AA15" s="110" t="s">
        <v>1</v>
      </c>
      <c r="AB15" s="110" t="s">
        <v>3</v>
      </c>
      <c r="AC15" s="110"/>
      <c r="AD15" s="110" t="s">
        <v>23</v>
      </c>
      <c r="AE15" s="110" t="s">
        <v>34</v>
      </c>
      <c r="AF15" s="110" t="s">
        <v>20</v>
      </c>
      <c r="AG15" s="83"/>
      <c r="AH15" s="83"/>
      <c r="AI15" s="83" t="s">
        <v>33</v>
      </c>
      <c r="AJ15" s="83" t="s">
        <v>48</v>
      </c>
      <c r="AK15" s="83" t="s">
        <v>20</v>
      </c>
      <c r="AL15" s="83"/>
      <c r="AM15" s="83"/>
      <c r="AN15" s="83"/>
      <c r="AO15" s="83"/>
      <c r="AP15" s="83"/>
      <c r="AQ15" s="110" t="str">
        <f t="shared" si="4"/>
        <v>MATCH</v>
      </c>
      <c r="AR15" s="110" t="s">
        <v>31</v>
      </c>
      <c r="AS15" s="110"/>
      <c r="AT15" s="110" t="str">
        <f t="shared" si="5"/>
        <v>MATCH</v>
      </c>
      <c r="AU15" s="110" t="s">
        <v>121</v>
      </c>
      <c r="AV15" s="110"/>
      <c r="AW15" s="110"/>
      <c r="AX15" s="110" t="s">
        <v>365</v>
      </c>
      <c r="AY15" s="110"/>
      <c r="AZ15" s="110" t="s">
        <v>61</v>
      </c>
      <c r="BA15" s="110" t="s">
        <v>61</v>
      </c>
      <c r="BB15" s="110"/>
      <c r="BC15" s="110" t="s">
        <v>60</v>
      </c>
      <c r="BD15" s="110"/>
      <c r="BE15" s="110" t="s">
        <v>59</v>
      </c>
      <c r="BF15" s="110" t="s">
        <v>127</v>
      </c>
      <c r="BG15" s="110" t="s">
        <v>127</v>
      </c>
      <c r="BH15" s="110" t="s">
        <v>126</v>
      </c>
      <c r="BI15" s="110" t="s">
        <v>101</v>
      </c>
      <c r="BJ15" s="110"/>
      <c r="BK15" s="110" t="s">
        <v>59</v>
      </c>
      <c r="BL15" s="110"/>
      <c r="BM15" s="110"/>
      <c r="BN15" s="110"/>
      <c r="BO15" s="110"/>
      <c r="BP15" s="110"/>
      <c r="BQ15" s="110"/>
      <c r="BR15" s="110" t="s">
        <v>144</v>
      </c>
      <c r="BS15" s="110" t="s">
        <v>117</v>
      </c>
      <c r="BT15" s="110" t="s">
        <v>0</v>
      </c>
      <c r="BU15" s="110" t="s">
        <v>4</v>
      </c>
      <c r="BV15" s="110" t="s">
        <v>116</v>
      </c>
      <c r="BW15" s="110" t="s">
        <v>143</v>
      </c>
      <c r="BX15" s="110" t="str">
        <f t="shared" si="6"/>
        <v>MATCH</v>
      </c>
      <c r="BY15" s="76">
        <v>28856038</v>
      </c>
      <c r="BZ15" s="116" t="str">
        <f t="shared" si="7"/>
        <v>MATCH</v>
      </c>
      <c r="CA15" s="94" t="s">
        <v>3</v>
      </c>
      <c r="CB15" s="83"/>
      <c r="CC15" s="83"/>
      <c r="CD15" s="83" t="s">
        <v>22</v>
      </c>
      <c r="CE15" s="83" t="s">
        <v>23</v>
      </c>
      <c r="CF15" s="83"/>
      <c r="CG15" s="84">
        <v>104317</v>
      </c>
      <c r="CH15" s="83"/>
      <c r="CI15" s="83" t="s">
        <v>40</v>
      </c>
      <c r="CJ15" s="83" t="s">
        <v>1</v>
      </c>
      <c r="CK15" s="83"/>
      <c r="CL15" s="87"/>
      <c r="CM15" s="88"/>
      <c r="CN15" s="118">
        <f>LOOKUP(Y15,SACM!$A$2:$A$163,SACM!$A$2:$A$163)</f>
        <v>7510252</v>
      </c>
      <c r="CO15" s="111">
        <v>43055</v>
      </c>
      <c r="CP15" s="109">
        <v>788</v>
      </c>
      <c r="CQ15" s="109">
        <v>18097</v>
      </c>
      <c r="CR15" s="109">
        <v>0</v>
      </c>
      <c r="CS15" s="109">
        <v>1</v>
      </c>
      <c r="CT15" s="109">
        <v>1</v>
      </c>
      <c r="CU15" s="109">
        <v>3</v>
      </c>
      <c r="CV15" s="109">
        <f t="shared" si="8"/>
        <v>11430000</v>
      </c>
      <c r="CW15" s="109">
        <v>-11430000</v>
      </c>
      <c r="CX15" s="83" t="s">
        <v>542</v>
      </c>
      <c r="CY15" s="84">
        <v>2</v>
      </c>
      <c r="CZ15" s="85">
        <v>43053.576863425929</v>
      </c>
      <c r="DA15" s="83" t="s">
        <v>501</v>
      </c>
      <c r="DB15" s="84">
        <v>6828832</v>
      </c>
      <c r="DC15" s="83" t="s">
        <v>550</v>
      </c>
      <c r="DD15" s="84">
        <v>85913</v>
      </c>
      <c r="DE15" s="84">
        <v>3</v>
      </c>
      <c r="DF15" s="83">
        <v>0</v>
      </c>
      <c r="DG15" s="84">
        <v>0</v>
      </c>
      <c r="DH15" s="83" t="s">
        <v>490</v>
      </c>
      <c r="DI15" s="83">
        <v>0</v>
      </c>
      <c r="DJ15" s="83">
        <v>0</v>
      </c>
      <c r="DK15" s="83">
        <v>0</v>
      </c>
      <c r="DL15" s="83" t="s">
        <v>499</v>
      </c>
      <c r="DM15" s="89">
        <v>43055.52820601852</v>
      </c>
      <c r="DN15" s="85" t="s">
        <v>506</v>
      </c>
      <c r="DO15" s="83">
        <v>0</v>
      </c>
      <c r="DP15" s="82" t="s">
        <v>366</v>
      </c>
      <c r="DQ15" s="83" t="s">
        <v>505</v>
      </c>
      <c r="DR15" s="83">
        <v>0</v>
      </c>
      <c r="DS15" s="83">
        <v>0</v>
      </c>
      <c r="DT15" s="83">
        <v>0</v>
      </c>
      <c r="DU15" s="84">
        <v>0</v>
      </c>
      <c r="DV15" s="84">
        <v>0</v>
      </c>
      <c r="DW15" s="83">
        <v>0</v>
      </c>
      <c r="DX15" s="110" t="s">
        <v>121</v>
      </c>
      <c r="DY15" s="110" t="s">
        <v>31</v>
      </c>
      <c r="DZ15" s="83">
        <v>0</v>
      </c>
      <c r="EA15" s="83">
        <v>0</v>
      </c>
      <c r="EB15" s="83">
        <v>0</v>
      </c>
      <c r="EC15" s="83" t="s">
        <v>496</v>
      </c>
      <c r="ED15" s="83">
        <v>0</v>
      </c>
      <c r="EE15" s="83" t="s">
        <v>21</v>
      </c>
      <c r="EF15" s="83">
        <v>0</v>
      </c>
      <c r="EG15" s="83" t="s">
        <v>490</v>
      </c>
      <c r="EH15" s="110">
        <v>28856038</v>
      </c>
      <c r="EI15" s="84">
        <v>0</v>
      </c>
      <c r="EJ15" s="84">
        <v>2</v>
      </c>
      <c r="EK15" s="84">
        <v>0</v>
      </c>
      <c r="EL15" s="83" t="s">
        <v>490</v>
      </c>
      <c r="EM15" s="83">
        <v>0</v>
      </c>
      <c r="EN15" s="83">
        <v>0</v>
      </c>
      <c r="EO15" s="83" t="s">
        <v>490</v>
      </c>
      <c r="EP15" s="83">
        <v>99</v>
      </c>
      <c r="EQ15" s="84">
        <v>0</v>
      </c>
      <c r="ER15" s="83">
        <v>2</v>
      </c>
      <c r="ES15" s="84">
        <v>402</v>
      </c>
      <c r="ET15" s="84">
        <v>0</v>
      </c>
      <c r="EU15" s="83" t="s">
        <v>499</v>
      </c>
      <c r="EV15" s="83" t="s">
        <v>504</v>
      </c>
      <c r="EW15" s="83">
        <v>0</v>
      </c>
      <c r="EX15" s="83">
        <v>0</v>
      </c>
      <c r="EY15" s="83" t="s">
        <v>540</v>
      </c>
      <c r="EZ15" s="83">
        <v>0</v>
      </c>
      <c r="FA15" s="83" t="s">
        <v>490</v>
      </c>
      <c r="FB15" s="83">
        <v>0</v>
      </c>
      <c r="FC15" s="83">
        <v>0</v>
      </c>
      <c r="FD15" s="83" t="s">
        <v>494</v>
      </c>
      <c r="FE15" s="83">
        <v>0</v>
      </c>
      <c r="FF15" s="83" t="s">
        <v>493</v>
      </c>
      <c r="FG15" s="83" t="s">
        <v>492</v>
      </c>
      <c r="FH15" s="83">
        <v>0</v>
      </c>
      <c r="FI15" s="83" t="s">
        <v>491</v>
      </c>
      <c r="FJ15" s="83">
        <v>0</v>
      </c>
      <c r="FK15" s="83" t="s">
        <v>539</v>
      </c>
      <c r="FL15" s="83">
        <v>-11430000</v>
      </c>
      <c r="FM15" s="84" t="s">
        <v>490</v>
      </c>
      <c r="FN15" s="83">
        <v>0</v>
      </c>
      <c r="FO15" s="83">
        <v>0</v>
      </c>
      <c r="FP15" s="83" t="s">
        <v>490</v>
      </c>
      <c r="FQ15" s="83" t="s">
        <v>549</v>
      </c>
      <c r="FR15" s="83">
        <v>0</v>
      </c>
      <c r="FS15" s="83" t="s">
        <v>20</v>
      </c>
      <c r="FT15" s="22">
        <v>0</v>
      </c>
      <c r="FU15" s="26">
        <v>43055.52820601852</v>
      </c>
      <c r="FV15" s="20" t="s">
        <v>21</v>
      </c>
      <c r="FW15" s="22">
        <v>0</v>
      </c>
      <c r="FX15" s="22">
        <v>0</v>
      </c>
      <c r="FY15" s="22">
        <v>0</v>
      </c>
      <c r="FZ15" s="22">
        <v>42641</v>
      </c>
      <c r="GA15" s="33" t="s">
        <v>490</v>
      </c>
      <c r="GB15" s="4"/>
    </row>
    <row r="16" spans="1:184">
      <c r="A16" s="32">
        <v>43055</v>
      </c>
      <c r="B16" s="20">
        <v>43055.736493055556</v>
      </c>
      <c r="C16" s="21">
        <v>9977003</v>
      </c>
      <c r="D16" s="22" t="s">
        <v>125</v>
      </c>
      <c r="E16" s="48" t="s">
        <v>38</v>
      </c>
      <c r="F16" s="104">
        <v>323957641</v>
      </c>
      <c r="G16" s="83" t="s">
        <v>124</v>
      </c>
      <c r="H16" s="83" t="s">
        <v>123</v>
      </c>
      <c r="I16" s="83"/>
      <c r="J16" s="83" t="s">
        <v>37</v>
      </c>
      <c r="K16" s="83"/>
      <c r="L16" s="83"/>
      <c r="M16" s="86" t="str">
        <f t="shared" si="0"/>
        <v>DIFFERENCE</v>
      </c>
      <c r="N16" s="109">
        <v>114863920.89</v>
      </c>
      <c r="O16" s="110" t="str">
        <f t="shared" si="1"/>
        <v>MATCH</v>
      </c>
      <c r="P16" s="109">
        <v>114863920.89</v>
      </c>
      <c r="Q16" s="111">
        <v>43055</v>
      </c>
      <c r="R16" s="111">
        <v>43055.736493055556</v>
      </c>
      <c r="S16" s="110" t="s">
        <v>122</v>
      </c>
      <c r="T16" s="111">
        <v>43055.875</v>
      </c>
      <c r="U16" s="110"/>
      <c r="V16" s="110"/>
      <c r="W16" s="110"/>
      <c r="X16" s="110" t="str">
        <f t="shared" si="2"/>
        <v>MATCH</v>
      </c>
      <c r="Y16" s="76">
        <v>7514457</v>
      </c>
      <c r="Z16" s="110" t="str">
        <f t="shared" si="3"/>
        <v>MATCH</v>
      </c>
      <c r="AA16" s="110" t="s">
        <v>1</v>
      </c>
      <c r="AB16" s="110" t="s">
        <v>3</v>
      </c>
      <c r="AC16" s="110"/>
      <c r="AD16" s="110" t="s">
        <v>23</v>
      </c>
      <c r="AE16" s="110" t="s">
        <v>34</v>
      </c>
      <c r="AF16" s="110" t="s">
        <v>20</v>
      </c>
      <c r="AG16" s="83"/>
      <c r="AH16" s="83"/>
      <c r="AI16" s="83" t="s">
        <v>33</v>
      </c>
      <c r="AJ16" s="83" t="s">
        <v>48</v>
      </c>
      <c r="AK16" s="83" t="s">
        <v>20</v>
      </c>
      <c r="AL16" s="83"/>
      <c r="AM16" s="83"/>
      <c r="AN16" s="83"/>
      <c r="AO16" s="83"/>
      <c r="AP16" s="83"/>
      <c r="AQ16" s="110" t="str">
        <f t="shared" si="4"/>
        <v>MATCH</v>
      </c>
      <c r="AR16" s="110" t="s">
        <v>31</v>
      </c>
      <c r="AS16" s="110"/>
      <c r="AT16" s="110" t="str">
        <f t="shared" si="5"/>
        <v>MATCH</v>
      </c>
      <c r="AU16" s="110" t="s">
        <v>121</v>
      </c>
      <c r="AV16" s="110"/>
      <c r="AW16" s="110"/>
      <c r="AX16" s="110" t="s">
        <v>120</v>
      </c>
      <c r="AY16" s="110"/>
      <c r="AZ16" s="110" t="s">
        <v>61</v>
      </c>
      <c r="BA16" s="110" t="s">
        <v>61</v>
      </c>
      <c r="BB16" s="110"/>
      <c r="BC16" s="110" t="s">
        <v>60</v>
      </c>
      <c r="BD16" s="110"/>
      <c r="BE16" s="110" t="s">
        <v>59</v>
      </c>
      <c r="BF16" s="110" t="s">
        <v>119</v>
      </c>
      <c r="BG16" s="110" t="s">
        <v>119</v>
      </c>
      <c r="BH16" s="110"/>
      <c r="BI16" s="110"/>
      <c r="BJ16" s="110"/>
      <c r="BK16" s="110"/>
      <c r="BL16" s="110"/>
      <c r="BM16" s="110"/>
      <c r="BN16" s="110"/>
      <c r="BO16" s="110"/>
      <c r="BP16" s="110"/>
      <c r="BQ16" s="110"/>
      <c r="BR16" s="110" t="s">
        <v>118</v>
      </c>
      <c r="BS16" s="110" t="s">
        <v>117</v>
      </c>
      <c r="BT16" s="110" t="s">
        <v>0</v>
      </c>
      <c r="BU16" s="110" t="s">
        <v>4</v>
      </c>
      <c r="BV16" s="110" t="s">
        <v>116</v>
      </c>
      <c r="BW16" s="110" t="s">
        <v>115</v>
      </c>
      <c r="BX16" s="110" t="str">
        <f t="shared" si="6"/>
        <v>MATCH</v>
      </c>
      <c r="BY16" s="76">
        <v>28856037</v>
      </c>
      <c r="BZ16" s="116" t="str">
        <f t="shared" si="7"/>
        <v>MATCH</v>
      </c>
      <c r="CA16" s="94" t="s">
        <v>3</v>
      </c>
      <c r="CB16" s="83"/>
      <c r="CC16" s="83"/>
      <c r="CD16" s="83" t="s">
        <v>22</v>
      </c>
      <c r="CE16" s="83" t="s">
        <v>23</v>
      </c>
      <c r="CF16" s="83"/>
      <c r="CG16" s="84">
        <v>104316</v>
      </c>
      <c r="CH16" s="83"/>
      <c r="CI16" s="83" t="s">
        <v>40</v>
      </c>
      <c r="CJ16" s="83" t="s">
        <v>1</v>
      </c>
      <c r="CK16" s="83"/>
      <c r="CL16" s="87"/>
      <c r="CM16" s="88"/>
      <c r="CN16" s="118">
        <f>LOOKUP(Y16,SACM!$A$2:$A$163,SACM!$A$2:$A$163)</f>
        <v>7514457</v>
      </c>
      <c r="CO16" s="111">
        <v>43055</v>
      </c>
      <c r="CP16" s="109">
        <v>766</v>
      </c>
      <c r="CQ16" s="109">
        <v>18097</v>
      </c>
      <c r="CR16" s="109">
        <v>0</v>
      </c>
      <c r="CS16" s="109">
        <v>101</v>
      </c>
      <c r="CT16" s="109">
        <v>1</v>
      </c>
      <c r="CU16" s="109">
        <v>3</v>
      </c>
      <c r="CV16" s="109">
        <f t="shared" si="8"/>
        <v>114863920.89</v>
      </c>
      <c r="CW16" s="109">
        <v>-114863920.89</v>
      </c>
      <c r="CX16" s="83" t="s">
        <v>542</v>
      </c>
      <c r="CY16" s="84">
        <v>10</v>
      </c>
      <c r="CZ16" s="85">
        <v>43055.483761574076</v>
      </c>
      <c r="DA16" s="83" t="s">
        <v>501</v>
      </c>
      <c r="DB16" s="84">
        <v>6833037</v>
      </c>
      <c r="DC16" s="83" t="s">
        <v>541</v>
      </c>
      <c r="DD16" s="84">
        <v>85997</v>
      </c>
      <c r="DE16" s="84">
        <v>3</v>
      </c>
      <c r="DF16" s="83">
        <v>0</v>
      </c>
      <c r="DG16" s="84">
        <v>0</v>
      </c>
      <c r="DH16" s="83" t="s">
        <v>490</v>
      </c>
      <c r="DI16" s="83">
        <v>0</v>
      </c>
      <c r="DJ16" s="83">
        <v>0</v>
      </c>
      <c r="DK16" s="83">
        <v>0</v>
      </c>
      <c r="DL16" s="83" t="s">
        <v>499</v>
      </c>
      <c r="DM16" s="89">
        <v>43055.528171296297</v>
      </c>
      <c r="DN16" s="85" t="s">
        <v>506</v>
      </c>
      <c r="DO16" s="83">
        <v>0</v>
      </c>
      <c r="DP16" s="82" t="s">
        <v>123</v>
      </c>
      <c r="DQ16" s="83" t="s">
        <v>505</v>
      </c>
      <c r="DR16" s="83">
        <v>0</v>
      </c>
      <c r="DS16" s="83">
        <v>0</v>
      </c>
      <c r="DT16" s="83">
        <v>0</v>
      </c>
      <c r="DU16" s="84">
        <v>0</v>
      </c>
      <c r="DV16" s="84">
        <v>0</v>
      </c>
      <c r="DW16" s="83">
        <v>0</v>
      </c>
      <c r="DX16" s="110" t="s">
        <v>121</v>
      </c>
      <c r="DY16" s="110" t="s">
        <v>31</v>
      </c>
      <c r="DZ16" s="83">
        <v>0</v>
      </c>
      <c r="EA16" s="83">
        <v>0</v>
      </c>
      <c r="EB16" s="83">
        <v>0</v>
      </c>
      <c r="EC16" s="83" t="s">
        <v>496</v>
      </c>
      <c r="ED16" s="83">
        <v>0</v>
      </c>
      <c r="EE16" s="83" t="s">
        <v>21</v>
      </c>
      <c r="EF16" s="83">
        <v>0</v>
      </c>
      <c r="EG16" s="83" t="s">
        <v>490</v>
      </c>
      <c r="EH16" s="110">
        <v>28856037</v>
      </c>
      <c r="EI16" s="84">
        <v>0</v>
      </c>
      <c r="EJ16" s="84">
        <v>2</v>
      </c>
      <c r="EK16" s="84">
        <v>0</v>
      </c>
      <c r="EL16" s="83" t="s">
        <v>490</v>
      </c>
      <c r="EM16" s="83">
        <v>0</v>
      </c>
      <c r="EN16" s="83">
        <v>0</v>
      </c>
      <c r="EO16" s="83" t="s">
        <v>490</v>
      </c>
      <c r="EP16" s="83">
        <v>99</v>
      </c>
      <c r="EQ16" s="84">
        <v>0</v>
      </c>
      <c r="ER16" s="83">
        <v>2</v>
      </c>
      <c r="ES16" s="84">
        <v>402</v>
      </c>
      <c r="ET16" s="84">
        <v>0</v>
      </c>
      <c r="EU16" s="83" t="s">
        <v>490</v>
      </c>
      <c r="EV16" s="83" t="s">
        <v>504</v>
      </c>
      <c r="EW16" s="83">
        <v>0</v>
      </c>
      <c r="EX16" s="83">
        <v>0</v>
      </c>
      <c r="EY16" s="83" t="s">
        <v>540</v>
      </c>
      <c r="EZ16" s="83">
        <v>0</v>
      </c>
      <c r="FA16" s="83" t="s">
        <v>490</v>
      </c>
      <c r="FB16" s="83">
        <v>0</v>
      </c>
      <c r="FC16" s="83">
        <v>0</v>
      </c>
      <c r="FD16" s="83" t="s">
        <v>494</v>
      </c>
      <c r="FE16" s="83">
        <v>0</v>
      </c>
      <c r="FF16" s="83" t="s">
        <v>493</v>
      </c>
      <c r="FG16" s="83" t="s">
        <v>492</v>
      </c>
      <c r="FH16" s="83">
        <v>0</v>
      </c>
      <c r="FI16" s="83" t="s">
        <v>491</v>
      </c>
      <c r="FJ16" s="83">
        <v>0</v>
      </c>
      <c r="FK16" s="83" t="s">
        <v>539</v>
      </c>
      <c r="FL16" s="83">
        <v>-114863920.89</v>
      </c>
      <c r="FM16" s="84" t="s">
        <v>490</v>
      </c>
      <c r="FN16" s="83">
        <v>0</v>
      </c>
      <c r="FO16" s="83">
        <v>0</v>
      </c>
      <c r="FP16" s="83" t="s">
        <v>490</v>
      </c>
      <c r="FQ16" s="83" t="s">
        <v>538</v>
      </c>
      <c r="FR16" s="83">
        <v>0</v>
      </c>
      <c r="FS16" s="83" t="s">
        <v>20</v>
      </c>
      <c r="FT16" s="22">
        <v>0</v>
      </c>
      <c r="FU16" s="26">
        <v>43055.528171296297</v>
      </c>
      <c r="FV16" s="20" t="s">
        <v>21</v>
      </c>
      <c r="FW16" s="22">
        <v>0</v>
      </c>
      <c r="FX16" s="22">
        <v>0</v>
      </c>
      <c r="FY16" s="22">
        <v>0</v>
      </c>
      <c r="FZ16" s="22">
        <v>43053</v>
      </c>
      <c r="GA16" s="33" t="s">
        <v>490</v>
      </c>
      <c r="GB16" s="4"/>
    </row>
    <row r="17" spans="1:184">
      <c r="A17" s="32">
        <v>43055</v>
      </c>
      <c r="B17" s="20">
        <v>43055.674675925926</v>
      </c>
      <c r="C17" s="21">
        <v>9976886</v>
      </c>
      <c r="D17" s="22" t="s">
        <v>154</v>
      </c>
      <c r="E17" s="48" t="s">
        <v>38</v>
      </c>
      <c r="F17" s="104">
        <v>323957641</v>
      </c>
      <c r="G17" s="83" t="s">
        <v>133</v>
      </c>
      <c r="H17" s="83" t="s">
        <v>153</v>
      </c>
      <c r="I17" s="83"/>
      <c r="J17" s="83" t="s">
        <v>139</v>
      </c>
      <c r="K17" s="83"/>
      <c r="L17" s="83"/>
      <c r="M17" s="86" t="str">
        <f t="shared" si="0"/>
        <v>DIFFERENCE</v>
      </c>
      <c r="N17" s="109">
        <v>2599888.48</v>
      </c>
      <c r="O17" s="110" t="str">
        <f t="shared" si="1"/>
        <v>MATCH</v>
      </c>
      <c r="P17" s="109">
        <v>2599888.48</v>
      </c>
      <c r="Q17" s="111">
        <v>43055</v>
      </c>
      <c r="R17" s="111">
        <v>43055.674675925926</v>
      </c>
      <c r="S17" s="110" t="s">
        <v>132</v>
      </c>
      <c r="T17" s="111">
        <v>43055.875</v>
      </c>
      <c r="U17" s="110" t="s">
        <v>137</v>
      </c>
      <c r="V17" s="110"/>
      <c r="W17" s="110"/>
      <c r="X17" s="110" t="str">
        <f t="shared" si="2"/>
        <v>MATCH</v>
      </c>
      <c r="Y17" s="76">
        <v>7514313</v>
      </c>
      <c r="Z17" s="110" t="str">
        <f t="shared" si="3"/>
        <v>MATCH</v>
      </c>
      <c r="AA17" s="110" t="s">
        <v>1</v>
      </c>
      <c r="AB17" s="110" t="s">
        <v>3</v>
      </c>
      <c r="AC17" s="110"/>
      <c r="AD17" s="110" t="s">
        <v>22</v>
      </c>
      <c r="AE17" s="110" t="s">
        <v>34</v>
      </c>
      <c r="AF17" s="110" t="s">
        <v>20</v>
      </c>
      <c r="AG17" s="83"/>
      <c r="AH17" s="83"/>
      <c r="AI17" s="83" t="s">
        <v>33</v>
      </c>
      <c r="AJ17" s="83" t="s">
        <v>20</v>
      </c>
      <c r="AK17" s="83" t="s">
        <v>20</v>
      </c>
      <c r="AL17" s="83"/>
      <c r="AM17" s="83"/>
      <c r="AN17" s="83"/>
      <c r="AO17" s="83"/>
      <c r="AP17" s="83"/>
      <c r="AQ17" s="110" t="str">
        <f t="shared" si="4"/>
        <v>MATCH</v>
      </c>
      <c r="AR17" s="110" t="s">
        <v>31</v>
      </c>
      <c r="AS17" s="110"/>
      <c r="AT17" s="110" t="str">
        <f t="shared" si="5"/>
        <v>MATCH</v>
      </c>
      <c r="AU17" s="110" t="s">
        <v>121</v>
      </c>
      <c r="AV17" s="110"/>
      <c r="AW17" s="110"/>
      <c r="AX17" s="110" t="s">
        <v>152</v>
      </c>
      <c r="AY17" s="110"/>
      <c r="AZ17" s="110" t="s">
        <v>137</v>
      </c>
      <c r="BA17" s="110" t="s">
        <v>137</v>
      </c>
      <c r="BB17" s="110"/>
      <c r="BC17" s="110"/>
      <c r="BD17" s="110"/>
      <c r="BE17" s="110"/>
      <c r="BF17" s="110" t="s">
        <v>136</v>
      </c>
      <c r="BG17" s="110" t="s">
        <v>136</v>
      </c>
      <c r="BH17" s="110"/>
      <c r="BI17" s="110"/>
      <c r="BJ17" s="110"/>
      <c r="BK17" s="110"/>
      <c r="BL17" s="110"/>
      <c r="BM17" s="110"/>
      <c r="BN17" s="110"/>
      <c r="BO17" s="110"/>
      <c r="BP17" s="110"/>
      <c r="BQ17" s="110"/>
      <c r="BR17" s="110" t="s">
        <v>130</v>
      </c>
      <c r="BS17" s="110" t="s">
        <v>117</v>
      </c>
      <c r="BT17" s="110" t="s">
        <v>0</v>
      </c>
      <c r="BU17" s="110" t="s">
        <v>4</v>
      </c>
      <c r="BV17" s="110" t="s">
        <v>116</v>
      </c>
      <c r="BW17" s="110" t="s">
        <v>129</v>
      </c>
      <c r="BX17" s="110" t="str">
        <f t="shared" si="6"/>
        <v>MATCH</v>
      </c>
      <c r="BY17" s="76">
        <v>28855348</v>
      </c>
      <c r="BZ17" s="116" t="str">
        <f t="shared" si="7"/>
        <v>MATCH</v>
      </c>
      <c r="CA17" s="94" t="s">
        <v>3</v>
      </c>
      <c r="CB17" s="83"/>
      <c r="CC17" s="83"/>
      <c r="CD17" s="83" t="s">
        <v>23</v>
      </c>
      <c r="CE17" s="83" t="s">
        <v>23</v>
      </c>
      <c r="CF17" s="83"/>
      <c r="CG17" s="84">
        <v>104284</v>
      </c>
      <c r="CH17" s="83"/>
      <c r="CI17" s="83" t="s">
        <v>40</v>
      </c>
      <c r="CJ17" s="83" t="s">
        <v>1</v>
      </c>
      <c r="CK17" s="83"/>
      <c r="CL17" s="87"/>
      <c r="CM17" s="88"/>
      <c r="CN17" s="118">
        <f>LOOKUP(Y17,SACM!$A$2:$A$163,SACM!$A$2:$A$163)</f>
        <v>7514313</v>
      </c>
      <c r="CO17" s="111">
        <v>43055</v>
      </c>
      <c r="CP17" s="109">
        <v>728</v>
      </c>
      <c r="CQ17" s="109">
        <v>19989</v>
      </c>
      <c r="CR17" s="109">
        <v>0</v>
      </c>
      <c r="CS17" s="109">
        <v>0</v>
      </c>
      <c r="CT17" s="109">
        <v>0</v>
      </c>
      <c r="CU17" s="109">
        <v>0</v>
      </c>
      <c r="CV17" s="109">
        <f t="shared" si="8"/>
        <v>2599888.48</v>
      </c>
      <c r="CW17" s="109">
        <v>-2599888.48</v>
      </c>
      <c r="CX17" s="83">
        <v>0</v>
      </c>
      <c r="CY17" s="84">
        <v>0</v>
      </c>
      <c r="CZ17" s="85">
        <v>43055.440706018519</v>
      </c>
      <c r="DA17" s="83" t="s">
        <v>501</v>
      </c>
      <c r="DB17" s="84">
        <v>6832893</v>
      </c>
      <c r="DC17" s="83" t="s">
        <v>739</v>
      </c>
      <c r="DD17" s="84">
        <v>0</v>
      </c>
      <c r="DE17" s="84">
        <v>0</v>
      </c>
      <c r="DF17" s="83">
        <v>0</v>
      </c>
      <c r="DG17" s="84">
        <v>0</v>
      </c>
      <c r="DH17" s="83" t="s">
        <v>490</v>
      </c>
      <c r="DI17" s="83">
        <v>0</v>
      </c>
      <c r="DJ17" s="83">
        <v>0</v>
      </c>
      <c r="DK17" s="83">
        <v>0</v>
      </c>
      <c r="DL17" s="83" t="s">
        <v>499</v>
      </c>
      <c r="DM17" s="89">
        <v>43055.466354166667</v>
      </c>
      <c r="DN17" s="85" t="s">
        <v>506</v>
      </c>
      <c r="DO17" s="83" t="s">
        <v>499</v>
      </c>
      <c r="DP17" s="82" t="s">
        <v>153</v>
      </c>
      <c r="DQ17" s="83" t="s">
        <v>505</v>
      </c>
      <c r="DR17" s="83">
        <v>0</v>
      </c>
      <c r="DS17" s="83" t="s">
        <v>499</v>
      </c>
      <c r="DT17" s="83">
        <v>0</v>
      </c>
      <c r="DU17" s="84">
        <v>0</v>
      </c>
      <c r="DV17" s="84">
        <v>0</v>
      </c>
      <c r="DW17" s="83" t="s">
        <v>31</v>
      </c>
      <c r="DX17" s="110" t="s">
        <v>121</v>
      </c>
      <c r="DY17" s="110" t="s">
        <v>31</v>
      </c>
      <c r="DZ17" s="83">
        <v>0</v>
      </c>
      <c r="EA17" s="83">
        <v>4370</v>
      </c>
      <c r="EB17" s="83">
        <v>0</v>
      </c>
      <c r="EC17" s="83" t="s">
        <v>496</v>
      </c>
      <c r="ED17" s="83" t="s">
        <v>31</v>
      </c>
      <c r="EE17" s="83">
        <v>0</v>
      </c>
      <c r="EF17" s="83">
        <v>0</v>
      </c>
      <c r="EG17" s="83">
        <v>0</v>
      </c>
      <c r="EH17" s="110">
        <v>28855348</v>
      </c>
      <c r="EI17" s="84">
        <v>0</v>
      </c>
      <c r="EJ17" s="84">
        <v>0</v>
      </c>
      <c r="EK17" s="84">
        <v>0</v>
      </c>
      <c r="EL17" s="83">
        <v>0</v>
      </c>
      <c r="EM17" s="83">
        <v>0</v>
      </c>
      <c r="EN17" s="83">
        <v>0</v>
      </c>
      <c r="EO17" s="83">
        <v>0</v>
      </c>
      <c r="EP17" s="83">
        <v>0</v>
      </c>
      <c r="EQ17" s="84">
        <v>402</v>
      </c>
      <c r="ER17" s="83">
        <v>2</v>
      </c>
      <c r="ES17" s="84">
        <v>402</v>
      </c>
      <c r="ET17" s="84">
        <v>0</v>
      </c>
      <c r="EU17" s="83" t="s">
        <v>490</v>
      </c>
      <c r="EV17" s="83" t="s">
        <v>504</v>
      </c>
      <c r="EW17" s="83">
        <v>0</v>
      </c>
      <c r="EX17" s="83">
        <v>0</v>
      </c>
      <c r="EY17" s="83">
        <v>0</v>
      </c>
      <c r="EZ17" s="83">
        <v>0</v>
      </c>
      <c r="FA17" s="83" t="s">
        <v>490</v>
      </c>
      <c r="FB17" s="83">
        <v>0</v>
      </c>
      <c r="FC17" s="83">
        <v>0</v>
      </c>
      <c r="FD17" s="83">
        <v>0</v>
      </c>
      <c r="FE17" s="83">
        <v>-1</v>
      </c>
      <c r="FF17" s="83">
        <v>0</v>
      </c>
      <c r="FG17" s="83">
        <v>0</v>
      </c>
      <c r="FH17" s="83">
        <v>0</v>
      </c>
      <c r="FI17" s="83" t="s">
        <v>491</v>
      </c>
      <c r="FJ17" s="83">
        <v>0</v>
      </c>
      <c r="FK17" s="83">
        <v>0</v>
      </c>
      <c r="FL17" s="83">
        <v>0</v>
      </c>
      <c r="FM17" s="84">
        <v>0</v>
      </c>
      <c r="FN17" s="83">
        <v>0</v>
      </c>
      <c r="FO17" s="83">
        <v>0</v>
      </c>
      <c r="FP17" s="83">
        <v>0</v>
      </c>
      <c r="FQ17" s="83">
        <v>0</v>
      </c>
      <c r="FR17" s="83">
        <v>0</v>
      </c>
      <c r="FS17" s="83" t="s">
        <v>20</v>
      </c>
      <c r="FT17" s="22">
        <v>0</v>
      </c>
      <c r="FU17" s="26">
        <v>43055.466354166667</v>
      </c>
      <c r="FV17" s="20">
        <v>0</v>
      </c>
      <c r="FW17" s="22">
        <v>0</v>
      </c>
      <c r="FX17" s="22">
        <v>0</v>
      </c>
      <c r="FY17" s="22">
        <v>0</v>
      </c>
      <c r="FZ17" s="22">
        <v>0</v>
      </c>
      <c r="GA17" s="33" t="s">
        <v>499</v>
      </c>
      <c r="GB17" s="4"/>
    </row>
    <row r="18" spans="1:184">
      <c r="A18" s="32">
        <v>43055</v>
      </c>
      <c r="B18" s="20">
        <v>43055.674722222226</v>
      </c>
      <c r="C18" s="21">
        <v>9976887</v>
      </c>
      <c r="D18" s="22" t="s">
        <v>332</v>
      </c>
      <c r="E18" s="48" t="s">
        <v>38</v>
      </c>
      <c r="F18" s="104">
        <v>40654308</v>
      </c>
      <c r="G18" s="83" t="s">
        <v>331</v>
      </c>
      <c r="H18" s="83" t="s">
        <v>330</v>
      </c>
      <c r="I18" s="83"/>
      <c r="J18" s="83" t="s">
        <v>37</v>
      </c>
      <c r="K18" s="83"/>
      <c r="L18" s="83"/>
      <c r="M18" s="86" t="str">
        <f t="shared" si="0"/>
        <v>DIFFERENCE</v>
      </c>
      <c r="N18" s="109">
        <v>2042237</v>
      </c>
      <c r="O18" s="110" t="str">
        <f t="shared" si="1"/>
        <v>MATCH</v>
      </c>
      <c r="P18" s="109">
        <v>2042237</v>
      </c>
      <c r="Q18" s="111">
        <v>43055</v>
      </c>
      <c r="R18" s="111">
        <v>43055.674722222226</v>
      </c>
      <c r="S18" s="110" t="s">
        <v>49</v>
      </c>
      <c r="T18" s="111">
        <v>43055.875</v>
      </c>
      <c r="U18" s="110"/>
      <c r="V18" s="110"/>
      <c r="W18" s="110"/>
      <c r="X18" s="110" t="str">
        <f t="shared" si="2"/>
        <v>MATCH</v>
      </c>
      <c r="Y18" s="76">
        <v>7511594</v>
      </c>
      <c r="Z18" s="110" t="str">
        <f t="shared" si="3"/>
        <v>MATCH</v>
      </c>
      <c r="AA18" s="110" t="s">
        <v>1</v>
      </c>
      <c r="AB18" s="110" t="s">
        <v>3</v>
      </c>
      <c r="AC18" s="110"/>
      <c r="AD18" s="110" t="s">
        <v>23</v>
      </c>
      <c r="AE18" s="110" t="s">
        <v>34</v>
      </c>
      <c r="AF18" s="110" t="s">
        <v>20</v>
      </c>
      <c r="AG18" s="83"/>
      <c r="AH18" s="83"/>
      <c r="AI18" s="83" t="s">
        <v>33</v>
      </c>
      <c r="AJ18" s="83" t="s">
        <v>48</v>
      </c>
      <c r="AK18" s="83" t="s">
        <v>20</v>
      </c>
      <c r="AL18" s="83"/>
      <c r="AM18" s="83"/>
      <c r="AN18" s="83"/>
      <c r="AO18" s="83"/>
      <c r="AP18" s="83"/>
      <c r="AQ18" s="110" t="str">
        <f t="shared" si="4"/>
        <v>MATCH</v>
      </c>
      <c r="AR18" s="110" t="s">
        <v>31</v>
      </c>
      <c r="AS18" s="110"/>
      <c r="AT18" s="110" t="str">
        <f t="shared" si="5"/>
        <v>MATCH</v>
      </c>
      <c r="AU18" s="110" t="s">
        <v>121</v>
      </c>
      <c r="AV18" s="110"/>
      <c r="AW18" s="110"/>
      <c r="AX18" s="110" t="s">
        <v>329</v>
      </c>
      <c r="AY18" s="110" t="s">
        <v>62</v>
      </c>
      <c r="AZ18" s="110" t="s">
        <v>61</v>
      </c>
      <c r="BA18" s="110" t="s">
        <v>61</v>
      </c>
      <c r="BB18" s="110"/>
      <c r="BC18" s="110" t="s">
        <v>60</v>
      </c>
      <c r="BD18" s="110"/>
      <c r="BE18" s="110" t="s">
        <v>59</v>
      </c>
      <c r="BF18" s="110" t="s">
        <v>127</v>
      </c>
      <c r="BG18" s="110" t="s">
        <v>127</v>
      </c>
      <c r="BH18" s="110" t="s">
        <v>126</v>
      </c>
      <c r="BI18" s="110" t="s">
        <v>101</v>
      </c>
      <c r="BJ18" s="110"/>
      <c r="BK18" s="110" t="s">
        <v>59</v>
      </c>
      <c r="BL18" s="110"/>
      <c r="BM18" s="110"/>
      <c r="BN18" s="110"/>
      <c r="BO18" s="110"/>
      <c r="BP18" s="110"/>
      <c r="BQ18" s="110"/>
      <c r="BR18" s="110" t="s">
        <v>44</v>
      </c>
      <c r="BS18" s="110" t="s">
        <v>43</v>
      </c>
      <c r="BT18" s="110" t="s">
        <v>0</v>
      </c>
      <c r="BU18" s="110" t="s">
        <v>4</v>
      </c>
      <c r="BV18" s="110" t="s">
        <v>42</v>
      </c>
      <c r="BW18" s="110" t="s">
        <v>41</v>
      </c>
      <c r="BX18" s="110" t="str">
        <f t="shared" si="6"/>
        <v>MATCH</v>
      </c>
      <c r="BY18" s="76">
        <v>28855349</v>
      </c>
      <c r="BZ18" s="116" t="str">
        <f t="shared" si="7"/>
        <v>MATCH</v>
      </c>
      <c r="CA18" s="94" t="s">
        <v>3</v>
      </c>
      <c r="CB18" s="83"/>
      <c r="CC18" s="83"/>
      <c r="CD18" s="83" t="s">
        <v>22</v>
      </c>
      <c r="CE18" s="83" t="s">
        <v>23</v>
      </c>
      <c r="CF18" s="83"/>
      <c r="CG18" s="84">
        <v>104285</v>
      </c>
      <c r="CH18" s="83"/>
      <c r="CI18" s="83" t="s">
        <v>40</v>
      </c>
      <c r="CJ18" s="83" t="s">
        <v>1</v>
      </c>
      <c r="CK18" s="83"/>
      <c r="CL18" s="87"/>
      <c r="CM18" s="88"/>
      <c r="CN18" s="118">
        <f>LOOKUP(Y18,SACM!$A$2:$A$163,SACM!$A$2:$A$163)</f>
        <v>7511594</v>
      </c>
      <c r="CO18" s="111">
        <v>43055</v>
      </c>
      <c r="CP18" s="109">
        <v>736</v>
      </c>
      <c r="CQ18" s="109">
        <v>18097</v>
      </c>
      <c r="CR18" s="109">
        <v>0</v>
      </c>
      <c r="CS18" s="109">
        <v>1</v>
      </c>
      <c r="CT18" s="109">
        <v>2</v>
      </c>
      <c r="CU18" s="109">
        <v>3</v>
      </c>
      <c r="CV18" s="109">
        <f t="shared" si="8"/>
        <v>2042237</v>
      </c>
      <c r="CW18" s="109">
        <v>-2042237</v>
      </c>
      <c r="CX18" s="83" t="s">
        <v>542</v>
      </c>
      <c r="CY18" s="84">
        <v>1</v>
      </c>
      <c r="CZ18" s="85">
        <v>43054.489756944444</v>
      </c>
      <c r="DA18" s="83" t="s">
        <v>501</v>
      </c>
      <c r="DB18" s="84">
        <v>6830174</v>
      </c>
      <c r="DC18" s="83" t="s">
        <v>594</v>
      </c>
      <c r="DD18" s="84">
        <v>85908</v>
      </c>
      <c r="DE18" s="84">
        <v>3</v>
      </c>
      <c r="DF18" s="83">
        <v>0</v>
      </c>
      <c r="DG18" s="84">
        <v>0</v>
      </c>
      <c r="DH18" s="83" t="s">
        <v>490</v>
      </c>
      <c r="DI18" s="83">
        <v>0</v>
      </c>
      <c r="DJ18" s="83" t="s">
        <v>593</v>
      </c>
      <c r="DK18" s="83">
        <v>0</v>
      </c>
      <c r="DL18" s="83" t="s">
        <v>499</v>
      </c>
      <c r="DM18" s="89">
        <v>43055.466400462959</v>
      </c>
      <c r="DN18" s="85" t="s">
        <v>506</v>
      </c>
      <c r="DO18" s="83">
        <v>0</v>
      </c>
      <c r="DP18" s="82" t="s">
        <v>330</v>
      </c>
      <c r="DQ18" s="83" t="s">
        <v>525</v>
      </c>
      <c r="DR18" s="83">
        <v>0</v>
      </c>
      <c r="DS18" s="83">
        <v>0</v>
      </c>
      <c r="DT18" s="83">
        <v>0</v>
      </c>
      <c r="DU18" s="84">
        <v>0</v>
      </c>
      <c r="DV18" s="84">
        <v>0</v>
      </c>
      <c r="DW18" s="83" t="s">
        <v>592</v>
      </c>
      <c r="DX18" s="110" t="s">
        <v>121</v>
      </c>
      <c r="DY18" s="110" t="s">
        <v>31</v>
      </c>
      <c r="DZ18" s="83">
        <v>0</v>
      </c>
      <c r="EA18" s="83">
        <v>0</v>
      </c>
      <c r="EB18" s="83">
        <v>0</v>
      </c>
      <c r="EC18" s="83" t="s">
        <v>496</v>
      </c>
      <c r="ED18" s="83">
        <v>0</v>
      </c>
      <c r="EE18" s="83" t="s">
        <v>21</v>
      </c>
      <c r="EF18" s="83">
        <v>0</v>
      </c>
      <c r="EG18" s="83" t="s">
        <v>490</v>
      </c>
      <c r="EH18" s="110">
        <v>28855349</v>
      </c>
      <c r="EI18" s="84">
        <v>0</v>
      </c>
      <c r="EJ18" s="84">
        <v>1</v>
      </c>
      <c r="EK18" s="84">
        <v>0</v>
      </c>
      <c r="EL18" s="83" t="s">
        <v>490</v>
      </c>
      <c r="EM18" s="83">
        <v>0</v>
      </c>
      <c r="EN18" s="83">
        <v>0</v>
      </c>
      <c r="EO18" s="83" t="s">
        <v>490</v>
      </c>
      <c r="EP18" s="83">
        <v>99</v>
      </c>
      <c r="EQ18" s="84">
        <v>402</v>
      </c>
      <c r="ER18" s="83">
        <v>2</v>
      </c>
      <c r="ES18" s="84">
        <v>402</v>
      </c>
      <c r="ET18" s="84">
        <v>0</v>
      </c>
      <c r="EU18" s="83" t="s">
        <v>490</v>
      </c>
      <c r="EV18" s="83" t="s">
        <v>504</v>
      </c>
      <c r="EW18" s="83">
        <v>0</v>
      </c>
      <c r="EX18" s="83">
        <v>0</v>
      </c>
      <c r="EY18" s="83" t="s">
        <v>540</v>
      </c>
      <c r="EZ18" s="83">
        <v>0</v>
      </c>
      <c r="FA18" s="83" t="s">
        <v>490</v>
      </c>
      <c r="FB18" s="83">
        <v>0</v>
      </c>
      <c r="FC18" s="83">
        <v>0</v>
      </c>
      <c r="FD18" s="83" t="s">
        <v>494</v>
      </c>
      <c r="FE18" s="83">
        <v>0</v>
      </c>
      <c r="FF18" s="83" t="s">
        <v>493</v>
      </c>
      <c r="FG18" s="83" t="s">
        <v>492</v>
      </c>
      <c r="FH18" s="83">
        <v>0</v>
      </c>
      <c r="FI18" s="83" t="s">
        <v>491</v>
      </c>
      <c r="FJ18" s="83">
        <v>0</v>
      </c>
      <c r="FK18" s="83" t="s">
        <v>544</v>
      </c>
      <c r="FL18" s="83">
        <v>196235769.43000001</v>
      </c>
      <c r="FM18" s="84" t="s">
        <v>490</v>
      </c>
      <c r="FN18" s="83">
        <v>0</v>
      </c>
      <c r="FO18" s="83">
        <v>0</v>
      </c>
      <c r="FP18" s="83" t="s">
        <v>490</v>
      </c>
      <c r="FQ18" s="83">
        <v>0</v>
      </c>
      <c r="FR18" s="83">
        <v>0</v>
      </c>
      <c r="FS18" s="83" t="s">
        <v>20</v>
      </c>
      <c r="FT18" s="22">
        <v>0</v>
      </c>
      <c r="FU18" s="26">
        <v>43055.466400462959</v>
      </c>
      <c r="FV18" s="20" t="s">
        <v>543</v>
      </c>
      <c r="FW18" s="22">
        <v>0</v>
      </c>
      <c r="FX18" s="22">
        <v>0</v>
      </c>
      <c r="FY18" s="22">
        <v>0</v>
      </c>
      <c r="FZ18" s="22">
        <v>43041</v>
      </c>
      <c r="GA18" s="33" t="s">
        <v>490</v>
      </c>
      <c r="GB18" s="4"/>
    </row>
    <row r="19" spans="1:184" ht="10.8" thickBot="1">
      <c r="A19" s="32">
        <v>43055</v>
      </c>
      <c r="B19" s="20">
        <v>43055.77034722222</v>
      </c>
      <c r="C19" s="21">
        <v>9981195</v>
      </c>
      <c r="D19" s="22" t="s">
        <v>163</v>
      </c>
      <c r="E19" s="48" t="s">
        <v>38</v>
      </c>
      <c r="F19" s="106">
        <v>40654308</v>
      </c>
      <c r="G19" s="107" t="s">
        <v>162</v>
      </c>
      <c r="H19" s="107" t="s">
        <v>161</v>
      </c>
      <c r="I19" s="107"/>
      <c r="J19" s="107" t="s">
        <v>14</v>
      </c>
      <c r="K19" s="107"/>
      <c r="L19" s="107"/>
      <c r="M19" s="108" t="str">
        <f t="shared" si="0"/>
        <v>DIFFERENCE</v>
      </c>
      <c r="N19" s="112">
        <v>5000000</v>
      </c>
      <c r="O19" s="113" t="str">
        <f t="shared" si="1"/>
        <v>MATCH</v>
      </c>
      <c r="P19" s="112">
        <v>5000000</v>
      </c>
      <c r="Q19" s="114">
        <v>43055</v>
      </c>
      <c r="R19" s="114">
        <v>43055.77034722222</v>
      </c>
      <c r="S19" s="113" t="s">
        <v>100</v>
      </c>
      <c r="T19" s="114">
        <v>43055.875</v>
      </c>
      <c r="U19" s="113" t="s">
        <v>13</v>
      </c>
      <c r="V19" s="113"/>
      <c r="W19" s="113"/>
      <c r="X19" s="113" t="str">
        <f t="shared" si="2"/>
        <v>MATCH</v>
      </c>
      <c r="Y19" s="115">
        <v>7514311</v>
      </c>
      <c r="Z19" s="113" t="str">
        <f t="shared" si="3"/>
        <v>MATCH</v>
      </c>
      <c r="AA19" s="113" t="s">
        <v>1</v>
      </c>
      <c r="AB19" s="113" t="s">
        <v>3</v>
      </c>
      <c r="AC19" s="113"/>
      <c r="AD19" s="113" t="s">
        <v>23</v>
      </c>
      <c r="AE19" s="113" t="s">
        <v>34</v>
      </c>
      <c r="AF19" s="113" t="s">
        <v>20</v>
      </c>
      <c r="AG19" s="107"/>
      <c r="AH19" s="107"/>
      <c r="AI19" s="107" t="s">
        <v>33</v>
      </c>
      <c r="AJ19" s="107" t="s">
        <v>48</v>
      </c>
      <c r="AK19" s="107" t="s">
        <v>20</v>
      </c>
      <c r="AL19" s="107"/>
      <c r="AM19" s="107"/>
      <c r="AN19" s="107"/>
      <c r="AO19" s="107"/>
      <c r="AP19" s="107"/>
      <c r="AQ19" s="113" t="str">
        <f t="shared" si="4"/>
        <v>MATCH</v>
      </c>
      <c r="AR19" s="113" t="s">
        <v>32</v>
      </c>
      <c r="AS19" s="113"/>
      <c r="AT19" s="113" t="str">
        <f t="shared" si="5"/>
        <v>MATCH</v>
      </c>
      <c r="AU19" s="113" t="s">
        <v>31</v>
      </c>
      <c r="AV19" s="113"/>
      <c r="AW19" s="113"/>
      <c r="AX19" s="113" t="s">
        <v>160</v>
      </c>
      <c r="AY19" s="113"/>
      <c r="AZ19" s="113" t="s">
        <v>13</v>
      </c>
      <c r="BA19" s="113" t="s">
        <v>13</v>
      </c>
      <c r="BB19" s="113"/>
      <c r="BC19" s="113"/>
      <c r="BD19" s="113"/>
      <c r="BE19" s="113"/>
      <c r="BF19" s="113" t="s">
        <v>159</v>
      </c>
      <c r="BG19" s="113" t="s">
        <v>159</v>
      </c>
      <c r="BH19" s="113"/>
      <c r="BI19" s="113"/>
      <c r="BJ19" s="113"/>
      <c r="BK19" s="113"/>
      <c r="BL19" s="113"/>
      <c r="BM19" s="113"/>
      <c r="BN19" s="113"/>
      <c r="BO19" s="113"/>
      <c r="BP19" s="113"/>
      <c r="BQ19" s="113"/>
      <c r="BR19" s="113" t="s">
        <v>100</v>
      </c>
      <c r="BS19" s="113" t="s">
        <v>26</v>
      </c>
      <c r="BT19" s="113" t="s">
        <v>0</v>
      </c>
      <c r="BU19" s="113" t="s">
        <v>4</v>
      </c>
      <c r="BV19" s="113" t="s">
        <v>25</v>
      </c>
      <c r="BW19" s="113" t="s">
        <v>99</v>
      </c>
      <c r="BX19" s="113" t="str">
        <f t="shared" si="6"/>
        <v>MATCH</v>
      </c>
      <c r="BY19" s="115">
        <v>28856650</v>
      </c>
      <c r="BZ19" s="117" t="str">
        <f t="shared" si="7"/>
        <v>MATCH</v>
      </c>
      <c r="CA19" s="94" t="s">
        <v>3</v>
      </c>
      <c r="CB19" s="83"/>
      <c r="CC19" s="83"/>
      <c r="CD19" s="83" t="s">
        <v>22</v>
      </c>
      <c r="CE19" s="83" t="s">
        <v>23</v>
      </c>
      <c r="CF19" s="83"/>
      <c r="CG19" s="84">
        <v>104337</v>
      </c>
      <c r="CH19" s="83"/>
      <c r="CI19" s="83" t="s">
        <v>40</v>
      </c>
      <c r="CJ19" s="83" t="s">
        <v>1</v>
      </c>
      <c r="CK19" s="83"/>
      <c r="CL19" s="87"/>
      <c r="CM19" s="88"/>
      <c r="CN19" s="118">
        <f>LOOKUP(Y19,SACM!$A$2:$A$163,SACM!$A$2:$A$163)</f>
        <v>7514311</v>
      </c>
      <c r="CO19" s="111">
        <v>43055</v>
      </c>
      <c r="CP19" s="119">
        <v>0</v>
      </c>
      <c r="CQ19" s="119">
        <v>425</v>
      </c>
      <c r="CR19" s="119">
        <v>0</v>
      </c>
      <c r="CS19" s="119">
        <v>0</v>
      </c>
      <c r="CT19" s="119">
        <v>0</v>
      </c>
      <c r="CU19" s="119">
        <v>0</v>
      </c>
      <c r="CV19" s="109">
        <f t="shared" si="8"/>
        <v>5000000</v>
      </c>
      <c r="CW19" s="119">
        <v>-5000000</v>
      </c>
      <c r="CX19" s="91">
        <v>0</v>
      </c>
      <c r="CY19" s="91">
        <v>0</v>
      </c>
      <c r="CZ19" s="91">
        <v>43055.435578703706</v>
      </c>
      <c r="DA19" s="91" t="s">
        <v>501</v>
      </c>
      <c r="DB19" s="91">
        <v>6832891</v>
      </c>
      <c r="DC19" s="91" t="s">
        <v>706</v>
      </c>
      <c r="DD19" s="91">
        <v>0</v>
      </c>
      <c r="DE19" s="91">
        <v>0</v>
      </c>
      <c r="DF19" s="91">
        <v>0</v>
      </c>
      <c r="DG19" s="91">
        <v>0</v>
      </c>
      <c r="DH19" s="91" t="s">
        <v>490</v>
      </c>
      <c r="DI19" s="91">
        <v>0</v>
      </c>
      <c r="DJ19" s="91">
        <v>0</v>
      </c>
      <c r="DK19" s="91">
        <v>0</v>
      </c>
      <c r="DL19" s="91" t="s">
        <v>499</v>
      </c>
      <c r="DM19" s="92">
        <v>43055.562013888892</v>
      </c>
      <c r="DN19" s="91" t="s">
        <v>513</v>
      </c>
      <c r="DO19" s="91" t="s">
        <v>499</v>
      </c>
      <c r="DP19" s="90" t="s">
        <v>161</v>
      </c>
      <c r="DQ19" s="91" t="s">
        <v>525</v>
      </c>
      <c r="DR19" s="91">
        <v>0</v>
      </c>
      <c r="DS19" s="91" t="s">
        <v>499</v>
      </c>
      <c r="DT19" s="91">
        <v>0</v>
      </c>
      <c r="DU19" s="91">
        <v>0</v>
      </c>
      <c r="DV19" s="91">
        <v>0</v>
      </c>
      <c r="DW19" s="91" t="s">
        <v>32</v>
      </c>
      <c r="DX19" s="119" t="s">
        <v>31</v>
      </c>
      <c r="DY19" s="119" t="s">
        <v>32</v>
      </c>
      <c r="DZ19" s="91">
        <v>0</v>
      </c>
      <c r="EA19" s="91">
        <v>4583</v>
      </c>
      <c r="EB19" s="91">
        <v>0</v>
      </c>
      <c r="EC19" s="91" t="s">
        <v>496</v>
      </c>
      <c r="ED19" s="91" t="s">
        <v>32</v>
      </c>
      <c r="EE19" s="91">
        <v>0</v>
      </c>
      <c r="EF19" s="91">
        <v>0</v>
      </c>
      <c r="EG19" s="91">
        <v>0</v>
      </c>
      <c r="EH19" s="119">
        <v>28856650</v>
      </c>
      <c r="EI19" s="91">
        <v>0</v>
      </c>
      <c r="EJ19" s="91">
        <v>0</v>
      </c>
      <c r="EK19" s="91">
        <v>0</v>
      </c>
      <c r="EL19" s="91">
        <v>0</v>
      </c>
      <c r="EM19" s="91">
        <v>0</v>
      </c>
      <c r="EN19" s="91">
        <v>0</v>
      </c>
      <c r="EO19" s="91">
        <v>0</v>
      </c>
      <c r="EP19" s="91">
        <v>0</v>
      </c>
      <c r="EQ19" s="91">
        <v>4</v>
      </c>
      <c r="ER19" s="91">
        <v>402</v>
      </c>
      <c r="ES19" s="91">
        <v>4</v>
      </c>
      <c r="ET19" s="91">
        <v>0</v>
      </c>
      <c r="EU19" s="91" t="s">
        <v>490</v>
      </c>
      <c r="EV19" s="91" t="s">
        <v>504</v>
      </c>
      <c r="EW19" s="91">
        <v>0</v>
      </c>
      <c r="EX19" s="91">
        <v>0</v>
      </c>
      <c r="EY19" s="91">
        <v>0</v>
      </c>
      <c r="EZ19" s="91">
        <v>0</v>
      </c>
      <c r="FA19" s="91" t="s">
        <v>490</v>
      </c>
      <c r="FB19" s="91">
        <v>0</v>
      </c>
      <c r="FC19" s="91">
        <v>0</v>
      </c>
      <c r="FD19" s="91">
        <v>0</v>
      </c>
      <c r="FE19" s="91">
        <v>-1</v>
      </c>
      <c r="FF19" s="91">
        <v>0</v>
      </c>
      <c r="FG19" s="91">
        <v>0</v>
      </c>
      <c r="FH19" s="91">
        <v>0</v>
      </c>
      <c r="FI19" s="91" t="s">
        <v>491</v>
      </c>
      <c r="FJ19" s="91">
        <v>0</v>
      </c>
      <c r="FK19" s="91">
        <v>0</v>
      </c>
      <c r="FL19" s="91">
        <v>0</v>
      </c>
      <c r="FM19" s="91">
        <v>0</v>
      </c>
      <c r="FN19" s="91">
        <v>0</v>
      </c>
      <c r="FO19" s="91">
        <v>0</v>
      </c>
      <c r="FP19" s="91">
        <v>0</v>
      </c>
      <c r="FQ19" s="91">
        <v>0</v>
      </c>
      <c r="FR19" s="91">
        <v>0</v>
      </c>
      <c r="FS19" s="91" t="s">
        <v>20</v>
      </c>
      <c r="FT19" s="29">
        <v>0</v>
      </c>
      <c r="FU19" s="30">
        <v>43055.562013888892</v>
      </c>
      <c r="FV19" s="29">
        <v>0</v>
      </c>
      <c r="FW19" s="29">
        <v>0</v>
      </c>
      <c r="FX19" s="29">
        <v>0</v>
      </c>
      <c r="FY19" s="29">
        <v>0</v>
      </c>
      <c r="FZ19" s="29">
        <v>0</v>
      </c>
      <c r="GA19" s="80" t="s">
        <v>499</v>
      </c>
    </row>
    <row r="20" spans="1:184">
      <c r="A20" s="32">
        <v>43055</v>
      </c>
      <c r="B20" s="20">
        <v>43055.838171296295</v>
      </c>
      <c r="C20" s="21">
        <v>9985257</v>
      </c>
      <c r="D20" s="22" t="s">
        <v>1117</v>
      </c>
      <c r="E20" s="22" t="s">
        <v>38</v>
      </c>
      <c r="F20" s="95" t="s">
        <v>578</v>
      </c>
      <c r="G20" s="96"/>
      <c r="H20" s="96"/>
      <c r="I20" s="96"/>
      <c r="J20" s="96" t="s">
        <v>1116</v>
      </c>
      <c r="K20" s="96" t="s">
        <v>865</v>
      </c>
      <c r="L20" s="96"/>
      <c r="M20" s="97" t="str">
        <f t="shared" si="0"/>
        <v>MATCH</v>
      </c>
      <c r="N20" s="98">
        <v>600</v>
      </c>
      <c r="O20" s="97" t="str">
        <f t="shared" si="1"/>
        <v>MATCH</v>
      </c>
      <c r="P20" s="98">
        <v>455.34</v>
      </c>
      <c r="Q20" s="99">
        <v>43056</v>
      </c>
      <c r="R20" s="99">
        <v>43055.838171296295</v>
      </c>
      <c r="S20" s="96"/>
      <c r="T20" s="96"/>
      <c r="U20" s="96" t="s">
        <v>1114</v>
      </c>
      <c r="V20" s="96"/>
      <c r="W20" s="96"/>
      <c r="X20" s="97" t="str">
        <f t="shared" si="2"/>
        <v>MATCH</v>
      </c>
      <c r="Y20" s="100">
        <v>7511423</v>
      </c>
      <c r="Z20" s="97" t="str">
        <f t="shared" si="3"/>
        <v>MATCH</v>
      </c>
      <c r="AA20" s="96" t="s">
        <v>1</v>
      </c>
      <c r="AB20" s="96" t="s">
        <v>6</v>
      </c>
      <c r="AC20" s="96"/>
      <c r="AD20" s="96" t="s">
        <v>23</v>
      </c>
      <c r="AE20" s="96" t="s">
        <v>34</v>
      </c>
      <c r="AF20" s="96" t="s">
        <v>20</v>
      </c>
      <c r="AG20" s="96"/>
      <c r="AH20" s="96"/>
      <c r="AI20" s="96" t="s">
        <v>33</v>
      </c>
      <c r="AJ20" s="96" t="s">
        <v>48</v>
      </c>
      <c r="AK20" s="96" t="s">
        <v>33</v>
      </c>
      <c r="AL20" s="96"/>
      <c r="AM20" s="96"/>
      <c r="AN20" s="96"/>
      <c r="AO20" s="96"/>
      <c r="AP20" s="96"/>
      <c r="AQ20" s="97" t="str">
        <f t="shared" si="4"/>
        <v>MATCH</v>
      </c>
      <c r="AR20" s="96" t="s">
        <v>63</v>
      </c>
      <c r="AS20" s="96"/>
      <c r="AT20" s="97" t="str">
        <f t="shared" si="5"/>
        <v>MATCH</v>
      </c>
      <c r="AU20" s="96" t="s">
        <v>121</v>
      </c>
      <c r="AV20" s="96"/>
      <c r="AW20" s="96"/>
      <c r="AX20" s="96" t="s">
        <v>1115</v>
      </c>
      <c r="AY20" s="96" t="s">
        <v>62</v>
      </c>
      <c r="AZ20" s="96" t="s">
        <v>1114</v>
      </c>
      <c r="BA20" s="96" t="s">
        <v>1114</v>
      </c>
      <c r="BB20" s="96"/>
      <c r="BC20" s="96"/>
      <c r="BD20" s="96"/>
      <c r="BE20" s="96"/>
      <c r="BF20" s="96" t="s">
        <v>1113</v>
      </c>
      <c r="BG20" s="96" t="s">
        <v>1113</v>
      </c>
      <c r="BH20" s="96" t="s">
        <v>1112</v>
      </c>
      <c r="BI20" s="96" t="s">
        <v>275</v>
      </c>
      <c r="BJ20" s="96"/>
      <c r="BK20" s="96" t="s">
        <v>274</v>
      </c>
      <c r="BL20" s="96"/>
      <c r="BM20" s="96"/>
      <c r="BN20" s="96"/>
      <c r="BO20" s="96"/>
      <c r="BP20" s="96"/>
      <c r="BQ20" s="96"/>
      <c r="BR20" s="96" t="s">
        <v>860</v>
      </c>
      <c r="BS20" s="96" t="s">
        <v>374</v>
      </c>
      <c r="BT20" s="96" t="s">
        <v>382</v>
      </c>
      <c r="BU20" s="96" t="s">
        <v>4</v>
      </c>
      <c r="BV20" s="96" t="s">
        <v>165</v>
      </c>
      <c r="BW20" s="96" t="s">
        <v>859</v>
      </c>
      <c r="BX20" s="97" t="str">
        <f t="shared" si="6"/>
        <v>MATCH</v>
      </c>
      <c r="BY20" s="100">
        <v>28857600</v>
      </c>
      <c r="BZ20" s="97" t="str">
        <f t="shared" si="7"/>
        <v>MATCH</v>
      </c>
      <c r="CA20" s="22" t="s">
        <v>6</v>
      </c>
      <c r="CB20" s="22"/>
      <c r="CC20" s="22"/>
      <c r="CD20" s="22" t="s">
        <v>22</v>
      </c>
      <c r="CE20" s="22" t="s">
        <v>23</v>
      </c>
      <c r="CF20" s="22"/>
      <c r="CG20" s="22"/>
      <c r="CH20" s="21">
        <v>104390</v>
      </c>
      <c r="CI20" s="22" t="s">
        <v>21</v>
      </c>
      <c r="CJ20" s="22" t="s">
        <v>1</v>
      </c>
      <c r="CK20" s="22"/>
      <c r="CL20" s="34"/>
      <c r="CM20" s="51"/>
      <c r="CN20" s="54">
        <f>LOOKUP($Y20,SACM!$A$2:$A$163,SACM!$A$2:$A$163)</f>
        <v>7511423</v>
      </c>
      <c r="CO20" s="24">
        <v>43056</v>
      </c>
      <c r="CP20" s="21">
        <v>726</v>
      </c>
      <c r="CQ20" s="21">
        <v>20328</v>
      </c>
      <c r="CR20" s="21">
        <v>8</v>
      </c>
      <c r="CS20" s="21">
        <v>1</v>
      </c>
      <c r="CT20" s="21">
        <v>0</v>
      </c>
      <c r="CU20" s="21">
        <v>50000</v>
      </c>
      <c r="CV20" s="21">
        <f t="shared" si="8"/>
        <v>600</v>
      </c>
      <c r="CW20" s="23">
        <v>-600</v>
      </c>
      <c r="CX20" s="22" t="s">
        <v>545</v>
      </c>
      <c r="CY20" s="21">
        <v>1</v>
      </c>
      <c r="CZ20" s="20">
        <v>43054.42292824074</v>
      </c>
      <c r="DA20" s="22" t="s">
        <v>501</v>
      </c>
      <c r="DB20" s="21">
        <v>6830003</v>
      </c>
      <c r="DC20" s="22" t="s">
        <v>5</v>
      </c>
      <c r="DD20" s="21">
        <v>85946</v>
      </c>
      <c r="DE20" s="21">
        <v>0</v>
      </c>
      <c r="DF20" s="22">
        <v>0</v>
      </c>
      <c r="DG20" s="21">
        <v>0</v>
      </c>
      <c r="DH20" s="22" t="s">
        <v>490</v>
      </c>
      <c r="DI20" s="22">
        <v>0</v>
      </c>
      <c r="DJ20" s="22">
        <v>0</v>
      </c>
      <c r="DK20" s="22">
        <v>0</v>
      </c>
      <c r="DL20" s="22" t="s">
        <v>499</v>
      </c>
      <c r="DM20" s="26">
        <v>43055.629849537036</v>
      </c>
      <c r="DN20" s="20" t="s">
        <v>544</v>
      </c>
      <c r="DO20" s="22">
        <v>0</v>
      </c>
      <c r="DP20" s="59" t="s">
        <v>578</v>
      </c>
      <c r="DQ20" s="22" t="s">
        <v>577</v>
      </c>
      <c r="DR20" s="22">
        <v>0</v>
      </c>
      <c r="DS20" s="22">
        <v>0</v>
      </c>
      <c r="DT20" s="22">
        <v>0</v>
      </c>
      <c r="DU20" s="21">
        <v>0</v>
      </c>
      <c r="DV20" s="21">
        <v>0</v>
      </c>
      <c r="DW20" s="22">
        <v>0</v>
      </c>
      <c r="DX20" s="25" t="s">
        <v>121</v>
      </c>
      <c r="DY20" s="25" t="s">
        <v>63</v>
      </c>
      <c r="DZ20" s="22">
        <v>0</v>
      </c>
      <c r="EA20" s="22">
        <v>0</v>
      </c>
      <c r="EB20" s="22">
        <v>0</v>
      </c>
      <c r="EC20" s="22" t="s">
        <v>496</v>
      </c>
      <c r="ED20" s="22">
        <v>0</v>
      </c>
      <c r="EE20" s="22" t="s">
        <v>21</v>
      </c>
      <c r="EF20" s="22">
        <v>0</v>
      </c>
      <c r="EG20" s="22" t="s">
        <v>490</v>
      </c>
      <c r="EH20" s="25">
        <v>28857600</v>
      </c>
      <c r="EI20" s="21">
        <v>0</v>
      </c>
      <c r="EJ20" s="21">
        <v>1</v>
      </c>
      <c r="EK20" s="21">
        <v>0</v>
      </c>
      <c r="EL20" s="22" t="s">
        <v>490</v>
      </c>
      <c r="EM20" s="22">
        <v>0</v>
      </c>
      <c r="EN20" s="22">
        <v>0</v>
      </c>
      <c r="EO20" s="22" t="s">
        <v>490</v>
      </c>
      <c r="EP20" s="22">
        <v>1</v>
      </c>
      <c r="EQ20" s="21">
        <v>0</v>
      </c>
      <c r="ER20" s="22">
        <v>2</v>
      </c>
      <c r="ES20" s="21">
        <v>501</v>
      </c>
      <c r="ET20" s="21">
        <v>0</v>
      </c>
      <c r="EU20" s="22" t="s">
        <v>490</v>
      </c>
      <c r="EV20" s="22" t="s">
        <v>524</v>
      </c>
      <c r="EW20" s="22">
        <v>0</v>
      </c>
      <c r="EX20" s="22">
        <v>0</v>
      </c>
      <c r="EY20" s="22">
        <v>0</v>
      </c>
      <c r="EZ20" s="22">
        <v>0</v>
      </c>
      <c r="FA20" s="22" t="s">
        <v>490</v>
      </c>
      <c r="FB20" s="22">
        <v>0</v>
      </c>
      <c r="FC20" s="22">
        <v>0</v>
      </c>
      <c r="FD20" s="22" t="s">
        <v>494</v>
      </c>
      <c r="FE20" s="22">
        <v>0</v>
      </c>
      <c r="FF20" s="22" t="s">
        <v>493</v>
      </c>
      <c r="FG20" s="22" t="s">
        <v>492</v>
      </c>
      <c r="FH20" s="22">
        <v>0</v>
      </c>
      <c r="FI20" s="22" t="s">
        <v>491</v>
      </c>
      <c r="FJ20" s="22">
        <v>0</v>
      </c>
      <c r="FK20" s="22">
        <v>0</v>
      </c>
      <c r="FL20" s="22">
        <v>-600</v>
      </c>
      <c r="FM20" s="21" t="s">
        <v>490</v>
      </c>
      <c r="FN20" s="22">
        <v>0</v>
      </c>
      <c r="FO20" s="22">
        <v>0</v>
      </c>
      <c r="FP20" s="22" t="s">
        <v>490</v>
      </c>
      <c r="FQ20" s="22">
        <v>0</v>
      </c>
      <c r="FR20" s="22">
        <v>0</v>
      </c>
      <c r="FS20" s="25" t="s">
        <v>20</v>
      </c>
      <c r="FT20" s="22">
        <v>0</v>
      </c>
      <c r="FU20" s="26">
        <v>43055.629849537036</v>
      </c>
      <c r="FV20" s="20" t="s">
        <v>543</v>
      </c>
      <c r="FW20" s="22">
        <v>0</v>
      </c>
      <c r="FX20" s="22">
        <v>0</v>
      </c>
      <c r="FY20" s="22">
        <v>0</v>
      </c>
      <c r="FZ20" s="22">
        <v>43054</v>
      </c>
      <c r="GA20" s="33" t="s">
        <v>490</v>
      </c>
      <c r="GB20" s="4"/>
    </row>
    <row r="21" spans="1:184">
      <c r="A21" s="32">
        <v>43055</v>
      </c>
      <c r="B21" s="20">
        <v>43055.603564814817</v>
      </c>
      <c r="C21" s="21">
        <v>9976755</v>
      </c>
      <c r="D21" s="22" t="s">
        <v>258</v>
      </c>
      <c r="E21" s="22" t="s">
        <v>38</v>
      </c>
      <c r="F21" s="67" t="s">
        <v>16</v>
      </c>
      <c r="G21" s="44"/>
      <c r="H21" s="44"/>
      <c r="I21" s="44"/>
      <c r="J21" s="44" t="s">
        <v>257</v>
      </c>
      <c r="K21" s="44"/>
      <c r="L21" s="44"/>
      <c r="M21" s="25" t="str">
        <f t="shared" si="0"/>
        <v>MATCH</v>
      </c>
      <c r="N21" s="64">
        <v>3092.59</v>
      </c>
      <c r="O21" s="25" t="str">
        <f t="shared" si="1"/>
        <v>MATCH</v>
      </c>
      <c r="P21" s="64">
        <v>4072.4771415</v>
      </c>
      <c r="Q21" s="68">
        <v>43055</v>
      </c>
      <c r="R21" s="68">
        <v>43055.603564814817</v>
      </c>
      <c r="S21" s="44" t="s">
        <v>27</v>
      </c>
      <c r="T21" s="44"/>
      <c r="U21" s="44"/>
      <c r="V21" s="44"/>
      <c r="W21" s="44"/>
      <c r="X21" s="25" t="str">
        <f t="shared" si="2"/>
        <v>MATCH</v>
      </c>
      <c r="Y21" s="69">
        <v>7514094</v>
      </c>
      <c r="Z21" s="25" t="str">
        <f t="shared" si="3"/>
        <v>MATCH</v>
      </c>
      <c r="AA21" s="44" t="s">
        <v>1</v>
      </c>
      <c r="AB21" s="44" t="s">
        <v>9</v>
      </c>
      <c r="AC21" s="44"/>
      <c r="AD21" s="44" t="s">
        <v>23</v>
      </c>
      <c r="AE21" s="44" t="s">
        <v>34</v>
      </c>
      <c r="AF21" s="44" t="s">
        <v>20</v>
      </c>
      <c r="AG21" s="44"/>
      <c r="AH21" s="44"/>
      <c r="AI21" s="44" t="s">
        <v>33</v>
      </c>
      <c r="AJ21" s="44" t="s">
        <v>48</v>
      </c>
      <c r="AK21" s="44" t="s">
        <v>33</v>
      </c>
      <c r="AL21" s="44"/>
      <c r="AM21" s="44"/>
      <c r="AN21" s="44"/>
      <c r="AO21" s="44"/>
      <c r="AP21" s="44"/>
      <c r="AQ21" s="25" t="str">
        <f t="shared" si="4"/>
        <v>MATCH</v>
      </c>
      <c r="AR21" s="44" t="s">
        <v>63</v>
      </c>
      <c r="AS21" s="44"/>
      <c r="AT21" s="25" t="str">
        <f t="shared" si="5"/>
        <v>MATCH</v>
      </c>
      <c r="AU21" s="44" t="s">
        <v>31</v>
      </c>
      <c r="AV21" s="44"/>
      <c r="AW21" s="44"/>
      <c r="AX21" s="44"/>
      <c r="AY21" s="44"/>
      <c r="AZ21" s="44" t="s">
        <v>106</v>
      </c>
      <c r="BA21" s="44" t="s">
        <v>106</v>
      </c>
      <c r="BB21" s="44" t="s">
        <v>105</v>
      </c>
      <c r="BC21" s="44" t="s">
        <v>104</v>
      </c>
      <c r="BD21" s="44"/>
      <c r="BE21" s="44" t="s">
        <v>59</v>
      </c>
      <c r="BF21" s="44" t="s">
        <v>216</v>
      </c>
      <c r="BG21" s="44" t="s">
        <v>216</v>
      </c>
      <c r="BH21" s="44" t="s">
        <v>215</v>
      </c>
      <c r="BI21" s="44" t="s">
        <v>184</v>
      </c>
      <c r="BJ21" s="44"/>
      <c r="BK21" s="44" t="s">
        <v>183</v>
      </c>
      <c r="BL21" s="44"/>
      <c r="BM21" s="44"/>
      <c r="BN21" s="44"/>
      <c r="BO21" s="44"/>
      <c r="BP21" s="44"/>
      <c r="BQ21" s="44"/>
      <c r="BR21" s="44" t="s">
        <v>27</v>
      </c>
      <c r="BS21" s="44" t="s">
        <v>26</v>
      </c>
      <c r="BT21" s="44" t="s">
        <v>0</v>
      </c>
      <c r="BU21" s="44" t="s">
        <v>4</v>
      </c>
      <c r="BV21" s="44" t="s">
        <v>25</v>
      </c>
      <c r="BW21" s="44" t="s">
        <v>24</v>
      </c>
      <c r="BX21" s="25" t="str">
        <f t="shared" si="6"/>
        <v>MATCH</v>
      </c>
      <c r="BY21" s="69">
        <v>28853699</v>
      </c>
      <c r="BZ21" s="25" t="str">
        <f t="shared" si="7"/>
        <v>MATCH</v>
      </c>
      <c r="CA21" s="22" t="s">
        <v>9</v>
      </c>
      <c r="CB21" s="22"/>
      <c r="CC21" s="22"/>
      <c r="CD21" s="22" t="s">
        <v>22</v>
      </c>
      <c r="CE21" s="22" t="s">
        <v>22</v>
      </c>
      <c r="CF21" s="22"/>
      <c r="CG21" s="22"/>
      <c r="CH21" s="22"/>
      <c r="CI21" s="22" t="s">
        <v>21</v>
      </c>
      <c r="CJ21" s="22" t="s">
        <v>1</v>
      </c>
      <c r="CK21" s="22"/>
      <c r="CL21" s="34"/>
      <c r="CM21" s="51"/>
      <c r="CN21" s="54">
        <f>LOOKUP(Y21,SACM!$A$2:$A$163,SACM!$A$2:$A$163)</f>
        <v>7514094</v>
      </c>
      <c r="CO21" s="24">
        <v>43055</v>
      </c>
      <c r="CP21" s="21">
        <v>726</v>
      </c>
      <c r="CQ21" s="21">
        <v>425</v>
      </c>
      <c r="CR21" s="21">
        <v>2</v>
      </c>
      <c r="CS21" s="21">
        <v>3</v>
      </c>
      <c r="CT21" s="21">
        <v>3</v>
      </c>
      <c r="CU21" s="21">
        <v>-2</v>
      </c>
      <c r="CV21" s="21">
        <f t="shared" si="8"/>
        <v>3092.59</v>
      </c>
      <c r="CW21" s="23">
        <v>-3092.59</v>
      </c>
      <c r="CX21" s="22" t="s">
        <v>503</v>
      </c>
      <c r="CY21" s="21">
        <v>1</v>
      </c>
      <c r="CZ21" s="20">
        <v>43055.334062499998</v>
      </c>
      <c r="DA21" s="22" t="s">
        <v>501</v>
      </c>
      <c r="DB21" s="21">
        <v>6832674</v>
      </c>
      <c r="DC21" s="22" t="s">
        <v>8</v>
      </c>
      <c r="DD21" s="21">
        <v>85984</v>
      </c>
      <c r="DE21" s="21">
        <v>2</v>
      </c>
      <c r="DF21" s="22">
        <v>0</v>
      </c>
      <c r="DG21" s="21">
        <v>0</v>
      </c>
      <c r="DH21" s="22" t="s">
        <v>490</v>
      </c>
      <c r="DI21" s="22">
        <v>0</v>
      </c>
      <c r="DJ21" s="22">
        <v>0</v>
      </c>
      <c r="DK21" s="22">
        <v>0</v>
      </c>
      <c r="DL21" s="22" t="s">
        <v>499</v>
      </c>
      <c r="DM21" s="26">
        <v>43055.395243055558</v>
      </c>
      <c r="DN21" s="20" t="s">
        <v>503</v>
      </c>
      <c r="DO21" s="22">
        <v>0</v>
      </c>
      <c r="DP21" s="59" t="s">
        <v>16</v>
      </c>
      <c r="DQ21" s="22" t="s">
        <v>534</v>
      </c>
      <c r="DR21" s="22">
        <v>0</v>
      </c>
      <c r="DS21" s="22">
        <v>0</v>
      </c>
      <c r="DT21" s="22">
        <v>0</v>
      </c>
      <c r="DU21" s="21">
        <v>0</v>
      </c>
      <c r="DV21" s="21">
        <v>0</v>
      </c>
      <c r="DW21" s="22">
        <v>0</v>
      </c>
      <c r="DX21" s="25" t="s">
        <v>31</v>
      </c>
      <c r="DY21" s="25" t="s">
        <v>63</v>
      </c>
      <c r="DZ21" s="22">
        <v>0</v>
      </c>
      <c r="EA21" s="22">
        <v>0</v>
      </c>
      <c r="EB21" s="22">
        <v>0</v>
      </c>
      <c r="EC21" s="22" t="s">
        <v>496</v>
      </c>
      <c r="ED21" s="22">
        <v>0</v>
      </c>
      <c r="EE21" s="22" t="s">
        <v>21</v>
      </c>
      <c r="EF21" s="22">
        <v>0</v>
      </c>
      <c r="EG21" s="22" t="s">
        <v>490</v>
      </c>
      <c r="EH21" s="25">
        <v>28853699</v>
      </c>
      <c r="EI21" s="21">
        <v>0</v>
      </c>
      <c r="EJ21" s="21">
        <v>3</v>
      </c>
      <c r="EK21" s="21">
        <v>0</v>
      </c>
      <c r="EL21" s="22" t="s">
        <v>490</v>
      </c>
      <c r="EM21" s="22">
        <v>0</v>
      </c>
      <c r="EN21" s="22">
        <v>0</v>
      </c>
      <c r="EO21" s="22" t="s">
        <v>490</v>
      </c>
      <c r="EP21" s="22">
        <v>99</v>
      </c>
      <c r="EQ21" s="21">
        <v>0</v>
      </c>
      <c r="ER21" s="22">
        <v>402</v>
      </c>
      <c r="ES21" s="21">
        <v>501</v>
      </c>
      <c r="ET21" s="21">
        <v>0</v>
      </c>
      <c r="EU21" s="22" t="s">
        <v>490</v>
      </c>
      <c r="EV21" s="22" t="s">
        <v>524</v>
      </c>
      <c r="EW21" s="22">
        <v>0</v>
      </c>
      <c r="EX21" s="22">
        <v>0</v>
      </c>
      <c r="EY21" s="22">
        <v>0</v>
      </c>
      <c r="EZ21" s="22">
        <v>0</v>
      </c>
      <c r="FA21" s="22" t="s">
        <v>490</v>
      </c>
      <c r="FB21" s="22">
        <v>0</v>
      </c>
      <c r="FC21" s="22">
        <v>0</v>
      </c>
      <c r="FD21" s="22" t="s">
        <v>494</v>
      </c>
      <c r="FE21" s="22">
        <v>0</v>
      </c>
      <c r="FF21" s="22" t="s">
        <v>493</v>
      </c>
      <c r="FG21" s="22" t="s">
        <v>492</v>
      </c>
      <c r="FH21" s="22">
        <v>0</v>
      </c>
      <c r="FI21" s="22" t="s">
        <v>491</v>
      </c>
      <c r="FJ21" s="22">
        <v>0</v>
      </c>
      <c r="FK21" s="22">
        <v>0</v>
      </c>
      <c r="FL21" s="22">
        <v>-3092.59</v>
      </c>
      <c r="FM21" s="21" t="s">
        <v>490</v>
      </c>
      <c r="FN21" s="22">
        <v>0</v>
      </c>
      <c r="FO21" s="22">
        <v>0</v>
      </c>
      <c r="FP21" s="22" t="s">
        <v>490</v>
      </c>
      <c r="FQ21" s="22">
        <v>0</v>
      </c>
      <c r="FR21" s="22">
        <v>0</v>
      </c>
      <c r="FS21" s="25" t="s">
        <v>20</v>
      </c>
      <c r="FT21" s="22">
        <v>0</v>
      </c>
      <c r="FU21" s="26">
        <v>43055.395243055558</v>
      </c>
      <c r="FV21" s="20" t="s">
        <v>21</v>
      </c>
      <c r="FW21" s="22">
        <v>0</v>
      </c>
      <c r="FX21" s="22">
        <v>0</v>
      </c>
      <c r="FY21" s="22">
        <v>0</v>
      </c>
      <c r="FZ21" s="22">
        <v>41232</v>
      </c>
      <c r="GA21" s="33" t="s">
        <v>490</v>
      </c>
      <c r="GB21" s="4"/>
    </row>
    <row r="22" spans="1:184">
      <c r="A22" s="32">
        <v>43055</v>
      </c>
      <c r="B22" s="20">
        <v>43055.603692129633</v>
      </c>
      <c r="C22" s="21">
        <v>9976756</v>
      </c>
      <c r="D22" s="22" t="s">
        <v>294</v>
      </c>
      <c r="E22" s="22" t="s">
        <v>38</v>
      </c>
      <c r="F22" s="67">
        <v>3111598</v>
      </c>
      <c r="G22" s="44"/>
      <c r="H22" s="44"/>
      <c r="I22" s="44"/>
      <c r="J22" s="44" t="s">
        <v>293</v>
      </c>
      <c r="K22" s="44"/>
      <c r="L22" s="44"/>
      <c r="M22" s="25" t="str">
        <f t="shared" si="0"/>
        <v>MATCH</v>
      </c>
      <c r="N22" s="64">
        <v>12000000</v>
      </c>
      <c r="O22" s="25" t="str">
        <f t="shared" si="1"/>
        <v>MATCH</v>
      </c>
      <c r="P22" s="64">
        <v>12000000</v>
      </c>
      <c r="Q22" s="68">
        <v>43055</v>
      </c>
      <c r="R22" s="68">
        <v>43055.603692129633</v>
      </c>
      <c r="S22" s="44" t="s">
        <v>169</v>
      </c>
      <c r="T22" s="44"/>
      <c r="U22" s="44"/>
      <c r="V22" s="44"/>
      <c r="W22" s="44"/>
      <c r="X22" s="25" t="str">
        <f t="shared" si="2"/>
        <v>MATCH</v>
      </c>
      <c r="Y22" s="69">
        <v>7514078</v>
      </c>
      <c r="Z22" s="25" t="str">
        <f t="shared" si="3"/>
        <v>MATCH</v>
      </c>
      <c r="AA22" s="44" t="s">
        <v>1</v>
      </c>
      <c r="AB22" s="44" t="s">
        <v>3</v>
      </c>
      <c r="AC22" s="44" t="s">
        <v>292</v>
      </c>
      <c r="AD22" s="44" t="s">
        <v>22</v>
      </c>
      <c r="AE22" s="44" t="s">
        <v>34</v>
      </c>
      <c r="AF22" s="44" t="s">
        <v>20</v>
      </c>
      <c r="AG22" s="44"/>
      <c r="AH22" s="44"/>
      <c r="AI22" s="44" t="s">
        <v>33</v>
      </c>
      <c r="AJ22" s="44" t="s">
        <v>20</v>
      </c>
      <c r="AK22" s="44" t="s">
        <v>33</v>
      </c>
      <c r="AL22" s="44"/>
      <c r="AM22" s="44"/>
      <c r="AN22" s="44"/>
      <c r="AO22" s="44"/>
      <c r="AP22" s="44"/>
      <c r="AQ22" s="25" t="str">
        <f t="shared" si="4"/>
        <v>MATCH</v>
      </c>
      <c r="AR22" s="44" t="s">
        <v>173</v>
      </c>
      <c r="AS22" s="44"/>
      <c r="AT22" s="25" t="str">
        <f t="shared" si="5"/>
        <v>MATCH</v>
      </c>
      <c r="AU22" s="44" t="s">
        <v>172</v>
      </c>
      <c r="AV22" s="44"/>
      <c r="AW22" s="44"/>
      <c r="AX22" s="44"/>
      <c r="AY22" s="44" t="s">
        <v>72</v>
      </c>
      <c r="AZ22" s="44" t="s">
        <v>291</v>
      </c>
      <c r="BA22" s="44" t="s">
        <v>291</v>
      </c>
      <c r="BB22" s="44" t="s">
        <v>290</v>
      </c>
      <c r="BC22" s="44" t="s">
        <v>184</v>
      </c>
      <c r="BD22" s="44"/>
      <c r="BE22" s="44" t="s">
        <v>183</v>
      </c>
      <c r="BF22" s="44" t="s">
        <v>289</v>
      </c>
      <c r="BG22" s="44" t="s">
        <v>289</v>
      </c>
      <c r="BH22" s="44" t="s">
        <v>288</v>
      </c>
      <c r="BI22" s="44" t="s">
        <v>101</v>
      </c>
      <c r="BJ22" s="44"/>
      <c r="BK22" s="44" t="s">
        <v>59</v>
      </c>
      <c r="BL22" s="44"/>
      <c r="BM22" s="44"/>
      <c r="BN22" s="44"/>
      <c r="BO22" s="44"/>
      <c r="BP22" s="44"/>
      <c r="BQ22" s="44"/>
      <c r="BR22" s="44" t="s">
        <v>169</v>
      </c>
      <c r="BS22" s="44" t="s">
        <v>168</v>
      </c>
      <c r="BT22" s="44" t="s">
        <v>167</v>
      </c>
      <c r="BU22" s="44" t="s">
        <v>166</v>
      </c>
      <c r="BV22" s="44" t="s">
        <v>165</v>
      </c>
      <c r="BW22" s="44" t="s">
        <v>164</v>
      </c>
      <c r="BX22" s="25" t="str">
        <f t="shared" si="6"/>
        <v>MATCH</v>
      </c>
      <c r="BY22" s="69">
        <v>28853702</v>
      </c>
      <c r="BZ22" s="25" t="str">
        <f t="shared" si="7"/>
        <v>MATCH</v>
      </c>
      <c r="CA22" s="22" t="s">
        <v>3</v>
      </c>
      <c r="CB22" s="22"/>
      <c r="CC22" s="22"/>
      <c r="CD22" s="22" t="s">
        <v>23</v>
      </c>
      <c r="CE22" s="22" t="s">
        <v>22</v>
      </c>
      <c r="CF22" s="22"/>
      <c r="CG22" s="22"/>
      <c r="CH22" s="22"/>
      <c r="CI22" s="22" t="s">
        <v>21</v>
      </c>
      <c r="CJ22" s="22" t="s">
        <v>1</v>
      </c>
      <c r="CK22" s="22"/>
      <c r="CL22" s="34"/>
      <c r="CM22" s="51"/>
      <c r="CN22" s="54">
        <f>LOOKUP(Y22,SACM!$A$2:$A$163,SACM!$A$2:$A$163)</f>
        <v>7514078</v>
      </c>
      <c r="CO22" s="24">
        <v>43055</v>
      </c>
      <c r="CP22" s="21">
        <v>770</v>
      </c>
      <c r="CQ22" s="21">
        <v>20617</v>
      </c>
      <c r="CR22" s="21">
        <v>0</v>
      </c>
      <c r="CS22" s="21">
        <v>1</v>
      </c>
      <c r="CT22" s="21">
        <v>3</v>
      </c>
      <c r="CU22" s="21">
        <v>-2</v>
      </c>
      <c r="CV22" s="21">
        <f t="shared" si="8"/>
        <v>12000000</v>
      </c>
      <c r="CW22" s="23">
        <v>-12000000</v>
      </c>
      <c r="CX22" s="22" t="s">
        <v>522</v>
      </c>
      <c r="CY22" s="21">
        <v>1</v>
      </c>
      <c r="CZ22" s="20">
        <v>43055.283877314818</v>
      </c>
      <c r="DA22" s="22" t="s">
        <v>501</v>
      </c>
      <c r="DB22" s="21">
        <v>6832658</v>
      </c>
      <c r="DC22" s="22" t="s">
        <v>555</v>
      </c>
      <c r="DD22" s="21">
        <v>85982</v>
      </c>
      <c r="DE22" s="21">
        <v>2</v>
      </c>
      <c r="DF22" s="22">
        <v>0</v>
      </c>
      <c r="DG22" s="21">
        <v>0</v>
      </c>
      <c r="DH22" s="22" t="s">
        <v>490</v>
      </c>
      <c r="DI22" s="22">
        <v>0</v>
      </c>
      <c r="DJ22" s="22">
        <v>0</v>
      </c>
      <c r="DK22" s="22">
        <v>0</v>
      </c>
      <c r="DL22" s="22" t="s">
        <v>499</v>
      </c>
      <c r="DM22" s="26">
        <v>43055.395370370374</v>
      </c>
      <c r="DN22" s="20" t="s">
        <v>552</v>
      </c>
      <c r="DO22" s="22">
        <v>0</v>
      </c>
      <c r="DP22" s="59">
        <v>3111598</v>
      </c>
      <c r="DQ22" s="22" t="s">
        <v>534</v>
      </c>
      <c r="DR22" s="22">
        <v>0</v>
      </c>
      <c r="DS22" s="22">
        <v>0</v>
      </c>
      <c r="DT22" s="22">
        <v>0</v>
      </c>
      <c r="DU22" s="21">
        <v>0</v>
      </c>
      <c r="DV22" s="21">
        <v>0</v>
      </c>
      <c r="DW22" s="22">
        <v>0</v>
      </c>
      <c r="DX22" s="25" t="s">
        <v>172</v>
      </c>
      <c r="DY22" s="25" t="s">
        <v>173</v>
      </c>
      <c r="DZ22" s="22">
        <v>0</v>
      </c>
      <c r="EA22" s="22">
        <v>0</v>
      </c>
      <c r="EB22" s="22">
        <v>0</v>
      </c>
      <c r="EC22" s="22" t="s">
        <v>496</v>
      </c>
      <c r="ED22" s="22">
        <v>0</v>
      </c>
      <c r="EE22" s="22" t="s">
        <v>21</v>
      </c>
      <c r="EF22" s="22">
        <v>0</v>
      </c>
      <c r="EG22" s="22" t="s">
        <v>490</v>
      </c>
      <c r="EH22" s="25">
        <v>28853702</v>
      </c>
      <c r="EI22" s="21">
        <v>0</v>
      </c>
      <c r="EJ22" s="21">
        <v>3</v>
      </c>
      <c r="EK22" s="21">
        <v>0</v>
      </c>
      <c r="EL22" s="22" t="s">
        <v>490</v>
      </c>
      <c r="EM22" s="22">
        <v>0</v>
      </c>
      <c r="EN22" s="22">
        <v>0</v>
      </c>
      <c r="EO22" s="22" t="s">
        <v>490</v>
      </c>
      <c r="EP22" s="22">
        <v>1</v>
      </c>
      <c r="EQ22" s="21">
        <v>0</v>
      </c>
      <c r="ER22" s="22">
        <v>921</v>
      </c>
      <c r="ES22" s="21">
        <v>861</v>
      </c>
      <c r="ET22" s="21">
        <v>0</v>
      </c>
      <c r="EU22" s="22" t="s">
        <v>490</v>
      </c>
      <c r="EV22" s="22" t="s">
        <v>517</v>
      </c>
      <c r="EW22" s="22">
        <v>0</v>
      </c>
      <c r="EX22" s="22">
        <v>0</v>
      </c>
      <c r="EY22" s="22">
        <v>0</v>
      </c>
      <c r="EZ22" s="22">
        <v>0</v>
      </c>
      <c r="FA22" s="22" t="s">
        <v>490</v>
      </c>
      <c r="FB22" s="22">
        <v>0</v>
      </c>
      <c r="FC22" s="22">
        <v>0</v>
      </c>
      <c r="FD22" s="22" t="s">
        <v>494</v>
      </c>
      <c r="FE22" s="22">
        <v>0</v>
      </c>
      <c r="FF22" s="22" t="s">
        <v>493</v>
      </c>
      <c r="FG22" s="22" t="s">
        <v>492</v>
      </c>
      <c r="FH22" s="22">
        <v>0</v>
      </c>
      <c r="FI22" s="22" t="s">
        <v>491</v>
      </c>
      <c r="FJ22" s="22">
        <v>0</v>
      </c>
      <c r="FK22" s="22" t="s">
        <v>503</v>
      </c>
      <c r="FL22" s="22">
        <v>-12000000</v>
      </c>
      <c r="FM22" s="21" t="s">
        <v>490</v>
      </c>
      <c r="FN22" s="22">
        <v>0</v>
      </c>
      <c r="FO22" s="22">
        <v>0</v>
      </c>
      <c r="FP22" s="22" t="s">
        <v>490</v>
      </c>
      <c r="FQ22" s="22">
        <v>0</v>
      </c>
      <c r="FR22" s="22">
        <v>0</v>
      </c>
      <c r="FS22" s="25" t="s">
        <v>20</v>
      </c>
      <c r="FT22" s="22">
        <v>0</v>
      </c>
      <c r="FU22" s="26">
        <v>43055.395370370374</v>
      </c>
      <c r="FV22" s="20" t="s">
        <v>21</v>
      </c>
      <c r="FW22" s="22">
        <v>0</v>
      </c>
      <c r="FX22" s="22">
        <v>0</v>
      </c>
      <c r="FY22" s="22">
        <v>0</v>
      </c>
      <c r="FZ22" s="22">
        <v>43055</v>
      </c>
      <c r="GA22" s="33" t="s">
        <v>490</v>
      </c>
      <c r="GB22" s="4"/>
    </row>
    <row r="23" spans="1:184">
      <c r="A23" s="32">
        <v>43055</v>
      </c>
      <c r="B23" s="20">
        <v>43055.790011574078</v>
      </c>
      <c r="C23" s="21">
        <v>9985145</v>
      </c>
      <c r="D23" s="22" t="s">
        <v>1111</v>
      </c>
      <c r="E23" s="22" t="s">
        <v>38</v>
      </c>
      <c r="F23" s="67">
        <v>30897541</v>
      </c>
      <c r="G23" s="44"/>
      <c r="H23" s="44"/>
      <c r="I23" s="44"/>
      <c r="J23" s="44" t="s">
        <v>1110</v>
      </c>
      <c r="K23" s="44"/>
      <c r="L23" s="44"/>
      <c r="M23" s="25" t="str">
        <f t="shared" si="0"/>
        <v>MATCH</v>
      </c>
      <c r="N23" s="64">
        <v>2350000</v>
      </c>
      <c r="O23" s="25" t="str">
        <f t="shared" si="1"/>
        <v>MATCH</v>
      </c>
      <c r="P23" s="64">
        <v>2350000</v>
      </c>
      <c r="Q23" s="68">
        <v>43055</v>
      </c>
      <c r="R23" s="68">
        <v>43055.790011574078</v>
      </c>
      <c r="S23" s="44" t="s">
        <v>27</v>
      </c>
      <c r="T23" s="44"/>
      <c r="U23" s="44" t="s">
        <v>1109</v>
      </c>
      <c r="V23" s="44"/>
      <c r="W23" s="44"/>
      <c r="X23" s="25" t="str">
        <f t="shared" si="2"/>
        <v>MATCH</v>
      </c>
      <c r="Y23" s="69">
        <v>7511185</v>
      </c>
      <c r="Z23" s="25" t="str">
        <f t="shared" si="3"/>
        <v>MATCH</v>
      </c>
      <c r="AA23" s="44" t="s">
        <v>1</v>
      </c>
      <c r="AB23" s="44" t="s">
        <v>3</v>
      </c>
      <c r="AC23" s="44"/>
      <c r="AD23" s="44" t="s">
        <v>22</v>
      </c>
      <c r="AE23" s="44" t="s">
        <v>34</v>
      </c>
      <c r="AF23" s="44" t="s">
        <v>20</v>
      </c>
      <c r="AG23" s="44"/>
      <c r="AH23" s="44"/>
      <c r="AI23" s="44" t="s">
        <v>33</v>
      </c>
      <c r="AJ23" s="44" t="s">
        <v>20</v>
      </c>
      <c r="AK23" s="44" t="s">
        <v>33</v>
      </c>
      <c r="AL23" s="44"/>
      <c r="AM23" s="44"/>
      <c r="AN23" s="44"/>
      <c r="AO23" s="44"/>
      <c r="AP23" s="44"/>
      <c r="AQ23" s="25" t="str">
        <f t="shared" si="4"/>
        <v>MATCH</v>
      </c>
      <c r="AR23" s="44" t="s">
        <v>32</v>
      </c>
      <c r="AS23" s="44"/>
      <c r="AT23" s="25" t="str">
        <f t="shared" si="5"/>
        <v>MATCH</v>
      </c>
      <c r="AU23" s="44" t="s">
        <v>31</v>
      </c>
      <c r="AV23" s="44"/>
      <c r="AW23" s="44"/>
      <c r="AX23" s="44"/>
      <c r="AY23" s="44"/>
      <c r="AZ23" s="44" t="s">
        <v>1108</v>
      </c>
      <c r="BA23" s="44" t="s">
        <v>1108</v>
      </c>
      <c r="BB23" s="44" t="s">
        <v>1107</v>
      </c>
      <c r="BC23" s="44"/>
      <c r="BD23" s="44"/>
      <c r="BE23" s="44"/>
      <c r="BF23" s="44" t="s">
        <v>1106</v>
      </c>
      <c r="BG23" s="44" t="s">
        <v>1106</v>
      </c>
      <c r="BH23" s="44" t="s">
        <v>1105</v>
      </c>
      <c r="BI23" s="44" t="s">
        <v>101</v>
      </c>
      <c r="BJ23" s="44"/>
      <c r="BK23" s="44" t="s">
        <v>59</v>
      </c>
      <c r="BL23" s="44"/>
      <c r="BM23" s="44"/>
      <c r="BN23" s="44"/>
      <c r="BO23" s="44"/>
      <c r="BP23" s="44"/>
      <c r="BQ23" s="44"/>
      <c r="BR23" s="44" t="s">
        <v>27</v>
      </c>
      <c r="BS23" s="44" t="s">
        <v>26</v>
      </c>
      <c r="BT23" s="44" t="s">
        <v>0</v>
      </c>
      <c r="BU23" s="44" t="s">
        <v>4</v>
      </c>
      <c r="BV23" s="44" t="s">
        <v>25</v>
      </c>
      <c r="BW23" s="44" t="s">
        <v>24</v>
      </c>
      <c r="BX23" s="25" t="str">
        <f t="shared" si="6"/>
        <v>MATCH</v>
      </c>
      <c r="BY23" s="69">
        <v>28856921</v>
      </c>
      <c r="BZ23" s="25" t="str">
        <f t="shared" si="7"/>
        <v>MATCH</v>
      </c>
      <c r="CA23" s="22" t="s">
        <v>3</v>
      </c>
      <c r="CB23" s="22"/>
      <c r="CC23" s="22"/>
      <c r="CD23" s="22" t="s">
        <v>23</v>
      </c>
      <c r="CE23" s="22" t="s">
        <v>22</v>
      </c>
      <c r="CF23" s="22"/>
      <c r="CG23" s="22"/>
      <c r="CH23" s="22"/>
      <c r="CI23" s="22" t="s">
        <v>21</v>
      </c>
      <c r="CJ23" s="22" t="s">
        <v>1</v>
      </c>
      <c r="CK23" s="22"/>
      <c r="CL23" s="34"/>
      <c r="CM23" s="51"/>
      <c r="CN23" s="54">
        <f>LOOKUP(Y23,SACM!$A$2:$A$163,SACM!$A$2:$A$163)</f>
        <v>7511185</v>
      </c>
      <c r="CO23" s="24">
        <v>43055</v>
      </c>
      <c r="CP23" s="21">
        <v>726</v>
      </c>
      <c r="CQ23" s="21">
        <v>2117</v>
      </c>
      <c r="CR23" s="21">
        <v>0</v>
      </c>
      <c r="CS23" s="21">
        <v>3</v>
      </c>
      <c r="CT23" s="21">
        <v>3</v>
      </c>
      <c r="CU23" s="21">
        <v>-2</v>
      </c>
      <c r="CV23" s="21">
        <f t="shared" si="8"/>
        <v>2350000</v>
      </c>
      <c r="CW23" s="23">
        <v>-2350000</v>
      </c>
      <c r="CX23" s="22" t="s">
        <v>503</v>
      </c>
      <c r="CY23" s="21">
        <v>1</v>
      </c>
      <c r="CZ23" s="20">
        <v>43054.334074074075</v>
      </c>
      <c r="DA23" s="22" t="s">
        <v>501</v>
      </c>
      <c r="DB23" s="21">
        <v>6829765</v>
      </c>
      <c r="DC23" s="22" t="s">
        <v>526</v>
      </c>
      <c r="DD23" s="21">
        <v>85941</v>
      </c>
      <c r="DE23" s="21">
        <v>2</v>
      </c>
      <c r="DF23" s="22">
        <v>0</v>
      </c>
      <c r="DG23" s="21">
        <v>0</v>
      </c>
      <c r="DH23" s="22" t="s">
        <v>490</v>
      </c>
      <c r="DI23" s="22">
        <v>0</v>
      </c>
      <c r="DJ23" s="22">
        <v>0</v>
      </c>
      <c r="DK23" s="22">
        <v>0</v>
      </c>
      <c r="DL23" s="22" t="s">
        <v>499</v>
      </c>
      <c r="DM23" s="26">
        <v>43055.581689814811</v>
      </c>
      <c r="DN23" s="20" t="s">
        <v>503</v>
      </c>
      <c r="DO23" s="22">
        <v>0</v>
      </c>
      <c r="DP23" s="59">
        <v>30897541</v>
      </c>
      <c r="DQ23" s="22" t="s">
        <v>525</v>
      </c>
      <c r="DR23" s="22">
        <v>0</v>
      </c>
      <c r="DS23" s="22">
        <v>0</v>
      </c>
      <c r="DT23" s="22">
        <v>0</v>
      </c>
      <c r="DU23" s="21">
        <v>0</v>
      </c>
      <c r="DV23" s="21">
        <v>0</v>
      </c>
      <c r="DW23" s="22">
        <v>0</v>
      </c>
      <c r="DX23" s="25" t="s">
        <v>31</v>
      </c>
      <c r="DY23" s="25" t="s">
        <v>32</v>
      </c>
      <c r="DZ23" s="22">
        <v>0</v>
      </c>
      <c r="EA23" s="22">
        <v>0</v>
      </c>
      <c r="EB23" s="22">
        <v>0</v>
      </c>
      <c r="EC23" s="22" t="s">
        <v>496</v>
      </c>
      <c r="ED23" s="22">
        <v>0</v>
      </c>
      <c r="EE23" s="22" t="s">
        <v>21</v>
      </c>
      <c r="EF23" s="22">
        <v>0</v>
      </c>
      <c r="EG23" s="22" t="s">
        <v>490</v>
      </c>
      <c r="EH23" s="25">
        <v>28856921</v>
      </c>
      <c r="EI23" s="21">
        <v>0</v>
      </c>
      <c r="EJ23" s="21">
        <v>3</v>
      </c>
      <c r="EK23" s="21">
        <v>0</v>
      </c>
      <c r="EL23" s="22" t="s">
        <v>490</v>
      </c>
      <c r="EM23" s="22">
        <v>0</v>
      </c>
      <c r="EN23" s="22">
        <v>0</v>
      </c>
      <c r="EO23" s="22" t="s">
        <v>490</v>
      </c>
      <c r="EP23" s="22">
        <v>1</v>
      </c>
      <c r="EQ23" s="21">
        <v>0</v>
      </c>
      <c r="ER23" s="22">
        <v>402</v>
      </c>
      <c r="ES23" s="21">
        <v>4</v>
      </c>
      <c r="ET23" s="21">
        <v>0</v>
      </c>
      <c r="EU23" s="22" t="s">
        <v>490</v>
      </c>
      <c r="EV23" s="22" t="s">
        <v>524</v>
      </c>
      <c r="EW23" s="22">
        <v>0</v>
      </c>
      <c r="EX23" s="22">
        <v>0</v>
      </c>
      <c r="EY23" s="22">
        <v>0</v>
      </c>
      <c r="EZ23" s="22">
        <v>0</v>
      </c>
      <c r="FA23" s="22" t="s">
        <v>490</v>
      </c>
      <c r="FB23" s="22">
        <v>0</v>
      </c>
      <c r="FC23" s="22">
        <v>0</v>
      </c>
      <c r="FD23" s="22" t="s">
        <v>494</v>
      </c>
      <c r="FE23" s="22">
        <v>0</v>
      </c>
      <c r="FF23" s="22" t="s">
        <v>493</v>
      </c>
      <c r="FG23" s="22" t="s">
        <v>492</v>
      </c>
      <c r="FH23" s="22">
        <v>0</v>
      </c>
      <c r="FI23" s="22" t="s">
        <v>491</v>
      </c>
      <c r="FJ23" s="22">
        <v>0</v>
      </c>
      <c r="FK23" s="22" t="s">
        <v>503</v>
      </c>
      <c r="FL23" s="22">
        <v>-2350000</v>
      </c>
      <c r="FM23" s="21" t="s">
        <v>490</v>
      </c>
      <c r="FN23" s="22">
        <v>0</v>
      </c>
      <c r="FO23" s="22">
        <v>0</v>
      </c>
      <c r="FP23" s="22" t="s">
        <v>490</v>
      </c>
      <c r="FQ23" s="22">
        <v>0</v>
      </c>
      <c r="FR23" s="22">
        <v>0</v>
      </c>
      <c r="FS23" s="25" t="s">
        <v>20</v>
      </c>
      <c r="FT23" s="22">
        <v>0</v>
      </c>
      <c r="FU23" s="26">
        <v>43055.581689814811</v>
      </c>
      <c r="FV23" s="20" t="s">
        <v>21</v>
      </c>
      <c r="FW23" s="22">
        <v>0</v>
      </c>
      <c r="FX23" s="22">
        <v>0</v>
      </c>
      <c r="FY23" s="22">
        <v>0</v>
      </c>
      <c r="FZ23" s="22">
        <v>41381</v>
      </c>
      <c r="GA23" s="33" t="s">
        <v>490</v>
      </c>
      <c r="GB23" s="4"/>
    </row>
    <row r="24" spans="1:184">
      <c r="A24" s="32">
        <v>43055</v>
      </c>
      <c r="B24" s="20">
        <v>43055.790231481478</v>
      </c>
      <c r="C24" s="21">
        <v>9985151</v>
      </c>
      <c r="D24" s="22" t="s">
        <v>1104</v>
      </c>
      <c r="E24" s="22" t="s">
        <v>38</v>
      </c>
      <c r="F24" s="67">
        <v>30897541</v>
      </c>
      <c r="G24" s="44"/>
      <c r="H24" s="44"/>
      <c r="I24" s="44"/>
      <c r="J24" s="44" t="s">
        <v>363</v>
      </c>
      <c r="K24" s="44" t="s">
        <v>799</v>
      </c>
      <c r="L24" s="44"/>
      <c r="M24" s="25" t="str">
        <f t="shared" si="0"/>
        <v>MATCH</v>
      </c>
      <c r="N24" s="64">
        <v>873570.72</v>
      </c>
      <c r="O24" s="25" t="str">
        <f t="shared" si="1"/>
        <v>MATCH</v>
      </c>
      <c r="P24" s="64">
        <v>873570.72</v>
      </c>
      <c r="Q24" s="68">
        <v>43055</v>
      </c>
      <c r="R24" s="68">
        <v>43055.790231481478</v>
      </c>
      <c r="S24" s="44" t="s">
        <v>27</v>
      </c>
      <c r="T24" s="44"/>
      <c r="U24" s="44" t="s">
        <v>798</v>
      </c>
      <c r="V24" s="68">
        <v>43055.8125</v>
      </c>
      <c r="W24" s="44"/>
      <c r="X24" s="25" t="str">
        <f t="shared" si="2"/>
        <v>MATCH</v>
      </c>
      <c r="Y24" s="69">
        <v>7510183</v>
      </c>
      <c r="Z24" s="25" t="str">
        <f t="shared" si="3"/>
        <v>MATCH</v>
      </c>
      <c r="AA24" s="44" t="s">
        <v>1</v>
      </c>
      <c r="AB24" s="44" t="s">
        <v>3</v>
      </c>
      <c r="AC24" s="44"/>
      <c r="AD24" s="44" t="s">
        <v>23</v>
      </c>
      <c r="AE24" s="44" t="s">
        <v>34</v>
      </c>
      <c r="AF24" s="44" t="s">
        <v>20</v>
      </c>
      <c r="AG24" s="44"/>
      <c r="AH24" s="44"/>
      <c r="AI24" s="44" t="s">
        <v>33</v>
      </c>
      <c r="AJ24" s="44" t="s">
        <v>48</v>
      </c>
      <c r="AK24" s="44" t="s">
        <v>33</v>
      </c>
      <c r="AL24" s="44"/>
      <c r="AM24" s="44"/>
      <c r="AN24" s="44"/>
      <c r="AO24" s="44"/>
      <c r="AP24" s="44"/>
      <c r="AQ24" s="25" t="str">
        <f t="shared" si="4"/>
        <v>MATCH</v>
      </c>
      <c r="AR24" s="44" t="s">
        <v>121</v>
      </c>
      <c r="AS24" s="44"/>
      <c r="AT24" s="25" t="str">
        <f t="shared" si="5"/>
        <v>MATCH</v>
      </c>
      <c r="AU24" s="44" t="s">
        <v>31</v>
      </c>
      <c r="AV24" s="44"/>
      <c r="AW24" s="44"/>
      <c r="AX24" s="44"/>
      <c r="AY24" s="44" t="s">
        <v>62</v>
      </c>
      <c r="AZ24" s="44" t="s">
        <v>797</v>
      </c>
      <c r="BA24" s="44" t="s">
        <v>797</v>
      </c>
      <c r="BB24" s="44"/>
      <c r="BC24" s="44"/>
      <c r="BD24" s="44"/>
      <c r="BE24" s="44"/>
      <c r="BF24" s="44" t="s">
        <v>103</v>
      </c>
      <c r="BG24" s="44" t="s">
        <v>103</v>
      </c>
      <c r="BH24" s="44" t="s">
        <v>102</v>
      </c>
      <c r="BI24" s="44" t="s">
        <v>101</v>
      </c>
      <c r="BJ24" s="44"/>
      <c r="BK24" s="44" t="s">
        <v>59</v>
      </c>
      <c r="BL24" s="44"/>
      <c r="BM24" s="44"/>
      <c r="BN24" s="44"/>
      <c r="BO24" s="44"/>
      <c r="BP24" s="44"/>
      <c r="BQ24" s="44"/>
      <c r="BR24" s="44" t="s">
        <v>796</v>
      </c>
      <c r="BS24" s="44" t="s">
        <v>235</v>
      </c>
      <c r="BT24" s="44" t="s">
        <v>382</v>
      </c>
      <c r="BU24" s="44" t="s">
        <v>381</v>
      </c>
      <c r="BV24" s="44" t="s">
        <v>234</v>
      </c>
      <c r="BW24" s="44" t="s">
        <v>795</v>
      </c>
      <c r="BX24" s="25" t="str">
        <f t="shared" si="6"/>
        <v>MATCH</v>
      </c>
      <c r="BY24" s="69">
        <v>28856929</v>
      </c>
      <c r="BZ24" s="25" t="str">
        <f t="shared" si="7"/>
        <v>MATCH</v>
      </c>
      <c r="CA24" s="22" t="s">
        <v>3</v>
      </c>
      <c r="CB24" s="22"/>
      <c r="CC24" s="22"/>
      <c r="CD24" s="22" t="s">
        <v>22</v>
      </c>
      <c r="CE24" s="22" t="s">
        <v>22</v>
      </c>
      <c r="CF24" s="22"/>
      <c r="CG24" s="22"/>
      <c r="CH24" s="21">
        <v>104346</v>
      </c>
      <c r="CI24" s="22" t="s">
        <v>109</v>
      </c>
      <c r="CJ24" s="22" t="s">
        <v>1</v>
      </c>
      <c r="CK24" s="22"/>
      <c r="CL24" s="34"/>
      <c r="CM24" s="51"/>
      <c r="CN24" s="54">
        <f>LOOKUP(Y24,SACM!$A$2:$A$163,SACM!$A$2:$A$163)</f>
        <v>7510183</v>
      </c>
      <c r="CO24" s="24">
        <v>43055</v>
      </c>
      <c r="CP24" s="21">
        <v>726</v>
      </c>
      <c r="CQ24" s="21">
        <v>21761</v>
      </c>
      <c r="CR24" s="21">
        <v>0</v>
      </c>
      <c r="CS24" s="21">
        <v>1</v>
      </c>
      <c r="CT24" s="21">
        <v>0</v>
      </c>
      <c r="CU24" s="21">
        <v>112000</v>
      </c>
      <c r="CV24" s="21">
        <f t="shared" si="8"/>
        <v>873570.72</v>
      </c>
      <c r="CW24" s="23">
        <v>-873570.72</v>
      </c>
      <c r="CX24" s="22" t="s">
        <v>545</v>
      </c>
      <c r="CY24" s="21">
        <v>1</v>
      </c>
      <c r="CZ24" s="20">
        <v>43053.532407407409</v>
      </c>
      <c r="DA24" s="22" t="s">
        <v>501</v>
      </c>
      <c r="DB24" s="21">
        <v>6828763</v>
      </c>
      <c r="DC24" s="22" t="s">
        <v>526</v>
      </c>
      <c r="DD24" s="21">
        <v>85909</v>
      </c>
      <c r="DE24" s="21">
        <v>0</v>
      </c>
      <c r="DF24" s="22">
        <v>0</v>
      </c>
      <c r="DG24" s="21">
        <v>0</v>
      </c>
      <c r="DH24" s="22" t="s">
        <v>490</v>
      </c>
      <c r="DI24" s="22">
        <v>0</v>
      </c>
      <c r="DJ24" s="22">
        <v>0</v>
      </c>
      <c r="DK24" s="22">
        <v>0</v>
      </c>
      <c r="DL24" s="22" t="s">
        <v>499</v>
      </c>
      <c r="DM24" s="26">
        <v>43055.581909722219</v>
      </c>
      <c r="DN24" s="20" t="s">
        <v>544</v>
      </c>
      <c r="DO24" s="22">
        <v>0</v>
      </c>
      <c r="DP24" s="59">
        <v>30897541</v>
      </c>
      <c r="DQ24" s="22" t="s">
        <v>525</v>
      </c>
      <c r="DR24" s="22">
        <v>0</v>
      </c>
      <c r="DS24" s="22">
        <v>0</v>
      </c>
      <c r="DT24" s="22">
        <v>0</v>
      </c>
      <c r="DU24" s="21">
        <v>0</v>
      </c>
      <c r="DV24" s="21">
        <v>0</v>
      </c>
      <c r="DW24" s="22">
        <v>0</v>
      </c>
      <c r="DX24" s="25" t="s">
        <v>31</v>
      </c>
      <c r="DY24" s="25" t="s">
        <v>121</v>
      </c>
      <c r="DZ24" s="22">
        <v>0</v>
      </c>
      <c r="EA24" s="22">
        <v>0</v>
      </c>
      <c r="EB24" s="22">
        <v>0</v>
      </c>
      <c r="EC24" s="22" t="s">
        <v>496</v>
      </c>
      <c r="ED24" s="22">
        <v>0</v>
      </c>
      <c r="EE24" s="22" t="s">
        <v>21</v>
      </c>
      <c r="EF24" s="22">
        <v>0</v>
      </c>
      <c r="EG24" s="22" t="s">
        <v>490</v>
      </c>
      <c r="EH24" s="25">
        <v>28856929</v>
      </c>
      <c r="EI24" s="21">
        <v>0</v>
      </c>
      <c r="EJ24" s="21">
        <v>1</v>
      </c>
      <c r="EK24" s="21">
        <v>0</v>
      </c>
      <c r="EL24" s="22" t="s">
        <v>490</v>
      </c>
      <c r="EM24" s="22">
        <v>0</v>
      </c>
      <c r="EN24" s="22">
        <v>0</v>
      </c>
      <c r="EO24" s="22" t="s">
        <v>490</v>
      </c>
      <c r="EP24" s="22">
        <v>1</v>
      </c>
      <c r="EQ24" s="21">
        <v>0</v>
      </c>
      <c r="ER24" s="21">
        <v>402</v>
      </c>
      <c r="ES24" s="21">
        <v>2</v>
      </c>
      <c r="ET24" s="21">
        <v>0</v>
      </c>
      <c r="EU24" s="22" t="s">
        <v>490</v>
      </c>
      <c r="EV24" s="22" t="s">
        <v>524</v>
      </c>
      <c r="EW24" s="22">
        <v>0</v>
      </c>
      <c r="EX24" s="22">
        <v>0</v>
      </c>
      <c r="EY24" s="21">
        <v>0</v>
      </c>
      <c r="EZ24" s="22">
        <v>0</v>
      </c>
      <c r="FA24" s="22" t="s">
        <v>490</v>
      </c>
      <c r="FB24" s="22">
        <v>0</v>
      </c>
      <c r="FC24" s="21">
        <v>0</v>
      </c>
      <c r="FD24" s="21" t="s">
        <v>494</v>
      </c>
      <c r="FE24" s="22">
        <v>0</v>
      </c>
      <c r="FF24" s="21" t="s">
        <v>493</v>
      </c>
      <c r="FG24" s="22" t="s">
        <v>492</v>
      </c>
      <c r="FH24" s="22">
        <v>0</v>
      </c>
      <c r="FI24" s="22" t="s">
        <v>491</v>
      </c>
      <c r="FJ24" s="22">
        <v>0</v>
      </c>
      <c r="FK24" s="22" t="s">
        <v>544</v>
      </c>
      <c r="FL24" s="22">
        <v>-873570.72</v>
      </c>
      <c r="FM24" s="21" t="s">
        <v>490</v>
      </c>
      <c r="FN24" s="22">
        <v>0</v>
      </c>
      <c r="FO24" s="22">
        <v>0</v>
      </c>
      <c r="FP24" s="22" t="s">
        <v>490</v>
      </c>
      <c r="FQ24" s="22">
        <v>0</v>
      </c>
      <c r="FR24" s="22">
        <v>0</v>
      </c>
      <c r="FS24" s="25" t="s">
        <v>20</v>
      </c>
      <c r="FT24" s="22">
        <v>0</v>
      </c>
      <c r="FU24" s="26">
        <v>43055.581909722219</v>
      </c>
      <c r="FV24" s="20" t="s">
        <v>543</v>
      </c>
      <c r="FW24" s="22">
        <v>0</v>
      </c>
      <c r="FX24" s="22">
        <v>0</v>
      </c>
      <c r="FY24" s="22">
        <v>0</v>
      </c>
      <c r="FZ24" s="22">
        <v>43053</v>
      </c>
      <c r="GA24" s="33" t="s">
        <v>490</v>
      </c>
      <c r="GB24" s="4"/>
    </row>
    <row r="25" spans="1:184">
      <c r="A25" s="32">
        <v>43055</v>
      </c>
      <c r="B25" s="20">
        <v>43055.790266203701</v>
      </c>
      <c r="C25" s="21">
        <v>9985152</v>
      </c>
      <c r="D25" s="22" t="s">
        <v>1103</v>
      </c>
      <c r="E25" s="22" t="s">
        <v>38</v>
      </c>
      <c r="F25" s="67">
        <v>30897541</v>
      </c>
      <c r="G25" s="44"/>
      <c r="H25" s="44"/>
      <c r="I25" s="44"/>
      <c r="J25" s="44" t="s">
        <v>949</v>
      </c>
      <c r="K25" s="44"/>
      <c r="L25" s="44"/>
      <c r="M25" s="25" t="str">
        <f t="shared" si="0"/>
        <v>MATCH</v>
      </c>
      <c r="N25" s="64">
        <v>784367.98</v>
      </c>
      <c r="O25" s="25" t="str">
        <f t="shared" si="1"/>
        <v>MATCH</v>
      </c>
      <c r="P25" s="64">
        <v>784367.98</v>
      </c>
      <c r="Q25" s="68">
        <v>43055</v>
      </c>
      <c r="R25" s="68">
        <v>43055.790266203701</v>
      </c>
      <c r="S25" s="44" t="s">
        <v>27</v>
      </c>
      <c r="T25" s="44"/>
      <c r="U25" s="44" t="s">
        <v>948</v>
      </c>
      <c r="V25" s="44"/>
      <c r="W25" s="44"/>
      <c r="X25" s="25" t="str">
        <f t="shared" si="2"/>
        <v>MATCH</v>
      </c>
      <c r="Y25" s="69">
        <v>7511573</v>
      </c>
      <c r="Z25" s="25" t="str">
        <f t="shared" si="3"/>
        <v>MATCH</v>
      </c>
      <c r="AA25" s="44" t="s">
        <v>1</v>
      </c>
      <c r="AB25" s="44" t="s">
        <v>3</v>
      </c>
      <c r="AC25" s="44"/>
      <c r="AD25" s="44" t="s">
        <v>22</v>
      </c>
      <c r="AE25" s="44" t="s">
        <v>34</v>
      </c>
      <c r="AF25" s="44" t="s">
        <v>20</v>
      </c>
      <c r="AG25" s="44"/>
      <c r="AH25" s="44"/>
      <c r="AI25" s="44" t="s">
        <v>33</v>
      </c>
      <c r="AJ25" s="44" t="s">
        <v>20</v>
      </c>
      <c r="AK25" s="44" t="s">
        <v>33</v>
      </c>
      <c r="AL25" s="44"/>
      <c r="AM25" s="44"/>
      <c r="AN25" s="44"/>
      <c r="AO25" s="44"/>
      <c r="AP25" s="44"/>
      <c r="AQ25" s="25" t="str">
        <f t="shared" si="4"/>
        <v>MATCH</v>
      </c>
      <c r="AR25" s="44" t="s">
        <v>32</v>
      </c>
      <c r="AS25" s="44"/>
      <c r="AT25" s="25" t="str">
        <f t="shared" si="5"/>
        <v>MATCH</v>
      </c>
      <c r="AU25" s="44" t="s">
        <v>31</v>
      </c>
      <c r="AV25" s="44"/>
      <c r="AW25" s="44"/>
      <c r="AX25" s="44"/>
      <c r="AY25" s="44"/>
      <c r="AZ25" s="44" t="s">
        <v>948</v>
      </c>
      <c r="BA25" s="44" t="s">
        <v>948</v>
      </c>
      <c r="BB25" s="44"/>
      <c r="BC25" s="44"/>
      <c r="BD25" s="44"/>
      <c r="BE25" s="44"/>
      <c r="BF25" s="44" t="s">
        <v>948</v>
      </c>
      <c r="BG25" s="44" t="s">
        <v>948</v>
      </c>
      <c r="BH25" s="44"/>
      <c r="BI25" s="44"/>
      <c r="BJ25" s="44"/>
      <c r="BK25" s="44"/>
      <c r="BL25" s="44"/>
      <c r="BM25" s="44"/>
      <c r="BN25" s="44"/>
      <c r="BO25" s="44"/>
      <c r="BP25" s="44"/>
      <c r="BQ25" s="44"/>
      <c r="BR25" s="44" t="s">
        <v>27</v>
      </c>
      <c r="BS25" s="44" t="s">
        <v>26</v>
      </c>
      <c r="BT25" s="44" t="s">
        <v>0</v>
      </c>
      <c r="BU25" s="44" t="s">
        <v>4</v>
      </c>
      <c r="BV25" s="44" t="s">
        <v>25</v>
      </c>
      <c r="BW25" s="44" t="s">
        <v>24</v>
      </c>
      <c r="BX25" s="25" t="str">
        <f t="shared" si="6"/>
        <v>MATCH</v>
      </c>
      <c r="BY25" s="69">
        <v>28856930</v>
      </c>
      <c r="BZ25" s="25" t="str">
        <f t="shared" si="7"/>
        <v>MATCH</v>
      </c>
      <c r="CA25" s="22" t="s">
        <v>3</v>
      </c>
      <c r="CB25" s="22"/>
      <c r="CC25" s="22"/>
      <c r="CD25" s="22" t="s">
        <v>23</v>
      </c>
      <c r="CE25" s="22" t="s">
        <v>22</v>
      </c>
      <c r="CF25" s="22"/>
      <c r="CG25" s="22"/>
      <c r="CH25" s="22"/>
      <c r="CI25" s="22" t="s">
        <v>21</v>
      </c>
      <c r="CJ25" s="22" t="s">
        <v>1</v>
      </c>
      <c r="CK25" s="22"/>
      <c r="CL25" s="34"/>
      <c r="CM25" s="51"/>
      <c r="CN25" s="54">
        <f>LOOKUP(Y25,SACM!$A$2:$A$163,SACM!$A$2:$A$163)</f>
        <v>7511573</v>
      </c>
      <c r="CO25" s="24">
        <v>43055</v>
      </c>
      <c r="CP25" s="21">
        <v>726</v>
      </c>
      <c r="CQ25" s="21">
        <v>162</v>
      </c>
      <c r="CR25" s="21">
        <v>0</v>
      </c>
      <c r="CS25" s="21">
        <v>101</v>
      </c>
      <c r="CT25" s="21">
        <v>1</v>
      </c>
      <c r="CU25" s="21">
        <v>3</v>
      </c>
      <c r="CV25" s="21">
        <f t="shared" si="8"/>
        <v>784367.98</v>
      </c>
      <c r="CW25" s="23">
        <v>-784367.98</v>
      </c>
      <c r="CX25" s="22" t="s">
        <v>545</v>
      </c>
      <c r="CY25" s="21">
        <v>3</v>
      </c>
      <c r="CZ25" s="20">
        <v>43054.48232638889</v>
      </c>
      <c r="DA25" s="22" t="s">
        <v>501</v>
      </c>
      <c r="DB25" s="21">
        <v>6830153</v>
      </c>
      <c r="DC25" s="22" t="s">
        <v>526</v>
      </c>
      <c r="DD25" s="21">
        <v>85951</v>
      </c>
      <c r="DE25" s="21">
        <v>3</v>
      </c>
      <c r="DF25" s="22">
        <v>0</v>
      </c>
      <c r="DG25" s="21">
        <v>0</v>
      </c>
      <c r="DH25" s="22" t="s">
        <v>490</v>
      </c>
      <c r="DI25" s="22">
        <v>0</v>
      </c>
      <c r="DJ25" s="22">
        <v>0</v>
      </c>
      <c r="DK25" s="22">
        <v>0</v>
      </c>
      <c r="DL25" s="22" t="s">
        <v>499</v>
      </c>
      <c r="DM25" s="26">
        <v>43055.581944444442</v>
      </c>
      <c r="DN25" s="20" t="s">
        <v>548</v>
      </c>
      <c r="DO25" s="22">
        <v>0</v>
      </c>
      <c r="DP25" s="59">
        <v>30897541</v>
      </c>
      <c r="DQ25" s="22" t="s">
        <v>525</v>
      </c>
      <c r="DR25" s="22">
        <v>0</v>
      </c>
      <c r="DS25" s="22">
        <v>0</v>
      </c>
      <c r="DT25" s="22">
        <v>0</v>
      </c>
      <c r="DU25" s="21">
        <v>0</v>
      </c>
      <c r="DV25" s="21">
        <v>0</v>
      </c>
      <c r="DW25" s="22">
        <v>0</v>
      </c>
      <c r="DX25" s="25" t="s">
        <v>31</v>
      </c>
      <c r="DY25" s="25" t="s">
        <v>32</v>
      </c>
      <c r="DZ25" s="22">
        <v>0</v>
      </c>
      <c r="EA25" s="22">
        <v>0</v>
      </c>
      <c r="EB25" s="22">
        <v>0</v>
      </c>
      <c r="EC25" s="22" t="s">
        <v>496</v>
      </c>
      <c r="ED25" s="22">
        <v>0</v>
      </c>
      <c r="EE25" s="22" t="s">
        <v>21</v>
      </c>
      <c r="EF25" s="22">
        <v>0</v>
      </c>
      <c r="EG25" s="22" t="s">
        <v>490</v>
      </c>
      <c r="EH25" s="25">
        <v>28856930</v>
      </c>
      <c r="EI25" s="21">
        <v>0</v>
      </c>
      <c r="EJ25" s="21">
        <v>2</v>
      </c>
      <c r="EK25" s="21">
        <v>0</v>
      </c>
      <c r="EL25" s="22" t="s">
        <v>490</v>
      </c>
      <c r="EM25" s="22">
        <v>0</v>
      </c>
      <c r="EN25" s="22">
        <v>0</v>
      </c>
      <c r="EO25" s="22" t="s">
        <v>490</v>
      </c>
      <c r="EP25" s="22">
        <v>1</v>
      </c>
      <c r="EQ25" s="21">
        <v>0</v>
      </c>
      <c r="ER25" s="21">
        <v>402</v>
      </c>
      <c r="ES25" s="21">
        <v>4</v>
      </c>
      <c r="ET25" s="21">
        <v>0</v>
      </c>
      <c r="EU25" s="22" t="s">
        <v>490</v>
      </c>
      <c r="EV25" s="22" t="s">
        <v>524</v>
      </c>
      <c r="EW25" s="22">
        <v>0</v>
      </c>
      <c r="EX25" s="22">
        <v>0</v>
      </c>
      <c r="EY25" s="22">
        <v>0</v>
      </c>
      <c r="EZ25" s="22">
        <v>0</v>
      </c>
      <c r="FA25" s="22" t="s">
        <v>490</v>
      </c>
      <c r="FB25" s="22">
        <v>0</v>
      </c>
      <c r="FC25" s="21">
        <v>0</v>
      </c>
      <c r="FD25" s="21" t="s">
        <v>494</v>
      </c>
      <c r="FE25" s="22">
        <v>0</v>
      </c>
      <c r="FF25" s="21" t="s">
        <v>493</v>
      </c>
      <c r="FG25" s="22" t="s">
        <v>492</v>
      </c>
      <c r="FH25" s="22">
        <v>0</v>
      </c>
      <c r="FI25" s="22" t="s">
        <v>491</v>
      </c>
      <c r="FJ25" s="22">
        <v>0</v>
      </c>
      <c r="FK25" s="22" t="s">
        <v>539</v>
      </c>
      <c r="FL25" s="22">
        <v>-784367.98</v>
      </c>
      <c r="FM25" s="21" t="s">
        <v>490</v>
      </c>
      <c r="FN25" s="22">
        <v>0</v>
      </c>
      <c r="FO25" s="22">
        <v>0</v>
      </c>
      <c r="FP25" s="22" t="s">
        <v>490</v>
      </c>
      <c r="FQ25" s="22">
        <v>0</v>
      </c>
      <c r="FR25" s="22">
        <v>0</v>
      </c>
      <c r="FS25" s="25" t="s">
        <v>20</v>
      </c>
      <c r="FT25" s="22">
        <v>0</v>
      </c>
      <c r="FU25" s="26">
        <v>43055.581944444442</v>
      </c>
      <c r="FV25" s="20" t="s">
        <v>21</v>
      </c>
      <c r="FW25" s="22">
        <v>0</v>
      </c>
      <c r="FX25" s="22">
        <v>0</v>
      </c>
      <c r="FY25" s="22">
        <v>0</v>
      </c>
      <c r="FZ25" s="22">
        <v>43053</v>
      </c>
      <c r="GA25" s="33" t="s">
        <v>490</v>
      </c>
      <c r="GB25" s="4"/>
    </row>
    <row r="26" spans="1:184">
      <c r="A26" s="32">
        <v>43055</v>
      </c>
      <c r="B26" s="20">
        <v>43055.790416666663</v>
      </c>
      <c r="C26" s="21">
        <v>9985157</v>
      </c>
      <c r="D26" s="22" t="s">
        <v>1102</v>
      </c>
      <c r="E26" s="22" t="s">
        <v>38</v>
      </c>
      <c r="F26" s="67">
        <v>30897541</v>
      </c>
      <c r="G26" s="44"/>
      <c r="H26" s="44"/>
      <c r="I26" s="44"/>
      <c r="J26" s="44" t="s">
        <v>363</v>
      </c>
      <c r="K26" s="44" t="s">
        <v>799</v>
      </c>
      <c r="L26" s="44"/>
      <c r="M26" s="25" t="str">
        <f t="shared" si="0"/>
        <v>MATCH</v>
      </c>
      <c r="N26" s="64">
        <v>647119.54</v>
      </c>
      <c r="O26" s="25" t="str">
        <f t="shared" si="1"/>
        <v>MATCH</v>
      </c>
      <c r="P26" s="64">
        <v>647119.54</v>
      </c>
      <c r="Q26" s="68">
        <v>43055</v>
      </c>
      <c r="R26" s="68">
        <v>43055.790416666663</v>
      </c>
      <c r="S26" s="44" t="s">
        <v>27</v>
      </c>
      <c r="T26" s="44"/>
      <c r="U26" s="44" t="s">
        <v>798</v>
      </c>
      <c r="V26" s="68">
        <v>43055.8125</v>
      </c>
      <c r="W26" s="44"/>
      <c r="X26" s="25" t="str">
        <f t="shared" si="2"/>
        <v>MATCH</v>
      </c>
      <c r="Y26" s="69">
        <v>7510185</v>
      </c>
      <c r="Z26" s="25" t="str">
        <f t="shared" si="3"/>
        <v>MATCH</v>
      </c>
      <c r="AA26" s="44" t="s">
        <v>1</v>
      </c>
      <c r="AB26" s="44" t="s">
        <v>3</v>
      </c>
      <c r="AC26" s="44"/>
      <c r="AD26" s="44" t="s">
        <v>23</v>
      </c>
      <c r="AE26" s="44" t="s">
        <v>34</v>
      </c>
      <c r="AF26" s="44" t="s">
        <v>20</v>
      </c>
      <c r="AG26" s="44"/>
      <c r="AH26" s="44"/>
      <c r="AI26" s="44" t="s">
        <v>33</v>
      </c>
      <c r="AJ26" s="44" t="s">
        <v>48</v>
      </c>
      <c r="AK26" s="44" t="s">
        <v>33</v>
      </c>
      <c r="AL26" s="44"/>
      <c r="AM26" s="44"/>
      <c r="AN26" s="44"/>
      <c r="AO26" s="44"/>
      <c r="AP26" s="44"/>
      <c r="AQ26" s="25" t="str">
        <f t="shared" si="4"/>
        <v>MATCH</v>
      </c>
      <c r="AR26" s="44" t="s">
        <v>121</v>
      </c>
      <c r="AS26" s="44"/>
      <c r="AT26" s="25" t="str">
        <f t="shared" si="5"/>
        <v>MATCH</v>
      </c>
      <c r="AU26" s="44" t="s">
        <v>31</v>
      </c>
      <c r="AV26" s="44"/>
      <c r="AW26" s="44"/>
      <c r="AX26" s="44"/>
      <c r="AY26" s="44" t="s">
        <v>62</v>
      </c>
      <c r="AZ26" s="44" t="s">
        <v>797</v>
      </c>
      <c r="BA26" s="44" t="s">
        <v>797</v>
      </c>
      <c r="BB26" s="44"/>
      <c r="BC26" s="44"/>
      <c r="BD26" s="44"/>
      <c r="BE26" s="44"/>
      <c r="BF26" s="44" t="s">
        <v>103</v>
      </c>
      <c r="BG26" s="44" t="s">
        <v>103</v>
      </c>
      <c r="BH26" s="44" t="s">
        <v>102</v>
      </c>
      <c r="BI26" s="44" t="s">
        <v>101</v>
      </c>
      <c r="BJ26" s="44"/>
      <c r="BK26" s="44" t="s">
        <v>59</v>
      </c>
      <c r="BL26" s="44"/>
      <c r="BM26" s="44"/>
      <c r="BN26" s="44"/>
      <c r="BO26" s="44"/>
      <c r="BP26" s="44"/>
      <c r="BQ26" s="44"/>
      <c r="BR26" s="44" t="s">
        <v>796</v>
      </c>
      <c r="BS26" s="44" t="s">
        <v>235</v>
      </c>
      <c r="BT26" s="44" t="s">
        <v>382</v>
      </c>
      <c r="BU26" s="44" t="s">
        <v>381</v>
      </c>
      <c r="BV26" s="44" t="s">
        <v>234</v>
      </c>
      <c r="BW26" s="44" t="s">
        <v>795</v>
      </c>
      <c r="BX26" s="25" t="str">
        <f t="shared" si="6"/>
        <v>MATCH</v>
      </c>
      <c r="BY26" s="69">
        <v>28856944</v>
      </c>
      <c r="BZ26" s="25" t="str">
        <f t="shared" si="7"/>
        <v>MATCH</v>
      </c>
      <c r="CA26" s="22" t="s">
        <v>3</v>
      </c>
      <c r="CB26" s="22"/>
      <c r="CC26" s="22"/>
      <c r="CD26" s="22" t="s">
        <v>22</v>
      </c>
      <c r="CE26" s="22" t="s">
        <v>22</v>
      </c>
      <c r="CF26" s="22"/>
      <c r="CG26" s="22"/>
      <c r="CH26" s="21">
        <v>104350</v>
      </c>
      <c r="CI26" s="22" t="s">
        <v>109</v>
      </c>
      <c r="CJ26" s="22" t="s">
        <v>1</v>
      </c>
      <c r="CK26" s="22"/>
      <c r="CL26" s="34"/>
      <c r="CM26" s="51"/>
      <c r="CN26" s="54">
        <f>LOOKUP(Y26,SACM!$A$2:$A$163,SACM!$A$2:$A$163)</f>
        <v>7510185</v>
      </c>
      <c r="CO26" s="24">
        <v>43055</v>
      </c>
      <c r="CP26" s="21">
        <v>726</v>
      </c>
      <c r="CQ26" s="21">
        <v>21761</v>
      </c>
      <c r="CR26" s="21">
        <v>0</v>
      </c>
      <c r="CS26" s="21">
        <v>1</v>
      </c>
      <c r="CT26" s="21">
        <v>0</v>
      </c>
      <c r="CU26" s="21">
        <v>118000</v>
      </c>
      <c r="CV26" s="21">
        <f t="shared" si="8"/>
        <v>647119.54</v>
      </c>
      <c r="CW26" s="23">
        <v>-647119.54</v>
      </c>
      <c r="CX26" s="22" t="s">
        <v>545</v>
      </c>
      <c r="CY26" s="21">
        <v>1</v>
      </c>
      <c r="CZ26" s="20">
        <v>43053.532418981478</v>
      </c>
      <c r="DA26" s="22" t="s">
        <v>501</v>
      </c>
      <c r="DB26" s="21">
        <v>6828765</v>
      </c>
      <c r="DC26" s="22" t="s">
        <v>526</v>
      </c>
      <c r="DD26" s="21">
        <v>85909</v>
      </c>
      <c r="DE26" s="21">
        <v>0</v>
      </c>
      <c r="DF26" s="22">
        <v>0</v>
      </c>
      <c r="DG26" s="21">
        <v>0</v>
      </c>
      <c r="DH26" s="22" t="s">
        <v>490</v>
      </c>
      <c r="DI26" s="22">
        <v>0</v>
      </c>
      <c r="DJ26" s="22">
        <v>0</v>
      </c>
      <c r="DK26" s="22">
        <v>0</v>
      </c>
      <c r="DL26" s="22" t="s">
        <v>499</v>
      </c>
      <c r="DM26" s="26">
        <v>43055.582083333335</v>
      </c>
      <c r="DN26" s="20" t="s">
        <v>544</v>
      </c>
      <c r="DO26" s="22">
        <v>0</v>
      </c>
      <c r="DP26" s="59">
        <v>30897541</v>
      </c>
      <c r="DQ26" s="22" t="s">
        <v>525</v>
      </c>
      <c r="DR26" s="22">
        <v>0</v>
      </c>
      <c r="DS26" s="22">
        <v>0</v>
      </c>
      <c r="DT26" s="22">
        <v>0</v>
      </c>
      <c r="DU26" s="21">
        <v>0</v>
      </c>
      <c r="DV26" s="21">
        <v>0</v>
      </c>
      <c r="DW26" s="22">
        <v>0</v>
      </c>
      <c r="DX26" s="25" t="s">
        <v>31</v>
      </c>
      <c r="DY26" s="25" t="s">
        <v>121</v>
      </c>
      <c r="DZ26" s="22">
        <v>0</v>
      </c>
      <c r="EA26" s="22">
        <v>0</v>
      </c>
      <c r="EB26" s="22">
        <v>0</v>
      </c>
      <c r="EC26" s="22" t="s">
        <v>496</v>
      </c>
      <c r="ED26" s="22">
        <v>0</v>
      </c>
      <c r="EE26" s="22" t="s">
        <v>21</v>
      </c>
      <c r="EF26" s="22">
        <v>0</v>
      </c>
      <c r="EG26" s="22" t="s">
        <v>490</v>
      </c>
      <c r="EH26" s="25">
        <v>28856944</v>
      </c>
      <c r="EI26" s="21">
        <v>0</v>
      </c>
      <c r="EJ26" s="21">
        <v>1</v>
      </c>
      <c r="EK26" s="21">
        <v>0</v>
      </c>
      <c r="EL26" s="22" t="s">
        <v>490</v>
      </c>
      <c r="EM26" s="22">
        <v>0</v>
      </c>
      <c r="EN26" s="22">
        <v>0</v>
      </c>
      <c r="EO26" s="22" t="s">
        <v>490</v>
      </c>
      <c r="EP26" s="22">
        <v>1</v>
      </c>
      <c r="EQ26" s="21">
        <v>0</v>
      </c>
      <c r="ER26" s="22">
        <v>402</v>
      </c>
      <c r="ES26" s="21">
        <v>2</v>
      </c>
      <c r="ET26" s="21">
        <v>0</v>
      </c>
      <c r="EU26" s="22" t="s">
        <v>490</v>
      </c>
      <c r="EV26" s="22" t="s">
        <v>524</v>
      </c>
      <c r="EW26" s="22">
        <v>0</v>
      </c>
      <c r="EX26" s="22">
        <v>0</v>
      </c>
      <c r="EY26" s="22">
        <v>0</v>
      </c>
      <c r="EZ26" s="22">
        <v>0</v>
      </c>
      <c r="FA26" s="22" t="s">
        <v>490</v>
      </c>
      <c r="FB26" s="22">
        <v>0</v>
      </c>
      <c r="FC26" s="22">
        <v>0</v>
      </c>
      <c r="FD26" s="22" t="s">
        <v>494</v>
      </c>
      <c r="FE26" s="22">
        <v>0</v>
      </c>
      <c r="FF26" s="22" t="s">
        <v>493</v>
      </c>
      <c r="FG26" s="22" t="s">
        <v>492</v>
      </c>
      <c r="FH26" s="22">
        <v>0</v>
      </c>
      <c r="FI26" s="22" t="s">
        <v>491</v>
      </c>
      <c r="FJ26" s="22">
        <v>0</v>
      </c>
      <c r="FK26" s="22" t="s">
        <v>544</v>
      </c>
      <c r="FL26" s="22">
        <v>-647119.54</v>
      </c>
      <c r="FM26" s="21" t="s">
        <v>490</v>
      </c>
      <c r="FN26" s="22">
        <v>0</v>
      </c>
      <c r="FO26" s="22">
        <v>0</v>
      </c>
      <c r="FP26" s="22" t="s">
        <v>490</v>
      </c>
      <c r="FQ26" s="22">
        <v>0</v>
      </c>
      <c r="FR26" s="22">
        <v>0</v>
      </c>
      <c r="FS26" s="25" t="s">
        <v>20</v>
      </c>
      <c r="FT26" s="22">
        <v>0</v>
      </c>
      <c r="FU26" s="26">
        <v>43055.582083333335</v>
      </c>
      <c r="FV26" s="20" t="s">
        <v>543</v>
      </c>
      <c r="FW26" s="22">
        <v>0</v>
      </c>
      <c r="FX26" s="22">
        <v>0</v>
      </c>
      <c r="FY26" s="22">
        <v>0</v>
      </c>
      <c r="FZ26" s="22">
        <v>43053</v>
      </c>
      <c r="GA26" s="33" t="s">
        <v>490</v>
      </c>
      <c r="GB26" s="4"/>
    </row>
    <row r="27" spans="1:184">
      <c r="A27" s="32">
        <v>43055</v>
      </c>
      <c r="B27" s="20">
        <v>43055.790555555555</v>
      </c>
      <c r="C27" s="21">
        <v>9985161</v>
      </c>
      <c r="D27" s="22" t="s">
        <v>1101</v>
      </c>
      <c r="E27" s="22" t="s">
        <v>38</v>
      </c>
      <c r="F27" s="67">
        <v>30897541</v>
      </c>
      <c r="G27" s="44"/>
      <c r="H27" s="44"/>
      <c r="I27" s="44"/>
      <c r="J27" s="44" t="s">
        <v>363</v>
      </c>
      <c r="K27" s="44" t="s">
        <v>1100</v>
      </c>
      <c r="L27" s="44"/>
      <c r="M27" s="25" t="str">
        <f t="shared" si="0"/>
        <v>MATCH</v>
      </c>
      <c r="N27" s="64">
        <v>149699.88</v>
      </c>
      <c r="O27" s="25" t="str">
        <f t="shared" si="1"/>
        <v>MATCH</v>
      </c>
      <c r="P27" s="64">
        <v>149699.88</v>
      </c>
      <c r="Q27" s="68">
        <v>43055</v>
      </c>
      <c r="R27" s="68">
        <v>43055.790555555555</v>
      </c>
      <c r="S27" s="44" t="s">
        <v>27</v>
      </c>
      <c r="T27" s="44"/>
      <c r="U27" s="44" t="s">
        <v>798</v>
      </c>
      <c r="V27" s="68">
        <v>43055.8125</v>
      </c>
      <c r="W27" s="44"/>
      <c r="X27" s="25" t="str">
        <f t="shared" si="2"/>
        <v>MATCH</v>
      </c>
      <c r="Y27" s="69">
        <v>7510226</v>
      </c>
      <c r="Z27" s="25" t="str">
        <f t="shared" si="3"/>
        <v>MATCH</v>
      </c>
      <c r="AA27" s="44" t="s">
        <v>1</v>
      </c>
      <c r="AB27" s="44" t="s">
        <v>3</v>
      </c>
      <c r="AC27" s="44"/>
      <c r="AD27" s="44" t="s">
        <v>23</v>
      </c>
      <c r="AE27" s="44" t="s">
        <v>34</v>
      </c>
      <c r="AF27" s="44" t="s">
        <v>20</v>
      </c>
      <c r="AG27" s="44"/>
      <c r="AH27" s="44"/>
      <c r="AI27" s="44" t="s">
        <v>33</v>
      </c>
      <c r="AJ27" s="44" t="s">
        <v>48</v>
      </c>
      <c r="AK27" s="44" t="s">
        <v>33</v>
      </c>
      <c r="AL27" s="44"/>
      <c r="AM27" s="44"/>
      <c r="AN27" s="44"/>
      <c r="AO27" s="44"/>
      <c r="AP27" s="44"/>
      <c r="AQ27" s="25" t="str">
        <f t="shared" si="4"/>
        <v>MATCH</v>
      </c>
      <c r="AR27" s="44" t="s">
        <v>63</v>
      </c>
      <c r="AS27" s="44"/>
      <c r="AT27" s="25" t="str">
        <f t="shared" si="5"/>
        <v>MATCH</v>
      </c>
      <c r="AU27" s="44" t="s">
        <v>31</v>
      </c>
      <c r="AV27" s="44"/>
      <c r="AW27" s="44"/>
      <c r="AX27" s="44"/>
      <c r="AY27" s="44" t="s">
        <v>62</v>
      </c>
      <c r="AZ27" s="44" t="s">
        <v>797</v>
      </c>
      <c r="BA27" s="44" t="s">
        <v>797</v>
      </c>
      <c r="BB27" s="44"/>
      <c r="BC27" s="44"/>
      <c r="BD27" s="44"/>
      <c r="BE27" s="44"/>
      <c r="BF27" s="44" t="s">
        <v>103</v>
      </c>
      <c r="BG27" s="44" t="s">
        <v>103</v>
      </c>
      <c r="BH27" s="44" t="s">
        <v>102</v>
      </c>
      <c r="BI27" s="44" t="s">
        <v>101</v>
      </c>
      <c r="BJ27" s="44"/>
      <c r="BK27" s="44" t="s">
        <v>59</v>
      </c>
      <c r="BL27" s="44"/>
      <c r="BM27" s="44"/>
      <c r="BN27" s="44"/>
      <c r="BO27" s="44"/>
      <c r="BP27" s="44"/>
      <c r="BQ27" s="44"/>
      <c r="BR27" s="44" t="s">
        <v>27</v>
      </c>
      <c r="BS27" s="44" t="s">
        <v>26</v>
      </c>
      <c r="BT27" s="44" t="s">
        <v>0</v>
      </c>
      <c r="BU27" s="44" t="s">
        <v>4</v>
      </c>
      <c r="BV27" s="44" t="s">
        <v>25</v>
      </c>
      <c r="BW27" s="44" t="s">
        <v>24</v>
      </c>
      <c r="BX27" s="25" t="str">
        <f t="shared" si="6"/>
        <v>MATCH</v>
      </c>
      <c r="BY27" s="69">
        <v>28856949</v>
      </c>
      <c r="BZ27" s="25" t="str">
        <f t="shared" si="7"/>
        <v>MATCH</v>
      </c>
      <c r="CA27" s="22" t="s">
        <v>3</v>
      </c>
      <c r="CB27" s="22"/>
      <c r="CC27" s="22"/>
      <c r="CD27" s="22" t="s">
        <v>22</v>
      </c>
      <c r="CE27" s="22" t="s">
        <v>22</v>
      </c>
      <c r="CF27" s="22"/>
      <c r="CG27" s="22"/>
      <c r="CH27" s="21">
        <v>104353</v>
      </c>
      <c r="CI27" s="22" t="s">
        <v>109</v>
      </c>
      <c r="CJ27" s="22" t="s">
        <v>1</v>
      </c>
      <c r="CK27" s="22"/>
      <c r="CL27" s="34"/>
      <c r="CM27" s="51"/>
      <c r="CN27" s="54">
        <f>LOOKUP(Y27,SACM!$A$2:$A$163,SACM!$A$2:$A$163)</f>
        <v>7510226</v>
      </c>
      <c r="CO27" s="24">
        <v>43055</v>
      </c>
      <c r="CP27" s="21">
        <v>726</v>
      </c>
      <c r="CQ27" s="21">
        <v>21887</v>
      </c>
      <c r="CR27" s="21">
        <v>0</v>
      </c>
      <c r="CS27" s="21">
        <v>1</v>
      </c>
      <c r="CT27" s="22">
        <v>0</v>
      </c>
      <c r="CU27" s="21">
        <v>126000</v>
      </c>
      <c r="CV27" s="21">
        <f t="shared" si="8"/>
        <v>149699.88</v>
      </c>
      <c r="CW27" s="23">
        <v>-149699.88</v>
      </c>
      <c r="CX27" s="22" t="s">
        <v>545</v>
      </c>
      <c r="CY27" s="21">
        <v>1</v>
      </c>
      <c r="CZ27" s="20">
        <v>43053.558749999997</v>
      </c>
      <c r="DA27" s="22" t="s">
        <v>501</v>
      </c>
      <c r="DB27" s="21">
        <v>6828806</v>
      </c>
      <c r="DC27" s="22" t="s">
        <v>526</v>
      </c>
      <c r="DD27" s="21">
        <v>85912</v>
      </c>
      <c r="DE27" s="21">
        <v>0</v>
      </c>
      <c r="DF27" s="22">
        <v>0</v>
      </c>
      <c r="DG27" s="21">
        <v>0</v>
      </c>
      <c r="DH27" s="22" t="s">
        <v>490</v>
      </c>
      <c r="DI27" s="22">
        <v>0</v>
      </c>
      <c r="DJ27" s="22">
        <v>0</v>
      </c>
      <c r="DK27" s="22">
        <v>0</v>
      </c>
      <c r="DL27" s="22" t="s">
        <v>499</v>
      </c>
      <c r="DM27" s="26">
        <v>43055.582233796296</v>
      </c>
      <c r="DN27" s="20" t="s">
        <v>544</v>
      </c>
      <c r="DO27" s="22">
        <v>0</v>
      </c>
      <c r="DP27" s="59">
        <v>30897541</v>
      </c>
      <c r="DQ27" s="22" t="s">
        <v>525</v>
      </c>
      <c r="DR27" s="22">
        <v>0</v>
      </c>
      <c r="DS27" s="22">
        <v>0</v>
      </c>
      <c r="DT27" s="22">
        <v>0</v>
      </c>
      <c r="DU27" s="21">
        <v>0</v>
      </c>
      <c r="DV27" s="21">
        <v>0</v>
      </c>
      <c r="DW27" s="22">
        <v>0</v>
      </c>
      <c r="DX27" s="25" t="s">
        <v>31</v>
      </c>
      <c r="DY27" s="25" t="s">
        <v>63</v>
      </c>
      <c r="DZ27" s="22">
        <v>0</v>
      </c>
      <c r="EA27" s="22">
        <v>0</v>
      </c>
      <c r="EB27" s="22">
        <v>0</v>
      </c>
      <c r="EC27" s="22" t="s">
        <v>496</v>
      </c>
      <c r="ED27" s="22">
        <v>0</v>
      </c>
      <c r="EE27" s="22" t="s">
        <v>21</v>
      </c>
      <c r="EF27" s="22">
        <v>0</v>
      </c>
      <c r="EG27" s="22" t="s">
        <v>490</v>
      </c>
      <c r="EH27" s="25">
        <v>28856949</v>
      </c>
      <c r="EI27" s="21">
        <v>0</v>
      </c>
      <c r="EJ27" s="21">
        <v>1</v>
      </c>
      <c r="EK27" s="21">
        <v>0</v>
      </c>
      <c r="EL27" s="22" t="s">
        <v>490</v>
      </c>
      <c r="EM27" s="22">
        <v>0</v>
      </c>
      <c r="EN27" s="22">
        <v>0</v>
      </c>
      <c r="EO27" s="22" t="s">
        <v>490</v>
      </c>
      <c r="EP27" s="22">
        <v>1</v>
      </c>
      <c r="EQ27" s="21">
        <v>0</v>
      </c>
      <c r="ER27" s="22">
        <v>402</v>
      </c>
      <c r="ES27" s="21">
        <v>501</v>
      </c>
      <c r="ET27" s="21">
        <v>0</v>
      </c>
      <c r="EU27" s="22" t="s">
        <v>490</v>
      </c>
      <c r="EV27" s="22" t="s">
        <v>524</v>
      </c>
      <c r="EW27" s="22">
        <v>0</v>
      </c>
      <c r="EX27" s="22">
        <v>0</v>
      </c>
      <c r="EY27" s="22">
        <v>0</v>
      </c>
      <c r="EZ27" s="22">
        <v>0</v>
      </c>
      <c r="FA27" s="22" t="s">
        <v>490</v>
      </c>
      <c r="FB27" s="22">
        <v>0</v>
      </c>
      <c r="FC27" s="22">
        <v>0</v>
      </c>
      <c r="FD27" s="22" t="s">
        <v>494</v>
      </c>
      <c r="FE27" s="22">
        <v>0</v>
      </c>
      <c r="FF27" s="22" t="s">
        <v>493</v>
      </c>
      <c r="FG27" s="22" t="s">
        <v>492</v>
      </c>
      <c r="FH27" s="22">
        <v>0</v>
      </c>
      <c r="FI27" s="22" t="s">
        <v>491</v>
      </c>
      <c r="FJ27" s="22">
        <v>0</v>
      </c>
      <c r="FK27" s="22" t="s">
        <v>544</v>
      </c>
      <c r="FL27" s="22">
        <v>-149699.88</v>
      </c>
      <c r="FM27" s="21" t="s">
        <v>490</v>
      </c>
      <c r="FN27" s="22">
        <v>0</v>
      </c>
      <c r="FO27" s="22">
        <v>0</v>
      </c>
      <c r="FP27" s="22" t="s">
        <v>490</v>
      </c>
      <c r="FQ27" s="22">
        <v>0</v>
      </c>
      <c r="FR27" s="22">
        <v>0</v>
      </c>
      <c r="FS27" s="25" t="s">
        <v>20</v>
      </c>
      <c r="FT27" s="22">
        <v>0</v>
      </c>
      <c r="FU27" s="26">
        <v>43055.582233796296</v>
      </c>
      <c r="FV27" s="20" t="s">
        <v>543</v>
      </c>
      <c r="FW27" s="22">
        <v>0</v>
      </c>
      <c r="FX27" s="22">
        <v>0</v>
      </c>
      <c r="FY27" s="22">
        <v>0</v>
      </c>
      <c r="FZ27" s="22">
        <v>43053</v>
      </c>
      <c r="GA27" s="33" t="s">
        <v>490</v>
      </c>
      <c r="GB27" s="4"/>
    </row>
    <row r="28" spans="1:184">
      <c r="A28" s="32">
        <v>43055</v>
      </c>
      <c r="B28" s="20">
        <v>43055.790590277778</v>
      </c>
      <c r="C28" s="21">
        <v>9985162</v>
      </c>
      <c r="D28" s="22" t="s">
        <v>1099</v>
      </c>
      <c r="E28" s="22" t="s">
        <v>38</v>
      </c>
      <c r="F28" s="67">
        <v>30897541</v>
      </c>
      <c r="G28" s="44"/>
      <c r="H28" s="44"/>
      <c r="I28" s="44"/>
      <c r="J28" s="44" t="s">
        <v>1098</v>
      </c>
      <c r="K28" s="44" t="s">
        <v>1097</v>
      </c>
      <c r="L28" s="44"/>
      <c r="M28" s="25" t="str">
        <f t="shared" si="0"/>
        <v>MATCH</v>
      </c>
      <c r="N28" s="64">
        <v>117580.55</v>
      </c>
      <c r="O28" s="25" t="str">
        <f t="shared" si="1"/>
        <v>MATCH</v>
      </c>
      <c r="P28" s="64">
        <v>117580.55</v>
      </c>
      <c r="Q28" s="68">
        <v>43055</v>
      </c>
      <c r="R28" s="68">
        <v>43055.790590277778</v>
      </c>
      <c r="S28" s="44" t="s">
        <v>27</v>
      </c>
      <c r="T28" s="44"/>
      <c r="U28" s="44" t="s">
        <v>1096</v>
      </c>
      <c r="V28" s="44"/>
      <c r="W28" s="44"/>
      <c r="X28" s="25" t="str">
        <f t="shared" si="2"/>
        <v>MATCH</v>
      </c>
      <c r="Y28" s="69">
        <v>7510181</v>
      </c>
      <c r="Z28" s="25" t="str">
        <f t="shared" si="3"/>
        <v>MATCH</v>
      </c>
      <c r="AA28" s="44" t="s">
        <v>1</v>
      </c>
      <c r="AB28" s="44" t="s">
        <v>3</v>
      </c>
      <c r="AC28" s="44"/>
      <c r="AD28" s="44" t="s">
        <v>23</v>
      </c>
      <c r="AE28" s="44" t="s">
        <v>34</v>
      </c>
      <c r="AF28" s="44" t="s">
        <v>20</v>
      </c>
      <c r="AG28" s="44"/>
      <c r="AH28" s="44"/>
      <c r="AI28" s="44" t="s">
        <v>33</v>
      </c>
      <c r="AJ28" s="44" t="s">
        <v>48</v>
      </c>
      <c r="AK28" s="44" t="s">
        <v>33</v>
      </c>
      <c r="AL28" s="44"/>
      <c r="AM28" s="44"/>
      <c r="AN28" s="44"/>
      <c r="AO28" s="44"/>
      <c r="AP28" s="44"/>
      <c r="AQ28" s="25" t="str">
        <f t="shared" si="4"/>
        <v>MATCH</v>
      </c>
      <c r="AR28" s="44" t="s">
        <v>121</v>
      </c>
      <c r="AS28" s="44"/>
      <c r="AT28" s="25" t="str">
        <f t="shared" si="5"/>
        <v>MATCH</v>
      </c>
      <c r="AU28" s="44" t="s">
        <v>31</v>
      </c>
      <c r="AV28" s="44"/>
      <c r="AW28" s="44"/>
      <c r="AX28" s="44"/>
      <c r="AY28" s="44" t="s">
        <v>62</v>
      </c>
      <c r="AZ28" s="44" t="s">
        <v>1096</v>
      </c>
      <c r="BA28" s="44" t="s">
        <v>1096</v>
      </c>
      <c r="BB28" s="44"/>
      <c r="BC28" s="44"/>
      <c r="BD28" s="44"/>
      <c r="BE28" s="44"/>
      <c r="BF28" s="44" t="s">
        <v>1095</v>
      </c>
      <c r="BG28" s="44" t="s">
        <v>1095</v>
      </c>
      <c r="BH28" s="44"/>
      <c r="BI28" s="44" t="s">
        <v>303</v>
      </c>
      <c r="BJ28" s="44"/>
      <c r="BK28" s="44" t="s">
        <v>59</v>
      </c>
      <c r="BL28" s="44"/>
      <c r="BM28" s="44"/>
      <c r="BN28" s="44"/>
      <c r="BO28" s="44"/>
      <c r="BP28" s="44"/>
      <c r="BQ28" s="44"/>
      <c r="BR28" s="44" t="s">
        <v>350</v>
      </c>
      <c r="BS28" s="44" t="s">
        <v>235</v>
      </c>
      <c r="BT28" s="44" t="s">
        <v>0</v>
      </c>
      <c r="BU28" s="44" t="s">
        <v>4</v>
      </c>
      <c r="BV28" s="44" t="s">
        <v>234</v>
      </c>
      <c r="BW28" s="44" t="s">
        <v>349</v>
      </c>
      <c r="BX28" s="25" t="str">
        <f t="shared" si="6"/>
        <v>MATCH</v>
      </c>
      <c r="BY28" s="69">
        <v>28856950</v>
      </c>
      <c r="BZ28" s="25" t="str">
        <f t="shared" si="7"/>
        <v>MATCH</v>
      </c>
      <c r="CA28" s="22" t="s">
        <v>3</v>
      </c>
      <c r="CB28" s="22"/>
      <c r="CC28" s="22"/>
      <c r="CD28" s="22" t="s">
        <v>22</v>
      </c>
      <c r="CE28" s="22" t="s">
        <v>22</v>
      </c>
      <c r="CF28" s="22"/>
      <c r="CG28" s="22"/>
      <c r="CH28" s="21">
        <v>104354</v>
      </c>
      <c r="CI28" s="22" t="s">
        <v>21</v>
      </c>
      <c r="CJ28" s="22" t="s">
        <v>1</v>
      </c>
      <c r="CK28" s="22"/>
      <c r="CL28" s="34"/>
      <c r="CM28" s="51"/>
      <c r="CN28" s="54">
        <f>LOOKUP(Y28,SACM!$A$2:$A$163,SACM!$A$2:$A$163)</f>
        <v>7510181</v>
      </c>
      <c r="CO28" s="24">
        <v>43055</v>
      </c>
      <c r="CP28" s="21">
        <v>726</v>
      </c>
      <c r="CQ28" s="21">
        <v>19840</v>
      </c>
      <c r="CR28" s="21">
        <v>0</v>
      </c>
      <c r="CS28" s="21">
        <v>1</v>
      </c>
      <c r="CT28" s="21">
        <v>0</v>
      </c>
      <c r="CU28" s="21">
        <v>114000</v>
      </c>
      <c r="CV28" s="21">
        <f t="shared" si="8"/>
        <v>117580.55</v>
      </c>
      <c r="CW28" s="23">
        <v>-117580.55</v>
      </c>
      <c r="CX28" s="22" t="s">
        <v>545</v>
      </c>
      <c r="CY28" s="21">
        <v>1</v>
      </c>
      <c r="CZ28" s="20">
        <v>43053.532395833332</v>
      </c>
      <c r="DA28" s="22" t="s">
        <v>501</v>
      </c>
      <c r="DB28" s="21">
        <v>6828761</v>
      </c>
      <c r="DC28" s="22" t="s">
        <v>526</v>
      </c>
      <c r="DD28" s="21">
        <v>85909</v>
      </c>
      <c r="DE28" s="21">
        <v>0</v>
      </c>
      <c r="DF28" s="22">
        <v>0</v>
      </c>
      <c r="DG28" s="21">
        <v>0</v>
      </c>
      <c r="DH28" s="22" t="s">
        <v>490</v>
      </c>
      <c r="DI28" s="22">
        <v>0</v>
      </c>
      <c r="DJ28" s="22">
        <v>0</v>
      </c>
      <c r="DK28" s="22">
        <v>0</v>
      </c>
      <c r="DL28" s="22" t="s">
        <v>499</v>
      </c>
      <c r="DM28" s="26">
        <v>43055.582268518519</v>
      </c>
      <c r="DN28" s="20" t="s">
        <v>544</v>
      </c>
      <c r="DO28" s="22">
        <v>0</v>
      </c>
      <c r="DP28" s="59">
        <v>30897541</v>
      </c>
      <c r="DQ28" s="22" t="s">
        <v>525</v>
      </c>
      <c r="DR28" s="22">
        <v>0</v>
      </c>
      <c r="DS28" s="22">
        <v>0</v>
      </c>
      <c r="DT28" s="22">
        <v>0</v>
      </c>
      <c r="DU28" s="21">
        <v>0</v>
      </c>
      <c r="DV28" s="21">
        <v>0</v>
      </c>
      <c r="DW28" s="22">
        <v>0</v>
      </c>
      <c r="DX28" s="25" t="s">
        <v>31</v>
      </c>
      <c r="DY28" s="25" t="s">
        <v>121</v>
      </c>
      <c r="DZ28" s="22">
        <v>0</v>
      </c>
      <c r="EA28" s="22">
        <v>0</v>
      </c>
      <c r="EB28" s="22">
        <v>0</v>
      </c>
      <c r="EC28" s="22" t="s">
        <v>496</v>
      </c>
      <c r="ED28" s="22">
        <v>0</v>
      </c>
      <c r="EE28" s="22" t="s">
        <v>21</v>
      </c>
      <c r="EF28" s="22">
        <v>0</v>
      </c>
      <c r="EG28" s="22" t="s">
        <v>490</v>
      </c>
      <c r="EH28" s="25">
        <v>28856950</v>
      </c>
      <c r="EI28" s="21">
        <v>0</v>
      </c>
      <c r="EJ28" s="21">
        <v>1</v>
      </c>
      <c r="EK28" s="21">
        <v>0</v>
      </c>
      <c r="EL28" s="22" t="s">
        <v>490</v>
      </c>
      <c r="EM28" s="22">
        <v>0</v>
      </c>
      <c r="EN28" s="22">
        <v>0</v>
      </c>
      <c r="EO28" s="22" t="s">
        <v>490</v>
      </c>
      <c r="EP28" s="22">
        <v>1</v>
      </c>
      <c r="EQ28" s="21">
        <v>0</v>
      </c>
      <c r="ER28" s="22">
        <v>402</v>
      </c>
      <c r="ES28" s="21">
        <v>2</v>
      </c>
      <c r="ET28" s="21">
        <v>0</v>
      </c>
      <c r="EU28" s="22" t="s">
        <v>490</v>
      </c>
      <c r="EV28" s="22" t="s">
        <v>524</v>
      </c>
      <c r="EW28" s="22">
        <v>0</v>
      </c>
      <c r="EX28" s="22">
        <v>0</v>
      </c>
      <c r="EY28" s="22">
        <v>0</v>
      </c>
      <c r="EZ28" s="22">
        <v>0</v>
      </c>
      <c r="FA28" s="22" t="s">
        <v>490</v>
      </c>
      <c r="FB28" s="22">
        <v>0</v>
      </c>
      <c r="FC28" s="22">
        <v>0</v>
      </c>
      <c r="FD28" s="22" t="s">
        <v>494</v>
      </c>
      <c r="FE28" s="22">
        <v>0</v>
      </c>
      <c r="FF28" s="22" t="s">
        <v>493</v>
      </c>
      <c r="FG28" s="22" t="s">
        <v>492</v>
      </c>
      <c r="FH28" s="22">
        <v>0</v>
      </c>
      <c r="FI28" s="22" t="s">
        <v>491</v>
      </c>
      <c r="FJ28" s="22">
        <v>0</v>
      </c>
      <c r="FK28" s="22" t="s">
        <v>544</v>
      </c>
      <c r="FL28" s="22">
        <v>-117580.55</v>
      </c>
      <c r="FM28" s="21" t="s">
        <v>490</v>
      </c>
      <c r="FN28" s="22">
        <v>0</v>
      </c>
      <c r="FO28" s="22">
        <v>0</v>
      </c>
      <c r="FP28" s="22" t="s">
        <v>490</v>
      </c>
      <c r="FQ28" s="22" t="s">
        <v>586</v>
      </c>
      <c r="FR28" s="22">
        <v>0</v>
      </c>
      <c r="FS28" s="25" t="s">
        <v>20</v>
      </c>
      <c r="FT28" s="22">
        <v>0</v>
      </c>
      <c r="FU28" s="26">
        <v>43055.582268518519</v>
      </c>
      <c r="FV28" s="20" t="s">
        <v>543</v>
      </c>
      <c r="FW28" s="22">
        <v>0</v>
      </c>
      <c r="FX28" s="22">
        <v>0</v>
      </c>
      <c r="FY28" s="22">
        <v>0</v>
      </c>
      <c r="FZ28" s="22">
        <v>43053</v>
      </c>
      <c r="GA28" s="33" t="s">
        <v>490</v>
      </c>
      <c r="GB28" s="4"/>
    </row>
    <row r="29" spans="1:184">
      <c r="A29" s="32">
        <v>43055</v>
      </c>
      <c r="B29" s="20">
        <v>43055.894606481481</v>
      </c>
      <c r="C29" s="21">
        <v>9985295</v>
      </c>
      <c r="D29" s="22" t="s">
        <v>1094</v>
      </c>
      <c r="E29" s="22" t="s">
        <v>38</v>
      </c>
      <c r="F29" s="67" t="s">
        <v>78</v>
      </c>
      <c r="G29" s="44"/>
      <c r="H29" s="44"/>
      <c r="I29" s="44"/>
      <c r="J29" s="44" t="s">
        <v>175</v>
      </c>
      <c r="K29" s="44"/>
      <c r="L29" s="44"/>
      <c r="M29" s="25" t="str">
        <f t="shared" si="0"/>
        <v>MATCH</v>
      </c>
      <c r="N29" s="64">
        <v>55000000</v>
      </c>
      <c r="O29" s="25" t="str">
        <f t="shared" si="1"/>
        <v>MATCH</v>
      </c>
      <c r="P29" s="64">
        <v>55000000</v>
      </c>
      <c r="Q29" s="68">
        <v>43055</v>
      </c>
      <c r="R29" s="68">
        <v>43055.894606481481</v>
      </c>
      <c r="S29" s="44" t="s">
        <v>76</v>
      </c>
      <c r="T29" s="44"/>
      <c r="U29" s="44"/>
      <c r="V29" s="44"/>
      <c r="W29" s="44"/>
      <c r="X29" s="25" t="str">
        <f t="shared" si="2"/>
        <v>MATCH</v>
      </c>
      <c r="Y29" s="69">
        <v>7515203</v>
      </c>
      <c r="Z29" s="25" t="str">
        <f t="shared" si="3"/>
        <v>MATCH</v>
      </c>
      <c r="AA29" s="44" t="s">
        <v>1</v>
      </c>
      <c r="AB29" s="44" t="s">
        <v>3</v>
      </c>
      <c r="AC29" s="44" t="s">
        <v>1093</v>
      </c>
      <c r="AD29" s="44" t="s">
        <v>22</v>
      </c>
      <c r="AE29" s="44" t="s">
        <v>34</v>
      </c>
      <c r="AF29" s="44" t="s">
        <v>20</v>
      </c>
      <c r="AG29" s="44"/>
      <c r="AH29" s="44"/>
      <c r="AI29" s="44" t="s">
        <v>33</v>
      </c>
      <c r="AJ29" s="44" t="s">
        <v>20</v>
      </c>
      <c r="AK29" s="44" t="s">
        <v>33</v>
      </c>
      <c r="AL29" s="44"/>
      <c r="AM29" s="44"/>
      <c r="AN29" s="44"/>
      <c r="AO29" s="44"/>
      <c r="AP29" s="44"/>
      <c r="AQ29" s="25" t="str">
        <f t="shared" si="4"/>
        <v>MATCH</v>
      </c>
      <c r="AR29" s="44" t="s">
        <v>73</v>
      </c>
      <c r="AS29" s="44"/>
      <c r="AT29" s="25" t="str">
        <f t="shared" si="5"/>
        <v>MATCH</v>
      </c>
      <c r="AU29" s="44" t="s">
        <v>32</v>
      </c>
      <c r="AV29" s="44"/>
      <c r="AW29" s="44"/>
      <c r="AX29" s="44"/>
      <c r="AY29" s="44" t="s">
        <v>72</v>
      </c>
      <c r="AZ29" s="44" t="s">
        <v>171</v>
      </c>
      <c r="BA29" s="44" t="s">
        <v>171</v>
      </c>
      <c r="BB29" s="44" t="s">
        <v>170</v>
      </c>
      <c r="BC29" s="44" t="s">
        <v>101</v>
      </c>
      <c r="BD29" s="44"/>
      <c r="BE29" s="44" t="s">
        <v>59</v>
      </c>
      <c r="BF29" s="44" t="s">
        <v>1030</v>
      </c>
      <c r="BG29" s="44" t="s">
        <v>1030</v>
      </c>
      <c r="BH29" s="44"/>
      <c r="BI29" s="44"/>
      <c r="BJ29" s="44"/>
      <c r="BK29" s="44"/>
      <c r="BL29" s="44"/>
      <c r="BM29" s="44"/>
      <c r="BN29" s="44"/>
      <c r="BO29" s="44"/>
      <c r="BP29" s="44"/>
      <c r="BQ29" s="44"/>
      <c r="BR29" s="44"/>
      <c r="BS29" s="44"/>
      <c r="BT29" s="44"/>
      <c r="BU29" s="44"/>
      <c r="BV29" s="44"/>
      <c r="BW29" s="44" t="s">
        <v>68</v>
      </c>
      <c r="BX29" s="25" t="str">
        <f t="shared" si="6"/>
        <v>MATCH</v>
      </c>
      <c r="BY29" s="69">
        <v>28858373</v>
      </c>
      <c r="BZ29" s="25" t="str">
        <f t="shared" si="7"/>
        <v>MATCH</v>
      </c>
      <c r="CA29" s="22"/>
      <c r="CB29" s="22"/>
      <c r="CC29" s="22"/>
      <c r="CD29" s="22" t="s">
        <v>23</v>
      </c>
      <c r="CE29" s="22" t="s">
        <v>22</v>
      </c>
      <c r="CF29" s="22"/>
      <c r="CG29" s="22"/>
      <c r="CH29" s="22"/>
      <c r="CI29" s="22" t="s">
        <v>21</v>
      </c>
      <c r="CJ29" s="22" t="s">
        <v>1</v>
      </c>
      <c r="CK29" s="22"/>
      <c r="CL29" s="34"/>
      <c r="CM29" s="51"/>
      <c r="CN29" s="54">
        <f>LOOKUP(Y29,SACM!$A$2:$A$163,SACM!$A$2:$A$163)</f>
        <v>7515203</v>
      </c>
      <c r="CO29" s="24">
        <v>43055</v>
      </c>
      <c r="CP29" s="21">
        <v>814</v>
      </c>
      <c r="CQ29" s="21">
        <v>19433</v>
      </c>
      <c r="CR29" s="21">
        <v>0</v>
      </c>
      <c r="CS29" s="21">
        <v>1</v>
      </c>
      <c r="CT29" s="21">
        <v>3</v>
      </c>
      <c r="CU29" s="21">
        <v>-2</v>
      </c>
      <c r="CV29" s="21">
        <f t="shared" si="8"/>
        <v>55000000</v>
      </c>
      <c r="CW29" s="23">
        <v>-55000000</v>
      </c>
      <c r="CX29" s="22" t="s">
        <v>522</v>
      </c>
      <c r="CY29" s="21">
        <v>1</v>
      </c>
      <c r="CZ29" s="20">
        <v>43055.685057870367</v>
      </c>
      <c r="DA29" s="22" t="s">
        <v>501</v>
      </c>
      <c r="DB29" s="21">
        <v>6833783</v>
      </c>
      <c r="DC29" s="22" t="s">
        <v>556</v>
      </c>
      <c r="DD29" s="21">
        <v>86017</v>
      </c>
      <c r="DE29" s="21">
        <v>2</v>
      </c>
      <c r="DF29" s="22">
        <v>0</v>
      </c>
      <c r="DG29" s="21">
        <v>0</v>
      </c>
      <c r="DH29" s="22" t="s">
        <v>490</v>
      </c>
      <c r="DI29" s="22">
        <v>0</v>
      </c>
      <c r="DJ29" s="22">
        <v>0</v>
      </c>
      <c r="DK29" s="22">
        <v>0</v>
      </c>
      <c r="DL29" s="22" t="s">
        <v>499</v>
      </c>
      <c r="DM29" s="26">
        <v>43055.686273148145</v>
      </c>
      <c r="DN29" s="20" t="s">
        <v>520</v>
      </c>
      <c r="DO29" s="22">
        <v>0</v>
      </c>
      <c r="DP29" s="59" t="s">
        <v>78</v>
      </c>
      <c r="DQ29" s="22" t="s">
        <v>518</v>
      </c>
      <c r="DR29" s="22">
        <v>0</v>
      </c>
      <c r="DS29" s="22">
        <v>0</v>
      </c>
      <c r="DT29" s="22">
        <v>0</v>
      </c>
      <c r="DU29" s="21">
        <v>0</v>
      </c>
      <c r="DV29" s="21">
        <v>0</v>
      </c>
      <c r="DW29" s="22">
        <v>0</v>
      </c>
      <c r="DX29" s="25" t="s">
        <v>32</v>
      </c>
      <c r="DY29" s="25" t="s">
        <v>73</v>
      </c>
      <c r="DZ29" s="22">
        <v>0</v>
      </c>
      <c r="EA29" s="22">
        <v>0</v>
      </c>
      <c r="EB29" s="22">
        <v>0</v>
      </c>
      <c r="EC29" s="22" t="s">
        <v>496</v>
      </c>
      <c r="ED29" s="22">
        <v>0</v>
      </c>
      <c r="EE29" s="22" t="s">
        <v>21</v>
      </c>
      <c r="EF29" s="22">
        <v>0</v>
      </c>
      <c r="EG29" s="22" t="s">
        <v>490</v>
      </c>
      <c r="EH29" s="25">
        <v>28858373</v>
      </c>
      <c r="EI29" s="21">
        <v>0</v>
      </c>
      <c r="EJ29" s="21">
        <v>3</v>
      </c>
      <c r="EK29" s="21">
        <v>0</v>
      </c>
      <c r="EL29" s="22" t="s">
        <v>490</v>
      </c>
      <c r="EM29" s="22">
        <v>0</v>
      </c>
      <c r="EN29" s="22">
        <v>0</v>
      </c>
      <c r="EO29" s="22" t="s">
        <v>490</v>
      </c>
      <c r="EP29" s="22">
        <v>1</v>
      </c>
      <c r="EQ29" s="21">
        <v>0</v>
      </c>
      <c r="ER29" s="22">
        <v>4</v>
      </c>
      <c r="ES29" s="21">
        <v>5</v>
      </c>
      <c r="ET29" s="21">
        <v>0</v>
      </c>
      <c r="EU29" s="22" t="s">
        <v>490</v>
      </c>
      <c r="EV29" s="22" t="s">
        <v>517</v>
      </c>
      <c r="EW29" s="22">
        <v>0</v>
      </c>
      <c r="EX29" s="22">
        <v>0</v>
      </c>
      <c r="EY29" s="22">
        <v>0</v>
      </c>
      <c r="EZ29" s="22">
        <v>0</v>
      </c>
      <c r="FA29" s="22" t="s">
        <v>490</v>
      </c>
      <c r="FB29" s="22">
        <v>0</v>
      </c>
      <c r="FC29" s="22">
        <v>0</v>
      </c>
      <c r="FD29" s="22" t="s">
        <v>494</v>
      </c>
      <c r="FE29" s="22">
        <v>0</v>
      </c>
      <c r="FF29" s="22" t="s">
        <v>493</v>
      </c>
      <c r="FG29" s="22" t="s">
        <v>492</v>
      </c>
      <c r="FH29" s="22">
        <v>0</v>
      </c>
      <c r="FI29" s="22" t="s">
        <v>491</v>
      </c>
      <c r="FJ29" s="22">
        <v>0</v>
      </c>
      <c r="FK29" s="22" t="s">
        <v>503</v>
      </c>
      <c r="FL29" s="22">
        <v>-55000000</v>
      </c>
      <c r="FM29" s="21" t="s">
        <v>490</v>
      </c>
      <c r="FN29" s="22">
        <v>0</v>
      </c>
      <c r="FO29" s="22">
        <v>0</v>
      </c>
      <c r="FP29" s="22" t="s">
        <v>490</v>
      </c>
      <c r="FQ29" s="22">
        <v>0</v>
      </c>
      <c r="FR29" s="22">
        <v>0</v>
      </c>
      <c r="FS29" s="25" t="s">
        <v>20</v>
      </c>
      <c r="FT29" s="22">
        <v>0</v>
      </c>
      <c r="FU29" s="26">
        <v>43055.686273148145</v>
      </c>
      <c r="FV29" s="20" t="s">
        <v>21</v>
      </c>
      <c r="FW29" s="22">
        <v>0</v>
      </c>
      <c r="FX29" s="22">
        <v>0</v>
      </c>
      <c r="FY29" s="22">
        <v>0</v>
      </c>
      <c r="FZ29" s="22">
        <v>43055</v>
      </c>
      <c r="GA29" s="33" t="s">
        <v>490</v>
      </c>
      <c r="GB29" s="4"/>
    </row>
    <row r="30" spans="1:184">
      <c r="A30" s="32">
        <v>43055</v>
      </c>
      <c r="B30" s="20">
        <v>43055.900821759256</v>
      </c>
      <c r="C30" s="21">
        <v>9985298</v>
      </c>
      <c r="D30" s="22" t="s">
        <v>1092</v>
      </c>
      <c r="E30" s="22" t="s">
        <v>38</v>
      </c>
      <c r="F30" s="67" t="s">
        <v>78</v>
      </c>
      <c r="G30" s="44"/>
      <c r="H30" s="44"/>
      <c r="I30" s="44"/>
      <c r="J30" s="44" t="s">
        <v>926</v>
      </c>
      <c r="K30" s="44"/>
      <c r="L30" s="44"/>
      <c r="M30" s="25" t="str">
        <f t="shared" si="0"/>
        <v>MATCH</v>
      </c>
      <c r="N30" s="64">
        <v>35000000</v>
      </c>
      <c r="O30" s="25" t="str">
        <f t="shared" si="1"/>
        <v>MATCH</v>
      </c>
      <c r="P30" s="64">
        <v>35000000</v>
      </c>
      <c r="Q30" s="68">
        <v>43055</v>
      </c>
      <c r="R30" s="68">
        <v>43055.900821759256</v>
      </c>
      <c r="S30" s="44" t="s">
        <v>76</v>
      </c>
      <c r="T30" s="44"/>
      <c r="U30" s="44" t="s">
        <v>924</v>
      </c>
      <c r="V30" s="44"/>
      <c r="W30" s="44"/>
      <c r="X30" s="25" t="str">
        <f t="shared" si="2"/>
        <v>MATCH</v>
      </c>
      <c r="Y30" s="69">
        <v>7515206</v>
      </c>
      <c r="Z30" s="25" t="str">
        <f t="shared" si="3"/>
        <v>MATCH</v>
      </c>
      <c r="AA30" s="44" t="s">
        <v>1</v>
      </c>
      <c r="AB30" s="44" t="s">
        <v>3</v>
      </c>
      <c r="AC30" s="44" t="s">
        <v>1091</v>
      </c>
      <c r="AD30" s="44" t="s">
        <v>22</v>
      </c>
      <c r="AE30" s="44" t="s">
        <v>34</v>
      </c>
      <c r="AF30" s="44" t="s">
        <v>20</v>
      </c>
      <c r="AG30" s="44"/>
      <c r="AH30" s="44"/>
      <c r="AI30" s="44" t="s">
        <v>33</v>
      </c>
      <c r="AJ30" s="44" t="s">
        <v>20</v>
      </c>
      <c r="AK30" s="44" t="s">
        <v>33</v>
      </c>
      <c r="AL30" s="44"/>
      <c r="AM30" s="44"/>
      <c r="AN30" s="44"/>
      <c r="AO30" s="44"/>
      <c r="AP30" s="44"/>
      <c r="AQ30" s="25" t="str">
        <f t="shared" si="4"/>
        <v>MATCH</v>
      </c>
      <c r="AR30" s="44" t="s">
        <v>73</v>
      </c>
      <c r="AS30" s="44"/>
      <c r="AT30" s="25" t="str">
        <f t="shared" si="5"/>
        <v>MATCH</v>
      </c>
      <c r="AU30" s="44" t="s">
        <v>121</v>
      </c>
      <c r="AV30" s="44"/>
      <c r="AW30" s="44"/>
      <c r="AX30" s="44"/>
      <c r="AY30" s="44" t="s">
        <v>72</v>
      </c>
      <c r="AZ30" s="44" t="s">
        <v>924</v>
      </c>
      <c r="BA30" s="44" t="s">
        <v>924</v>
      </c>
      <c r="BB30" s="44"/>
      <c r="BC30" s="44"/>
      <c r="BD30" s="44"/>
      <c r="BE30" s="44"/>
      <c r="BF30" s="44" t="s">
        <v>923</v>
      </c>
      <c r="BG30" s="44" t="s">
        <v>923</v>
      </c>
      <c r="BH30" s="44"/>
      <c r="BI30" s="44"/>
      <c r="BJ30" s="44"/>
      <c r="BK30" s="44"/>
      <c r="BL30" s="44"/>
      <c r="BM30" s="44"/>
      <c r="BN30" s="44"/>
      <c r="BO30" s="44"/>
      <c r="BP30" s="44"/>
      <c r="BQ30" s="44"/>
      <c r="BR30" s="44"/>
      <c r="BS30" s="44"/>
      <c r="BT30" s="44"/>
      <c r="BU30" s="44"/>
      <c r="BV30" s="44"/>
      <c r="BW30" s="44" t="s">
        <v>68</v>
      </c>
      <c r="BX30" s="25" t="str">
        <f t="shared" si="6"/>
        <v>MATCH</v>
      </c>
      <c r="BY30" s="69">
        <v>28858491</v>
      </c>
      <c r="BZ30" s="25" t="str">
        <f t="shared" si="7"/>
        <v>MATCH</v>
      </c>
      <c r="CA30" s="22"/>
      <c r="CB30" s="22"/>
      <c r="CC30" s="22"/>
      <c r="CD30" s="22" t="s">
        <v>23</v>
      </c>
      <c r="CE30" s="22" t="s">
        <v>22</v>
      </c>
      <c r="CF30" s="22"/>
      <c r="CG30" s="22"/>
      <c r="CH30" s="22"/>
      <c r="CI30" s="22" t="s">
        <v>21</v>
      </c>
      <c r="CJ30" s="22" t="s">
        <v>1</v>
      </c>
      <c r="CK30" s="22"/>
      <c r="CL30" s="34"/>
      <c r="CM30" s="51"/>
      <c r="CN30" s="54">
        <f>LOOKUP(Y30,SACM!$A$2:$A$163,SACM!$A$2:$A$163)</f>
        <v>7515206</v>
      </c>
      <c r="CO30" s="24">
        <v>43055</v>
      </c>
      <c r="CP30" s="21">
        <v>814</v>
      </c>
      <c r="CQ30" s="21">
        <v>19497</v>
      </c>
      <c r="CR30" s="21">
        <v>0</v>
      </c>
      <c r="CS30" s="21">
        <v>1</v>
      </c>
      <c r="CT30" s="22">
        <v>3</v>
      </c>
      <c r="CU30" s="21">
        <v>-2</v>
      </c>
      <c r="CV30" s="21">
        <f t="shared" si="8"/>
        <v>35000000</v>
      </c>
      <c r="CW30" s="23">
        <v>-35000000</v>
      </c>
      <c r="CX30" s="22" t="s">
        <v>522</v>
      </c>
      <c r="CY30" s="21">
        <v>1</v>
      </c>
      <c r="CZ30" s="20">
        <v>43055.687696759262</v>
      </c>
      <c r="DA30" s="22" t="s">
        <v>501</v>
      </c>
      <c r="DB30" s="21">
        <v>6833786</v>
      </c>
      <c r="DC30" s="22" t="s">
        <v>556</v>
      </c>
      <c r="DD30" s="21">
        <v>86019</v>
      </c>
      <c r="DE30" s="21">
        <v>2</v>
      </c>
      <c r="DF30" s="22">
        <v>0</v>
      </c>
      <c r="DG30" s="21">
        <v>0</v>
      </c>
      <c r="DH30" s="22" t="s">
        <v>490</v>
      </c>
      <c r="DI30" s="22">
        <v>0</v>
      </c>
      <c r="DJ30" s="22">
        <v>0</v>
      </c>
      <c r="DK30" s="22">
        <v>0</v>
      </c>
      <c r="DL30" s="22" t="s">
        <v>499</v>
      </c>
      <c r="DM30" s="26">
        <v>43055.692499999997</v>
      </c>
      <c r="DN30" s="20" t="s">
        <v>520</v>
      </c>
      <c r="DO30" s="22">
        <v>0</v>
      </c>
      <c r="DP30" s="59" t="s">
        <v>78</v>
      </c>
      <c r="DQ30" s="22" t="s">
        <v>518</v>
      </c>
      <c r="DR30" s="22">
        <v>0</v>
      </c>
      <c r="DS30" s="22">
        <v>0</v>
      </c>
      <c r="DT30" s="22">
        <v>0</v>
      </c>
      <c r="DU30" s="21">
        <v>0</v>
      </c>
      <c r="DV30" s="21">
        <v>0</v>
      </c>
      <c r="DW30" s="22">
        <v>0</v>
      </c>
      <c r="DX30" s="25" t="s">
        <v>121</v>
      </c>
      <c r="DY30" s="25" t="s">
        <v>73</v>
      </c>
      <c r="DZ30" s="22">
        <v>0</v>
      </c>
      <c r="EA30" s="22">
        <v>0</v>
      </c>
      <c r="EB30" s="22">
        <v>0</v>
      </c>
      <c r="EC30" s="22" t="s">
        <v>496</v>
      </c>
      <c r="ED30" s="22">
        <v>0</v>
      </c>
      <c r="EE30" s="22" t="s">
        <v>21</v>
      </c>
      <c r="EF30" s="22">
        <v>0</v>
      </c>
      <c r="EG30" s="22" t="s">
        <v>490</v>
      </c>
      <c r="EH30" s="25">
        <v>28858491</v>
      </c>
      <c r="EI30" s="21">
        <v>0</v>
      </c>
      <c r="EJ30" s="21">
        <v>3</v>
      </c>
      <c r="EK30" s="21">
        <v>0</v>
      </c>
      <c r="EL30" s="22" t="s">
        <v>490</v>
      </c>
      <c r="EM30" s="22">
        <v>0</v>
      </c>
      <c r="EN30" s="22">
        <v>0</v>
      </c>
      <c r="EO30" s="22" t="s">
        <v>490</v>
      </c>
      <c r="EP30" s="22">
        <v>1</v>
      </c>
      <c r="EQ30" s="21">
        <v>0</v>
      </c>
      <c r="ER30" s="22">
        <v>2</v>
      </c>
      <c r="ES30" s="21">
        <v>5</v>
      </c>
      <c r="ET30" s="21">
        <v>0</v>
      </c>
      <c r="EU30" s="22" t="s">
        <v>490</v>
      </c>
      <c r="EV30" s="22" t="s">
        <v>517</v>
      </c>
      <c r="EW30" s="22">
        <v>0</v>
      </c>
      <c r="EX30" s="22">
        <v>0</v>
      </c>
      <c r="EY30" s="22">
        <v>0</v>
      </c>
      <c r="EZ30" s="22">
        <v>0</v>
      </c>
      <c r="FA30" s="22" t="s">
        <v>490</v>
      </c>
      <c r="FB30" s="22">
        <v>0</v>
      </c>
      <c r="FC30" s="22">
        <v>0</v>
      </c>
      <c r="FD30" s="22" t="s">
        <v>494</v>
      </c>
      <c r="FE30" s="22">
        <v>0</v>
      </c>
      <c r="FF30" s="22" t="s">
        <v>493</v>
      </c>
      <c r="FG30" s="22" t="s">
        <v>492</v>
      </c>
      <c r="FH30" s="22">
        <v>0</v>
      </c>
      <c r="FI30" s="22" t="s">
        <v>491</v>
      </c>
      <c r="FJ30" s="22">
        <v>0</v>
      </c>
      <c r="FK30" s="22" t="s">
        <v>503</v>
      </c>
      <c r="FL30" s="22">
        <v>-35000000</v>
      </c>
      <c r="FM30" s="21" t="s">
        <v>490</v>
      </c>
      <c r="FN30" s="22">
        <v>0</v>
      </c>
      <c r="FO30" s="22">
        <v>0</v>
      </c>
      <c r="FP30" s="22" t="s">
        <v>490</v>
      </c>
      <c r="FQ30" s="22">
        <v>0</v>
      </c>
      <c r="FR30" s="22">
        <v>0</v>
      </c>
      <c r="FS30" s="25" t="s">
        <v>20</v>
      </c>
      <c r="FT30" s="22">
        <v>0</v>
      </c>
      <c r="FU30" s="26">
        <v>43055.692499999997</v>
      </c>
      <c r="FV30" s="20" t="s">
        <v>21</v>
      </c>
      <c r="FW30" s="22">
        <v>0</v>
      </c>
      <c r="FX30" s="22">
        <v>0</v>
      </c>
      <c r="FY30" s="22">
        <v>0</v>
      </c>
      <c r="FZ30" s="22">
        <v>43055</v>
      </c>
      <c r="GA30" s="33" t="s">
        <v>490</v>
      </c>
      <c r="GB30" s="4"/>
    </row>
    <row r="31" spans="1:184">
      <c r="A31" s="32">
        <v>43055</v>
      </c>
      <c r="B31" s="20">
        <v>43055.604803240742</v>
      </c>
      <c r="C31" s="21">
        <v>9976778</v>
      </c>
      <c r="D31" s="22" t="s">
        <v>209</v>
      </c>
      <c r="E31" s="22" t="s">
        <v>38</v>
      </c>
      <c r="F31" s="67">
        <v>13174174</v>
      </c>
      <c r="G31" s="44"/>
      <c r="H31" s="44"/>
      <c r="I31" s="44"/>
      <c r="J31" s="44" t="s">
        <v>208</v>
      </c>
      <c r="K31" s="44"/>
      <c r="L31" s="44"/>
      <c r="M31" s="25" t="str">
        <f t="shared" si="0"/>
        <v>MATCH</v>
      </c>
      <c r="N31" s="64">
        <v>92631.08</v>
      </c>
      <c r="O31" s="25" t="str">
        <f t="shared" si="1"/>
        <v>MATCH</v>
      </c>
      <c r="P31" s="64">
        <v>121981.237698</v>
      </c>
      <c r="Q31" s="68">
        <v>43055</v>
      </c>
      <c r="R31" s="68">
        <v>43055.604803240742</v>
      </c>
      <c r="S31" s="44"/>
      <c r="T31" s="44"/>
      <c r="U31" s="44"/>
      <c r="V31" s="44"/>
      <c r="W31" s="44"/>
      <c r="X31" s="25" t="str">
        <f t="shared" si="2"/>
        <v>MATCH</v>
      </c>
      <c r="Y31" s="69">
        <v>7514222</v>
      </c>
      <c r="Z31" s="25" t="str">
        <f t="shared" si="3"/>
        <v>MATCH</v>
      </c>
      <c r="AA31" s="44" t="s">
        <v>1</v>
      </c>
      <c r="AB31" s="44" t="s">
        <v>9</v>
      </c>
      <c r="AC31" s="44"/>
      <c r="AD31" s="44" t="s">
        <v>22</v>
      </c>
      <c r="AE31" s="44" t="s">
        <v>34</v>
      </c>
      <c r="AF31" s="44" t="s">
        <v>20</v>
      </c>
      <c r="AG31" s="44"/>
      <c r="AH31" s="44"/>
      <c r="AI31" s="44" t="s">
        <v>33</v>
      </c>
      <c r="AJ31" s="44" t="s">
        <v>20</v>
      </c>
      <c r="AK31" s="44" t="s">
        <v>33</v>
      </c>
      <c r="AL31" s="44"/>
      <c r="AM31" s="44"/>
      <c r="AN31" s="44"/>
      <c r="AO31" s="44"/>
      <c r="AP31" s="44"/>
      <c r="AQ31" s="25" t="str">
        <f t="shared" si="4"/>
        <v>MATCH</v>
      </c>
      <c r="AR31" s="44" t="s">
        <v>63</v>
      </c>
      <c r="AS31" s="44"/>
      <c r="AT31" s="25" t="str">
        <f t="shared" si="5"/>
        <v>MATCH</v>
      </c>
      <c r="AU31" s="44" t="s">
        <v>31</v>
      </c>
      <c r="AV31" s="44"/>
      <c r="AW31" s="44"/>
      <c r="AX31" s="44"/>
      <c r="AY31" s="44"/>
      <c r="AZ31" s="44" t="s">
        <v>207</v>
      </c>
      <c r="BA31" s="44" t="s">
        <v>207</v>
      </c>
      <c r="BB31" s="44" t="s">
        <v>206</v>
      </c>
      <c r="BC31" s="44" t="s">
        <v>205</v>
      </c>
      <c r="BD31" s="44"/>
      <c r="BE31" s="44" t="s">
        <v>204</v>
      </c>
      <c r="BF31" s="44" t="s">
        <v>203</v>
      </c>
      <c r="BG31" s="44" t="s">
        <v>203</v>
      </c>
      <c r="BH31" s="44" t="s">
        <v>202</v>
      </c>
      <c r="BI31" s="44" t="s">
        <v>184</v>
      </c>
      <c r="BJ31" s="44"/>
      <c r="BK31" s="44" t="s">
        <v>183</v>
      </c>
      <c r="BL31" s="44"/>
      <c r="BM31" s="44"/>
      <c r="BN31" s="44"/>
      <c r="BO31" s="44"/>
      <c r="BP31" s="44"/>
      <c r="BQ31" s="44"/>
      <c r="BR31" s="44" t="s">
        <v>27</v>
      </c>
      <c r="BS31" s="44" t="s">
        <v>26</v>
      </c>
      <c r="BT31" s="44" t="s">
        <v>0</v>
      </c>
      <c r="BU31" s="44" t="s">
        <v>4</v>
      </c>
      <c r="BV31" s="44" t="s">
        <v>25</v>
      </c>
      <c r="BW31" s="44" t="s">
        <v>24</v>
      </c>
      <c r="BX31" s="25" t="str">
        <f t="shared" si="6"/>
        <v>MATCH</v>
      </c>
      <c r="BY31" s="69">
        <v>28853720</v>
      </c>
      <c r="BZ31" s="25" t="str">
        <f t="shared" si="7"/>
        <v>MATCH</v>
      </c>
      <c r="CA31" s="22" t="s">
        <v>9</v>
      </c>
      <c r="CB31" s="22"/>
      <c r="CC31" s="22"/>
      <c r="CD31" s="22" t="s">
        <v>23</v>
      </c>
      <c r="CE31" s="22" t="s">
        <v>22</v>
      </c>
      <c r="CF31" s="22"/>
      <c r="CG31" s="22"/>
      <c r="CH31" s="22"/>
      <c r="CI31" s="22" t="s">
        <v>21</v>
      </c>
      <c r="CJ31" s="22" t="s">
        <v>1</v>
      </c>
      <c r="CK31" s="22"/>
      <c r="CL31" s="34"/>
      <c r="CM31" s="51"/>
      <c r="CN31" s="54">
        <f>LOOKUP(Y31,SACM!$A$2:$A$163,SACM!$A$2:$A$163)</f>
        <v>7514222</v>
      </c>
      <c r="CO31" s="24">
        <v>43055</v>
      </c>
      <c r="CP31" s="21">
        <v>726</v>
      </c>
      <c r="CQ31" s="21">
        <v>19711</v>
      </c>
      <c r="CR31" s="21">
        <v>2</v>
      </c>
      <c r="CS31" s="21">
        <v>3</v>
      </c>
      <c r="CT31" s="22">
        <v>3</v>
      </c>
      <c r="CU31" s="21">
        <v>-2</v>
      </c>
      <c r="CV31" s="21">
        <f t="shared" si="8"/>
        <v>92631.08</v>
      </c>
      <c r="CW31" s="23">
        <v>-92631.08</v>
      </c>
      <c r="CX31" s="22" t="s">
        <v>503</v>
      </c>
      <c r="CY31" s="21">
        <v>1</v>
      </c>
      <c r="CZ31" s="20">
        <v>43055.377256944441</v>
      </c>
      <c r="DA31" s="22" t="s">
        <v>501</v>
      </c>
      <c r="DB31" s="21">
        <v>6832802</v>
      </c>
      <c r="DC31" s="22" t="s">
        <v>8</v>
      </c>
      <c r="DD31" s="21">
        <v>85984</v>
      </c>
      <c r="DE31" s="21">
        <v>2</v>
      </c>
      <c r="DF31" s="22">
        <v>0</v>
      </c>
      <c r="DG31" s="21">
        <v>0</v>
      </c>
      <c r="DH31" s="22" t="s">
        <v>490</v>
      </c>
      <c r="DI31" s="22">
        <v>0</v>
      </c>
      <c r="DJ31" s="22">
        <v>0</v>
      </c>
      <c r="DK31" s="22">
        <v>0</v>
      </c>
      <c r="DL31" s="22" t="s">
        <v>499</v>
      </c>
      <c r="DM31" s="26">
        <v>43055.396481481483</v>
      </c>
      <c r="DN31" s="20" t="s">
        <v>535</v>
      </c>
      <c r="DO31" s="22">
        <v>0</v>
      </c>
      <c r="DP31" s="59">
        <v>13174174</v>
      </c>
      <c r="DQ31" s="22" t="s">
        <v>534</v>
      </c>
      <c r="DR31" s="22">
        <v>0</v>
      </c>
      <c r="DS31" s="22">
        <v>0</v>
      </c>
      <c r="DT31" s="22">
        <v>0</v>
      </c>
      <c r="DU31" s="21">
        <v>0</v>
      </c>
      <c r="DV31" s="21">
        <v>0</v>
      </c>
      <c r="DW31" s="22" t="s">
        <v>533</v>
      </c>
      <c r="DX31" s="25" t="s">
        <v>31</v>
      </c>
      <c r="DY31" s="25" t="s">
        <v>63</v>
      </c>
      <c r="DZ31" s="22">
        <v>0</v>
      </c>
      <c r="EA31" s="22">
        <v>0</v>
      </c>
      <c r="EB31" s="22">
        <v>0</v>
      </c>
      <c r="EC31" s="22" t="s">
        <v>496</v>
      </c>
      <c r="ED31" s="22">
        <v>0</v>
      </c>
      <c r="EE31" s="22" t="s">
        <v>21</v>
      </c>
      <c r="EF31" s="22">
        <v>0</v>
      </c>
      <c r="EG31" s="22" t="s">
        <v>490</v>
      </c>
      <c r="EH31" s="25">
        <v>28853720</v>
      </c>
      <c r="EI31" s="21">
        <v>0</v>
      </c>
      <c r="EJ31" s="21">
        <v>3</v>
      </c>
      <c r="EK31" s="21">
        <v>0</v>
      </c>
      <c r="EL31" s="22" t="s">
        <v>490</v>
      </c>
      <c r="EM31" s="22">
        <v>0</v>
      </c>
      <c r="EN31" s="22">
        <v>0</v>
      </c>
      <c r="EO31" s="22" t="s">
        <v>490</v>
      </c>
      <c r="EP31" s="22">
        <v>1</v>
      </c>
      <c r="EQ31" s="21">
        <v>501</v>
      </c>
      <c r="ER31" s="22">
        <v>402</v>
      </c>
      <c r="ES31" s="21">
        <v>501</v>
      </c>
      <c r="ET31" s="21">
        <v>0</v>
      </c>
      <c r="EU31" s="22" t="s">
        <v>490</v>
      </c>
      <c r="EV31" s="22" t="s">
        <v>524</v>
      </c>
      <c r="EW31" s="22">
        <v>0</v>
      </c>
      <c r="EX31" s="22">
        <v>0</v>
      </c>
      <c r="EY31" s="22">
        <v>0</v>
      </c>
      <c r="EZ31" s="22">
        <v>0</v>
      </c>
      <c r="FA31" s="22" t="s">
        <v>490</v>
      </c>
      <c r="FB31" s="22">
        <v>0</v>
      </c>
      <c r="FC31" s="22">
        <v>0</v>
      </c>
      <c r="FD31" s="22" t="s">
        <v>494</v>
      </c>
      <c r="FE31" s="22">
        <v>0</v>
      </c>
      <c r="FF31" s="22" t="s">
        <v>493</v>
      </c>
      <c r="FG31" s="22" t="s">
        <v>492</v>
      </c>
      <c r="FH31" s="22">
        <v>0</v>
      </c>
      <c r="FI31" s="22" t="s">
        <v>491</v>
      </c>
      <c r="FJ31" s="22">
        <v>0</v>
      </c>
      <c r="FK31" s="22">
        <v>0</v>
      </c>
      <c r="FL31" s="22">
        <v>-92683.97</v>
      </c>
      <c r="FM31" s="21" t="s">
        <v>499</v>
      </c>
      <c r="FN31" s="22">
        <v>501</v>
      </c>
      <c r="FO31" s="22" t="s">
        <v>63</v>
      </c>
      <c r="FP31" s="22" t="s">
        <v>499</v>
      </c>
      <c r="FQ31" s="22">
        <v>0</v>
      </c>
      <c r="FR31" s="22">
        <v>0</v>
      </c>
      <c r="FS31" s="25" t="s">
        <v>20</v>
      </c>
      <c r="FT31" s="22">
        <v>0</v>
      </c>
      <c r="FU31" s="26">
        <v>43055.396481481483</v>
      </c>
      <c r="FV31" s="20" t="s">
        <v>21</v>
      </c>
      <c r="FW31" s="22">
        <v>0</v>
      </c>
      <c r="FX31" s="22">
        <v>0</v>
      </c>
      <c r="FY31" s="22">
        <v>0</v>
      </c>
      <c r="FZ31" s="22">
        <v>41232</v>
      </c>
      <c r="GA31" s="33" t="s">
        <v>490</v>
      </c>
      <c r="GB31" s="4"/>
    </row>
    <row r="32" spans="1:184">
      <c r="A32" s="32">
        <v>43055</v>
      </c>
      <c r="B32" s="20">
        <v>43055.770138888889</v>
      </c>
      <c r="C32" s="21">
        <v>9981189</v>
      </c>
      <c r="D32" s="22" t="s">
        <v>386</v>
      </c>
      <c r="E32" s="22" t="s">
        <v>38</v>
      </c>
      <c r="F32" s="67">
        <v>8901284513</v>
      </c>
      <c r="G32" s="44"/>
      <c r="H32" s="44"/>
      <c r="I32" s="44"/>
      <c r="J32" s="44" t="s">
        <v>37</v>
      </c>
      <c r="K32" s="44"/>
      <c r="L32" s="44"/>
      <c r="M32" s="25" t="str">
        <f t="shared" si="0"/>
        <v>MATCH</v>
      </c>
      <c r="N32" s="64">
        <v>1532208.2</v>
      </c>
      <c r="O32" s="25" t="str">
        <f t="shared" si="1"/>
        <v>MATCH</v>
      </c>
      <c r="P32" s="64">
        <v>1532208.2</v>
      </c>
      <c r="Q32" s="68">
        <v>43055</v>
      </c>
      <c r="R32" s="68">
        <v>43055.770138888889</v>
      </c>
      <c r="S32" s="44" t="s">
        <v>384</v>
      </c>
      <c r="T32" s="44"/>
      <c r="U32" s="44"/>
      <c r="V32" s="44"/>
      <c r="W32" s="44"/>
      <c r="X32" s="25" t="str">
        <f t="shared" si="2"/>
        <v>MATCH</v>
      </c>
      <c r="Y32" s="69">
        <v>7506934</v>
      </c>
      <c r="Z32" s="25" t="str">
        <f t="shared" si="3"/>
        <v>MATCH</v>
      </c>
      <c r="AA32" s="44" t="s">
        <v>1</v>
      </c>
      <c r="AB32" s="44" t="s">
        <v>3</v>
      </c>
      <c r="AC32" s="44"/>
      <c r="AD32" s="44" t="s">
        <v>23</v>
      </c>
      <c r="AE32" s="44" t="s">
        <v>34</v>
      </c>
      <c r="AF32" s="44" t="s">
        <v>20</v>
      </c>
      <c r="AG32" s="44"/>
      <c r="AH32" s="44"/>
      <c r="AI32" s="44" t="s">
        <v>33</v>
      </c>
      <c r="AJ32" s="44" t="s">
        <v>48</v>
      </c>
      <c r="AK32" s="44" t="s">
        <v>33</v>
      </c>
      <c r="AL32" s="44"/>
      <c r="AM32" s="44"/>
      <c r="AN32" s="44"/>
      <c r="AO32" s="44"/>
      <c r="AP32" s="44"/>
      <c r="AQ32" s="25" t="str">
        <f t="shared" si="4"/>
        <v>MATCH</v>
      </c>
      <c r="AR32" s="44" t="s">
        <v>32</v>
      </c>
      <c r="AS32" s="44"/>
      <c r="AT32" s="25" t="str">
        <f t="shared" si="5"/>
        <v>MATCH</v>
      </c>
      <c r="AU32" s="44" t="s">
        <v>31</v>
      </c>
      <c r="AV32" s="44"/>
      <c r="AW32" s="44"/>
      <c r="AX32" s="44"/>
      <c r="AY32" s="44"/>
      <c r="AZ32" s="44" t="s">
        <v>61</v>
      </c>
      <c r="BA32" s="44" t="s">
        <v>61</v>
      </c>
      <c r="BB32" s="44"/>
      <c r="BC32" s="44" t="s">
        <v>60</v>
      </c>
      <c r="BD32" s="44"/>
      <c r="BE32" s="44" t="s">
        <v>59</v>
      </c>
      <c r="BF32" s="44" t="s">
        <v>127</v>
      </c>
      <c r="BG32" s="44" t="s">
        <v>127</v>
      </c>
      <c r="BH32" s="44" t="s">
        <v>126</v>
      </c>
      <c r="BI32" s="44" t="s">
        <v>101</v>
      </c>
      <c r="BJ32" s="44"/>
      <c r="BK32" s="44" t="s">
        <v>59</v>
      </c>
      <c r="BL32" s="44"/>
      <c r="BM32" s="44"/>
      <c r="BN32" s="44"/>
      <c r="BO32" s="44"/>
      <c r="BP32" s="44"/>
      <c r="BQ32" s="44"/>
      <c r="BR32" s="44" t="s">
        <v>383</v>
      </c>
      <c r="BS32" s="44" t="s">
        <v>235</v>
      </c>
      <c r="BT32" s="44" t="s">
        <v>382</v>
      </c>
      <c r="BU32" s="44" t="s">
        <v>381</v>
      </c>
      <c r="BV32" s="44" t="s">
        <v>234</v>
      </c>
      <c r="BW32" s="44" t="s">
        <v>380</v>
      </c>
      <c r="BX32" s="25" t="str">
        <f t="shared" si="6"/>
        <v>MATCH</v>
      </c>
      <c r="BY32" s="69">
        <v>28856643</v>
      </c>
      <c r="BZ32" s="25" t="str">
        <f t="shared" si="7"/>
        <v>MATCH</v>
      </c>
      <c r="CA32" s="22" t="s">
        <v>3</v>
      </c>
      <c r="CB32" s="22"/>
      <c r="CC32" s="22"/>
      <c r="CD32" s="22" t="s">
        <v>22</v>
      </c>
      <c r="CE32" s="22" t="s">
        <v>22</v>
      </c>
      <c r="CF32" s="22"/>
      <c r="CG32" s="22"/>
      <c r="CH32" s="22"/>
      <c r="CI32" s="22" t="s">
        <v>21</v>
      </c>
      <c r="CJ32" s="22" t="s">
        <v>1</v>
      </c>
      <c r="CK32" s="22"/>
      <c r="CL32" s="34"/>
      <c r="CM32" s="51"/>
      <c r="CN32" s="54">
        <f>LOOKUP(Y32,SACM!$A$2:$A$163,SACM!$A$2:$A$163)</f>
        <v>7506934</v>
      </c>
      <c r="CO32" s="24">
        <v>43055</v>
      </c>
      <c r="CP32" s="21">
        <v>1161</v>
      </c>
      <c r="CQ32" s="21">
        <v>18097</v>
      </c>
      <c r="CR32" s="21">
        <v>0</v>
      </c>
      <c r="CS32" s="21">
        <v>1</v>
      </c>
      <c r="CT32" s="22">
        <v>1</v>
      </c>
      <c r="CU32" s="21">
        <v>3</v>
      </c>
      <c r="CV32" s="21">
        <f t="shared" si="8"/>
        <v>1532208.2</v>
      </c>
      <c r="CW32" s="23">
        <v>-1532208.2</v>
      </c>
      <c r="CX32" s="22" t="s">
        <v>542</v>
      </c>
      <c r="CY32" s="21">
        <v>1</v>
      </c>
      <c r="CZ32" s="20">
        <v>43055.390023148146</v>
      </c>
      <c r="DA32" s="22" t="s">
        <v>501</v>
      </c>
      <c r="DB32" s="21">
        <v>6825514</v>
      </c>
      <c r="DC32" s="22" t="s">
        <v>551</v>
      </c>
      <c r="DD32" s="21">
        <v>85824</v>
      </c>
      <c r="DE32" s="21">
        <v>3</v>
      </c>
      <c r="DF32" s="22">
        <v>0</v>
      </c>
      <c r="DG32" s="21">
        <v>0</v>
      </c>
      <c r="DH32" s="22" t="s">
        <v>490</v>
      </c>
      <c r="DI32" s="22">
        <v>0</v>
      </c>
      <c r="DJ32" s="22">
        <v>0</v>
      </c>
      <c r="DK32" s="22">
        <v>0</v>
      </c>
      <c r="DL32" s="22" t="s">
        <v>499</v>
      </c>
      <c r="DM32" s="26">
        <v>43055.56181712963</v>
      </c>
      <c r="DN32" s="20" t="s">
        <v>513</v>
      </c>
      <c r="DO32" s="22">
        <v>0</v>
      </c>
      <c r="DP32" s="59">
        <v>8901284513</v>
      </c>
      <c r="DQ32" s="22" t="s">
        <v>523</v>
      </c>
      <c r="DR32" s="22">
        <v>0</v>
      </c>
      <c r="DS32" s="22" t="s">
        <v>499</v>
      </c>
      <c r="DT32" s="22">
        <v>0</v>
      </c>
      <c r="DU32" s="21">
        <v>0</v>
      </c>
      <c r="DV32" s="21">
        <v>0</v>
      </c>
      <c r="DW32" s="22" t="s">
        <v>32</v>
      </c>
      <c r="DX32" s="25" t="s">
        <v>31</v>
      </c>
      <c r="DY32" s="25" t="s">
        <v>32</v>
      </c>
      <c r="DZ32" s="22">
        <v>0</v>
      </c>
      <c r="EA32" s="22">
        <v>0</v>
      </c>
      <c r="EB32" s="22">
        <v>0</v>
      </c>
      <c r="EC32" s="22" t="s">
        <v>496</v>
      </c>
      <c r="ED32" s="22">
        <v>0</v>
      </c>
      <c r="EE32" s="22" t="s">
        <v>21</v>
      </c>
      <c r="EF32" s="22">
        <v>0</v>
      </c>
      <c r="EG32" s="22" t="s">
        <v>490</v>
      </c>
      <c r="EH32" s="25">
        <v>28856643</v>
      </c>
      <c r="EI32" s="21">
        <v>0</v>
      </c>
      <c r="EJ32" s="21">
        <v>2</v>
      </c>
      <c r="EK32" s="21">
        <v>0</v>
      </c>
      <c r="EL32" s="22" t="s">
        <v>490</v>
      </c>
      <c r="EM32" s="22">
        <v>0</v>
      </c>
      <c r="EN32" s="22">
        <v>0</v>
      </c>
      <c r="EO32" s="22" t="s">
        <v>490</v>
      </c>
      <c r="EP32" s="22">
        <v>99</v>
      </c>
      <c r="EQ32" s="21">
        <v>4</v>
      </c>
      <c r="ER32" s="22">
        <v>402</v>
      </c>
      <c r="ES32" s="21">
        <v>4</v>
      </c>
      <c r="ET32" s="21">
        <v>0</v>
      </c>
      <c r="EU32" s="22" t="s">
        <v>490</v>
      </c>
      <c r="EV32" s="22" t="s">
        <v>517</v>
      </c>
      <c r="EW32" s="22">
        <v>0</v>
      </c>
      <c r="EX32" s="22">
        <v>0</v>
      </c>
      <c r="EY32" s="22">
        <v>0</v>
      </c>
      <c r="EZ32" s="22">
        <v>0</v>
      </c>
      <c r="FA32" s="22" t="s">
        <v>490</v>
      </c>
      <c r="FB32" s="22">
        <v>0</v>
      </c>
      <c r="FC32" s="22">
        <v>0</v>
      </c>
      <c r="FD32" s="22" t="s">
        <v>494</v>
      </c>
      <c r="FE32" s="22">
        <v>-1</v>
      </c>
      <c r="FF32" s="22" t="s">
        <v>493</v>
      </c>
      <c r="FG32" s="22" t="s">
        <v>492</v>
      </c>
      <c r="FH32" s="22">
        <v>0</v>
      </c>
      <c r="FI32" s="22" t="s">
        <v>491</v>
      </c>
      <c r="FJ32" s="22">
        <v>0</v>
      </c>
      <c r="FK32" s="22" t="s">
        <v>539</v>
      </c>
      <c r="FL32" s="22">
        <v>-1532208.2</v>
      </c>
      <c r="FM32" s="21" t="s">
        <v>490</v>
      </c>
      <c r="FN32" s="22">
        <v>0</v>
      </c>
      <c r="FO32" s="22">
        <v>0</v>
      </c>
      <c r="FP32" s="22" t="s">
        <v>490</v>
      </c>
      <c r="FQ32" s="22">
        <v>0</v>
      </c>
      <c r="FR32" s="22">
        <v>0</v>
      </c>
      <c r="FS32" s="25" t="s">
        <v>20</v>
      </c>
      <c r="FT32" s="22">
        <v>0</v>
      </c>
      <c r="FU32" s="26">
        <v>43055.56181712963</v>
      </c>
      <c r="FV32" s="20" t="s">
        <v>21</v>
      </c>
      <c r="FW32" s="22">
        <v>0</v>
      </c>
      <c r="FX32" s="22">
        <v>0</v>
      </c>
      <c r="FY32" s="22">
        <v>0</v>
      </c>
      <c r="FZ32" s="22">
        <v>43049</v>
      </c>
      <c r="GA32" s="33" t="s">
        <v>490</v>
      </c>
      <c r="GB32" s="4"/>
    </row>
    <row r="33" spans="1:184">
      <c r="A33" s="32">
        <v>43055</v>
      </c>
      <c r="B33" s="20">
        <v>43055.790046296293</v>
      </c>
      <c r="C33" s="21">
        <v>9985146</v>
      </c>
      <c r="D33" s="22" t="s">
        <v>1090</v>
      </c>
      <c r="E33" s="22" t="s">
        <v>38</v>
      </c>
      <c r="F33" s="67">
        <v>30897541</v>
      </c>
      <c r="G33" s="44"/>
      <c r="H33" s="44"/>
      <c r="I33" s="44"/>
      <c r="J33" s="44" t="s">
        <v>1089</v>
      </c>
      <c r="K33" s="44"/>
      <c r="L33" s="44"/>
      <c r="M33" s="25" t="str">
        <f t="shared" si="0"/>
        <v>MATCH</v>
      </c>
      <c r="N33" s="64">
        <v>2000000</v>
      </c>
      <c r="O33" s="25" t="str">
        <f t="shared" si="1"/>
        <v>MATCH</v>
      </c>
      <c r="P33" s="64">
        <v>2000000</v>
      </c>
      <c r="Q33" s="68">
        <v>43055</v>
      </c>
      <c r="R33" s="68">
        <v>43055.790046296293</v>
      </c>
      <c r="S33" s="44"/>
      <c r="T33" s="44"/>
      <c r="U33" s="44"/>
      <c r="V33" s="44"/>
      <c r="W33" s="44"/>
      <c r="X33" s="25" t="str">
        <f t="shared" si="2"/>
        <v>MATCH</v>
      </c>
      <c r="Y33" s="69">
        <v>7511186</v>
      </c>
      <c r="Z33" s="25" t="str">
        <f t="shared" si="3"/>
        <v>MATCH</v>
      </c>
      <c r="AA33" s="44" t="s">
        <v>1</v>
      </c>
      <c r="AB33" s="44" t="s">
        <v>3</v>
      </c>
      <c r="AC33" s="44"/>
      <c r="AD33" s="44" t="s">
        <v>22</v>
      </c>
      <c r="AE33" s="44" t="s">
        <v>34</v>
      </c>
      <c r="AF33" s="44" t="s">
        <v>20</v>
      </c>
      <c r="AG33" s="44"/>
      <c r="AH33" s="44"/>
      <c r="AI33" s="44" t="s">
        <v>33</v>
      </c>
      <c r="AJ33" s="44" t="s">
        <v>20</v>
      </c>
      <c r="AK33" s="44" t="s">
        <v>33</v>
      </c>
      <c r="AL33" s="44"/>
      <c r="AM33" s="44"/>
      <c r="AN33" s="44"/>
      <c r="AO33" s="44"/>
      <c r="AP33" s="44"/>
      <c r="AQ33" s="25" t="str">
        <f t="shared" si="4"/>
        <v>MATCH</v>
      </c>
      <c r="AR33" s="44" t="s">
        <v>32</v>
      </c>
      <c r="AS33" s="44"/>
      <c r="AT33" s="25" t="str">
        <f t="shared" si="5"/>
        <v>MATCH</v>
      </c>
      <c r="AU33" s="44" t="s">
        <v>31</v>
      </c>
      <c r="AV33" s="44"/>
      <c r="AW33" s="44"/>
      <c r="AX33" s="44"/>
      <c r="AY33" s="44"/>
      <c r="AZ33" s="44" t="s">
        <v>270</v>
      </c>
      <c r="BA33" s="44" t="s">
        <v>270</v>
      </c>
      <c r="BB33" s="44"/>
      <c r="BC33" s="44" t="s">
        <v>269</v>
      </c>
      <c r="BD33" s="44"/>
      <c r="BE33" s="44" t="s">
        <v>268</v>
      </c>
      <c r="BF33" s="44" t="s">
        <v>1088</v>
      </c>
      <c r="BG33" s="44" t="s">
        <v>1088</v>
      </c>
      <c r="BH33" s="44" t="s">
        <v>1087</v>
      </c>
      <c r="BI33" s="44" t="s">
        <v>101</v>
      </c>
      <c r="BJ33" s="44"/>
      <c r="BK33" s="44" t="s">
        <v>59</v>
      </c>
      <c r="BL33" s="44"/>
      <c r="BM33" s="44"/>
      <c r="BN33" s="44"/>
      <c r="BO33" s="44"/>
      <c r="BP33" s="44"/>
      <c r="BQ33" s="44"/>
      <c r="BR33" s="44" t="s">
        <v>27</v>
      </c>
      <c r="BS33" s="44" t="s">
        <v>26</v>
      </c>
      <c r="BT33" s="44" t="s">
        <v>0</v>
      </c>
      <c r="BU33" s="44" t="s">
        <v>4</v>
      </c>
      <c r="BV33" s="44" t="s">
        <v>25</v>
      </c>
      <c r="BW33" s="44" t="s">
        <v>24</v>
      </c>
      <c r="BX33" s="25" t="str">
        <f t="shared" si="6"/>
        <v>MATCH</v>
      </c>
      <c r="BY33" s="69">
        <v>28856923</v>
      </c>
      <c r="BZ33" s="25" t="str">
        <f t="shared" si="7"/>
        <v>MATCH</v>
      </c>
      <c r="CA33" s="22" t="s">
        <v>3</v>
      </c>
      <c r="CB33" s="22"/>
      <c r="CC33" s="22"/>
      <c r="CD33" s="22" t="s">
        <v>23</v>
      </c>
      <c r="CE33" s="22" t="s">
        <v>22</v>
      </c>
      <c r="CF33" s="22"/>
      <c r="CG33" s="22"/>
      <c r="CH33" s="22"/>
      <c r="CI33" s="22" t="s">
        <v>21</v>
      </c>
      <c r="CJ33" s="22" t="s">
        <v>1</v>
      </c>
      <c r="CK33" s="22"/>
      <c r="CL33" s="34"/>
      <c r="CM33" s="51"/>
      <c r="CN33" s="54">
        <f>LOOKUP(Y33,SACM!$A$2:$A$163,SACM!$A$2:$A$163)</f>
        <v>7511186</v>
      </c>
      <c r="CO33" s="24">
        <v>43055</v>
      </c>
      <c r="CP33" s="21">
        <v>726</v>
      </c>
      <c r="CQ33" s="21">
        <v>3180</v>
      </c>
      <c r="CR33" s="21">
        <v>0</v>
      </c>
      <c r="CS33" s="21">
        <v>3</v>
      </c>
      <c r="CT33" s="22">
        <v>3</v>
      </c>
      <c r="CU33" s="21">
        <v>-2</v>
      </c>
      <c r="CV33" s="21">
        <f t="shared" si="8"/>
        <v>2000000</v>
      </c>
      <c r="CW33" s="23">
        <v>-2000000</v>
      </c>
      <c r="CX33" s="22" t="s">
        <v>503</v>
      </c>
      <c r="CY33" s="21">
        <v>1</v>
      </c>
      <c r="CZ33" s="20">
        <v>43054.334074074075</v>
      </c>
      <c r="DA33" s="22" t="s">
        <v>501</v>
      </c>
      <c r="DB33" s="21">
        <v>6829766</v>
      </c>
      <c r="DC33" s="22" t="s">
        <v>526</v>
      </c>
      <c r="DD33" s="21">
        <v>85941</v>
      </c>
      <c r="DE33" s="21">
        <v>2</v>
      </c>
      <c r="DF33" s="22">
        <v>0</v>
      </c>
      <c r="DG33" s="21">
        <v>0</v>
      </c>
      <c r="DH33" s="22" t="s">
        <v>490</v>
      </c>
      <c r="DI33" s="22">
        <v>0</v>
      </c>
      <c r="DJ33" s="22">
        <v>0</v>
      </c>
      <c r="DK33" s="22">
        <v>0</v>
      </c>
      <c r="DL33" s="22" t="s">
        <v>499</v>
      </c>
      <c r="DM33" s="26">
        <v>43055.581724537034</v>
      </c>
      <c r="DN33" s="20" t="s">
        <v>503</v>
      </c>
      <c r="DO33" s="22">
        <v>0</v>
      </c>
      <c r="DP33" s="59">
        <v>30897541</v>
      </c>
      <c r="DQ33" s="22" t="s">
        <v>525</v>
      </c>
      <c r="DR33" s="22">
        <v>0</v>
      </c>
      <c r="DS33" s="22">
        <v>0</v>
      </c>
      <c r="DT33" s="22">
        <v>0</v>
      </c>
      <c r="DU33" s="21">
        <v>0</v>
      </c>
      <c r="DV33" s="21">
        <v>0</v>
      </c>
      <c r="DW33" s="22">
        <v>0</v>
      </c>
      <c r="DX33" s="25" t="s">
        <v>31</v>
      </c>
      <c r="DY33" s="25" t="s">
        <v>32</v>
      </c>
      <c r="DZ33" s="22">
        <v>0</v>
      </c>
      <c r="EA33" s="22">
        <v>0</v>
      </c>
      <c r="EB33" s="22">
        <v>0</v>
      </c>
      <c r="EC33" s="22" t="s">
        <v>496</v>
      </c>
      <c r="ED33" s="22">
        <v>0</v>
      </c>
      <c r="EE33" s="22" t="s">
        <v>21</v>
      </c>
      <c r="EF33" s="22">
        <v>0</v>
      </c>
      <c r="EG33" s="22" t="s">
        <v>490</v>
      </c>
      <c r="EH33" s="25">
        <v>28856923</v>
      </c>
      <c r="EI33" s="21">
        <v>0</v>
      </c>
      <c r="EJ33" s="21">
        <v>3</v>
      </c>
      <c r="EK33" s="21">
        <v>0</v>
      </c>
      <c r="EL33" s="22" t="s">
        <v>490</v>
      </c>
      <c r="EM33" s="22">
        <v>0</v>
      </c>
      <c r="EN33" s="22">
        <v>0</v>
      </c>
      <c r="EO33" s="22" t="s">
        <v>490</v>
      </c>
      <c r="EP33" s="22">
        <v>1</v>
      </c>
      <c r="EQ33" s="21">
        <v>0</v>
      </c>
      <c r="ER33" s="22">
        <v>402</v>
      </c>
      <c r="ES33" s="21">
        <v>4</v>
      </c>
      <c r="ET33" s="21">
        <v>0</v>
      </c>
      <c r="EU33" s="22" t="s">
        <v>490</v>
      </c>
      <c r="EV33" s="22" t="s">
        <v>524</v>
      </c>
      <c r="EW33" s="22">
        <v>0</v>
      </c>
      <c r="EX33" s="22">
        <v>0</v>
      </c>
      <c r="EY33" s="22">
        <v>0</v>
      </c>
      <c r="EZ33" s="22">
        <v>0</v>
      </c>
      <c r="FA33" s="22" t="s">
        <v>490</v>
      </c>
      <c r="FB33" s="22">
        <v>0</v>
      </c>
      <c r="FC33" s="22">
        <v>0</v>
      </c>
      <c r="FD33" s="22" t="s">
        <v>494</v>
      </c>
      <c r="FE33" s="22">
        <v>0</v>
      </c>
      <c r="FF33" s="22" t="s">
        <v>493</v>
      </c>
      <c r="FG33" s="22" t="s">
        <v>492</v>
      </c>
      <c r="FH33" s="22">
        <v>0</v>
      </c>
      <c r="FI33" s="22" t="s">
        <v>491</v>
      </c>
      <c r="FJ33" s="22">
        <v>0</v>
      </c>
      <c r="FK33" s="22" t="s">
        <v>503</v>
      </c>
      <c r="FL33" s="22">
        <v>-2000000</v>
      </c>
      <c r="FM33" s="21" t="s">
        <v>490</v>
      </c>
      <c r="FN33" s="22">
        <v>0</v>
      </c>
      <c r="FO33" s="22">
        <v>0</v>
      </c>
      <c r="FP33" s="22" t="s">
        <v>490</v>
      </c>
      <c r="FQ33" s="22">
        <v>0</v>
      </c>
      <c r="FR33" s="22">
        <v>0</v>
      </c>
      <c r="FS33" s="25" t="s">
        <v>20</v>
      </c>
      <c r="FT33" s="22">
        <v>0</v>
      </c>
      <c r="FU33" s="26">
        <v>43055.581724537034</v>
      </c>
      <c r="FV33" s="20" t="s">
        <v>21</v>
      </c>
      <c r="FW33" s="22">
        <v>0</v>
      </c>
      <c r="FX33" s="22">
        <v>0</v>
      </c>
      <c r="FY33" s="22">
        <v>0</v>
      </c>
      <c r="FZ33" s="22">
        <v>41963</v>
      </c>
      <c r="GA33" s="33" t="s">
        <v>490</v>
      </c>
      <c r="GB33" s="4"/>
    </row>
    <row r="34" spans="1:184">
      <c r="A34" s="32">
        <v>43055</v>
      </c>
      <c r="B34" s="20">
        <v>43055.790486111109</v>
      </c>
      <c r="C34" s="21">
        <v>9985159</v>
      </c>
      <c r="D34" s="22" t="s">
        <v>1086</v>
      </c>
      <c r="E34" s="22" t="s">
        <v>38</v>
      </c>
      <c r="F34" s="67">
        <v>30897541</v>
      </c>
      <c r="G34" s="44"/>
      <c r="H34" s="44"/>
      <c r="I34" s="44"/>
      <c r="J34" s="44" t="s">
        <v>1085</v>
      </c>
      <c r="K34" s="44"/>
      <c r="L34" s="44"/>
      <c r="M34" s="25" t="str">
        <f t="shared" si="0"/>
        <v>MATCH</v>
      </c>
      <c r="N34" s="64">
        <v>350000</v>
      </c>
      <c r="O34" s="25" t="str">
        <f t="shared" si="1"/>
        <v>MATCH</v>
      </c>
      <c r="P34" s="64">
        <v>350000</v>
      </c>
      <c r="Q34" s="68">
        <v>43055</v>
      </c>
      <c r="R34" s="68">
        <v>43055.790486111109</v>
      </c>
      <c r="S34" s="44"/>
      <c r="T34" s="44"/>
      <c r="U34" s="44" t="s">
        <v>1084</v>
      </c>
      <c r="V34" s="44"/>
      <c r="W34" s="44"/>
      <c r="X34" s="25" t="str">
        <f t="shared" si="2"/>
        <v>MATCH</v>
      </c>
      <c r="Y34" s="69">
        <v>7511384</v>
      </c>
      <c r="Z34" s="25" t="str">
        <f t="shared" si="3"/>
        <v>MATCH</v>
      </c>
      <c r="AA34" s="44" t="s">
        <v>1</v>
      </c>
      <c r="AB34" s="44" t="s">
        <v>3</v>
      </c>
      <c r="AC34" s="44"/>
      <c r="AD34" s="44" t="s">
        <v>22</v>
      </c>
      <c r="AE34" s="44" t="s">
        <v>34</v>
      </c>
      <c r="AF34" s="44" t="s">
        <v>20</v>
      </c>
      <c r="AG34" s="44"/>
      <c r="AH34" s="44"/>
      <c r="AI34" s="44" t="s">
        <v>33</v>
      </c>
      <c r="AJ34" s="44" t="s">
        <v>20</v>
      </c>
      <c r="AK34" s="44" t="s">
        <v>33</v>
      </c>
      <c r="AL34" s="44"/>
      <c r="AM34" s="44"/>
      <c r="AN34" s="44"/>
      <c r="AO34" s="44"/>
      <c r="AP34" s="44"/>
      <c r="AQ34" s="25" t="str">
        <f t="shared" si="4"/>
        <v>MATCH</v>
      </c>
      <c r="AR34" s="44" t="s">
        <v>32</v>
      </c>
      <c r="AS34" s="44"/>
      <c r="AT34" s="25" t="str">
        <f t="shared" si="5"/>
        <v>MATCH</v>
      </c>
      <c r="AU34" s="44" t="s">
        <v>31</v>
      </c>
      <c r="AV34" s="44"/>
      <c r="AW34" s="44"/>
      <c r="AX34" s="44"/>
      <c r="AY34" s="44"/>
      <c r="AZ34" s="44" t="s">
        <v>1083</v>
      </c>
      <c r="BA34" s="44" t="s">
        <v>1083</v>
      </c>
      <c r="BB34" s="44" t="s">
        <v>1082</v>
      </c>
      <c r="BC34" s="44"/>
      <c r="BD34" s="44"/>
      <c r="BE34" s="44"/>
      <c r="BF34" s="44" t="s">
        <v>1081</v>
      </c>
      <c r="BG34" s="44" t="s">
        <v>1081</v>
      </c>
      <c r="BH34" s="44"/>
      <c r="BI34" s="44"/>
      <c r="BJ34" s="44"/>
      <c r="BK34" s="44"/>
      <c r="BL34" s="44"/>
      <c r="BM34" s="44"/>
      <c r="BN34" s="44"/>
      <c r="BO34" s="44"/>
      <c r="BP34" s="44"/>
      <c r="BQ34" s="44"/>
      <c r="BR34" s="44" t="s">
        <v>27</v>
      </c>
      <c r="BS34" s="44" t="s">
        <v>26</v>
      </c>
      <c r="BT34" s="44" t="s">
        <v>0</v>
      </c>
      <c r="BU34" s="44" t="s">
        <v>4</v>
      </c>
      <c r="BV34" s="44" t="s">
        <v>25</v>
      </c>
      <c r="BW34" s="44" t="s">
        <v>24</v>
      </c>
      <c r="BX34" s="25" t="str">
        <f t="shared" si="6"/>
        <v>MATCH</v>
      </c>
      <c r="BY34" s="69">
        <v>28856946</v>
      </c>
      <c r="BZ34" s="25" t="str">
        <f t="shared" si="7"/>
        <v>MATCH</v>
      </c>
      <c r="CA34" s="22" t="s">
        <v>3</v>
      </c>
      <c r="CB34" s="22"/>
      <c r="CC34" s="22"/>
      <c r="CD34" s="22" t="s">
        <v>23</v>
      </c>
      <c r="CE34" s="22" t="s">
        <v>22</v>
      </c>
      <c r="CF34" s="22"/>
      <c r="CG34" s="22"/>
      <c r="CH34" s="22"/>
      <c r="CI34" s="22" t="s">
        <v>21</v>
      </c>
      <c r="CJ34" s="22" t="s">
        <v>1</v>
      </c>
      <c r="CK34" s="22"/>
      <c r="CL34" s="34"/>
      <c r="CM34" s="51"/>
      <c r="CN34" s="54">
        <f>LOOKUP(Y34,SACM!$A$2:$A$163,SACM!$A$2:$A$163)</f>
        <v>7511384</v>
      </c>
      <c r="CO34" s="24">
        <v>43055</v>
      </c>
      <c r="CP34" s="21">
        <v>726</v>
      </c>
      <c r="CQ34" s="21">
        <v>14813</v>
      </c>
      <c r="CR34" s="21">
        <v>0</v>
      </c>
      <c r="CS34" s="21">
        <v>5</v>
      </c>
      <c r="CT34" s="22">
        <v>3</v>
      </c>
      <c r="CU34" s="21">
        <v>-2</v>
      </c>
      <c r="CV34" s="21">
        <f t="shared" si="8"/>
        <v>350000</v>
      </c>
      <c r="CW34" s="23">
        <v>-350000</v>
      </c>
      <c r="CX34" s="22" t="s">
        <v>503</v>
      </c>
      <c r="CY34" s="21">
        <v>1</v>
      </c>
      <c r="CZ34" s="20">
        <v>43054.422766203701</v>
      </c>
      <c r="DA34" s="22" t="s">
        <v>501</v>
      </c>
      <c r="DB34" s="21">
        <v>6829964</v>
      </c>
      <c r="DC34" s="22" t="s">
        <v>526</v>
      </c>
      <c r="DD34" s="21">
        <v>85946</v>
      </c>
      <c r="DE34" s="21">
        <v>2</v>
      </c>
      <c r="DF34" s="22">
        <v>0</v>
      </c>
      <c r="DG34" s="21">
        <v>0</v>
      </c>
      <c r="DH34" s="22" t="s">
        <v>490</v>
      </c>
      <c r="DI34" s="22">
        <v>0</v>
      </c>
      <c r="DJ34" s="22">
        <v>0</v>
      </c>
      <c r="DK34" s="22">
        <v>0</v>
      </c>
      <c r="DL34" s="22" t="s">
        <v>499</v>
      </c>
      <c r="DM34" s="26">
        <v>43055.58216435185</v>
      </c>
      <c r="DN34" s="20" t="s">
        <v>503</v>
      </c>
      <c r="DO34" s="22">
        <v>0</v>
      </c>
      <c r="DP34" s="59">
        <v>30897541</v>
      </c>
      <c r="DQ34" s="22" t="s">
        <v>525</v>
      </c>
      <c r="DR34" s="22">
        <v>0</v>
      </c>
      <c r="DS34" s="22">
        <v>0</v>
      </c>
      <c r="DT34" s="22">
        <v>0</v>
      </c>
      <c r="DU34" s="21">
        <v>0</v>
      </c>
      <c r="DV34" s="21">
        <v>0</v>
      </c>
      <c r="DW34" s="22">
        <v>0</v>
      </c>
      <c r="DX34" s="25" t="s">
        <v>31</v>
      </c>
      <c r="DY34" s="25" t="s">
        <v>32</v>
      </c>
      <c r="DZ34" s="22">
        <v>0</v>
      </c>
      <c r="EA34" s="22">
        <v>0</v>
      </c>
      <c r="EB34" s="22">
        <v>0</v>
      </c>
      <c r="EC34" s="22" t="s">
        <v>496</v>
      </c>
      <c r="ED34" s="22">
        <v>0</v>
      </c>
      <c r="EE34" s="22" t="s">
        <v>21</v>
      </c>
      <c r="EF34" s="22">
        <v>0</v>
      </c>
      <c r="EG34" s="22" t="s">
        <v>490</v>
      </c>
      <c r="EH34" s="25">
        <v>28856946</v>
      </c>
      <c r="EI34" s="21">
        <v>0</v>
      </c>
      <c r="EJ34" s="21">
        <v>3</v>
      </c>
      <c r="EK34" s="21">
        <v>0</v>
      </c>
      <c r="EL34" s="22" t="s">
        <v>490</v>
      </c>
      <c r="EM34" s="22">
        <v>0</v>
      </c>
      <c r="EN34" s="22">
        <v>0</v>
      </c>
      <c r="EO34" s="22" t="s">
        <v>490</v>
      </c>
      <c r="EP34" s="22">
        <v>1</v>
      </c>
      <c r="EQ34" s="21">
        <v>0</v>
      </c>
      <c r="ER34" s="22">
        <v>402</v>
      </c>
      <c r="ES34" s="21">
        <v>4</v>
      </c>
      <c r="ET34" s="21">
        <v>0</v>
      </c>
      <c r="EU34" s="22" t="s">
        <v>490</v>
      </c>
      <c r="EV34" s="22" t="s">
        <v>524</v>
      </c>
      <c r="EW34" s="22">
        <v>0</v>
      </c>
      <c r="EX34" s="22">
        <v>0</v>
      </c>
      <c r="EY34" s="22">
        <v>0</v>
      </c>
      <c r="EZ34" s="22">
        <v>0</v>
      </c>
      <c r="FA34" s="22" t="s">
        <v>490</v>
      </c>
      <c r="FB34" s="22">
        <v>0</v>
      </c>
      <c r="FC34" s="22">
        <v>0</v>
      </c>
      <c r="FD34" s="22" t="s">
        <v>494</v>
      </c>
      <c r="FE34" s="22">
        <v>0</v>
      </c>
      <c r="FF34" s="22" t="s">
        <v>493</v>
      </c>
      <c r="FG34" s="22" t="s">
        <v>492</v>
      </c>
      <c r="FH34" s="22">
        <v>0</v>
      </c>
      <c r="FI34" s="22" t="s">
        <v>491</v>
      </c>
      <c r="FJ34" s="22">
        <v>0</v>
      </c>
      <c r="FK34" s="22" t="s">
        <v>503</v>
      </c>
      <c r="FL34" s="22">
        <v>-350000</v>
      </c>
      <c r="FM34" s="21" t="s">
        <v>490</v>
      </c>
      <c r="FN34" s="22">
        <v>0</v>
      </c>
      <c r="FO34" s="22">
        <v>0</v>
      </c>
      <c r="FP34" s="22" t="s">
        <v>490</v>
      </c>
      <c r="FQ34" s="22">
        <v>0</v>
      </c>
      <c r="FR34" s="22">
        <v>0</v>
      </c>
      <c r="FS34" s="25" t="s">
        <v>20</v>
      </c>
      <c r="FT34" s="22">
        <v>0</v>
      </c>
      <c r="FU34" s="26">
        <v>43055.58216435185</v>
      </c>
      <c r="FV34" s="20" t="s">
        <v>21</v>
      </c>
      <c r="FW34" s="22">
        <v>0</v>
      </c>
      <c r="FX34" s="22">
        <v>0</v>
      </c>
      <c r="FY34" s="22">
        <v>0</v>
      </c>
      <c r="FZ34" s="22">
        <v>40967</v>
      </c>
      <c r="GA34" s="33" t="s">
        <v>490</v>
      </c>
      <c r="GB34" s="4"/>
    </row>
    <row r="35" spans="1:184">
      <c r="A35" s="32">
        <v>43055</v>
      </c>
      <c r="B35" s="20">
        <v>43055.868483796294</v>
      </c>
      <c r="C35" s="21">
        <v>9985275</v>
      </c>
      <c r="D35" s="22" t="s">
        <v>1080</v>
      </c>
      <c r="E35" s="22" t="s">
        <v>38</v>
      </c>
      <c r="F35" s="67">
        <v>2607348400</v>
      </c>
      <c r="G35" s="44"/>
      <c r="H35" s="44"/>
      <c r="I35" s="44"/>
      <c r="J35" s="44" t="s">
        <v>745</v>
      </c>
      <c r="K35" s="44"/>
      <c r="L35" s="44"/>
      <c r="M35" s="25" t="str">
        <f t="shared" si="0"/>
        <v>MATCH</v>
      </c>
      <c r="N35" s="64">
        <v>170000000</v>
      </c>
      <c r="O35" s="25" t="str">
        <f t="shared" si="1"/>
        <v>MATCH</v>
      </c>
      <c r="P35" s="64">
        <v>170000000</v>
      </c>
      <c r="Q35" s="68">
        <v>43055</v>
      </c>
      <c r="R35" s="68">
        <v>43055.868483796294</v>
      </c>
      <c r="S35" s="44" t="s">
        <v>122</v>
      </c>
      <c r="T35" s="44"/>
      <c r="U35" s="44" t="s">
        <v>744</v>
      </c>
      <c r="V35" s="44"/>
      <c r="W35" s="44"/>
      <c r="X35" s="25" t="str">
        <f t="shared" si="2"/>
        <v>MATCH</v>
      </c>
      <c r="Y35" s="69">
        <v>7515135</v>
      </c>
      <c r="Z35" s="25" t="str">
        <f t="shared" si="3"/>
        <v>MATCH</v>
      </c>
      <c r="AA35" s="44" t="s">
        <v>1</v>
      </c>
      <c r="AB35" s="44" t="s">
        <v>3</v>
      </c>
      <c r="AC35" s="44"/>
      <c r="AD35" s="44" t="s">
        <v>22</v>
      </c>
      <c r="AE35" s="44" t="s">
        <v>64</v>
      </c>
      <c r="AF35" s="44" t="s">
        <v>20</v>
      </c>
      <c r="AG35" s="44"/>
      <c r="AH35" s="44"/>
      <c r="AI35" s="44" t="s">
        <v>33</v>
      </c>
      <c r="AJ35" s="44" t="s">
        <v>20</v>
      </c>
      <c r="AK35" s="44" t="s">
        <v>33</v>
      </c>
      <c r="AL35" s="44"/>
      <c r="AM35" s="44"/>
      <c r="AN35" s="44"/>
      <c r="AO35" s="44"/>
      <c r="AP35" s="44"/>
      <c r="AQ35" s="25" t="str">
        <f t="shared" si="4"/>
        <v>MATCH</v>
      </c>
      <c r="AR35" s="44" t="s">
        <v>699</v>
      </c>
      <c r="AS35" s="44"/>
      <c r="AT35" s="25" t="str">
        <f t="shared" si="5"/>
        <v>MATCH</v>
      </c>
      <c r="AU35" s="44" t="s">
        <v>695</v>
      </c>
      <c r="AV35" s="44"/>
      <c r="AW35" s="44"/>
      <c r="AX35" s="44"/>
      <c r="AY35" s="44"/>
      <c r="AZ35" s="44" t="s">
        <v>747</v>
      </c>
      <c r="BA35" s="44" t="s">
        <v>747</v>
      </c>
      <c r="BB35" s="44"/>
      <c r="BC35" s="44"/>
      <c r="BD35" s="44"/>
      <c r="BE35" s="44"/>
      <c r="BF35" s="44" t="s">
        <v>743</v>
      </c>
      <c r="BG35" s="44" t="s">
        <v>743</v>
      </c>
      <c r="BH35" s="44"/>
      <c r="BI35" s="44"/>
      <c r="BJ35" s="44"/>
      <c r="BK35" s="44"/>
      <c r="BL35" s="44"/>
      <c r="BM35" s="44"/>
      <c r="BN35" s="44"/>
      <c r="BO35" s="44"/>
      <c r="BP35" s="44"/>
      <c r="BQ35" s="44"/>
      <c r="BR35" s="44" t="s">
        <v>118</v>
      </c>
      <c r="BS35" s="44" t="s">
        <v>117</v>
      </c>
      <c r="BT35" s="44" t="s">
        <v>0</v>
      </c>
      <c r="BU35" s="44" t="s">
        <v>4</v>
      </c>
      <c r="BV35" s="44" t="s">
        <v>116</v>
      </c>
      <c r="BW35" s="44" t="s">
        <v>115</v>
      </c>
      <c r="BX35" s="25" t="str">
        <f t="shared" si="6"/>
        <v>MATCH</v>
      </c>
      <c r="BY35" s="69">
        <v>28858181</v>
      </c>
      <c r="BZ35" s="25" t="str">
        <f t="shared" si="7"/>
        <v>MATCH</v>
      </c>
      <c r="CA35" s="22" t="s">
        <v>3</v>
      </c>
      <c r="CB35" s="22"/>
      <c r="CC35" s="22"/>
      <c r="CD35" s="22" t="s">
        <v>23</v>
      </c>
      <c r="CE35" s="22" t="s">
        <v>22</v>
      </c>
      <c r="CF35" s="22"/>
      <c r="CG35" s="22"/>
      <c r="CH35" s="22"/>
      <c r="CI35" s="22" t="s">
        <v>21</v>
      </c>
      <c r="CJ35" s="22" t="s">
        <v>1</v>
      </c>
      <c r="CK35" s="22"/>
      <c r="CL35" s="34"/>
      <c r="CM35" s="51"/>
      <c r="CN35" s="54">
        <f>LOOKUP(Y35,SACM!$A$2:$A$163,SACM!$A$2:$A$163)</f>
        <v>7515135</v>
      </c>
      <c r="CO35" s="24">
        <v>43055</v>
      </c>
      <c r="CP35" s="21">
        <v>766</v>
      </c>
      <c r="CQ35" s="21">
        <v>0</v>
      </c>
      <c r="CR35" s="21">
        <v>0</v>
      </c>
      <c r="CS35" s="21">
        <v>0</v>
      </c>
      <c r="CT35" s="22">
        <v>0</v>
      </c>
      <c r="CU35" s="21">
        <v>0</v>
      </c>
      <c r="CV35" s="21">
        <f t="shared" si="8"/>
        <v>170000000</v>
      </c>
      <c r="CW35" s="23">
        <v>-170000000</v>
      </c>
      <c r="CX35" s="22">
        <v>0</v>
      </c>
      <c r="CY35" s="21">
        <v>0</v>
      </c>
      <c r="CZ35" s="20">
        <v>43055.657083333332</v>
      </c>
      <c r="DA35" s="22" t="s">
        <v>501</v>
      </c>
      <c r="DB35" s="21">
        <v>6833715</v>
      </c>
      <c r="DC35" s="22" t="s">
        <v>703</v>
      </c>
      <c r="DD35" s="21">
        <v>0</v>
      </c>
      <c r="DE35" s="21">
        <v>0</v>
      </c>
      <c r="DF35" s="22">
        <v>0</v>
      </c>
      <c r="DG35" s="21">
        <v>0</v>
      </c>
      <c r="DH35" s="22" t="s">
        <v>490</v>
      </c>
      <c r="DI35" s="22">
        <v>0</v>
      </c>
      <c r="DJ35" s="22">
        <v>0</v>
      </c>
      <c r="DK35" s="22">
        <v>0</v>
      </c>
      <c r="DL35" s="22" t="s">
        <v>499</v>
      </c>
      <c r="DM35" s="26">
        <v>43055.660162037035</v>
      </c>
      <c r="DN35" s="20" t="s">
        <v>697</v>
      </c>
      <c r="DO35" s="22" t="s">
        <v>499</v>
      </c>
      <c r="DP35" s="59">
        <v>2607348400</v>
      </c>
      <c r="DQ35" s="22" t="s">
        <v>512</v>
      </c>
      <c r="DR35" s="22">
        <v>0</v>
      </c>
      <c r="DS35" s="22" t="s">
        <v>499</v>
      </c>
      <c r="DT35" s="22">
        <v>0</v>
      </c>
      <c r="DU35" s="21">
        <v>0</v>
      </c>
      <c r="DV35" s="21">
        <v>0</v>
      </c>
      <c r="DW35" s="22" t="s">
        <v>699</v>
      </c>
      <c r="DX35" s="25" t="s">
        <v>695</v>
      </c>
      <c r="DY35" s="25" t="s">
        <v>699</v>
      </c>
      <c r="DZ35" s="22">
        <v>0</v>
      </c>
      <c r="EA35" s="22">
        <v>4965</v>
      </c>
      <c r="EB35" s="22">
        <v>0</v>
      </c>
      <c r="EC35" s="22" t="s">
        <v>496</v>
      </c>
      <c r="ED35" s="22" t="s">
        <v>699</v>
      </c>
      <c r="EE35" s="22">
        <v>0</v>
      </c>
      <c r="EF35" s="22">
        <v>0</v>
      </c>
      <c r="EG35" s="22">
        <v>0</v>
      </c>
      <c r="EH35" s="25">
        <v>28858181</v>
      </c>
      <c r="EI35" s="21">
        <v>0</v>
      </c>
      <c r="EJ35" s="21">
        <v>0</v>
      </c>
      <c r="EK35" s="21">
        <v>0</v>
      </c>
      <c r="EL35" s="22">
        <v>0</v>
      </c>
      <c r="EM35" s="22">
        <v>0</v>
      </c>
      <c r="EN35" s="22">
        <v>0</v>
      </c>
      <c r="EO35" s="22">
        <v>0</v>
      </c>
      <c r="EP35" s="22">
        <v>0</v>
      </c>
      <c r="EQ35" s="21">
        <v>682</v>
      </c>
      <c r="ER35" s="22">
        <v>902</v>
      </c>
      <c r="ES35" s="21">
        <v>682</v>
      </c>
      <c r="ET35" s="21">
        <v>0</v>
      </c>
      <c r="EU35" s="22" t="s">
        <v>490</v>
      </c>
      <c r="EV35" s="22" t="s">
        <v>253</v>
      </c>
      <c r="EW35" s="22">
        <v>0</v>
      </c>
      <c r="EX35" s="22">
        <v>0</v>
      </c>
      <c r="EY35" s="22">
        <v>0</v>
      </c>
      <c r="EZ35" s="22">
        <v>0</v>
      </c>
      <c r="FA35" s="22" t="s">
        <v>490</v>
      </c>
      <c r="FB35" s="22">
        <v>0</v>
      </c>
      <c r="FC35" s="22">
        <v>0</v>
      </c>
      <c r="FD35" s="22">
        <v>0</v>
      </c>
      <c r="FE35" s="22">
        <v>-1</v>
      </c>
      <c r="FF35" s="22">
        <v>0</v>
      </c>
      <c r="FG35" s="22">
        <v>0</v>
      </c>
      <c r="FH35" s="22">
        <v>0</v>
      </c>
      <c r="FI35" s="22" t="s">
        <v>491</v>
      </c>
      <c r="FJ35" s="22">
        <v>0</v>
      </c>
      <c r="FK35" s="22">
        <v>0</v>
      </c>
      <c r="FL35" s="22">
        <v>0</v>
      </c>
      <c r="FM35" s="21">
        <v>0</v>
      </c>
      <c r="FN35" s="22">
        <v>0</v>
      </c>
      <c r="FO35" s="22">
        <v>0</v>
      </c>
      <c r="FP35" s="22">
        <v>0</v>
      </c>
      <c r="FQ35" s="22">
        <v>0</v>
      </c>
      <c r="FR35" s="22">
        <v>0</v>
      </c>
      <c r="FS35" s="25" t="s">
        <v>20</v>
      </c>
      <c r="FT35" s="22">
        <v>0</v>
      </c>
      <c r="FU35" s="26">
        <v>43055.660162037035</v>
      </c>
      <c r="FV35" s="20">
        <v>0</v>
      </c>
      <c r="FW35" s="22">
        <v>0</v>
      </c>
      <c r="FX35" s="22">
        <v>0</v>
      </c>
      <c r="FY35" s="22">
        <v>0</v>
      </c>
      <c r="FZ35" s="22">
        <v>0</v>
      </c>
      <c r="GA35" s="33" t="s">
        <v>499</v>
      </c>
      <c r="GB35" s="4"/>
    </row>
    <row r="36" spans="1:184">
      <c r="A36" s="32">
        <v>43055</v>
      </c>
      <c r="B36" s="20">
        <v>43055.875173611108</v>
      </c>
      <c r="C36" s="21">
        <v>9985277</v>
      </c>
      <c r="D36" s="22" t="s">
        <v>1079</v>
      </c>
      <c r="E36" s="22" t="s">
        <v>38</v>
      </c>
      <c r="F36" s="67">
        <v>13402762</v>
      </c>
      <c r="G36" s="44"/>
      <c r="H36" s="44"/>
      <c r="I36" s="44"/>
      <c r="J36" s="44" t="s">
        <v>255</v>
      </c>
      <c r="K36" s="44"/>
      <c r="L36" s="44"/>
      <c r="M36" s="25" t="str">
        <f t="shared" si="0"/>
        <v>MATCH</v>
      </c>
      <c r="N36" s="64">
        <v>80.52</v>
      </c>
      <c r="O36" s="25" t="str">
        <f t="shared" si="1"/>
        <v>MATCH</v>
      </c>
      <c r="P36" s="64">
        <v>94.780091999999996</v>
      </c>
      <c r="Q36" s="68">
        <v>43056</v>
      </c>
      <c r="R36" s="68">
        <v>43055.875173611108</v>
      </c>
      <c r="S36" s="44" t="s">
        <v>27</v>
      </c>
      <c r="T36" s="44"/>
      <c r="U36" s="44" t="s">
        <v>13</v>
      </c>
      <c r="V36" s="44"/>
      <c r="W36" s="44"/>
      <c r="X36" s="25" t="str">
        <f t="shared" si="2"/>
        <v>MATCH</v>
      </c>
      <c r="Y36" s="69">
        <v>7515086</v>
      </c>
      <c r="Z36" s="25" t="str">
        <f t="shared" si="3"/>
        <v>MATCH</v>
      </c>
      <c r="AA36" s="44" t="s">
        <v>1</v>
      </c>
      <c r="AB36" s="44" t="s">
        <v>7</v>
      </c>
      <c r="AC36" s="44"/>
      <c r="AD36" s="44" t="s">
        <v>23</v>
      </c>
      <c r="AE36" s="44" t="s">
        <v>34</v>
      </c>
      <c r="AF36" s="44" t="s">
        <v>20</v>
      </c>
      <c r="AG36" s="44"/>
      <c r="AH36" s="44"/>
      <c r="AI36" s="44" t="s">
        <v>33</v>
      </c>
      <c r="AJ36" s="44" t="s">
        <v>48</v>
      </c>
      <c r="AK36" s="44" t="s">
        <v>33</v>
      </c>
      <c r="AL36" s="44"/>
      <c r="AM36" s="44"/>
      <c r="AN36" s="44"/>
      <c r="AO36" s="44"/>
      <c r="AP36" s="44"/>
      <c r="AQ36" s="25" t="str">
        <f t="shared" si="4"/>
        <v>MATCH</v>
      </c>
      <c r="AR36" s="44" t="s">
        <v>121</v>
      </c>
      <c r="AS36" s="44"/>
      <c r="AT36" s="25" t="str">
        <f t="shared" si="5"/>
        <v>MATCH</v>
      </c>
      <c r="AU36" s="44" t="s">
        <v>63</v>
      </c>
      <c r="AV36" s="44"/>
      <c r="AW36" s="44"/>
      <c r="AX36" s="44"/>
      <c r="AY36" s="44" t="s">
        <v>62</v>
      </c>
      <c r="AZ36" s="44" t="s">
        <v>13</v>
      </c>
      <c r="BA36" s="44" t="s">
        <v>13</v>
      </c>
      <c r="BB36" s="44"/>
      <c r="BC36" s="44"/>
      <c r="BD36" s="44"/>
      <c r="BE36" s="44"/>
      <c r="BF36" s="44" t="s">
        <v>252</v>
      </c>
      <c r="BG36" s="44" t="s">
        <v>252</v>
      </c>
      <c r="BH36" s="44" t="s">
        <v>251</v>
      </c>
      <c r="BI36" s="44" t="s">
        <v>250</v>
      </c>
      <c r="BJ36" s="44"/>
      <c r="BK36" s="44" t="s">
        <v>249</v>
      </c>
      <c r="BL36" s="44"/>
      <c r="BM36" s="44"/>
      <c r="BN36" s="44"/>
      <c r="BO36" s="44"/>
      <c r="BP36" s="44"/>
      <c r="BQ36" s="44"/>
      <c r="BR36" s="44" t="s">
        <v>27</v>
      </c>
      <c r="BS36" s="44" t="s">
        <v>26</v>
      </c>
      <c r="BT36" s="44" t="s">
        <v>0</v>
      </c>
      <c r="BU36" s="44" t="s">
        <v>4</v>
      </c>
      <c r="BV36" s="44" t="s">
        <v>25</v>
      </c>
      <c r="BW36" s="44" t="s">
        <v>24</v>
      </c>
      <c r="BX36" s="25" t="str">
        <f t="shared" si="6"/>
        <v>MATCH</v>
      </c>
      <c r="BY36" s="69">
        <v>28858221</v>
      </c>
      <c r="BZ36" s="25" t="str">
        <f t="shared" si="7"/>
        <v>MATCH</v>
      </c>
      <c r="CA36" s="22" t="s">
        <v>7</v>
      </c>
      <c r="CB36" s="22"/>
      <c r="CC36" s="22"/>
      <c r="CD36" s="22" t="s">
        <v>22</v>
      </c>
      <c r="CE36" s="22" t="s">
        <v>22</v>
      </c>
      <c r="CF36" s="22"/>
      <c r="CG36" s="22"/>
      <c r="CH36" s="22"/>
      <c r="CI36" s="22" t="s">
        <v>21</v>
      </c>
      <c r="CJ36" s="22" t="s">
        <v>1</v>
      </c>
      <c r="CK36" s="22"/>
      <c r="CL36" s="34"/>
      <c r="CM36" s="51"/>
      <c r="CN36" s="54">
        <f>LOOKUP(Y36,SACM!$A$2:$A$163,SACM!$A$2:$A$163)</f>
        <v>7515086</v>
      </c>
      <c r="CO36" s="24">
        <v>43056</v>
      </c>
      <c r="CP36" s="21">
        <v>726</v>
      </c>
      <c r="CQ36" s="21">
        <v>425</v>
      </c>
      <c r="CR36" s="21">
        <v>21</v>
      </c>
      <c r="CS36" s="21">
        <v>1</v>
      </c>
      <c r="CT36" s="22">
        <v>2</v>
      </c>
      <c r="CU36" s="21">
        <v>1</v>
      </c>
      <c r="CV36" s="21">
        <f t="shared" si="8"/>
        <v>80.52</v>
      </c>
      <c r="CW36" s="23">
        <v>-80.52</v>
      </c>
      <c r="CX36" s="22" t="s">
        <v>547</v>
      </c>
      <c r="CY36" s="21">
        <v>1</v>
      </c>
      <c r="CZ36" s="20">
        <v>43055.647743055553</v>
      </c>
      <c r="DA36" s="22" t="s">
        <v>501</v>
      </c>
      <c r="DB36" s="21">
        <v>6833666</v>
      </c>
      <c r="DC36" s="22" t="s">
        <v>10</v>
      </c>
      <c r="DD36" s="21">
        <v>86012</v>
      </c>
      <c r="DE36" s="21">
        <v>1</v>
      </c>
      <c r="DF36" s="22">
        <v>0</v>
      </c>
      <c r="DG36" s="21">
        <v>0</v>
      </c>
      <c r="DH36" s="22" t="s">
        <v>490</v>
      </c>
      <c r="DI36" s="22">
        <v>0</v>
      </c>
      <c r="DJ36" s="22">
        <v>0</v>
      </c>
      <c r="DK36" s="22">
        <v>0</v>
      </c>
      <c r="DL36" s="22" t="s">
        <v>499</v>
      </c>
      <c r="DM36" s="26">
        <v>43055.666851851849</v>
      </c>
      <c r="DN36" s="20" t="s">
        <v>544</v>
      </c>
      <c r="DO36" s="22">
        <v>0</v>
      </c>
      <c r="DP36" s="59">
        <v>13402762</v>
      </c>
      <c r="DQ36" s="22" t="s">
        <v>534</v>
      </c>
      <c r="DR36" s="22">
        <v>0</v>
      </c>
      <c r="DS36" s="22">
        <v>0</v>
      </c>
      <c r="DT36" s="22">
        <v>0</v>
      </c>
      <c r="DU36" s="21">
        <v>0</v>
      </c>
      <c r="DV36" s="21">
        <v>0</v>
      </c>
      <c r="DW36" s="22">
        <v>0</v>
      </c>
      <c r="DX36" s="25" t="s">
        <v>63</v>
      </c>
      <c r="DY36" s="25" t="s">
        <v>121</v>
      </c>
      <c r="DZ36" s="22">
        <v>0</v>
      </c>
      <c r="EA36" s="22">
        <v>0</v>
      </c>
      <c r="EB36" s="22">
        <v>0</v>
      </c>
      <c r="EC36" s="22" t="s">
        <v>496</v>
      </c>
      <c r="ED36" s="22">
        <v>0</v>
      </c>
      <c r="EE36" s="22" t="s">
        <v>21</v>
      </c>
      <c r="EF36" s="22">
        <v>0</v>
      </c>
      <c r="EG36" s="22" t="s">
        <v>499</v>
      </c>
      <c r="EH36" s="25">
        <v>28858221</v>
      </c>
      <c r="EI36" s="21">
        <v>0</v>
      </c>
      <c r="EJ36" s="21">
        <v>1</v>
      </c>
      <c r="EK36" s="21">
        <v>0</v>
      </c>
      <c r="EL36" s="22" t="s">
        <v>490</v>
      </c>
      <c r="EM36" s="22">
        <v>0</v>
      </c>
      <c r="EN36" s="22">
        <v>0</v>
      </c>
      <c r="EO36" s="22" t="s">
        <v>490</v>
      </c>
      <c r="EP36" s="22">
        <v>99</v>
      </c>
      <c r="EQ36" s="21">
        <v>0</v>
      </c>
      <c r="ER36" s="22">
        <v>501</v>
      </c>
      <c r="ES36" s="21">
        <v>2</v>
      </c>
      <c r="ET36" s="21">
        <v>0</v>
      </c>
      <c r="EU36" s="22" t="s">
        <v>490</v>
      </c>
      <c r="EV36" s="22" t="s">
        <v>524</v>
      </c>
      <c r="EW36" s="22">
        <v>0</v>
      </c>
      <c r="EX36" s="22">
        <v>0</v>
      </c>
      <c r="EY36" s="22">
        <v>0</v>
      </c>
      <c r="EZ36" s="22">
        <v>0</v>
      </c>
      <c r="FA36" s="22" t="s">
        <v>490</v>
      </c>
      <c r="FB36" s="22">
        <v>0</v>
      </c>
      <c r="FC36" s="22">
        <v>0</v>
      </c>
      <c r="FD36" s="22" t="s">
        <v>494</v>
      </c>
      <c r="FE36" s="22">
        <v>0</v>
      </c>
      <c r="FF36" s="22" t="s">
        <v>493</v>
      </c>
      <c r="FG36" s="22" t="s">
        <v>492</v>
      </c>
      <c r="FH36" s="22">
        <v>0</v>
      </c>
      <c r="FI36" s="22" t="s">
        <v>491</v>
      </c>
      <c r="FJ36" s="22">
        <v>0</v>
      </c>
      <c r="FK36" s="22">
        <v>0</v>
      </c>
      <c r="FL36" s="22">
        <v>-80.52</v>
      </c>
      <c r="FM36" s="21" t="s">
        <v>490</v>
      </c>
      <c r="FN36" s="22">
        <v>0</v>
      </c>
      <c r="FO36" s="22">
        <v>0</v>
      </c>
      <c r="FP36" s="22" t="s">
        <v>490</v>
      </c>
      <c r="FQ36" s="22">
        <v>0</v>
      </c>
      <c r="FR36" s="22">
        <v>0</v>
      </c>
      <c r="FS36" s="25" t="s">
        <v>20</v>
      </c>
      <c r="FT36" s="22">
        <v>0</v>
      </c>
      <c r="FU36" s="26">
        <v>43055.666851851849</v>
      </c>
      <c r="FV36" s="20" t="s">
        <v>543</v>
      </c>
      <c r="FW36" s="22">
        <v>0</v>
      </c>
      <c r="FX36" s="22">
        <v>0</v>
      </c>
      <c r="FY36" s="22">
        <v>0</v>
      </c>
      <c r="FZ36" s="22">
        <v>43055</v>
      </c>
      <c r="GA36" s="33" t="s">
        <v>490</v>
      </c>
      <c r="GB36" s="4"/>
    </row>
    <row r="37" spans="1:184">
      <c r="A37" s="32">
        <v>43055</v>
      </c>
      <c r="B37" s="20">
        <v>43055.895902777775</v>
      </c>
      <c r="C37" s="21">
        <v>9985296</v>
      </c>
      <c r="D37" s="22" t="s">
        <v>1078</v>
      </c>
      <c r="E37" s="22" t="s">
        <v>38</v>
      </c>
      <c r="F37" s="67" t="s">
        <v>78</v>
      </c>
      <c r="G37" s="44"/>
      <c r="H37" s="44"/>
      <c r="I37" s="44"/>
      <c r="J37" s="44" t="s">
        <v>772</v>
      </c>
      <c r="K37" s="44"/>
      <c r="L37" s="44"/>
      <c r="M37" s="25" t="str">
        <f t="shared" ref="M37:M68" si="9">IF(F37=DP37,"MATCH","DIFFERENCE")</f>
        <v>MATCH</v>
      </c>
      <c r="N37" s="64">
        <v>25000000</v>
      </c>
      <c r="O37" s="25" t="str">
        <f t="shared" ref="O37:O68" si="10">IF(N37=CV37,"MATCH","DIFFERENCE")</f>
        <v>MATCH</v>
      </c>
      <c r="P37" s="64">
        <v>25000000</v>
      </c>
      <c r="Q37" s="68">
        <v>43055</v>
      </c>
      <c r="R37" s="68">
        <v>43055.895902777775</v>
      </c>
      <c r="S37" s="44" t="s">
        <v>76</v>
      </c>
      <c r="T37" s="44"/>
      <c r="U37" s="44" t="s">
        <v>770</v>
      </c>
      <c r="V37" s="44"/>
      <c r="W37" s="44"/>
      <c r="X37" s="25" t="str">
        <f t="shared" ref="X37:X68" si="11">IF(Q37=CO37,"MATCH","DIFFERENCE")</f>
        <v>MATCH</v>
      </c>
      <c r="Y37" s="69">
        <v>7515195</v>
      </c>
      <c r="Z37" s="25" t="str">
        <f t="shared" ref="Z37:Z68" si="12">IF(Y37=CN37,"MATCH","DIFFERENCE")</f>
        <v>MATCH</v>
      </c>
      <c r="AA37" s="44" t="s">
        <v>1</v>
      </c>
      <c r="AB37" s="44" t="s">
        <v>3</v>
      </c>
      <c r="AC37" s="44" t="s">
        <v>1077</v>
      </c>
      <c r="AD37" s="44" t="s">
        <v>22</v>
      </c>
      <c r="AE37" s="44" t="s">
        <v>34</v>
      </c>
      <c r="AF37" s="44" t="s">
        <v>20</v>
      </c>
      <c r="AG37" s="44"/>
      <c r="AH37" s="44"/>
      <c r="AI37" s="44" t="s">
        <v>33</v>
      </c>
      <c r="AJ37" s="44" t="s">
        <v>20</v>
      </c>
      <c r="AK37" s="44" t="s">
        <v>33</v>
      </c>
      <c r="AL37" s="44"/>
      <c r="AM37" s="44"/>
      <c r="AN37" s="44"/>
      <c r="AO37" s="44"/>
      <c r="AP37" s="44"/>
      <c r="AQ37" s="25" t="str">
        <f t="shared" ref="AQ37:AQ68" si="13">IF(AF37=FS37,"MATCH","DIFFERENCE")</f>
        <v>MATCH</v>
      </c>
      <c r="AR37" s="44" t="s">
        <v>73</v>
      </c>
      <c r="AS37" s="44"/>
      <c r="AT37" s="25" t="str">
        <f t="shared" ref="AT37:AT68" si="14">IF(AR37=DY37,"MATCH","DIFFERENCE")</f>
        <v>MATCH</v>
      </c>
      <c r="AU37" s="44" t="s">
        <v>32</v>
      </c>
      <c r="AV37" s="44"/>
      <c r="AW37" s="44"/>
      <c r="AX37" s="44"/>
      <c r="AY37" s="44" t="s">
        <v>72</v>
      </c>
      <c r="AZ37" s="44" t="s">
        <v>770</v>
      </c>
      <c r="BA37" s="44" t="s">
        <v>770</v>
      </c>
      <c r="BB37" s="44"/>
      <c r="BC37" s="44"/>
      <c r="BD37" s="44"/>
      <c r="BE37" s="44"/>
      <c r="BF37" s="44" t="s">
        <v>769</v>
      </c>
      <c r="BG37" s="44" t="s">
        <v>769</v>
      </c>
      <c r="BH37" s="44"/>
      <c r="BI37" s="44"/>
      <c r="BJ37" s="44"/>
      <c r="BK37" s="44"/>
      <c r="BL37" s="44"/>
      <c r="BM37" s="44"/>
      <c r="BN37" s="44"/>
      <c r="BO37" s="44"/>
      <c r="BP37" s="44"/>
      <c r="BQ37" s="44"/>
      <c r="BR37" s="44"/>
      <c r="BS37" s="44"/>
      <c r="BT37" s="44"/>
      <c r="BU37" s="44"/>
      <c r="BV37" s="44"/>
      <c r="BW37" s="44" t="s">
        <v>68</v>
      </c>
      <c r="BX37" s="25" t="str">
        <f t="shared" ref="BX37:BX68" si="15">IF(AU37=DX37,"MATCH","DIFFERENCE")</f>
        <v>MATCH</v>
      </c>
      <c r="BY37" s="69">
        <v>28858380</v>
      </c>
      <c r="BZ37" s="25" t="str">
        <f t="shared" ref="BZ37:BZ68" si="16">IF(BY37=EH37,"MATCH","DIFFERENCE")</f>
        <v>MATCH</v>
      </c>
      <c r="CA37" s="22"/>
      <c r="CB37" s="22"/>
      <c r="CC37" s="22"/>
      <c r="CD37" s="22" t="s">
        <v>23</v>
      </c>
      <c r="CE37" s="22" t="s">
        <v>22</v>
      </c>
      <c r="CF37" s="22"/>
      <c r="CG37" s="22"/>
      <c r="CH37" s="22"/>
      <c r="CI37" s="22" t="s">
        <v>21</v>
      </c>
      <c r="CJ37" s="22" t="s">
        <v>1</v>
      </c>
      <c r="CK37" s="22"/>
      <c r="CL37" s="34"/>
      <c r="CM37" s="51"/>
      <c r="CN37" s="54">
        <f>LOOKUP(Y37,SACM!$A$2:$A$163,SACM!$A$2:$A$163)</f>
        <v>7515195</v>
      </c>
      <c r="CO37" s="24">
        <v>43055</v>
      </c>
      <c r="CP37" s="21">
        <v>814</v>
      </c>
      <c r="CQ37" s="21">
        <v>19492</v>
      </c>
      <c r="CR37" s="21">
        <v>0</v>
      </c>
      <c r="CS37" s="21">
        <v>1</v>
      </c>
      <c r="CT37" s="21">
        <v>3</v>
      </c>
      <c r="CU37" s="21">
        <v>-2</v>
      </c>
      <c r="CV37" s="21">
        <f t="shared" ref="CV37:CV68" si="17">CW37*-1</f>
        <v>25000000</v>
      </c>
      <c r="CW37" s="23">
        <v>-25000000</v>
      </c>
      <c r="CX37" s="22" t="s">
        <v>522</v>
      </c>
      <c r="CY37" s="21">
        <v>1</v>
      </c>
      <c r="CZ37" s="20">
        <v>43055.676817129628</v>
      </c>
      <c r="DA37" s="22" t="s">
        <v>501</v>
      </c>
      <c r="DB37" s="21">
        <v>6833775</v>
      </c>
      <c r="DC37" s="22" t="s">
        <v>556</v>
      </c>
      <c r="DD37" s="21">
        <v>86016</v>
      </c>
      <c r="DE37" s="21">
        <v>2</v>
      </c>
      <c r="DF37" s="22">
        <v>0</v>
      </c>
      <c r="DG37" s="21">
        <v>0</v>
      </c>
      <c r="DH37" s="22" t="s">
        <v>490</v>
      </c>
      <c r="DI37" s="22">
        <v>0</v>
      </c>
      <c r="DJ37" s="22">
        <v>0</v>
      </c>
      <c r="DK37" s="22">
        <v>0</v>
      </c>
      <c r="DL37" s="22" t="s">
        <v>499</v>
      </c>
      <c r="DM37" s="26">
        <v>43055.687581018516</v>
      </c>
      <c r="DN37" s="20" t="s">
        <v>520</v>
      </c>
      <c r="DO37" s="22">
        <v>0</v>
      </c>
      <c r="DP37" s="59" t="s">
        <v>78</v>
      </c>
      <c r="DQ37" s="22" t="s">
        <v>518</v>
      </c>
      <c r="DR37" s="22">
        <v>0</v>
      </c>
      <c r="DS37" s="22">
        <v>0</v>
      </c>
      <c r="DT37" s="22">
        <v>0</v>
      </c>
      <c r="DU37" s="21">
        <v>0</v>
      </c>
      <c r="DV37" s="21">
        <v>0</v>
      </c>
      <c r="DW37" s="22">
        <v>0</v>
      </c>
      <c r="DX37" s="25" t="s">
        <v>32</v>
      </c>
      <c r="DY37" s="25" t="s">
        <v>73</v>
      </c>
      <c r="DZ37" s="22">
        <v>0</v>
      </c>
      <c r="EA37" s="22">
        <v>0</v>
      </c>
      <c r="EB37" s="22">
        <v>0</v>
      </c>
      <c r="EC37" s="22" t="s">
        <v>496</v>
      </c>
      <c r="ED37" s="22">
        <v>0</v>
      </c>
      <c r="EE37" s="22" t="s">
        <v>21</v>
      </c>
      <c r="EF37" s="22">
        <v>0</v>
      </c>
      <c r="EG37" s="22" t="s">
        <v>490</v>
      </c>
      <c r="EH37" s="25">
        <v>28858380</v>
      </c>
      <c r="EI37" s="21">
        <v>0</v>
      </c>
      <c r="EJ37" s="21">
        <v>3</v>
      </c>
      <c r="EK37" s="21">
        <v>0</v>
      </c>
      <c r="EL37" s="22" t="s">
        <v>490</v>
      </c>
      <c r="EM37" s="22">
        <v>0</v>
      </c>
      <c r="EN37" s="22">
        <v>0</v>
      </c>
      <c r="EO37" s="22" t="s">
        <v>490</v>
      </c>
      <c r="EP37" s="22">
        <v>1</v>
      </c>
      <c r="EQ37" s="21">
        <v>0</v>
      </c>
      <c r="ER37" s="22">
        <v>4</v>
      </c>
      <c r="ES37" s="21">
        <v>5</v>
      </c>
      <c r="ET37" s="21">
        <v>0</v>
      </c>
      <c r="EU37" s="22" t="s">
        <v>490</v>
      </c>
      <c r="EV37" s="22" t="s">
        <v>517</v>
      </c>
      <c r="EW37" s="22">
        <v>0</v>
      </c>
      <c r="EX37" s="22">
        <v>0</v>
      </c>
      <c r="EY37" s="22">
        <v>0</v>
      </c>
      <c r="EZ37" s="22">
        <v>0</v>
      </c>
      <c r="FA37" s="22" t="s">
        <v>490</v>
      </c>
      <c r="FB37" s="22">
        <v>0</v>
      </c>
      <c r="FC37" s="22">
        <v>0</v>
      </c>
      <c r="FD37" s="22" t="s">
        <v>494</v>
      </c>
      <c r="FE37" s="22">
        <v>0</v>
      </c>
      <c r="FF37" s="22" t="s">
        <v>493</v>
      </c>
      <c r="FG37" s="22" t="s">
        <v>492</v>
      </c>
      <c r="FH37" s="22">
        <v>0</v>
      </c>
      <c r="FI37" s="22" t="s">
        <v>491</v>
      </c>
      <c r="FJ37" s="22">
        <v>0</v>
      </c>
      <c r="FK37" s="22" t="s">
        <v>503</v>
      </c>
      <c r="FL37" s="22">
        <v>-25000000</v>
      </c>
      <c r="FM37" s="21" t="s">
        <v>490</v>
      </c>
      <c r="FN37" s="22">
        <v>0</v>
      </c>
      <c r="FO37" s="22">
        <v>0</v>
      </c>
      <c r="FP37" s="22" t="s">
        <v>490</v>
      </c>
      <c r="FQ37" s="22">
        <v>0</v>
      </c>
      <c r="FR37" s="22">
        <v>0</v>
      </c>
      <c r="FS37" s="25" t="s">
        <v>20</v>
      </c>
      <c r="FT37" s="22">
        <v>0</v>
      </c>
      <c r="FU37" s="26">
        <v>43055.687581018516</v>
      </c>
      <c r="FV37" s="20" t="s">
        <v>21</v>
      </c>
      <c r="FW37" s="22">
        <v>0</v>
      </c>
      <c r="FX37" s="22">
        <v>0</v>
      </c>
      <c r="FY37" s="22">
        <v>0</v>
      </c>
      <c r="FZ37" s="22">
        <v>43055</v>
      </c>
      <c r="GA37" s="33" t="s">
        <v>490</v>
      </c>
      <c r="GB37" s="4"/>
    </row>
    <row r="38" spans="1:184">
      <c r="A38" s="32">
        <v>43055</v>
      </c>
      <c r="B38" s="20">
        <v>43055.895937499998</v>
      </c>
      <c r="C38" s="21">
        <v>9985297</v>
      </c>
      <c r="D38" s="22" t="s">
        <v>1076</v>
      </c>
      <c r="E38" s="22" t="s">
        <v>38</v>
      </c>
      <c r="F38" s="67" t="s">
        <v>78</v>
      </c>
      <c r="G38" s="44"/>
      <c r="H38" s="44"/>
      <c r="I38" s="44"/>
      <c r="J38" s="44" t="s">
        <v>934</v>
      </c>
      <c r="K38" s="44"/>
      <c r="L38" s="44"/>
      <c r="M38" s="25" t="str">
        <f t="shared" si="9"/>
        <v>MATCH</v>
      </c>
      <c r="N38" s="64">
        <v>20000000</v>
      </c>
      <c r="O38" s="25" t="str">
        <f t="shared" si="10"/>
        <v>MATCH</v>
      </c>
      <c r="P38" s="64">
        <v>20000000</v>
      </c>
      <c r="Q38" s="68">
        <v>43055</v>
      </c>
      <c r="R38" s="68">
        <v>43055.895937499998</v>
      </c>
      <c r="S38" s="44" t="s">
        <v>76</v>
      </c>
      <c r="T38" s="44"/>
      <c r="U38" s="44" t="s">
        <v>933</v>
      </c>
      <c r="V38" s="44"/>
      <c r="W38" s="44"/>
      <c r="X38" s="25" t="str">
        <f t="shared" si="11"/>
        <v>MATCH</v>
      </c>
      <c r="Y38" s="69">
        <v>7515191</v>
      </c>
      <c r="Z38" s="25" t="str">
        <f t="shared" si="12"/>
        <v>MATCH</v>
      </c>
      <c r="AA38" s="44" t="s">
        <v>1</v>
      </c>
      <c r="AB38" s="44" t="s">
        <v>3</v>
      </c>
      <c r="AC38" s="44" t="s">
        <v>1075</v>
      </c>
      <c r="AD38" s="44" t="s">
        <v>22</v>
      </c>
      <c r="AE38" s="44" t="s">
        <v>34</v>
      </c>
      <c r="AF38" s="44" t="s">
        <v>20</v>
      </c>
      <c r="AG38" s="44"/>
      <c r="AH38" s="44"/>
      <c r="AI38" s="44" t="s">
        <v>33</v>
      </c>
      <c r="AJ38" s="44" t="s">
        <v>20</v>
      </c>
      <c r="AK38" s="44" t="s">
        <v>33</v>
      </c>
      <c r="AL38" s="44"/>
      <c r="AM38" s="44"/>
      <c r="AN38" s="44"/>
      <c r="AO38" s="44"/>
      <c r="AP38" s="44"/>
      <c r="AQ38" s="25" t="str">
        <f t="shared" si="13"/>
        <v>MATCH</v>
      </c>
      <c r="AR38" s="44" t="s">
        <v>73</v>
      </c>
      <c r="AS38" s="44"/>
      <c r="AT38" s="25" t="str">
        <f t="shared" si="14"/>
        <v>MATCH</v>
      </c>
      <c r="AU38" s="44" t="s">
        <v>32</v>
      </c>
      <c r="AV38" s="44"/>
      <c r="AW38" s="44"/>
      <c r="AX38" s="44"/>
      <c r="AY38" s="44" t="s">
        <v>72</v>
      </c>
      <c r="AZ38" s="44" t="s">
        <v>931</v>
      </c>
      <c r="BA38" s="44" t="s">
        <v>931</v>
      </c>
      <c r="BB38" s="44" t="s">
        <v>930</v>
      </c>
      <c r="BC38" s="44"/>
      <c r="BD38" s="44"/>
      <c r="BE38" s="44"/>
      <c r="BF38" s="44" t="s">
        <v>929</v>
      </c>
      <c r="BG38" s="44" t="s">
        <v>929</v>
      </c>
      <c r="BH38" s="44" t="s">
        <v>928</v>
      </c>
      <c r="BI38" s="44"/>
      <c r="BJ38" s="44"/>
      <c r="BK38" s="44"/>
      <c r="BL38" s="44"/>
      <c r="BM38" s="44"/>
      <c r="BN38" s="44"/>
      <c r="BO38" s="44"/>
      <c r="BP38" s="44"/>
      <c r="BQ38" s="44"/>
      <c r="BR38" s="44"/>
      <c r="BS38" s="44"/>
      <c r="BT38" s="44"/>
      <c r="BU38" s="44"/>
      <c r="BV38" s="44"/>
      <c r="BW38" s="44" t="s">
        <v>68</v>
      </c>
      <c r="BX38" s="25" t="str">
        <f t="shared" si="15"/>
        <v>MATCH</v>
      </c>
      <c r="BY38" s="69">
        <v>28858381</v>
      </c>
      <c r="BZ38" s="25" t="str">
        <f t="shared" si="16"/>
        <v>MATCH</v>
      </c>
      <c r="CA38" s="22"/>
      <c r="CB38" s="22"/>
      <c r="CC38" s="22"/>
      <c r="CD38" s="22" t="s">
        <v>23</v>
      </c>
      <c r="CE38" s="22" t="s">
        <v>22</v>
      </c>
      <c r="CF38" s="22"/>
      <c r="CG38" s="22"/>
      <c r="CH38" s="22"/>
      <c r="CI38" s="22" t="s">
        <v>21</v>
      </c>
      <c r="CJ38" s="22" t="s">
        <v>1</v>
      </c>
      <c r="CK38" s="22"/>
      <c r="CL38" s="34"/>
      <c r="CM38" s="51"/>
      <c r="CN38" s="54">
        <f>LOOKUP(Y38,SACM!$A$2:$A$163,SACM!$A$2:$A$163)</f>
        <v>7515191</v>
      </c>
      <c r="CO38" s="24">
        <v>43055</v>
      </c>
      <c r="CP38" s="21">
        <v>814</v>
      </c>
      <c r="CQ38" s="21">
        <v>19455</v>
      </c>
      <c r="CR38" s="21">
        <v>0</v>
      </c>
      <c r="CS38" s="21">
        <v>1</v>
      </c>
      <c r="CT38" s="21">
        <v>3</v>
      </c>
      <c r="CU38" s="21">
        <v>-2</v>
      </c>
      <c r="CV38" s="21">
        <f t="shared" si="17"/>
        <v>20000000</v>
      </c>
      <c r="CW38" s="23">
        <v>-20000000</v>
      </c>
      <c r="CX38" s="22" t="s">
        <v>522</v>
      </c>
      <c r="CY38" s="21">
        <v>1</v>
      </c>
      <c r="CZ38" s="20">
        <v>43055.676805555559</v>
      </c>
      <c r="DA38" s="22" t="s">
        <v>501</v>
      </c>
      <c r="DB38" s="21">
        <v>6833771</v>
      </c>
      <c r="DC38" s="22" t="s">
        <v>556</v>
      </c>
      <c r="DD38" s="21">
        <v>86016</v>
      </c>
      <c r="DE38" s="21">
        <v>2</v>
      </c>
      <c r="DF38" s="22">
        <v>0</v>
      </c>
      <c r="DG38" s="21">
        <v>0</v>
      </c>
      <c r="DH38" s="22" t="s">
        <v>490</v>
      </c>
      <c r="DI38" s="22">
        <v>0</v>
      </c>
      <c r="DJ38" s="22">
        <v>0</v>
      </c>
      <c r="DK38" s="22">
        <v>0</v>
      </c>
      <c r="DL38" s="22" t="s">
        <v>499</v>
      </c>
      <c r="DM38" s="26">
        <v>43055.687615740739</v>
      </c>
      <c r="DN38" s="20" t="s">
        <v>520</v>
      </c>
      <c r="DO38" s="22">
        <v>0</v>
      </c>
      <c r="DP38" s="59" t="s">
        <v>78</v>
      </c>
      <c r="DQ38" s="22" t="s">
        <v>518</v>
      </c>
      <c r="DR38" s="22">
        <v>0</v>
      </c>
      <c r="DS38" s="22">
        <v>0</v>
      </c>
      <c r="DT38" s="22">
        <v>0</v>
      </c>
      <c r="DU38" s="21">
        <v>0</v>
      </c>
      <c r="DV38" s="21">
        <v>0</v>
      </c>
      <c r="DW38" s="22">
        <v>0</v>
      </c>
      <c r="DX38" s="25" t="s">
        <v>32</v>
      </c>
      <c r="DY38" s="25" t="s">
        <v>73</v>
      </c>
      <c r="DZ38" s="22">
        <v>0</v>
      </c>
      <c r="EA38" s="22">
        <v>0</v>
      </c>
      <c r="EB38" s="22">
        <v>0</v>
      </c>
      <c r="EC38" s="22" t="s">
        <v>496</v>
      </c>
      <c r="ED38" s="22">
        <v>0</v>
      </c>
      <c r="EE38" s="22" t="s">
        <v>21</v>
      </c>
      <c r="EF38" s="22">
        <v>0</v>
      </c>
      <c r="EG38" s="22" t="s">
        <v>490</v>
      </c>
      <c r="EH38" s="25">
        <v>28858381</v>
      </c>
      <c r="EI38" s="21">
        <v>0</v>
      </c>
      <c r="EJ38" s="21">
        <v>3</v>
      </c>
      <c r="EK38" s="21">
        <v>0</v>
      </c>
      <c r="EL38" s="22" t="s">
        <v>490</v>
      </c>
      <c r="EM38" s="22">
        <v>0</v>
      </c>
      <c r="EN38" s="22">
        <v>0</v>
      </c>
      <c r="EO38" s="22" t="s">
        <v>490</v>
      </c>
      <c r="EP38" s="22">
        <v>1</v>
      </c>
      <c r="EQ38" s="21">
        <v>0</v>
      </c>
      <c r="ER38" s="22">
        <v>4</v>
      </c>
      <c r="ES38" s="21">
        <v>5</v>
      </c>
      <c r="ET38" s="21">
        <v>0</v>
      </c>
      <c r="EU38" s="22" t="s">
        <v>490</v>
      </c>
      <c r="EV38" s="22" t="s">
        <v>517</v>
      </c>
      <c r="EW38" s="22">
        <v>0</v>
      </c>
      <c r="EX38" s="22">
        <v>0</v>
      </c>
      <c r="EY38" s="22">
        <v>0</v>
      </c>
      <c r="EZ38" s="22">
        <v>0</v>
      </c>
      <c r="FA38" s="22" t="s">
        <v>490</v>
      </c>
      <c r="FB38" s="22">
        <v>0</v>
      </c>
      <c r="FC38" s="22">
        <v>0</v>
      </c>
      <c r="FD38" s="22" t="s">
        <v>494</v>
      </c>
      <c r="FE38" s="22">
        <v>0</v>
      </c>
      <c r="FF38" s="22" t="s">
        <v>493</v>
      </c>
      <c r="FG38" s="22" t="s">
        <v>492</v>
      </c>
      <c r="FH38" s="22">
        <v>0</v>
      </c>
      <c r="FI38" s="22" t="s">
        <v>491</v>
      </c>
      <c r="FJ38" s="22">
        <v>0</v>
      </c>
      <c r="FK38" s="22" t="s">
        <v>503</v>
      </c>
      <c r="FL38" s="22">
        <v>-20000000</v>
      </c>
      <c r="FM38" s="21" t="s">
        <v>490</v>
      </c>
      <c r="FN38" s="22">
        <v>0</v>
      </c>
      <c r="FO38" s="22">
        <v>0</v>
      </c>
      <c r="FP38" s="22" t="s">
        <v>490</v>
      </c>
      <c r="FQ38" s="22">
        <v>0</v>
      </c>
      <c r="FR38" s="22">
        <v>0</v>
      </c>
      <c r="FS38" s="25" t="s">
        <v>20</v>
      </c>
      <c r="FT38" s="22">
        <v>0</v>
      </c>
      <c r="FU38" s="26">
        <v>43055.687615740739</v>
      </c>
      <c r="FV38" s="20" t="s">
        <v>21</v>
      </c>
      <c r="FW38" s="22">
        <v>0</v>
      </c>
      <c r="FX38" s="22">
        <v>0</v>
      </c>
      <c r="FY38" s="22">
        <v>0</v>
      </c>
      <c r="FZ38" s="22">
        <v>43055</v>
      </c>
      <c r="GA38" s="33" t="s">
        <v>490</v>
      </c>
      <c r="GB38" s="4"/>
    </row>
    <row r="39" spans="1:184">
      <c r="A39" s="32">
        <v>43055</v>
      </c>
      <c r="B39" s="20">
        <v>43055.736689814818</v>
      </c>
      <c r="C39" s="21">
        <v>9977005</v>
      </c>
      <c r="D39" s="22" t="s">
        <v>93</v>
      </c>
      <c r="E39" s="22" t="s">
        <v>38</v>
      </c>
      <c r="F39" s="67">
        <v>6290919133</v>
      </c>
      <c r="G39" s="44"/>
      <c r="H39" s="44"/>
      <c r="I39" s="44"/>
      <c r="J39" s="44" t="s">
        <v>92</v>
      </c>
      <c r="K39" s="44"/>
      <c r="L39" s="44"/>
      <c r="M39" s="25" t="str">
        <f t="shared" si="9"/>
        <v>MATCH</v>
      </c>
      <c r="N39" s="64">
        <v>100</v>
      </c>
      <c r="O39" s="25" t="str">
        <f t="shared" si="10"/>
        <v>MATCH</v>
      </c>
      <c r="P39" s="64">
        <v>100</v>
      </c>
      <c r="Q39" s="68">
        <v>43055</v>
      </c>
      <c r="R39" s="68">
        <v>43055.736689814818</v>
      </c>
      <c r="S39" s="44" t="s">
        <v>85</v>
      </c>
      <c r="T39" s="44"/>
      <c r="U39" s="44"/>
      <c r="V39" s="44"/>
      <c r="W39" s="44"/>
      <c r="X39" s="25" t="str">
        <f t="shared" si="11"/>
        <v>MATCH</v>
      </c>
      <c r="Y39" s="69">
        <v>7514493</v>
      </c>
      <c r="Z39" s="25" t="str">
        <f t="shared" si="12"/>
        <v>MATCH</v>
      </c>
      <c r="AA39" s="44" t="s">
        <v>1</v>
      </c>
      <c r="AB39" s="44" t="s">
        <v>3</v>
      </c>
      <c r="AC39" s="44"/>
      <c r="AD39" s="44" t="s">
        <v>22</v>
      </c>
      <c r="AE39" s="44" t="s">
        <v>34</v>
      </c>
      <c r="AF39" s="44" t="s">
        <v>20</v>
      </c>
      <c r="AG39" s="44"/>
      <c r="AH39" s="44"/>
      <c r="AI39" s="44" t="s">
        <v>33</v>
      </c>
      <c r="AJ39" s="44" t="s">
        <v>20</v>
      </c>
      <c r="AK39" s="44" t="s">
        <v>33</v>
      </c>
      <c r="AL39" s="44"/>
      <c r="AM39" s="44"/>
      <c r="AN39" s="44"/>
      <c r="AO39" s="44"/>
      <c r="AP39" s="44"/>
      <c r="AQ39" s="25" t="str">
        <f t="shared" si="13"/>
        <v>MATCH</v>
      </c>
      <c r="AR39" s="44" t="s">
        <v>63</v>
      </c>
      <c r="AS39" s="44"/>
      <c r="AT39" s="25" t="str">
        <f t="shared" si="14"/>
        <v>MATCH</v>
      </c>
      <c r="AU39" s="44" t="s">
        <v>31</v>
      </c>
      <c r="AV39" s="44"/>
      <c r="AW39" s="44"/>
      <c r="AX39" s="44"/>
      <c r="AY39" s="44"/>
      <c r="AZ39" s="44" t="s">
        <v>91</v>
      </c>
      <c r="BA39" s="44" t="s">
        <v>91</v>
      </c>
      <c r="BB39" s="44" t="s">
        <v>90</v>
      </c>
      <c r="BC39" s="44" t="s">
        <v>89</v>
      </c>
      <c r="BD39" s="44"/>
      <c r="BE39" s="44" t="s">
        <v>89</v>
      </c>
      <c r="BF39" s="44" t="s">
        <v>82</v>
      </c>
      <c r="BG39" s="44" t="s">
        <v>82</v>
      </c>
      <c r="BH39" s="44"/>
      <c r="BI39" s="44"/>
      <c r="BJ39" s="44"/>
      <c r="BK39" s="44"/>
      <c r="BL39" s="44"/>
      <c r="BM39" s="44"/>
      <c r="BN39" s="44"/>
      <c r="BO39" s="44"/>
      <c r="BP39" s="44"/>
      <c r="BQ39" s="44"/>
      <c r="BR39" s="44" t="s">
        <v>81</v>
      </c>
      <c r="BS39" s="44" t="s">
        <v>26</v>
      </c>
      <c r="BT39" s="44" t="s">
        <v>0</v>
      </c>
      <c r="BU39" s="44"/>
      <c r="BV39" s="44" t="s">
        <v>25</v>
      </c>
      <c r="BW39" s="44" t="s">
        <v>80</v>
      </c>
      <c r="BX39" s="25" t="str">
        <f t="shared" si="15"/>
        <v>MATCH</v>
      </c>
      <c r="BY39" s="69">
        <v>28856040</v>
      </c>
      <c r="BZ39" s="25" t="str">
        <f t="shared" si="16"/>
        <v>MATCH</v>
      </c>
      <c r="CA39" s="22" t="s">
        <v>3</v>
      </c>
      <c r="CB39" s="22"/>
      <c r="CC39" s="22"/>
      <c r="CD39" s="22" t="s">
        <v>23</v>
      </c>
      <c r="CE39" s="22" t="s">
        <v>22</v>
      </c>
      <c r="CF39" s="22"/>
      <c r="CG39" s="22"/>
      <c r="CH39" s="22"/>
      <c r="CI39" s="22" t="s">
        <v>21</v>
      </c>
      <c r="CJ39" s="22" t="s">
        <v>1</v>
      </c>
      <c r="CK39" s="22"/>
      <c r="CL39" s="34"/>
      <c r="CM39" s="51"/>
      <c r="CN39" s="54">
        <f>LOOKUP(Y39,SACM!$A$2:$A$163,SACM!$A$2:$A$163)</f>
        <v>7514493</v>
      </c>
      <c r="CO39" s="24">
        <v>43055</v>
      </c>
      <c r="CP39" s="21">
        <v>718</v>
      </c>
      <c r="CQ39" s="21">
        <v>0</v>
      </c>
      <c r="CR39" s="21">
        <v>0</v>
      </c>
      <c r="CS39" s="21">
        <v>0</v>
      </c>
      <c r="CT39" s="21">
        <v>0</v>
      </c>
      <c r="CU39" s="21">
        <v>0</v>
      </c>
      <c r="CV39" s="21">
        <f t="shared" si="17"/>
        <v>100</v>
      </c>
      <c r="CW39" s="23">
        <v>-100</v>
      </c>
      <c r="CX39" s="22">
        <v>0</v>
      </c>
      <c r="CY39" s="21">
        <v>0</v>
      </c>
      <c r="CZ39" s="20">
        <v>43055.525613425925</v>
      </c>
      <c r="DA39" s="22" t="s">
        <v>501</v>
      </c>
      <c r="DB39" s="21">
        <v>6833073</v>
      </c>
      <c r="DC39" s="22" t="s">
        <v>600</v>
      </c>
      <c r="DD39" s="21">
        <v>0</v>
      </c>
      <c r="DE39" s="21">
        <v>0</v>
      </c>
      <c r="DF39" s="22">
        <v>0</v>
      </c>
      <c r="DG39" s="21">
        <v>0</v>
      </c>
      <c r="DH39" s="22" t="s">
        <v>490</v>
      </c>
      <c r="DI39" s="22">
        <v>0</v>
      </c>
      <c r="DJ39" s="22">
        <v>0</v>
      </c>
      <c r="DK39" s="22">
        <v>0</v>
      </c>
      <c r="DL39" s="22" t="s">
        <v>499</v>
      </c>
      <c r="DM39" s="26">
        <v>43055.528368055559</v>
      </c>
      <c r="DN39" s="20" t="s">
        <v>513</v>
      </c>
      <c r="DO39" s="22" t="s">
        <v>499</v>
      </c>
      <c r="DP39" s="59">
        <v>6290919133</v>
      </c>
      <c r="DQ39" s="22" t="s">
        <v>598</v>
      </c>
      <c r="DR39" s="22">
        <v>0</v>
      </c>
      <c r="DS39" s="22" t="s">
        <v>499</v>
      </c>
      <c r="DT39" s="22">
        <v>0</v>
      </c>
      <c r="DU39" s="21">
        <v>0</v>
      </c>
      <c r="DV39" s="21">
        <v>0</v>
      </c>
      <c r="DW39" s="22" t="s">
        <v>31</v>
      </c>
      <c r="DX39" s="25" t="s">
        <v>31</v>
      </c>
      <c r="DY39" s="25" t="s">
        <v>63</v>
      </c>
      <c r="DZ39" s="22">
        <v>0</v>
      </c>
      <c r="EA39" s="22">
        <v>0</v>
      </c>
      <c r="EB39" s="22">
        <v>0</v>
      </c>
      <c r="EC39" s="22" t="s">
        <v>496</v>
      </c>
      <c r="ED39" s="22">
        <v>0</v>
      </c>
      <c r="EE39" s="22">
        <v>0</v>
      </c>
      <c r="EF39" s="22">
        <v>0</v>
      </c>
      <c r="EG39" s="22">
        <v>0</v>
      </c>
      <c r="EH39" s="25">
        <v>28856040</v>
      </c>
      <c r="EI39" s="21">
        <v>0</v>
      </c>
      <c r="EJ39" s="21">
        <v>0</v>
      </c>
      <c r="EK39" s="21">
        <v>0</v>
      </c>
      <c r="EL39" s="22">
        <v>0</v>
      </c>
      <c r="EM39" s="22">
        <v>0</v>
      </c>
      <c r="EN39" s="22">
        <v>0</v>
      </c>
      <c r="EO39" s="22">
        <v>0</v>
      </c>
      <c r="EP39" s="22">
        <v>0</v>
      </c>
      <c r="EQ39" s="21">
        <v>402</v>
      </c>
      <c r="ER39" s="22">
        <v>402</v>
      </c>
      <c r="ES39" s="21">
        <v>501</v>
      </c>
      <c r="ET39" s="21">
        <v>0</v>
      </c>
      <c r="EU39" s="22" t="s">
        <v>490</v>
      </c>
      <c r="EV39" s="22" t="s">
        <v>597</v>
      </c>
      <c r="EW39" s="22">
        <v>0</v>
      </c>
      <c r="EX39" s="22">
        <v>0</v>
      </c>
      <c r="EY39" s="22">
        <v>0</v>
      </c>
      <c r="EZ39" s="22">
        <v>0</v>
      </c>
      <c r="FA39" s="22" t="s">
        <v>490</v>
      </c>
      <c r="FB39" s="22">
        <v>0</v>
      </c>
      <c r="FC39" s="22">
        <v>0</v>
      </c>
      <c r="FD39" s="22">
        <v>0</v>
      </c>
      <c r="FE39" s="22">
        <v>-1</v>
      </c>
      <c r="FF39" s="22">
        <v>0</v>
      </c>
      <c r="FG39" s="22">
        <v>0</v>
      </c>
      <c r="FH39" s="22">
        <v>0</v>
      </c>
      <c r="FI39" s="22" t="s">
        <v>491</v>
      </c>
      <c r="FJ39" s="22">
        <v>0</v>
      </c>
      <c r="FK39" s="22">
        <v>0</v>
      </c>
      <c r="FL39" s="22">
        <v>0</v>
      </c>
      <c r="FM39" s="21">
        <v>0</v>
      </c>
      <c r="FN39" s="22">
        <v>0</v>
      </c>
      <c r="FO39" s="22">
        <v>0</v>
      </c>
      <c r="FP39" s="22">
        <v>0</v>
      </c>
      <c r="FQ39" s="22">
        <v>0</v>
      </c>
      <c r="FR39" s="22">
        <v>0</v>
      </c>
      <c r="FS39" s="25" t="s">
        <v>20</v>
      </c>
      <c r="FT39" s="22">
        <v>0</v>
      </c>
      <c r="FU39" s="26">
        <v>43055.528368055559</v>
      </c>
      <c r="FV39" s="20">
        <v>0</v>
      </c>
      <c r="FW39" s="22">
        <v>0</v>
      </c>
      <c r="FX39" s="22">
        <v>0</v>
      </c>
      <c r="FY39" s="22">
        <v>0</v>
      </c>
      <c r="FZ39" s="22">
        <v>0</v>
      </c>
      <c r="GA39" s="33" t="s">
        <v>499</v>
      </c>
      <c r="GB39" s="4"/>
    </row>
    <row r="40" spans="1:184">
      <c r="A40" s="32">
        <v>43055</v>
      </c>
      <c r="B40" s="20">
        <v>43055.789803240739</v>
      </c>
      <c r="C40" s="21">
        <v>9985139</v>
      </c>
      <c r="D40" s="22" t="s">
        <v>1074</v>
      </c>
      <c r="E40" s="22" t="s">
        <v>38</v>
      </c>
      <c r="F40" s="67">
        <v>30897541</v>
      </c>
      <c r="G40" s="44"/>
      <c r="H40" s="44"/>
      <c r="I40" s="44"/>
      <c r="J40" s="44" t="s">
        <v>113</v>
      </c>
      <c r="K40" s="44"/>
      <c r="L40" s="44"/>
      <c r="M40" s="25" t="str">
        <f t="shared" si="9"/>
        <v>MATCH</v>
      </c>
      <c r="N40" s="64">
        <v>113373965.66</v>
      </c>
      <c r="O40" s="25" t="str">
        <f t="shared" si="10"/>
        <v>MATCH</v>
      </c>
      <c r="P40" s="64">
        <v>113373965.66</v>
      </c>
      <c r="Q40" s="68">
        <v>43055</v>
      </c>
      <c r="R40" s="68">
        <v>43055.789803240739</v>
      </c>
      <c r="S40" s="44"/>
      <c r="T40" s="44"/>
      <c r="U40" s="44" t="s">
        <v>111</v>
      </c>
      <c r="V40" s="68">
        <v>43055.875</v>
      </c>
      <c r="W40" s="44"/>
      <c r="X40" s="25" t="str">
        <f t="shared" si="11"/>
        <v>MATCH</v>
      </c>
      <c r="Y40" s="69">
        <v>7511575</v>
      </c>
      <c r="Z40" s="25" t="str">
        <f t="shared" si="12"/>
        <v>MATCH</v>
      </c>
      <c r="AA40" s="44" t="s">
        <v>1</v>
      </c>
      <c r="AB40" s="44" t="s">
        <v>3</v>
      </c>
      <c r="AC40" s="44"/>
      <c r="AD40" s="44" t="s">
        <v>23</v>
      </c>
      <c r="AE40" s="44" t="s">
        <v>34</v>
      </c>
      <c r="AF40" s="44" t="s">
        <v>20</v>
      </c>
      <c r="AG40" s="44"/>
      <c r="AH40" s="44"/>
      <c r="AI40" s="44" t="s">
        <v>33</v>
      </c>
      <c r="AJ40" s="44" t="s">
        <v>48</v>
      </c>
      <c r="AK40" s="44" t="s">
        <v>33</v>
      </c>
      <c r="AL40" s="44"/>
      <c r="AM40" s="44"/>
      <c r="AN40" s="44"/>
      <c r="AO40" s="44"/>
      <c r="AP40" s="44"/>
      <c r="AQ40" s="25" t="str">
        <f t="shared" si="13"/>
        <v>MATCH</v>
      </c>
      <c r="AR40" s="44" t="s">
        <v>32</v>
      </c>
      <c r="AS40" s="44"/>
      <c r="AT40" s="25" t="str">
        <f t="shared" si="14"/>
        <v>MATCH</v>
      </c>
      <c r="AU40" s="44" t="s">
        <v>31</v>
      </c>
      <c r="AV40" s="44"/>
      <c r="AW40" s="44"/>
      <c r="AX40" s="44"/>
      <c r="AY40" s="44"/>
      <c r="AZ40" s="44" t="s">
        <v>111</v>
      </c>
      <c r="BA40" s="44" t="s">
        <v>111</v>
      </c>
      <c r="BB40" s="44"/>
      <c r="BC40" s="44"/>
      <c r="BD40" s="44"/>
      <c r="BE40" s="44"/>
      <c r="BF40" s="44" t="s">
        <v>834</v>
      </c>
      <c r="BG40" s="44" t="s">
        <v>834</v>
      </c>
      <c r="BH40" s="44"/>
      <c r="BI40" s="44"/>
      <c r="BJ40" s="44"/>
      <c r="BK40" s="44"/>
      <c r="BL40" s="44"/>
      <c r="BM40" s="44"/>
      <c r="BN40" s="44"/>
      <c r="BO40" s="44"/>
      <c r="BP40" s="44"/>
      <c r="BQ40" s="44"/>
      <c r="BR40" s="44" t="s">
        <v>27</v>
      </c>
      <c r="BS40" s="44" t="s">
        <v>26</v>
      </c>
      <c r="BT40" s="44" t="s">
        <v>0</v>
      </c>
      <c r="BU40" s="44" t="s">
        <v>4</v>
      </c>
      <c r="BV40" s="44" t="s">
        <v>25</v>
      </c>
      <c r="BW40" s="44" t="s">
        <v>24</v>
      </c>
      <c r="BX40" s="25" t="str">
        <f t="shared" si="15"/>
        <v>MATCH</v>
      </c>
      <c r="BY40" s="69">
        <v>28856908</v>
      </c>
      <c r="BZ40" s="25" t="str">
        <f t="shared" si="16"/>
        <v>MATCH</v>
      </c>
      <c r="CA40" s="22" t="s">
        <v>3</v>
      </c>
      <c r="CB40" s="22"/>
      <c r="CC40" s="22"/>
      <c r="CD40" s="22" t="s">
        <v>22</v>
      </c>
      <c r="CE40" s="22" t="s">
        <v>22</v>
      </c>
      <c r="CF40" s="22"/>
      <c r="CG40" s="22"/>
      <c r="CH40" s="22"/>
      <c r="CI40" s="22" t="s">
        <v>21</v>
      </c>
      <c r="CJ40" s="22" t="s">
        <v>1</v>
      </c>
      <c r="CK40" s="22"/>
      <c r="CL40" s="34"/>
      <c r="CM40" s="51"/>
      <c r="CN40" s="54">
        <f>LOOKUP(Y40,SACM!$A$2:$A$163,SACM!$A$2:$A$163)</f>
        <v>7511575</v>
      </c>
      <c r="CO40" s="24">
        <v>43055</v>
      </c>
      <c r="CP40" s="21">
        <v>726</v>
      </c>
      <c r="CQ40" s="21">
        <v>1697</v>
      </c>
      <c r="CR40" s="21">
        <v>0</v>
      </c>
      <c r="CS40" s="21">
        <v>101</v>
      </c>
      <c r="CT40" s="21">
        <v>1</v>
      </c>
      <c r="CU40" s="21">
        <v>3</v>
      </c>
      <c r="CV40" s="21">
        <f t="shared" si="17"/>
        <v>113373965.66</v>
      </c>
      <c r="CW40" s="23">
        <v>-113373965.66</v>
      </c>
      <c r="CX40" s="22" t="s">
        <v>545</v>
      </c>
      <c r="CY40" s="21">
        <v>10</v>
      </c>
      <c r="CZ40" s="20">
        <v>43054.48232638889</v>
      </c>
      <c r="DA40" s="22" t="s">
        <v>501</v>
      </c>
      <c r="DB40" s="21">
        <v>6830155</v>
      </c>
      <c r="DC40" s="22" t="s">
        <v>526</v>
      </c>
      <c r="DD40" s="21">
        <v>85951</v>
      </c>
      <c r="DE40" s="21">
        <v>3</v>
      </c>
      <c r="DF40" s="22">
        <v>0</v>
      </c>
      <c r="DG40" s="21">
        <v>0</v>
      </c>
      <c r="DH40" s="22" t="s">
        <v>490</v>
      </c>
      <c r="DI40" s="22">
        <v>0</v>
      </c>
      <c r="DJ40" s="22">
        <v>0</v>
      </c>
      <c r="DK40" s="22">
        <v>0</v>
      </c>
      <c r="DL40" s="22" t="s">
        <v>499</v>
      </c>
      <c r="DM40" s="26">
        <v>43055.581469907411</v>
      </c>
      <c r="DN40" s="20" t="s">
        <v>548</v>
      </c>
      <c r="DO40" s="22">
        <v>0</v>
      </c>
      <c r="DP40" s="59">
        <v>30897541</v>
      </c>
      <c r="DQ40" s="22" t="s">
        <v>525</v>
      </c>
      <c r="DR40" s="22">
        <v>0</v>
      </c>
      <c r="DS40" s="22">
        <v>0</v>
      </c>
      <c r="DT40" s="22">
        <v>0</v>
      </c>
      <c r="DU40" s="21">
        <v>0</v>
      </c>
      <c r="DV40" s="21">
        <v>0</v>
      </c>
      <c r="DW40" s="22">
        <v>0</v>
      </c>
      <c r="DX40" s="25" t="s">
        <v>31</v>
      </c>
      <c r="DY40" s="25" t="s">
        <v>32</v>
      </c>
      <c r="DZ40" s="22">
        <v>0</v>
      </c>
      <c r="EA40" s="22">
        <v>0</v>
      </c>
      <c r="EB40" s="22">
        <v>0</v>
      </c>
      <c r="EC40" s="22" t="s">
        <v>496</v>
      </c>
      <c r="ED40" s="22">
        <v>0</v>
      </c>
      <c r="EE40" s="22" t="s">
        <v>21</v>
      </c>
      <c r="EF40" s="22">
        <v>0</v>
      </c>
      <c r="EG40" s="22" t="s">
        <v>490</v>
      </c>
      <c r="EH40" s="25">
        <v>28856908</v>
      </c>
      <c r="EI40" s="21">
        <v>0</v>
      </c>
      <c r="EJ40" s="21">
        <v>2</v>
      </c>
      <c r="EK40" s="21">
        <v>0</v>
      </c>
      <c r="EL40" s="22" t="s">
        <v>490</v>
      </c>
      <c r="EM40" s="22">
        <v>0</v>
      </c>
      <c r="EN40" s="22">
        <v>0</v>
      </c>
      <c r="EO40" s="22" t="s">
        <v>490</v>
      </c>
      <c r="EP40" s="22">
        <v>1</v>
      </c>
      <c r="EQ40" s="21">
        <v>0</v>
      </c>
      <c r="ER40" s="22">
        <v>402</v>
      </c>
      <c r="ES40" s="21">
        <v>4</v>
      </c>
      <c r="ET40" s="21">
        <v>0</v>
      </c>
      <c r="EU40" s="22" t="s">
        <v>490</v>
      </c>
      <c r="EV40" s="22" t="s">
        <v>524</v>
      </c>
      <c r="EW40" s="22">
        <v>0</v>
      </c>
      <c r="EX40" s="22">
        <v>0</v>
      </c>
      <c r="EY40" s="22">
        <v>0</v>
      </c>
      <c r="EZ40" s="22">
        <v>0</v>
      </c>
      <c r="FA40" s="22" t="s">
        <v>490</v>
      </c>
      <c r="FB40" s="22">
        <v>0</v>
      </c>
      <c r="FC40" s="22">
        <v>0</v>
      </c>
      <c r="FD40" s="22" t="s">
        <v>494</v>
      </c>
      <c r="FE40" s="22">
        <v>0</v>
      </c>
      <c r="FF40" s="22" t="s">
        <v>493</v>
      </c>
      <c r="FG40" s="22" t="s">
        <v>492</v>
      </c>
      <c r="FH40" s="22">
        <v>0</v>
      </c>
      <c r="FI40" s="22" t="s">
        <v>491</v>
      </c>
      <c r="FJ40" s="22">
        <v>0</v>
      </c>
      <c r="FK40" s="22" t="s">
        <v>539</v>
      </c>
      <c r="FL40" s="22">
        <v>-113373965.66</v>
      </c>
      <c r="FM40" s="21" t="s">
        <v>490</v>
      </c>
      <c r="FN40" s="22">
        <v>0</v>
      </c>
      <c r="FO40" s="22">
        <v>0</v>
      </c>
      <c r="FP40" s="22" t="s">
        <v>490</v>
      </c>
      <c r="FQ40" s="22">
        <v>0</v>
      </c>
      <c r="FR40" s="22">
        <v>0</v>
      </c>
      <c r="FS40" s="25" t="s">
        <v>20</v>
      </c>
      <c r="FT40" s="22">
        <v>0</v>
      </c>
      <c r="FU40" s="26">
        <v>43055.581469907411</v>
      </c>
      <c r="FV40" s="20" t="s">
        <v>21</v>
      </c>
      <c r="FW40" s="22">
        <v>0</v>
      </c>
      <c r="FX40" s="22">
        <v>0</v>
      </c>
      <c r="FY40" s="22">
        <v>0</v>
      </c>
      <c r="FZ40" s="22">
        <v>43053</v>
      </c>
      <c r="GA40" s="33" t="s">
        <v>490</v>
      </c>
      <c r="GB40" s="4"/>
    </row>
    <row r="41" spans="1:184">
      <c r="A41" s="32">
        <v>43055</v>
      </c>
      <c r="B41" s="20">
        <v>43055.614386574074</v>
      </c>
      <c r="C41" s="21">
        <v>9976819</v>
      </c>
      <c r="D41" s="22" t="s">
        <v>192</v>
      </c>
      <c r="E41" s="22" t="s">
        <v>38</v>
      </c>
      <c r="F41" s="67">
        <v>8015872</v>
      </c>
      <c r="G41" s="44"/>
      <c r="H41" s="44"/>
      <c r="I41" s="44"/>
      <c r="J41" s="44" t="s">
        <v>190</v>
      </c>
      <c r="K41" s="44"/>
      <c r="L41" s="44"/>
      <c r="M41" s="25" t="str">
        <f t="shared" si="9"/>
        <v>MATCH</v>
      </c>
      <c r="N41" s="64">
        <v>4500000</v>
      </c>
      <c r="O41" s="25" t="str">
        <f t="shared" si="10"/>
        <v>MATCH</v>
      </c>
      <c r="P41" s="64">
        <v>5925825</v>
      </c>
      <c r="Q41" s="68">
        <v>43055</v>
      </c>
      <c r="R41" s="68">
        <v>43055.614386574074</v>
      </c>
      <c r="S41" s="44" t="s">
        <v>169</v>
      </c>
      <c r="T41" s="44"/>
      <c r="U41" s="44"/>
      <c r="V41" s="44"/>
      <c r="W41" s="44"/>
      <c r="X41" s="25" t="str">
        <f t="shared" si="11"/>
        <v>MATCH</v>
      </c>
      <c r="Y41" s="69">
        <v>7514286</v>
      </c>
      <c r="Z41" s="25" t="str">
        <f t="shared" si="12"/>
        <v>MATCH</v>
      </c>
      <c r="AA41" s="44" t="s">
        <v>1</v>
      </c>
      <c r="AB41" s="44" t="s">
        <v>9</v>
      </c>
      <c r="AC41" s="44" t="s">
        <v>189</v>
      </c>
      <c r="AD41" s="44" t="s">
        <v>22</v>
      </c>
      <c r="AE41" s="44" t="s">
        <v>34</v>
      </c>
      <c r="AF41" s="44" t="s">
        <v>20</v>
      </c>
      <c r="AG41" s="44"/>
      <c r="AH41" s="44"/>
      <c r="AI41" s="44" t="s">
        <v>33</v>
      </c>
      <c r="AJ41" s="44" t="s">
        <v>20</v>
      </c>
      <c r="AK41" s="44" t="s">
        <v>33</v>
      </c>
      <c r="AL41" s="44"/>
      <c r="AM41" s="44"/>
      <c r="AN41" s="44"/>
      <c r="AO41" s="44"/>
      <c r="AP41" s="44"/>
      <c r="AQ41" s="25" t="str">
        <f t="shared" si="13"/>
        <v>MATCH</v>
      </c>
      <c r="AR41" s="44" t="s">
        <v>173</v>
      </c>
      <c r="AS41" s="44"/>
      <c r="AT41" s="25" t="str">
        <f t="shared" si="14"/>
        <v>MATCH</v>
      </c>
      <c r="AU41" s="44" t="s">
        <v>172</v>
      </c>
      <c r="AV41" s="44"/>
      <c r="AW41" s="44"/>
      <c r="AX41" s="44"/>
      <c r="AY41" s="44" t="s">
        <v>72</v>
      </c>
      <c r="AZ41" s="44" t="s">
        <v>188</v>
      </c>
      <c r="BA41" s="44" t="s">
        <v>188</v>
      </c>
      <c r="BB41" s="44" t="s">
        <v>187</v>
      </c>
      <c r="BC41" s="44" t="s">
        <v>184</v>
      </c>
      <c r="BD41" s="44"/>
      <c r="BE41" s="44" t="s">
        <v>183</v>
      </c>
      <c r="BF41" s="44" t="s">
        <v>186</v>
      </c>
      <c r="BG41" s="44" t="s">
        <v>186</v>
      </c>
      <c r="BH41" s="44" t="s">
        <v>185</v>
      </c>
      <c r="BI41" s="44" t="s">
        <v>184</v>
      </c>
      <c r="BJ41" s="44"/>
      <c r="BK41" s="44" t="s">
        <v>183</v>
      </c>
      <c r="BL41" s="44"/>
      <c r="BM41" s="44"/>
      <c r="BN41" s="44"/>
      <c r="BO41" s="44"/>
      <c r="BP41" s="44"/>
      <c r="BQ41" s="44"/>
      <c r="BR41" s="44" t="s">
        <v>169</v>
      </c>
      <c r="BS41" s="44" t="s">
        <v>168</v>
      </c>
      <c r="BT41" s="44" t="s">
        <v>167</v>
      </c>
      <c r="BU41" s="44" t="s">
        <v>166</v>
      </c>
      <c r="BV41" s="44" t="s">
        <v>165</v>
      </c>
      <c r="BW41" s="44" t="s">
        <v>164</v>
      </c>
      <c r="BX41" s="25" t="str">
        <f t="shared" si="15"/>
        <v>MATCH</v>
      </c>
      <c r="BY41" s="69">
        <v>28854214</v>
      </c>
      <c r="BZ41" s="25" t="str">
        <f t="shared" si="16"/>
        <v>MATCH</v>
      </c>
      <c r="CA41" s="22" t="s">
        <v>9</v>
      </c>
      <c r="CB41" s="22"/>
      <c r="CC41" s="22"/>
      <c r="CD41" s="22" t="s">
        <v>23</v>
      </c>
      <c r="CE41" s="22" t="s">
        <v>22</v>
      </c>
      <c r="CF41" s="22"/>
      <c r="CG41" s="22"/>
      <c r="CH41" s="22"/>
      <c r="CI41" s="22" t="s">
        <v>21</v>
      </c>
      <c r="CJ41" s="22" t="s">
        <v>1</v>
      </c>
      <c r="CK41" s="22"/>
      <c r="CL41" s="34"/>
      <c r="CM41" s="51"/>
      <c r="CN41" s="54">
        <f>LOOKUP(Y41,SACM!$A$2:$A$163,SACM!$A$2:$A$163)</f>
        <v>7514286</v>
      </c>
      <c r="CO41" s="24">
        <v>43055</v>
      </c>
      <c r="CP41" s="21">
        <v>770</v>
      </c>
      <c r="CQ41" s="21">
        <v>20619</v>
      </c>
      <c r="CR41" s="21">
        <v>2</v>
      </c>
      <c r="CS41" s="21">
        <v>1</v>
      </c>
      <c r="CT41" s="21">
        <v>3</v>
      </c>
      <c r="CU41" s="21">
        <v>-2</v>
      </c>
      <c r="CV41" s="21">
        <f t="shared" si="17"/>
        <v>4500000</v>
      </c>
      <c r="CW41" s="23">
        <v>-4500000</v>
      </c>
      <c r="CX41" s="22" t="s">
        <v>522</v>
      </c>
      <c r="CY41" s="21">
        <v>1</v>
      </c>
      <c r="CZ41" s="20">
        <v>43055.39947916667</v>
      </c>
      <c r="DA41" s="22" t="s">
        <v>501</v>
      </c>
      <c r="DB41" s="21">
        <v>6832866</v>
      </c>
      <c r="DC41" s="22" t="s">
        <v>553</v>
      </c>
      <c r="DD41" s="21">
        <v>85987</v>
      </c>
      <c r="DE41" s="21">
        <v>2</v>
      </c>
      <c r="DF41" s="22">
        <v>0</v>
      </c>
      <c r="DG41" s="21">
        <v>0</v>
      </c>
      <c r="DH41" s="22" t="s">
        <v>490</v>
      </c>
      <c r="DI41" s="22">
        <v>0</v>
      </c>
      <c r="DJ41" s="22">
        <v>0</v>
      </c>
      <c r="DK41" s="22">
        <v>0</v>
      </c>
      <c r="DL41" s="22" t="s">
        <v>499</v>
      </c>
      <c r="DM41" s="26">
        <v>43055.406053240738</v>
      </c>
      <c r="DN41" s="20" t="s">
        <v>552</v>
      </c>
      <c r="DO41" s="22">
        <v>0</v>
      </c>
      <c r="DP41" s="59">
        <v>8015872</v>
      </c>
      <c r="DQ41" s="22" t="s">
        <v>534</v>
      </c>
      <c r="DR41" s="22">
        <v>0</v>
      </c>
      <c r="DS41" s="22">
        <v>0</v>
      </c>
      <c r="DT41" s="22">
        <v>0</v>
      </c>
      <c r="DU41" s="21">
        <v>0</v>
      </c>
      <c r="DV41" s="21">
        <v>0</v>
      </c>
      <c r="DW41" s="22">
        <v>0</v>
      </c>
      <c r="DX41" s="25" t="s">
        <v>172</v>
      </c>
      <c r="DY41" s="25" t="s">
        <v>173</v>
      </c>
      <c r="DZ41" s="22">
        <v>0</v>
      </c>
      <c r="EA41" s="22">
        <v>0</v>
      </c>
      <c r="EB41" s="22">
        <v>0</v>
      </c>
      <c r="EC41" s="22" t="s">
        <v>496</v>
      </c>
      <c r="ED41" s="22">
        <v>0</v>
      </c>
      <c r="EE41" s="22" t="s">
        <v>21</v>
      </c>
      <c r="EF41" s="22">
        <v>0</v>
      </c>
      <c r="EG41" s="22" t="s">
        <v>490</v>
      </c>
      <c r="EH41" s="25">
        <v>28854214</v>
      </c>
      <c r="EI41" s="21">
        <v>0</v>
      </c>
      <c r="EJ41" s="21">
        <v>3</v>
      </c>
      <c r="EK41" s="21">
        <v>0</v>
      </c>
      <c r="EL41" s="22" t="s">
        <v>490</v>
      </c>
      <c r="EM41" s="22">
        <v>0</v>
      </c>
      <c r="EN41" s="22">
        <v>0</v>
      </c>
      <c r="EO41" s="22" t="s">
        <v>490</v>
      </c>
      <c r="EP41" s="22">
        <v>1</v>
      </c>
      <c r="EQ41" s="21">
        <v>0</v>
      </c>
      <c r="ER41" s="22">
        <v>921</v>
      </c>
      <c r="ES41" s="21">
        <v>861</v>
      </c>
      <c r="ET41" s="21">
        <v>0</v>
      </c>
      <c r="EU41" s="22" t="s">
        <v>490</v>
      </c>
      <c r="EV41" s="22" t="s">
        <v>517</v>
      </c>
      <c r="EW41" s="22">
        <v>0</v>
      </c>
      <c r="EX41" s="22">
        <v>0</v>
      </c>
      <c r="EY41" s="22">
        <v>0</v>
      </c>
      <c r="EZ41" s="22">
        <v>0</v>
      </c>
      <c r="FA41" s="22" t="s">
        <v>490</v>
      </c>
      <c r="FB41" s="22">
        <v>0</v>
      </c>
      <c r="FC41" s="22">
        <v>0</v>
      </c>
      <c r="FD41" s="22" t="s">
        <v>494</v>
      </c>
      <c r="FE41" s="22">
        <v>0</v>
      </c>
      <c r="FF41" s="22" t="s">
        <v>493</v>
      </c>
      <c r="FG41" s="22" t="s">
        <v>492</v>
      </c>
      <c r="FH41" s="22">
        <v>0</v>
      </c>
      <c r="FI41" s="22" t="s">
        <v>491</v>
      </c>
      <c r="FJ41" s="22">
        <v>0</v>
      </c>
      <c r="FK41" s="22">
        <v>0</v>
      </c>
      <c r="FL41" s="22">
        <v>-4500000</v>
      </c>
      <c r="FM41" s="21" t="s">
        <v>490</v>
      </c>
      <c r="FN41" s="22">
        <v>0</v>
      </c>
      <c r="FO41" s="22">
        <v>0</v>
      </c>
      <c r="FP41" s="22" t="s">
        <v>490</v>
      </c>
      <c r="FQ41" s="22">
        <v>0</v>
      </c>
      <c r="FR41" s="22">
        <v>0</v>
      </c>
      <c r="FS41" s="25" t="s">
        <v>20</v>
      </c>
      <c r="FT41" s="22">
        <v>0</v>
      </c>
      <c r="FU41" s="26">
        <v>43055.406053240738</v>
      </c>
      <c r="FV41" s="20" t="s">
        <v>21</v>
      </c>
      <c r="FW41" s="22">
        <v>0</v>
      </c>
      <c r="FX41" s="22">
        <v>0</v>
      </c>
      <c r="FY41" s="22">
        <v>0</v>
      </c>
      <c r="FZ41" s="22">
        <v>43055</v>
      </c>
      <c r="GA41" s="33" t="s">
        <v>490</v>
      </c>
      <c r="GB41" s="4"/>
    </row>
    <row r="42" spans="1:184">
      <c r="A42" s="32">
        <v>43055</v>
      </c>
      <c r="B42" s="20">
        <v>43055.604768518519</v>
      </c>
      <c r="C42" s="21">
        <v>9976775</v>
      </c>
      <c r="D42" s="22" t="s">
        <v>214</v>
      </c>
      <c r="E42" s="22" t="s">
        <v>38</v>
      </c>
      <c r="F42" s="67">
        <v>13174174</v>
      </c>
      <c r="G42" s="44"/>
      <c r="H42" s="44"/>
      <c r="I42" s="44"/>
      <c r="J42" s="44" t="s">
        <v>213</v>
      </c>
      <c r="K42" s="44"/>
      <c r="L42" s="44"/>
      <c r="M42" s="25" t="str">
        <f t="shared" si="9"/>
        <v>MATCH</v>
      </c>
      <c r="N42" s="64">
        <v>291911.17</v>
      </c>
      <c r="O42" s="25" t="str">
        <f t="shared" si="10"/>
        <v>MATCH</v>
      </c>
      <c r="P42" s="64">
        <v>384403.22421449999</v>
      </c>
      <c r="Q42" s="68">
        <v>43055</v>
      </c>
      <c r="R42" s="68">
        <v>43055.604768518519</v>
      </c>
      <c r="S42" s="44"/>
      <c r="T42" s="44"/>
      <c r="U42" s="44" t="s">
        <v>212</v>
      </c>
      <c r="V42" s="44"/>
      <c r="W42" s="44"/>
      <c r="X42" s="25" t="str">
        <f t="shared" si="11"/>
        <v>MATCH</v>
      </c>
      <c r="Y42" s="69">
        <v>7514221</v>
      </c>
      <c r="Z42" s="25" t="str">
        <f t="shared" si="12"/>
        <v>MATCH</v>
      </c>
      <c r="AA42" s="44" t="s">
        <v>1</v>
      </c>
      <c r="AB42" s="44" t="s">
        <v>9</v>
      </c>
      <c r="AC42" s="44"/>
      <c r="AD42" s="44" t="s">
        <v>22</v>
      </c>
      <c r="AE42" s="44" t="s">
        <v>34</v>
      </c>
      <c r="AF42" s="44" t="s">
        <v>20</v>
      </c>
      <c r="AG42" s="44"/>
      <c r="AH42" s="44"/>
      <c r="AI42" s="44" t="s">
        <v>33</v>
      </c>
      <c r="AJ42" s="44" t="s">
        <v>20</v>
      </c>
      <c r="AK42" s="44" t="s">
        <v>33</v>
      </c>
      <c r="AL42" s="44"/>
      <c r="AM42" s="44"/>
      <c r="AN42" s="44"/>
      <c r="AO42" s="44"/>
      <c r="AP42" s="44"/>
      <c r="AQ42" s="25" t="str">
        <f t="shared" si="13"/>
        <v>MATCH</v>
      </c>
      <c r="AR42" s="44" t="s">
        <v>63</v>
      </c>
      <c r="AS42" s="44"/>
      <c r="AT42" s="25" t="str">
        <f t="shared" si="14"/>
        <v>MATCH</v>
      </c>
      <c r="AU42" s="44" t="s">
        <v>31</v>
      </c>
      <c r="AV42" s="44"/>
      <c r="AW42" s="44"/>
      <c r="AX42" s="44"/>
      <c r="AY42" s="44"/>
      <c r="AZ42" s="44" t="s">
        <v>212</v>
      </c>
      <c r="BA42" s="44" t="s">
        <v>212</v>
      </c>
      <c r="BB42" s="44"/>
      <c r="BC42" s="44"/>
      <c r="BD42" s="44"/>
      <c r="BE42" s="44"/>
      <c r="BF42" s="44" t="s">
        <v>211</v>
      </c>
      <c r="BG42" s="44" t="s">
        <v>211</v>
      </c>
      <c r="BH42" s="44" t="s">
        <v>210</v>
      </c>
      <c r="BI42" s="44" t="s">
        <v>184</v>
      </c>
      <c r="BJ42" s="44"/>
      <c r="BK42" s="44" t="s">
        <v>183</v>
      </c>
      <c r="BL42" s="44"/>
      <c r="BM42" s="44"/>
      <c r="BN42" s="44"/>
      <c r="BO42" s="44"/>
      <c r="BP42" s="44"/>
      <c r="BQ42" s="44"/>
      <c r="BR42" s="44" t="s">
        <v>27</v>
      </c>
      <c r="BS42" s="44" t="s">
        <v>26</v>
      </c>
      <c r="BT42" s="44" t="s">
        <v>0</v>
      </c>
      <c r="BU42" s="44" t="s">
        <v>4</v>
      </c>
      <c r="BV42" s="44" t="s">
        <v>25</v>
      </c>
      <c r="BW42" s="44" t="s">
        <v>24</v>
      </c>
      <c r="BX42" s="25" t="str">
        <f t="shared" si="15"/>
        <v>MATCH</v>
      </c>
      <c r="BY42" s="69">
        <v>28853719</v>
      </c>
      <c r="BZ42" s="25" t="str">
        <f t="shared" si="16"/>
        <v>MATCH</v>
      </c>
      <c r="CA42" s="22" t="s">
        <v>9</v>
      </c>
      <c r="CB42" s="22"/>
      <c r="CC42" s="22"/>
      <c r="CD42" s="22" t="s">
        <v>23</v>
      </c>
      <c r="CE42" s="22" t="s">
        <v>22</v>
      </c>
      <c r="CF42" s="22"/>
      <c r="CG42" s="22"/>
      <c r="CH42" s="22"/>
      <c r="CI42" s="22" t="s">
        <v>21</v>
      </c>
      <c r="CJ42" s="22" t="s">
        <v>1</v>
      </c>
      <c r="CK42" s="22"/>
      <c r="CL42" s="34"/>
      <c r="CM42" s="51"/>
      <c r="CN42" s="54">
        <f>LOOKUP(Y42,SACM!$A$2:$A$163,SACM!$A$2:$A$163)</f>
        <v>7514221</v>
      </c>
      <c r="CO42" s="24">
        <v>43055</v>
      </c>
      <c r="CP42" s="21">
        <v>726</v>
      </c>
      <c r="CQ42" s="21">
        <v>19293</v>
      </c>
      <c r="CR42" s="21">
        <v>2</v>
      </c>
      <c r="CS42" s="21">
        <v>3</v>
      </c>
      <c r="CT42" s="21">
        <v>3</v>
      </c>
      <c r="CU42" s="21">
        <v>-2</v>
      </c>
      <c r="CV42" s="21">
        <f t="shared" si="17"/>
        <v>291911.17</v>
      </c>
      <c r="CW42" s="23">
        <v>-291911.17</v>
      </c>
      <c r="CX42" s="22" t="s">
        <v>503</v>
      </c>
      <c r="CY42" s="21">
        <v>1</v>
      </c>
      <c r="CZ42" s="20">
        <v>43055.377766203703</v>
      </c>
      <c r="DA42" s="22" t="s">
        <v>501</v>
      </c>
      <c r="DB42" s="21">
        <v>6832801</v>
      </c>
      <c r="DC42" s="22" t="s">
        <v>8</v>
      </c>
      <c r="DD42" s="21">
        <v>85984</v>
      </c>
      <c r="DE42" s="21">
        <v>2</v>
      </c>
      <c r="DF42" s="22">
        <v>0</v>
      </c>
      <c r="DG42" s="21">
        <v>0</v>
      </c>
      <c r="DH42" s="22" t="s">
        <v>490</v>
      </c>
      <c r="DI42" s="22">
        <v>0</v>
      </c>
      <c r="DJ42" s="22">
        <v>0</v>
      </c>
      <c r="DK42" s="22">
        <v>0</v>
      </c>
      <c r="DL42" s="22" t="s">
        <v>499</v>
      </c>
      <c r="DM42" s="26">
        <v>43055.39644675926</v>
      </c>
      <c r="DN42" s="20" t="s">
        <v>535</v>
      </c>
      <c r="DO42" s="22">
        <v>0</v>
      </c>
      <c r="DP42" s="59">
        <v>13174174</v>
      </c>
      <c r="DQ42" s="22" t="s">
        <v>534</v>
      </c>
      <c r="DR42" s="22">
        <v>0</v>
      </c>
      <c r="DS42" s="22" t="s">
        <v>499</v>
      </c>
      <c r="DT42" s="22">
        <v>0</v>
      </c>
      <c r="DU42" s="21">
        <v>0</v>
      </c>
      <c r="DV42" s="21">
        <v>0</v>
      </c>
      <c r="DW42" s="22" t="s">
        <v>63</v>
      </c>
      <c r="DX42" s="25" t="s">
        <v>31</v>
      </c>
      <c r="DY42" s="25" t="s">
        <v>63</v>
      </c>
      <c r="DZ42" s="22">
        <v>0</v>
      </c>
      <c r="EA42" s="22">
        <v>0</v>
      </c>
      <c r="EB42" s="22">
        <v>0</v>
      </c>
      <c r="EC42" s="22" t="s">
        <v>496</v>
      </c>
      <c r="ED42" s="22">
        <v>0</v>
      </c>
      <c r="EE42" s="22" t="s">
        <v>21</v>
      </c>
      <c r="EF42" s="22">
        <v>0</v>
      </c>
      <c r="EG42" s="22" t="s">
        <v>490</v>
      </c>
      <c r="EH42" s="25">
        <v>28853719</v>
      </c>
      <c r="EI42" s="21">
        <v>0</v>
      </c>
      <c r="EJ42" s="21">
        <v>3</v>
      </c>
      <c r="EK42" s="21">
        <v>0</v>
      </c>
      <c r="EL42" s="22" t="s">
        <v>490</v>
      </c>
      <c r="EM42" s="22">
        <v>0</v>
      </c>
      <c r="EN42" s="22">
        <v>0</v>
      </c>
      <c r="EO42" s="22" t="s">
        <v>490</v>
      </c>
      <c r="EP42" s="22">
        <v>1</v>
      </c>
      <c r="EQ42" s="21">
        <v>501</v>
      </c>
      <c r="ER42" s="22">
        <v>402</v>
      </c>
      <c r="ES42" s="21">
        <v>501</v>
      </c>
      <c r="ET42" s="21">
        <v>0</v>
      </c>
      <c r="EU42" s="22" t="s">
        <v>490</v>
      </c>
      <c r="EV42" s="22" t="s">
        <v>524</v>
      </c>
      <c r="EW42" s="22">
        <v>0</v>
      </c>
      <c r="EX42" s="22">
        <v>0</v>
      </c>
      <c r="EY42" s="22">
        <v>0</v>
      </c>
      <c r="EZ42" s="22">
        <v>0</v>
      </c>
      <c r="FA42" s="22" t="s">
        <v>490</v>
      </c>
      <c r="FB42" s="22">
        <v>0</v>
      </c>
      <c r="FC42" s="22">
        <v>0</v>
      </c>
      <c r="FD42" s="22" t="s">
        <v>494</v>
      </c>
      <c r="FE42" s="22">
        <v>-1</v>
      </c>
      <c r="FF42" s="22" t="s">
        <v>493</v>
      </c>
      <c r="FG42" s="22" t="s">
        <v>492</v>
      </c>
      <c r="FH42" s="22">
        <v>0</v>
      </c>
      <c r="FI42" s="22" t="s">
        <v>491</v>
      </c>
      <c r="FJ42" s="22">
        <v>0</v>
      </c>
      <c r="FK42" s="22">
        <v>0</v>
      </c>
      <c r="FL42" s="22">
        <v>-292034.57</v>
      </c>
      <c r="FM42" s="21" t="s">
        <v>499</v>
      </c>
      <c r="FN42" s="22">
        <v>501</v>
      </c>
      <c r="FO42" s="22" t="s">
        <v>63</v>
      </c>
      <c r="FP42" s="22" t="s">
        <v>499</v>
      </c>
      <c r="FQ42" s="22">
        <v>0</v>
      </c>
      <c r="FR42" s="22">
        <v>0</v>
      </c>
      <c r="FS42" s="25" t="s">
        <v>20</v>
      </c>
      <c r="FT42" s="22">
        <v>0</v>
      </c>
      <c r="FU42" s="26">
        <v>43055.39644675926</v>
      </c>
      <c r="FV42" s="20" t="s">
        <v>21</v>
      </c>
      <c r="FW42" s="22">
        <v>0</v>
      </c>
      <c r="FX42" s="22">
        <v>0</v>
      </c>
      <c r="FY42" s="22">
        <v>0</v>
      </c>
      <c r="FZ42" s="22">
        <v>41232</v>
      </c>
      <c r="GA42" s="33" t="s">
        <v>490</v>
      </c>
      <c r="GB42" s="4"/>
    </row>
    <row r="43" spans="1:184">
      <c r="A43" s="32">
        <v>43055</v>
      </c>
      <c r="B43" s="20">
        <v>43055.751655092594</v>
      </c>
      <c r="C43" s="21">
        <v>9978057</v>
      </c>
      <c r="D43" s="22" t="s">
        <v>67</v>
      </c>
      <c r="E43" s="22" t="s">
        <v>38</v>
      </c>
      <c r="F43" s="67">
        <v>2607653920</v>
      </c>
      <c r="G43" s="44"/>
      <c r="H43" s="44"/>
      <c r="I43" s="44"/>
      <c r="J43" s="44" t="s">
        <v>15</v>
      </c>
      <c r="K43" s="44"/>
      <c r="L43" s="44"/>
      <c r="M43" s="25" t="str">
        <f t="shared" si="9"/>
        <v>MATCH</v>
      </c>
      <c r="N43" s="64">
        <v>624079500</v>
      </c>
      <c r="O43" s="25" t="str">
        <f t="shared" si="10"/>
        <v>MATCH</v>
      </c>
      <c r="P43" s="64">
        <v>5529344.3700000001</v>
      </c>
      <c r="Q43" s="68">
        <v>43056</v>
      </c>
      <c r="R43" s="68">
        <v>43055.751655092594</v>
      </c>
      <c r="S43" s="44" t="s">
        <v>65</v>
      </c>
      <c r="T43" s="44"/>
      <c r="U43" s="44"/>
      <c r="V43" s="44"/>
      <c r="W43" s="44"/>
      <c r="X43" s="25" t="str">
        <f t="shared" si="11"/>
        <v>MATCH</v>
      </c>
      <c r="Y43" s="69">
        <v>7514552</v>
      </c>
      <c r="Z43" s="25" t="str">
        <f t="shared" si="12"/>
        <v>MATCH</v>
      </c>
      <c r="AA43" s="44" t="s">
        <v>1</v>
      </c>
      <c r="AB43" s="44" t="s">
        <v>11</v>
      </c>
      <c r="AC43" s="44"/>
      <c r="AD43" s="44" t="s">
        <v>23</v>
      </c>
      <c r="AE43" s="44" t="s">
        <v>64</v>
      </c>
      <c r="AF43" s="44" t="s">
        <v>20</v>
      </c>
      <c r="AG43" s="44"/>
      <c r="AH43" s="44"/>
      <c r="AI43" s="44" t="s">
        <v>33</v>
      </c>
      <c r="AJ43" s="44" t="s">
        <v>48</v>
      </c>
      <c r="AK43" s="44" t="s">
        <v>33</v>
      </c>
      <c r="AL43" s="44"/>
      <c r="AM43" s="44"/>
      <c r="AN43" s="44"/>
      <c r="AO43" s="44"/>
      <c r="AP43" s="44"/>
      <c r="AQ43" s="25" t="str">
        <f t="shared" si="13"/>
        <v>MATCH</v>
      </c>
      <c r="AR43" s="44" t="s">
        <v>63</v>
      </c>
      <c r="AS43" s="44"/>
      <c r="AT43" s="25" t="str">
        <f t="shared" si="14"/>
        <v>MATCH</v>
      </c>
      <c r="AU43" s="44" t="s">
        <v>31</v>
      </c>
      <c r="AV43" s="44"/>
      <c r="AW43" s="44"/>
      <c r="AX43" s="44"/>
      <c r="AY43" s="44" t="s">
        <v>62</v>
      </c>
      <c r="AZ43" s="44" t="s">
        <v>61</v>
      </c>
      <c r="BA43" s="44" t="s">
        <v>61</v>
      </c>
      <c r="BB43" s="44"/>
      <c r="BC43" s="44" t="s">
        <v>60</v>
      </c>
      <c r="BD43" s="44"/>
      <c r="BE43" s="44" t="s">
        <v>59</v>
      </c>
      <c r="BF43" s="44" t="s">
        <v>58</v>
      </c>
      <c r="BG43" s="44" t="s">
        <v>58</v>
      </c>
      <c r="BH43" s="44" t="s">
        <v>57</v>
      </c>
      <c r="BI43" s="44" t="s">
        <v>56</v>
      </c>
      <c r="BJ43" s="44"/>
      <c r="BK43" s="44" t="s">
        <v>55</v>
      </c>
      <c r="BL43" s="44"/>
      <c r="BM43" s="44"/>
      <c r="BN43" s="44"/>
      <c r="BO43" s="44"/>
      <c r="BP43" s="44"/>
      <c r="BQ43" s="44"/>
      <c r="BR43" s="44" t="s">
        <v>44</v>
      </c>
      <c r="BS43" s="44" t="s">
        <v>43</v>
      </c>
      <c r="BT43" s="44" t="s">
        <v>0</v>
      </c>
      <c r="BU43" s="44" t="s">
        <v>4</v>
      </c>
      <c r="BV43" s="44" t="s">
        <v>42</v>
      </c>
      <c r="BW43" s="44" t="s">
        <v>41</v>
      </c>
      <c r="BX43" s="25" t="str">
        <f t="shared" si="15"/>
        <v>MATCH</v>
      </c>
      <c r="BY43" s="69">
        <v>28856265</v>
      </c>
      <c r="BZ43" s="25" t="str">
        <f t="shared" si="16"/>
        <v>MATCH</v>
      </c>
      <c r="CA43" s="22" t="s">
        <v>11</v>
      </c>
      <c r="CB43" s="22"/>
      <c r="CC43" s="22"/>
      <c r="CD43" s="22" t="s">
        <v>22</v>
      </c>
      <c r="CE43" s="22" t="s">
        <v>22</v>
      </c>
      <c r="CF43" s="22"/>
      <c r="CG43" s="22"/>
      <c r="CH43" s="22"/>
      <c r="CI43" s="22" t="s">
        <v>21</v>
      </c>
      <c r="CJ43" s="22" t="s">
        <v>1</v>
      </c>
      <c r="CK43" s="22"/>
      <c r="CL43" s="34"/>
      <c r="CM43" s="51"/>
      <c r="CN43" s="54">
        <f>LOOKUP(Y43,SACM!$A$2:$A$163,SACM!$A$2:$A$163)</f>
        <v>7514552</v>
      </c>
      <c r="CO43" s="24">
        <v>43056</v>
      </c>
      <c r="CP43" s="21">
        <v>725</v>
      </c>
      <c r="CQ43" s="21">
        <v>18097</v>
      </c>
      <c r="CR43" s="21">
        <v>1</v>
      </c>
      <c r="CS43" s="21">
        <v>1</v>
      </c>
      <c r="CT43" s="21">
        <v>2</v>
      </c>
      <c r="CU43" s="21">
        <v>3</v>
      </c>
      <c r="CV43" s="21">
        <f t="shared" si="17"/>
        <v>624079500</v>
      </c>
      <c r="CW43" s="23">
        <v>-624079500</v>
      </c>
      <c r="CX43" s="22" t="s">
        <v>542</v>
      </c>
      <c r="CY43" s="21">
        <v>1</v>
      </c>
      <c r="CZ43" s="20">
        <v>43055.539375</v>
      </c>
      <c r="DA43" s="22" t="s">
        <v>501</v>
      </c>
      <c r="DB43" s="21">
        <v>6833132</v>
      </c>
      <c r="DC43" s="22" t="s">
        <v>584</v>
      </c>
      <c r="DD43" s="21">
        <v>86001</v>
      </c>
      <c r="DE43" s="21">
        <v>3</v>
      </c>
      <c r="DF43" s="22">
        <v>0</v>
      </c>
      <c r="DG43" s="21">
        <v>0</v>
      </c>
      <c r="DH43" s="22" t="s">
        <v>490</v>
      </c>
      <c r="DI43" s="22">
        <v>0</v>
      </c>
      <c r="DJ43" s="22">
        <v>0</v>
      </c>
      <c r="DK43" s="22">
        <v>0</v>
      </c>
      <c r="DL43" s="22" t="s">
        <v>499</v>
      </c>
      <c r="DM43" s="26">
        <v>43055.543333333335</v>
      </c>
      <c r="DN43" s="20" t="s">
        <v>583</v>
      </c>
      <c r="DO43" s="22">
        <v>0</v>
      </c>
      <c r="DP43" s="59">
        <v>2607653920</v>
      </c>
      <c r="DQ43" s="22" t="s">
        <v>582</v>
      </c>
      <c r="DR43" s="22">
        <v>0</v>
      </c>
      <c r="DS43" s="22">
        <v>0</v>
      </c>
      <c r="DT43" s="22">
        <v>0</v>
      </c>
      <c r="DU43" s="21">
        <v>0</v>
      </c>
      <c r="DV43" s="21">
        <v>0</v>
      </c>
      <c r="DW43" s="22">
        <v>0</v>
      </c>
      <c r="DX43" s="25" t="s">
        <v>31</v>
      </c>
      <c r="DY43" s="25" t="s">
        <v>63</v>
      </c>
      <c r="DZ43" s="22">
        <v>0</v>
      </c>
      <c r="EA43" s="22">
        <v>0</v>
      </c>
      <c r="EB43" s="22">
        <v>0</v>
      </c>
      <c r="EC43" s="22" t="s">
        <v>496</v>
      </c>
      <c r="ED43" s="22">
        <v>0</v>
      </c>
      <c r="EE43" s="22" t="s">
        <v>21</v>
      </c>
      <c r="EF43" s="22">
        <v>0</v>
      </c>
      <c r="EG43" s="22" t="s">
        <v>490</v>
      </c>
      <c r="EH43" s="25">
        <v>28856265</v>
      </c>
      <c r="EI43" s="21">
        <v>0</v>
      </c>
      <c r="EJ43" s="21">
        <v>1</v>
      </c>
      <c r="EK43" s="21">
        <v>0</v>
      </c>
      <c r="EL43" s="22" t="s">
        <v>490</v>
      </c>
      <c r="EM43" s="22">
        <v>0</v>
      </c>
      <c r="EN43" s="22">
        <v>0</v>
      </c>
      <c r="EO43" s="22" t="s">
        <v>490</v>
      </c>
      <c r="EP43" s="22">
        <v>99</v>
      </c>
      <c r="EQ43" s="21">
        <v>0</v>
      </c>
      <c r="ER43" s="22">
        <v>402</v>
      </c>
      <c r="ES43" s="21">
        <v>501</v>
      </c>
      <c r="ET43" s="21">
        <v>0</v>
      </c>
      <c r="EU43" s="22" t="s">
        <v>490</v>
      </c>
      <c r="EV43" s="22" t="s">
        <v>253</v>
      </c>
      <c r="EW43" s="22">
        <v>0</v>
      </c>
      <c r="EX43" s="22">
        <v>0</v>
      </c>
      <c r="EY43" s="22">
        <v>0</v>
      </c>
      <c r="EZ43" s="22">
        <v>0</v>
      </c>
      <c r="FA43" s="22" t="s">
        <v>490</v>
      </c>
      <c r="FB43" s="22">
        <v>0</v>
      </c>
      <c r="FC43" s="22">
        <v>0</v>
      </c>
      <c r="FD43" s="22" t="s">
        <v>494</v>
      </c>
      <c r="FE43" s="22">
        <v>0</v>
      </c>
      <c r="FF43" s="22" t="s">
        <v>493</v>
      </c>
      <c r="FG43" s="22" t="s">
        <v>492</v>
      </c>
      <c r="FH43" s="22">
        <v>0</v>
      </c>
      <c r="FI43" s="22" t="s">
        <v>491</v>
      </c>
      <c r="FJ43" s="22">
        <v>0</v>
      </c>
      <c r="FK43" s="22">
        <v>0</v>
      </c>
      <c r="FL43" s="22">
        <v>-624079500</v>
      </c>
      <c r="FM43" s="21" t="s">
        <v>490</v>
      </c>
      <c r="FN43" s="22">
        <v>0</v>
      </c>
      <c r="FO43" s="22">
        <v>0</v>
      </c>
      <c r="FP43" s="22" t="s">
        <v>490</v>
      </c>
      <c r="FQ43" s="22">
        <v>0</v>
      </c>
      <c r="FR43" s="22">
        <v>0</v>
      </c>
      <c r="FS43" s="25" t="s">
        <v>20</v>
      </c>
      <c r="FT43" s="22">
        <v>0</v>
      </c>
      <c r="FU43" s="26">
        <v>43055.543333333335</v>
      </c>
      <c r="FV43" s="20" t="s">
        <v>543</v>
      </c>
      <c r="FW43" s="22">
        <v>0</v>
      </c>
      <c r="FX43" s="22">
        <v>0</v>
      </c>
      <c r="FY43" s="22">
        <v>0</v>
      </c>
      <c r="FZ43" s="22">
        <v>43055</v>
      </c>
      <c r="GA43" s="33" t="s">
        <v>490</v>
      </c>
      <c r="GB43" s="4"/>
    </row>
    <row r="44" spans="1:184">
      <c r="A44" s="32">
        <v>43055</v>
      </c>
      <c r="B44" s="20">
        <v>43055.614259259259</v>
      </c>
      <c r="C44" s="21">
        <v>9976818</v>
      </c>
      <c r="D44" s="22" t="s">
        <v>194</v>
      </c>
      <c r="E44" s="22" t="s">
        <v>38</v>
      </c>
      <c r="F44" s="67">
        <v>3111598</v>
      </c>
      <c r="G44" s="44"/>
      <c r="H44" s="44"/>
      <c r="I44" s="44"/>
      <c r="J44" s="44" t="s">
        <v>175</v>
      </c>
      <c r="K44" s="44"/>
      <c r="L44" s="44"/>
      <c r="M44" s="25" t="str">
        <f t="shared" si="9"/>
        <v>MATCH</v>
      </c>
      <c r="N44" s="64">
        <v>9000000</v>
      </c>
      <c r="O44" s="25" t="str">
        <f t="shared" si="10"/>
        <v>MATCH</v>
      </c>
      <c r="P44" s="64">
        <v>9000000</v>
      </c>
      <c r="Q44" s="68">
        <v>43055</v>
      </c>
      <c r="R44" s="68">
        <v>43055.614259259259</v>
      </c>
      <c r="S44" s="44" t="s">
        <v>169</v>
      </c>
      <c r="T44" s="44"/>
      <c r="U44" s="44"/>
      <c r="V44" s="44"/>
      <c r="W44" s="44"/>
      <c r="X44" s="25" t="str">
        <f t="shared" si="11"/>
        <v>MATCH</v>
      </c>
      <c r="Y44" s="69">
        <v>7514284</v>
      </c>
      <c r="Z44" s="25" t="str">
        <f t="shared" si="12"/>
        <v>MATCH</v>
      </c>
      <c r="AA44" s="44" t="s">
        <v>1</v>
      </c>
      <c r="AB44" s="44" t="s">
        <v>3</v>
      </c>
      <c r="AC44" s="44" t="s">
        <v>193</v>
      </c>
      <c r="AD44" s="44" t="s">
        <v>22</v>
      </c>
      <c r="AE44" s="44" t="s">
        <v>34</v>
      </c>
      <c r="AF44" s="44" t="s">
        <v>20</v>
      </c>
      <c r="AG44" s="44"/>
      <c r="AH44" s="44"/>
      <c r="AI44" s="44" t="s">
        <v>33</v>
      </c>
      <c r="AJ44" s="44" t="s">
        <v>20</v>
      </c>
      <c r="AK44" s="44" t="s">
        <v>33</v>
      </c>
      <c r="AL44" s="44"/>
      <c r="AM44" s="44"/>
      <c r="AN44" s="44"/>
      <c r="AO44" s="44"/>
      <c r="AP44" s="44"/>
      <c r="AQ44" s="25" t="str">
        <f t="shared" si="13"/>
        <v>MATCH</v>
      </c>
      <c r="AR44" s="44" t="s">
        <v>173</v>
      </c>
      <c r="AS44" s="44"/>
      <c r="AT44" s="25" t="str">
        <f t="shared" si="14"/>
        <v>MATCH</v>
      </c>
      <c r="AU44" s="44" t="s">
        <v>172</v>
      </c>
      <c r="AV44" s="44"/>
      <c r="AW44" s="44"/>
      <c r="AX44" s="44"/>
      <c r="AY44" s="44" t="s">
        <v>72</v>
      </c>
      <c r="AZ44" s="44" t="s">
        <v>171</v>
      </c>
      <c r="BA44" s="44" t="s">
        <v>171</v>
      </c>
      <c r="BB44" s="44" t="s">
        <v>170</v>
      </c>
      <c r="BC44" s="44" t="s">
        <v>101</v>
      </c>
      <c r="BD44" s="44"/>
      <c r="BE44" s="44" t="s">
        <v>59</v>
      </c>
      <c r="BF44" s="44" t="s">
        <v>110</v>
      </c>
      <c r="BG44" s="44" t="s">
        <v>110</v>
      </c>
      <c r="BH44" s="44"/>
      <c r="BI44" s="44"/>
      <c r="BJ44" s="44"/>
      <c r="BK44" s="44"/>
      <c r="BL44" s="44"/>
      <c r="BM44" s="44"/>
      <c r="BN44" s="44"/>
      <c r="BO44" s="44"/>
      <c r="BP44" s="44"/>
      <c r="BQ44" s="44"/>
      <c r="BR44" s="44" t="s">
        <v>169</v>
      </c>
      <c r="BS44" s="44" t="s">
        <v>168</v>
      </c>
      <c r="BT44" s="44" t="s">
        <v>167</v>
      </c>
      <c r="BU44" s="44" t="s">
        <v>166</v>
      </c>
      <c r="BV44" s="44" t="s">
        <v>165</v>
      </c>
      <c r="BW44" s="44" t="s">
        <v>164</v>
      </c>
      <c r="BX44" s="25" t="str">
        <f t="shared" si="15"/>
        <v>MATCH</v>
      </c>
      <c r="BY44" s="69">
        <v>28854213</v>
      </c>
      <c r="BZ44" s="25" t="str">
        <f t="shared" si="16"/>
        <v>MATCH</v>
      </c>
      <c r="CA44" s="22" t="s">
        <v>3</v>
      </c>
      <c r="CB44" s="22"/>
      <c r="CC44" s="22"/>
      <c r="CD44" s="22" t="s">
        <v>23</v>
      </c>
      <c r="CE44" s="22" t="s">
        <v>22</v>
      </c>
      <c r="CF44" s="22"/>
      <c r="CG44" s="22"/>
      <c r="CH44" s="22"/>
      <c r="CI44" s="22" t="s">
        <v>21</v>
      </c>
      <c r="CJ44" s="22" t="s">
        <v>1</v>
      </c>
      <c r="CK44" s="22"/>
      <c r="CL44" s="34"/>
      <c r="CM44" s="51"/>
      <c r="CN44" s="54">
        <f>LOOKUP(Y44,SACM!$A$2:$A$163,SACM!$A$2:$A$163)</f>
        <v>7514284</v>
      </c>
      <c r="CO44" s="24">
        <v>43055</v>
      </c>
      <c r="CP44" s="21">
        <v>770</v>
      </c>
      <c r="CQ44" s="21">
        <v>20614</v>
      </c>
      <c r="CR44" s="21">
        <v>0</v>
      </c>
      <c r="CS44" s="21">
        <v>1</v>
      </c>
      <c r="CT44" s="21">
        <v>3</v>
      </c>
      <c r="CU44" s="21">
        <v>-2</v>
      </c>
      <c r="CV44" s="21">
        <f t="shared" si="17"/>
        <v>9000000</v>
      </c>
      <c r="CW44" s="23">
        <v>-9000000</v>
      </c>
      <c r="CX44" s="22" t="s">
        <v>522</v>
      </c>
      <c r="CY44" s="21">
        <v>1</v>
      </c>
      <c r="CZ44" s="20">
        <v>43055.399467592593</v>
      </c>
      <c r="DA44" s="22" t="s">
        <v>501</v>
      </c>
      <c r="DB44" s="21">
        <v>6832864</v>
      </c>
      <c r="DC44" s="22" t="s">
        <v>555</v>
      </c>
      <c r="DD44" s="21">
        <v>85987</v>
      </c>
      <c r="DE44" s="21">
        <v>2</v>
      </c>
      <c r="DF44" s="22">
        <v>0</v>
      </c>
      <c r="DG44" s="21">
        <v>0</v>
      </c>
      <c r="DH44" s="22" t="s">
        <v>490</v>
      </c>
      <c r="DI44" s="22">
        <v>0</v>
      </c>
      <c r="DJ44" s="22">
        <v>0</v>
      </c>
      <c r="DK44" s="22">
        <v>0</v>
      </c>
      <c r="DL44" s="22" t="s">
        <v>499</v>
      </c>
      <c r="DM44" s="26">
        <v>43055.406018518515</v>
      </c>
      <c r="DN44" s="20" t="s">
        <v>552</v>
      </c>
      <c r="DO44" s="22">
        <v>0</v>
      </c>
      <c r="DP44" s="59">
        <v>3111598</v>
      </c>
      <c r="DQ44" s="22" t="s">
        <v>534</v>
      </c>
      <c r="DR44" s="22">
        <v>0</v>
      </c>
      <c r="DS44" s="22">
        <v>0</v>
      </c>
      <c r="DT44" s="22">
        <v>0</v>
      </c>
      <c r="DU44" s="21">
        <v>0</v>
      </c>
      <c r="DV44" s="21">
        <v>0</v>
      </c>
      <c r="DW44" s="22">
        <v>0</v>
      </c>
      <c r="DX44" s="25" t="s">
        <v>172</v>
      </c>
      <c r="DY44" s="25" t="s">
        <v>173</v>
      </c>
      <c r="DZ44" s="22">
        <v>0</v>
      </c>
      <c r="EA44" s="22">
        <v>0</v>
      </c>
      <c r="EB44" s="22">
        <v>0</v>
      </c>
      <c r="EC44" s="22" t="s">
        <v>496</v>
      </c>
      <c r="ED44" s="22">
        <v>0</v>
      </c>
      <c r="EE44" s="22" t="s">
        <v>21</v>
      </c>
      <c r="EF44" s="22">
        <v>0</v>
      </c>
      <c r="EG44" s="22" t="s">
        <v>490</v>
      </c>
      <c r="EH44" s="25">
        <v>28854213</v>
      </c>
      <c r="EI44" s="21">
        <v>0</v>
      </c>
      <c r="EJ44" s="21">
        <v>3</v>
      </c>
      <c r="EK44" s="21">
        <v>0</v>
      </c>
      <c r="EL44" s="22" t="s">
        <v>490</v>
      </c>
      <c r="EM44" s="22">
        <v>0</v>
      </c>
      <c r="EN44" s="22">
        <v>0</v>
      </c>
      <c r="EO44" s="22" t="s">
        <v>490</v>
      </c>
      <c r="EP44" s="22">
        <v>1</v>
      </c>
      <c r="EQ44" s="21">
        <v>0</v>
      </c>
      <c r="ER44" s="22">
        <v>921</v>
      </c>
      <c r="ES44" s="21">
        <v>861</v>
      </c>
      <c r="ET44" s="21">
        <v>0</v>
      </c>
      <c r="EU44" s="22" t="s">
        <v>490</v>
      </c>
      <c r="EV44" s="22" t="s">
        <v>517</v>
      </c>
      <c r="EW44" s="22">
        <v>0</v>
      </c>
      <c r="EX44" s="22">
        <v>0</v>
      </c>
      <c r="EY44" s="22">
        <v>0</v>
      </c>
      <c r="EZ44" s="22">
        <v>0</v>
      </c>
      <c r="FA44" s="22" t="s">
        <v>490</v>
      </c>
      <c r="FB44" s="22">
        <v>0</v>
      </c>
      <c r="FC44" s="22">
        <v>0</v>
      </c>
      <c r="FD44" s="22" t="s">
        <v>494</v>
      </c>
      <c r="FE44" s="22">
        <v>0</v>
      </c>
      <c r="FF44" s="22" t="s">
        <v>493</v>
      </c>
      <c r="FG44" s="22" t="s">
        <v>492</v>
      </c>
      <c r="FH44" s="22">
        <v>0</v>
      </c>
      <c r="FI44" s="22" t="s">
        <v>491</v>
      </c>
      <c r="FJ44" s="22">
        <v>0</v>
      </c>
      <c r="FK44" s="22" t="s">
        <v>503</v>
      </c>
      <c r="FL44" s="22">
        <v>-9000000</v>
      </c>
      <c r="FM44" s="21" t="s">
        <v>490</v>
      </c>
      <c r="FN44" s="22">
        <v>0</v>
      </c>
      <c r="FO44" s="22">
        <v>0</v>
      </c>
      <c r="FP44" s="22" t="s">
        <v>490</v>
      </c>
      <c r="FQ44" s="22">
        <v>0</v>
      </c>
      <c r="FR44" s="22">
        <v>0</v>
      </c>
      <c r="FS44" s="25" t="s">
        <v>20</v>
      </c>
      <c r="FT44" s="22">
        <v>0</v>
      </c>
      <c r="FU44" s="26">
        <v>43055.406018518515</v>
      </c>
      <c r="FV44" s="20" t="s">
        <v>21</v>
      </c>
      <c r="FW44" s="22">
        <v>0</v>
      </c>
      <c r="FX44" s="22">
        <v>0</v>
      </c>
      <c r="FY44" s="22">
        <v>0</v>
      </c>
      <c r="FZ44" s="22">
        <v>43055</v>
      </c>
      <c r="GA44" s="33" t="s">
        <v>490</v>
      </c>
      <c r="GB44" s="4"/>
    </row>
    <row r="45" spans="1:184">
      <c r="A45" s="32">
        <v>43055</v>
      </c>
      <c r="B45" s="20">
        <v>43055.789872685185</v>
      </c>
      <c r="C45" s="21">
        <v>9985141</v>
      </c>
      <c r="D45" s="22" t="s">
        <v>1073</v>
      </c>
      <c r="E45" s="22" t="s">
        <v>38</v>
      </c>
      <c r="F45" s="67">
        <v>30897541</v>
      </c>
      <c r="G45" s="44"/>
      <c r="H45" s="44"/>
      <c r="I45" s="44"/>
      <c r="J45" s="44" t="s">
        <v>341</v>
      </c>
      <c r="K45" s="44"/>
      <c r="L45" s="44"/>
      <c r="M45" s="25" t="str">
        <f t="shared" si="9"/>
        <v>MATCH</v>
      </c>
      <c r="N45" s="64">
        <v>5390000</v>
      </c>
      <c r="O45" s="25" t="str">
        <f t="shared" si="10"/>
        <v>MATCH</v>
      </c>
      <c r="P45" s="64">
        <v>5390000</v>
      </c>
      <c r="Q45" s="68">
        <v>43055</v>
      </c>
      <c r="R45" s="68">
        <v>43055.789872685185</v>
      </c>
      <c r="S45" s="44"/>
      <c r="T45" s="44"/>
      <c r="U45" s="44" t="s">
        <v>339</v>
      </c>
      <c r="V45" s="44"/>
      <c r="W45" s="44"/>
      <c r="X45" s="25" t="str">
        <f t="shared" si="11"/>
        <v>MATCH</v>
      </c>
      <c r="Y45" s="69">
        <v>7514230</v>
      </c>
      <c r="Z45" s="25" t="str">
        <f t="shared" si="12"/>
        <v>MATCH</v>
      </c>
      <c r="AA45" s="44" t="s">
        <v>1</v>
      </c>
      <c r="AB45" s="44" t="s">
        <v>3</v>
      </c>
      <c r="AC45" s="44"/>
      <c r="AD45" s="44" t="s">
        <v>22</v>
      </c>
      <c r="AE45" s="44" t="s">
        <v>34</v>
      </c>
      <c r="AF45" s="44" t="s">
        <v>20</v>
      </c>
      <c r="AG45" s="44"/>
      <c r="AH45" s="44"/>
      <c r="AI45" s="44" t="s">
        <v>33</v>
      </c>
      <c r="AJ45" s="44" t="s">
        <v>20</v>
      </c>
      <c r="AK45" s="44" t="s">
        <v>33</v>
      </c>
      <c r="AL45" s="44"/>
      <c r="AM45" s="44"/>
      <c r="AN45" s="44"/>
      <c r="AO45" s="44"/>
      <c r="AP45" s="44"/>
      <c r="AQ45" s="25" t="str">
        <f t="shared" si="13"/>
        <v>MATCH</v>
      </c>
      <c r="AR45" s="44" t="s">
        <v>32</v>
      </c>
      <c r="AS45" s="44"/>
      <c r="AT45" s="25" t="str">
        <f t="shared" si="14"/>
        <v>MATCH</v>
      </c>
      <c r="AU45" s="44" t="s">
        <v>31</v>
      </c>
      <c r="AV45" s="44"/>
      <c r="AW45" s="44"/>
      <c r="AX45" s="44"/>
      <c r="AY45" s="44"/>
      <c r="AZ45" s="44" t="s">
        <v>339</v>
      </c>
      <c r="BA45" s="44" t="s">
        <v>339</v>
      </c>
      <c r="BB45" s="44"/>
      <c r="BC45" s="44"/>
      <c r="BD45" s="44"/>
      <c r="BE45" s="44"/>
      <c r="BF45" s="44" t="s">
        <v>159</v>
      </c>
      <c r="BG45" s="44" t="s">
        <v>159</v>
      </c>
      <c r="BH45" s="44"/>
      <c r="BI45" s="44"/>
      <c r="BJ45" s="44"/>
      <c r="BK45" s="44"/>
      <c r="BL45" s="44"/>
      <c r="BM45" s="44"/>
      <c r="BN45" s="44"/>
      <c r="BO45" s="44"/>
      <c r="BP45" s="44"/>
      <c r="BQ45" s="44"/>
      <c r="BR45" s="44" t="s">
        <v>27</v>
      </c>
      <c r="BS45" s="44" t="s">
        <v>26</v>
      </c>
      <c r="BT45" s="44" t="s">
        <v>0</v>
      </c>
      <c r="BU45" s="44" t="s">
        <v>4</v>
      </c>
      <c r="BV45" s="44" t="s">
        <v>25</v>
      </c>
      <c r="BW45" s="44" t="s">
        <v>24</v>
      </c>
      <c r="BX45" s="25" t="str">
        <f t="shared" si="15"/>
        <v>MATCH</v>
      </c>
      <c r="BY45" s="69">
        <v>28856917</v>
      </c>
      <c r="BZ45" s="25" t="str">
        <f t="shared" si="16"/>
        <v>MATCH</v>
      </c>
      <c r="CA45" s="22" t="s">
        <v>3</v>
      </c>
      <c r="CB45" s="22"/>
      <c r="CC45" s="22"/>
      <c r="CD45" s="22" t="s">
        <v>23</v>
      </c>
      <c r="CE45" s="22" t="s">
        <v>22</v>
      </c>
      <c r="CF45" s="22"/>
      <c r="CG45" s="22"/>
      <c r="CH45" s="22"/>
      <c r="CI45" s="22" t="s">
        <v>21</v>
      </c>
      <c r="CJ45" s="22" t="s">
        <v>1</v>
      </c>
      <c r="CK45" s="22"/>
      <c r="CL45" s="34"/>
      <c r="CM45" s="51"/>
      <c r="CN45" s="54">
        <f>LOOKUP(Y45,SACM!$A$2:$A$163,SACM!$A$2:$A$163)</f>
        <v>7514230</v>
      </c>
      <c r="CO45" s="24">
        <v>43055</v>
      </c>
      <c r="CP45" s="21">
        <v>726</v>
      </c>
      <c r="CQ45" s="21">
        <v>1483</v>
      </c>
      <c r="CR45" s="21">
        <v>0</v>
      </c>
      <c r="CS45" s="21">
        <v>3</v>
      </c>
      <c r="CT45" s="21">
        <v>3</v>
      </c>
      <c r="CU45" s="21">
        <v>-2</v>
      </c>
      <c r="CV45" s="21">
        <f t="shared" si="17"/>
        <v>5390000</v>
      </c>
      <c r="CW45" s="23">
        <v>-5390000</v>
      </c>
      <c r="CX45" s="22" t="s">
        <v>503</v>
      </c>
      <c r="CY45" s="21">
        <v>2</v>
      </c>
      <c r="CZ45" s="20">
        <v>43055.399340277778</v>
      </c>
      <c r="DA45" s="22" t="s">
        <v>501</v>
      </c>
      <c r="DB45" s="21">
        <v>6832810</v>
      </c>
      <c r="DC45" s="22" t="s">
        <v>526</v>
      </c>
      <c r="DD45" s="21">
        <v>85987</v>
      </c>
      <c r="DE45" s="21">
        <v>2</v>
      </c>
      <c r="DF45" s="22">
        <v>0</v>
      </c>
      <c r="DG45" s="21">
        <v>0</v>
      </c>
      <c r="DH45" s="22" t="s">
        <v>490</v>
      </c>
      <c r="DI45" s="22">
        <v>0</v>
      </c>
      <c r="DJ45" s="22">
        <v>0</v>
      </c>
      <c r="DK45" s="22">
        <v>0</v>
      </c>
      <c r="DL45" s="22" t="s">
        <v>499</v>
      </c>
      <c r="DM45" s="26">
        <v>43055.581550925926</v>
      </c>
      <c r="DN45" s="20" t="s">
        <v>503</v>
      </c>
      <c r="DO45" s="22">
        <v>0</v>
      </c>
      <c r="DP45" s="59">
        <v>30897541</v>
      </c>
      <c r="DQ45" s="22" t="s">
        <v>525</v>
      </c>
      <c r="DR45" s="22">
        <v>0</v>
      </c>
      <c r="DS45" s="22">
        <v>0</v>
      </c>
      <c r="DT45" s="22">
        <v>0</v>
      </c>
      <c r="DU45" s="21">
        <v>0</v>
      </c>
      <c r="DV45" s="21">
        <v>0</v>
      </c>
      <c r="DW45" s="22">
        <v>0</v>
      </c>
      <c r="DX45" s="25" t="s">
        <v>31</v>
      </c>
      <c r="DY45" s="25" t="s">
        <v>32</v>
      </c>
      <c r="DZ45" s="22">
        <v>0</v>
      </c>
      <c r="EA45" s="22">
        <v>0</v>
      </c>
      <c r="EB45" s="22">
        <v>0</v>
      </c>
      <c r="EC45" s="22" t="s">
        <v>496</v>
      </c>
      <c r="ED45" s="22">
        <v>0</v>
      </c>
      <c r="EE45" s="22" t="s">
        <v>21</v>
      </c>
      <c r="EF45" s="22">
        <v>0</v>
      </c>
      <c r="EG45" s="22" t="s">
        <v>490</v>
      </c>
      <c r="EH45" s="25">
        <v>28856917</v>
      </c>
      <c r="EI45" s="21">
        <v>0</v>
      </c>
      <c r="EJ45" s="21">
        <v>3</v>
      </c>
      <c r="EK45" s="21">
        <v>0</v>
      </c>
      <c r="EL45" s="22" t="s">
        <v>490</v>
      </c>
      <c r="EM45" s="22">
        <v>0</v>
      </c>
      <c r="EN45" s="22">
        <v>0</v>
      </c>
      <c r="EO45" s="22" t="s">
        <v>490</v>
      </c>
      <c r="EP45" s="22">
        <v>1</v>
      </c>
      <c r="EQ45" s="21">
        <v>0</v>
      </c>
      <c r="ER45" s="22">
        <v>402</v>
      </c>
      <c r="ES45" s="21">
        <v>4</v>
      </c>
      <c r="ET45" s="21">
        <v>0</v>
      </c>
      <c r="EU45" s="22" t="s">
        <v>490</v>
      </c>
      <c r="EV45" s="22" t="s">
        <v>524</v>
      </c>
      <c r="EW45" s="22">
        <v>0</v>
      </c>
      <c r="EX45" s="22">
        <v>0</v>
      </c>
      <c r="EY45" s="22">
        <v>0</v>
      </c>
      <c r="EZ45" s="22">
        <v>0</v>
      </c>
      <c r="FA45" s="22" t="s">
        <v>490</v>
      </c>
      <c r="FB45" s="22">
        <v>0</v>
      </c>
      <c r="FC45" s="22">
        <v>0</v>
      </c>
      <c r="FD45" s="22" t="s">
        <v>494</v>
      </c>
      <c r="FE45" s="22">
        <v>0</v>
      </c>
      <c r="FF45" s="22" t="s">
        <v>493</v>
      </c>
      <c r="FG45" s="22" t="s">
        <v>492</v>
      </c>
      <c r="FH45" s="22">
        <v>0</v>
      </c>
      <c r="FI45" s="22" t="s">
        <v>491</v>
      </c>
      <c r="FJ45" s="22">
        <v>0</v>
      </c>
      <c r="FK45" s="22" t="s">
        <v>503</v>
      </c>
      <c r="FL45" s="22">
        <v>-5390000</v>
      </c>
      <c r="FM45" s="21" t="s">
        <v>490</v>
      </c>
      <c r="FN45" s="22">
        <v>0</v>
      </c>
      <c r="FO45" s="22">
        <v>0</v>
      </c>
      <c r="FP45" s="22" t="s">
        <v>490</v>
      </c>
      <c r="FQ45" s="22">
        <v>0</v>
      </c>
      <c r="FR45" s="22">
        <v>0</v>
      </c>
      <c r="FS45" s="25" t="s">
        <v>20</v>
      </c>
      <c r="FT45" s="22">
        <v>0</v>
      </c>
      <c r="FU45" s="26">
        <v>43055.581550925926</v>
      </c>
      <c r="FV45" s="20" t="s">
        <v>21</v>
      </c>
      <c r="FW45" s="22">
        <v>0</v>
      </c>
      <c r="FX45" s="22">
        <v>0</v>
      </c>
      <c r="FY45" s="22">
        <v>0</v>
      </c>
      <c r="FZ45" s="22">
        <v>41068</v>
      </c>
      <c r="GA45" s="33" t="s">
        <v>490</v>
      </c>
      <c r="GB45" s="4"/>
    </row>
    <row r="46" spans="1:184">
      <c r="A46" s="32">
        <v>43055</v>
      </c>
      <c r="B46" s="20">
        <v>43055.789907407408</v>
      </c>
      <c r="C46" s="21">
        <v>9985142</v>
      </c>
      <c r="D46" s="22" t="s">
        <v>1072</v>
      </c>
      <c r="E46" s="22" t="s">
        <v>38</v>
      </c>
      <c r="F46" s="67">
        <v>30897541</v>
      </c>
      <c r="G46" s="44"/>
      <c r="H46" s="44"/>
      <c r="I46" s="44"/>
      <c r="J46" s="44" t="s">
        <v>1071</v>
      </c>
      <c r="K46" s="44"/>
      <c r="L46" s="44"/>
      <c r="M46" s="25" t="str">
        <f t="shared" si="9"/>
        <v>MATCH</v>
      </c>
      <c r="N46" s="64">
        <v>4140000</v>
      </c>
      <c r="O46" s="25" t="str">
        <f t="shared" si="10"/>
        <v>MATCH</v>
      </c>
      <c r="P46" s="64">
        <v>4140000</v>
      </c>
      <c r="Q46" s="68">
        <v>43055</v>
      </c>
      <c r="R46" s="68">
        <v>43055.789907407408</v>
      </c>
      <c r="S46" s="44"/>
      <c r="T46" s="44"/>
      <c r="U46" s="44" t="s">
        <v>1070</v>
      </c>
      <c r="V46" s="44"/>
      <c r="W46" s="44"/>
      <c r="X46" s="25" t="str">
        <f t="shared" si="11"/>
        <v>MATCH</v>
      </c>
      <c r="Y46" s="69">
        <v>7511357</v>
      </c>
      <c r="Z46" s="25" t="str">
        <f t="shared" si="12"/>
        <v>MATCH</v>
      </c>
      <c r="AA46" s="44" t="s">
        <v>1</v>
      </c>
      <c r="AB46" s="44" t="s">
        <v>3</v>
      </c>
      <c r="AC46" s="44"/>
      <c r="AD46" s="44" t="s">
        <v>22</v>
      </c>
      <c r="AE46" s="44" t="s">
        <v>34</v>
      </c>
      <c r="AF46" s="44" t="s">
        <v>20</v>
      </c>
      <c r="AG46" s="44"/>
      <c r="AH46" s="44"/>
      <c r="AI46" s="44" t="s">
        <v>33</v>
      </c>
      <c r="AJ46" s="44" t="s">
        <v>20</v>
      </c>
      <c r="AK46" s="44" t="s">
        <v>33</v>
      </c>
      <c r="AL46" s="44"/>
      <c r="AM46" s="44"/>
      <c r="AN46" s="44"/>
      <c r="AO46" s="44"/>
      <c r="AP46" s="44"/>
      <c r="AQ46" s="25" t="str">
        <f t="shared" si="13"/>
        <v>MATCH</v>
      </c>
      <c r="AR46" s="44" t="s">
        <v>32</v>
      </c>
      <c r="AS46" s="44"/>
      <c r="AT46" s="25" t="str">
        <f t="shared" si="14"/>
        <v>MATCH</v>
      </c>
      <c r="AU46" s="44" t="s">
        <v>31</v>
      </c>
      <c r="AV46" s="44"/>
      <c r="AW46" s="44"/>
      <c r="AX46" s="44"/>
      <c r="AY46" s="44"/>
      <c r="AZ46" s="44" t="s">
        <v>1070</v>
      </c>
      <c r="BA46" s="44" t="s">
        <v>1070</v>
      </c>
      <c r="BB46" s="44"/>
      <c r="BC46" s="44"/>
      <c r="BD46" s="44"/>
      <c r="BE46" s="44"/>
      <c r="BF46" s="44" t="s">
        <v>837</v>
      </c>
      <c r="BG46" s="44" t="s">
        <v>837</v>
      </c>
      <c r="BH46" s="44"/>
      <c r="BI46" s="44"/>
      <c r="BJ46" s="44"/>
      <c r="BK46" s="44"/>
      <c r="BL46" s="44"/>
      <c r="BM46" s="44"/>
      <c r="BN46" s="44"/>
      <c r="BO46" s="44"/>
      <c r="BP46" s="44"/>
      <c r="BQ46" s="44"/>
      <c r="BR46" s="44" t="s">
        <v>27</v>
      </c>
      <c r="BS46" s="44" t="s">
        <v>26</v>
      </c>
      <c r="BT46" s="44" t="s">
        <v>0</v>
      </c>
      <c r="BU46" s="44" t="s">
        <v>4</v>
      </c>
      <c r="BV46" s="44" t="s">
        <v>25</v>
      </c>
      <c r="BW46" s="44" t="s">
        <v>24</v>
      </c>
      <c r="BX46" s="25" t="str">
        <f t="shared" si="15"/>
        <v>MATCH</v>
      </c>
      <c r="BY46" s="69">
        <v>28856918</v>
      </c>
      <c r="BZ46" s="25" t="str">
        <f t="shared" si="16"/>
        <v>MATCH</v>
      </c>
      <c r="CA46" s="22" t="s">
        <v>3</v>
      </c>
      <c r="CB46" s="22"/>
      <c r="CC46" s="22"/>
      <c r="CD46" s="22" t="s">
        <v>23</v>
      </c>
      <c r="CE46" s="22" t="s">
        <v>22</v>
      </c>
      <c r="CF46" s="22"/>
      <c r="CG46" s="22"/>
      <c r="CH46" s="22"/>
      <c r="CI46" s="22" t="s">
        <v>21</v>
      </c>
      <c r="CJ46" s="22" t="s">
        <v>1</v>
      </c>
      <c r="CK46" s="22"/>
      <c r="CL46" s="34"/>
      <c r="CM46" s="51"/>
      <c r="CN46" s="54">
        <f>LOOKUP(Y46,SACM!$A$2:$A$163,SACM!$A$2:$A$163)</f>
        <v>7511357</v>
      </c>
      <c r="CO46" s="24">
        <v>43055</v>
      </c>
      <c r="CP46" s="21">
        <v>726</v>
      </c>
      <c r="CQ46" s="21">
        <v>1505</v>
      </c>
      <c r="CR46" s="21">
        <v>0</v>
      </c>
      <c r="CS46" s="21">
        <v>6</v>
      </c>
      <c r="CT46" s="21">
        <v>3</v>
      </c>
      <c r="CU46" s="21">
        <v>-2</v>
      </c>
      <c r="CV46" s="21">
        <f t="shared" si="17"/>
        <v>4140000</v>
      </c>
      <c r="CW46" s="23">
        <v>-4140000</v>
      </c>
      <c r="CX46" s="22" t="s">
        <v>503</v>
      </c>
      <c r="CY46" s="21">
        <v>1</v>
      </c>
      <c r="CZ46" s="20">
        <v>43054.417118055557</v>
      </c>
      <c r="DA46" s="22" t="s">
        <v>501</v>
      </c>
      <c r="DB46" s="21">
        <v>6829937</v>
      </c>
      <c r="DC46" s="22" t="s">
        <v>526</v>
      </c>
      <c r="DD46" s="21">
        <v>85945</v>
      </c>
      <c r="DE46" s="21">
        <v>2</v>
      </c>
      <c r="DF46" s="22">
        <v>0</v>
      </c>
      <c r="DG46" s="21">
        <v>0</v>
      </c>
      <c r="DH46" s="22" t="s">
        <v>490</v>
      </c>
      <c r="DI46" s="22">
        <v>0</v>
      </c>
      <c r="DJ46" s="22">
        <v>0</v>
      </c>
      <c r="DK46" s="22">
        <v>0</v>
      </c>
      <c r="DL46" s="22" t="s">
        <v>499</v>
      </c>
      <c r="DM46" s="26">
        <v>43055.581585648149</v>
      </c>
      <c r="DN46" s="20" t="s">
        <v>503</v>
      </c>
      <c r="DO46" s="22">
        <v>0</v>
      </c>
      <c r="DP46" s="59">
        <v>30897541</v>
      </c>
      <c r="DQ46" s="22" t="s">
        <v>525</v>
      </c>
      <c r="DR46" s="22">
        <v>0</v>
      </c>
      <c r="DS46" s="22">
        <v>0</v>
      </c>
      <c r="DT46" s="22">
        <v>0</v>
      </c>
      <c r="DU46" s="21">
        <v>0</v>
      </c>
      <c r="DV46" s="21">
        <v>0</v>
      </c>
      <c r="DW46" s="22">
        <v>0</v>
      </c>
      <c r="DX46" s="25" t="s">
        <v>31</v>
      </c>
      <c r="DY46" s="25" t="s">
        <v>32</v>
      </c>
      <c r="DZ46" s="22">
        <v>0</v>
      </c>
      <c r="EA46" s="22">
        <v>0</v>
      </c>
      <c r="EB46" s="22">
        <v>0</v>
      </c>
      <c r="EC46" s="22" t="s">
        <v>496</v>
      </c>
      <c r="ED46" s="22">
        <v>0</v>
      </c>
      <c r="EE46" s="22" t="s">
        <v>21</v>
      </c>
      <c r="EF46" s="22">
        <v>0</v>
      </c>
      <c r="EG46" s="22" t="s">
        <v>490</v>
      </c>
      <c r="EH46" s="25">
        <v>28856918</v>
      </c>
      <c r="EI46" s="21">
        <v>0</v>
      </c>
      <c r="EJ46" s="21">
        <v>3</v>
      </c>
      <c r="EK46" s="21">
        <v>0</v>
      </c>
      <c r="EL46" s="22" t="s">
        <v>490</v>
      </c>
      <c r="EM46" s="22">
        <v>0</v>
      </c>
      <c r="EN46" s="22">
        <v>0</v>
      </c>
      <c r="EO46" s="22" t="s">
        <v>490</v>
      </c>
      <c r="EP46" s="22">
        <v>1</v>
      </c>
      <c r="EQ46" s="21">
        <v>0</v>
      </c>
      <c r="ER46" s="22">
        <v>402</v>
      </c>
      <c r="ES46" s="21">
        <v>4</v>
      </c>
      <c r="ET46" s="21">
        <v>0</v>
      </c>
      <c r="EU46" s="22" t="s">
        <v>490</v>
      </c>
      <c r="EV46" s="22" t="s">
        <v>524</v>
      </c>
      <c r="EW46" s="22">
        <v>0</v>
      </c>
      <c r="EX46" s="22">
        <v>0</v>
      </c>
      <c r="EY46" s="22">
        <v>0</v>
      </c>
      <c r="EZ46" s="22">
        <v>0</v>
      </c>
      <c r="FA46" s="22" t="s">
        <v>490</v>
      </c>
      <c r="FB46" s="22">
        <v>0</v>
      </c>
      <c r="FC46" s="22">
        <v>0</v>
      </c>
      <c r="FD46" s="22" t="s">
        <v>494</v>
      </c>
      <c r="FE46" s="22">
        <v>0</v>
      </c>
      <c r="FF46" s="22" t="s">
        <v>493</v>
      </c>
      <c r="FG46" s="22" t="s">
        <v>492</v>
      </c>
      <c r="FH46" s="22">
        <v>0</v>
      </c>
      <c r="FI46" s="22" t="s">
        <v>491</v>
      </c>
      <c r="FJ46" s="22">
        <v>0</v>
      </c>
      <c r="FK46" s="22" t="s">
        <v>503</v>
      </c>
      <c r="FL46" s="22">
        <v>-4140000</v>
      </c>
      <c r="FM46" s="21" t="s">
        <v>490</v>
      </c>
      <c r="FN46" s="22">
        <v>0</v>
      </c>
      <c r="FO46" s="22">
        <v>0</v>
      </c>
      <c r="FP46" s="22" t="s">
        <v>490</v>
      </c>
      <c r="FQ46" s="22">
        <v>0</v>
      </c>
      <c r="FR46" s="22">
        <v>0</v>
      </c>
      <c r="FS46" s="25" t="s">
        <v>20</v>
      </c>
      <c r="FT46" s="22">
        <v>0</v>
      </c>
      <c r="FU46" s="26">
        <v>43055.581585648149</v>
      </c>
      <c r="FV46" s="20" t="s">
        <v>21</v>
      </c>
      <c r="FW46" s="22">
        <v>0</v>
      </c>
      <c r="FX46" s="22">
        <v>0</v>
      </c>
      <c r="FY46" s="22">
        <v>0</v>
      </c>
      <c r="FZ46" s="22">
        <v>40967</v>
      </c>
      <c r="GA46" s="33" t="s">
        <v>490</v>
      </c>
      <c r="GB46" s="4"/>
    </row>
    <row r="47" spans="1:184">
      <c r="A47" s="32">
        <v>43055</v>
      </c>
      <c r="B47" s="20">
        <v>43055.789976851855</v>
      </c>
      <c r="C47" s="21">
        <v>9985144</v>
      </c>
      <c r="D47" s="22" t="s">
        <v>1069</v>
      </c>
      <c r="E47" s="22" t="s">
        <v>38</v>
      </c>
      <c r="F47" s="67">
        <v>30897541</v>
      </c>
      <c r="G47" s="44"/>
      <c r="H47" s="44"/>
      <c r="I47" s="44"/>
      <c r="J47" s="44" t="s">
        <v>113</v>
      </c>
      <c r="K47" s="44" t="s">
        <v>1068</v>
      </c>
      <c r="L47" s="44"/>
      <c r="M47" s="25" t="str">
        <f t="shared" si="9"/>
        <v>MATCH</v>
      </c>
      <c r="N47" s="64">
        <v>2598731.41</v>
      </c>
      <c r="O47" s="25" t="str">
        <f t="shared" si="10"/>
        <v>MATCH</v>
      </c>
      <c r="P47" s="64">
        <v>2598731.41</v>
      </c>
      <c r="Q47" s="68">
        <v>43055</v>
      </c>
      <c r="R47" s="68">
        <v>43055.789976851855</v>
      </c>
      <c r="S47" s="44"/>
      <c r="T47" s="44"/>
      <c r="U47" s="44" t="s">
        <v>111</v>
      </c>
      <c r="V47" s="68">
        <v>43055.875</v>
      </c>
      <c r="W47" s="44"/>
      <c r="X47" s="25" t="str">
        <f t="shared" si="11"/>
        <v>MATCH</v>
      </c>
      <c r="Y47" s="69">
        <v>7514102</v>
      </c>
      <c r="Z47" s="25" t="str">
        <f t="shared" si="12"/>
        <v>MATCH</v>
      </c>
      <c r="AA47" s="44" t="s">
        <v>1</v>
      </c>
      <c r="AB47" s="44" t="s">
        <v>3</v>
      </c>
      <c r="AC47" s="44"/>
      <c r="AD47" s="44" t="s">
        <v>23</v>
      </c>
      <c r="AE47" s="44" t="s">
        <v>34</v>
      </c>
      <c r="AF47" s="44" t="s">
        <v>20</v>
      </c>
      <c r="AG47" s="44"/>
      <c r="AH47" s="44"/>
      <c r="AI47" s="44" t="s">
        <v>33</v>
      </c>
      <c r="AJ47" s="44" t="s">
        <v>48</v>
      </c>
      <c r="AK47" s="44" t="s">
        <v>33</v>
      </c>
      <c r="AL47" s="44"/>
      <c r="AM47" s="44"/>
      <c r="AN47" s="44"/>
      <c r="AO47" s="44"/>
      <c r="AP47" s="44"/>
      <c r="AQ47" s="25" t="str">
        <f t="shared" si="13"/>
        <v>MATCH</v>
      </c>
      <c r="AR47" s="44" t="s">
        <v>32</v>
      </c>
      <c r="AS47" s="44"/>
      <c r="AT47" s="25" t="str">
        <f t="shared" si="14"/>
        <v>MATCH</v>
      </c>
      <c r="AU47" s="44" t="s">
        <v>31</v>
      </c>
      <c r="AV47" s="44"/>
      <c r="AW47" s="44"/>
      <c r="AX47" s="44"/>
      <c r="AY47" s="44"/>
      <c r="AZ47" s="44" t="s">
        <v>111</v>
      </c>
      <c r="BA47" s="44" t="s">
        <v>111</v>
      </c>
      <c r="BB47" s="44"/>
      <c r="BC47" s="44"/>
      <c r="BD47" s="44"/>
      <c r="BE47" s="44"/>
      <c r="BF47" s="44" t="s">
        <v>110</v>
      </c>
      <c r="BG47" s="44" t="s">
        <v>110</v>
      </c>
      <c r="BH47" s="44"/>
      <c r="BI47" s="44"/>
      <c r="BJ47" s="44"/>
      <c r="BK47" s="44"/>
      <c r="BL47" s="44"/>
      <c r="BM47" s="44"/>
      <c r="BN47" s="44"/>
      <c r="BO47" s="44"/>
      <c r="BP47" s="44"/>
      <c r="BQ47" s="44"/>
      <c r="BR47" s="44" t="s">
        <v>27</v>
      </c>
      <c r="BS47" s="44" t="s">
        <v>26</v>
      </c>
      <c r="BT47" s="44" t="s">
        <v>0</v>
      </c>
      <c r="BU47" s="44" t="s">
        <v>4</v>
      </c>
      <c r="BV47" s="44" t="s">
        <v>25</v>
      </c>
      <c r="BW47" s="44" t="s">
        <v>24</v>
      </c>
      <c r="BX47" s="25" t="str">
        <f t="shared" si="15"/>
        <v>MATCH</v>
      </c>
      <c r="BY47" s="69">
        <v>28856920</v>
      </c>
      <c r="BZ47" s="25" t="str">
        <f t="shared" si="16"/>
        <v>MATCH</v>
      </c>
      <c r="CA47" s="22" t="s">
        <v>3</v>
      </c>
      <c r="CB47" s="22"/>
      <c r="CC47" s="22"/>
      <c r="CD47" s="22" t="s">
        <v>22</v>
      </c>
      <c r="CE47" s="22" t="s">
        <v>23</v>
      </c>
      <c r="CF47" s="22"/>
      <c r="CG47" s="22"/>
      <c r="CH47" s="21">
        <v>104344</v>
      </c>
      <c r="CI47" s="22" t="s">
        <v>109</v>
      </c>
      <c r="CJ47" s="22" t="s">
        <v>1</v>
      </c>
      <c r="CK47" s="22"/>
      <c r="CL47" s="34"/>
      <c r="CM47" s="51"/>
      <c r="CN47" s="54">
        <f>LOOKUP(Y47,SACM!$A$2:$A$163,SACM!$A$2:$A$163)</f>
        <v>7514102</v>
      </c>
      <c r="CO47" s="24">
        <v>43055</v>
      </c>
      <c r="CP47" s="21">
        <v>726</v>
      </c>
      <c r="CQ47" s="21">
        <v>8180</v>
      </c>
      <c r="CR47" s="21">
        <v>0</v>
      </c>
      <c r="CS47" s="21">
        <v>3</v>
      </c>
      <c r="CT47" s="21">
        <v>3</v>
      </c>
      <c r="CU47" s="21">
        <v>3</v>
      </c>
      <c r="CV47" s="21">
        <f t="shared" si="17"/>
        <v>2598731.41</v>
      </c>
      <c r="CW47" s="23">
        <v>-2598731.41</v>
      </c>
      <c r="CX47" s="22" t="s">
        <v>503</v>
      </c>
      <c r="CY47" s="21">
        <v>4</v>
      </c>
      <c r="CZ47" s="20">
        <v>43055.334085648145</v>
      </c>
      <c r="DA47" s="22" t="s">
        <v>501</v>
      </c>
      <c r="DB47" s="21">
        <v>6832682</v>
      </c>
      <c r="DC47" s="22" t="s">
        <v>526</v>
      </c>
      <c r="DD47" s="21">
        <v>85984</v>
      </c>
      <c r="DE47" s="21">
        <v>3</v>
      </c>
      <c r="DF47" s="22">
        <v>0</v>
      </c>
      <c r="DG47" s="21">
        <v>0</v>
      </c>
      <c r="DH47" s="22" t="s">
        <v>490</v>
      </c>
      <c r="DI47" s="22">
        <v>0</v>
      </c>
      <c r="DJ47" s="22">
        <v>0</v>
      </c>
      <c r="DK47" s="22">
        <v>0</v>
      </c>
      <c r="DL47" s="22" t="s">
        <v>499</v>
      </c>
      <c r="DM47" s="26">
        <v>43055.581655092596</v>
      </c>
      <c r="DN47" s="20" t="s">
        <v>503</v>
      </c>
      <c r="DO47" s="22">
        <v>0</v>
      </c>
      <c r="DP47" s="59">
        <v>30897541</v>
      </c>
      <c r="DQ47" s="22" t="s">
        <v>525</v>
      </c>
      <c r="DR47" s="22">
        <v>0</v>
      </c>
      <c r="DS47" s="22">
        <v>0</v>
      </c>
      <c r="DT47" s="22">
        <v>0</v>
      </c>
      <c r="DU47" s="21">
        <v>0</v>
      </c>
      <c r="DV47" s="21">
        <v>0</v>
      </c>
      <c r="DW47" s="22">
        <v>0</v>
      </c>
      <c r="DX47" s="25" t="s">
        <v>31</v>
      </c>
      <c r="DY47" s="25" t="s">
        <v>32</v>
      </c>
      <c r="DZ47" s="22">
        <v>0</v>
      </c>
      <c r="EA47" s="22">
        <v>0</v>
      </c>
      <c r="EB47" s="22">
        <v>0</v>
      </c>
      <c r="EC47" s="22" t="s">
        <v>496</v>
      </c>
      <c r="ED47" s="22">
        <v>0</v>
      </c>
      <c r="EE47" s="22" t="s">
        <v>21</v>
      </c>
      <c r="EF47" s="22">
        <v>0</v>
      </c>
      <c r="EG47" s="22" t="s">
        <v>490</v>
      </c>
      <c r="EH47" s="25">
        <v>28856920</v>
      </c>
      <c r="EI47" s="21">
        <v>0</v>
      </c>
      <c r="EJ47" s="21">
        <v>3</v>
      </c>
      <c r="EK47" s="21">
        <v>0</v>
      </c>
      <c r="EL47" s="22" t="s">
        <v>490</v>
      </c>
      <c r="EM47" s="22">
        <v>0</v>
      </c>
      <c r="EN47" s="22">
        <v>0</v>
      </c>
      <c r="EO47" s="22" t="s">
        <v>490</v>
      </c>
      <c r="EP47" s="22">
        <v>1</v>
      </c>
      <c r="EQ47" s="21">
        <v>0</v>
      </c>
      <c r="ER47" s="21">
        <v>402</v>
      </c>
      <c r="ES47" s="21">
        <v>4</v>
      </c>
      <c r="ET47" s="21">
        <v>0</v>
      </c>
      <c r="EU47" s="22" t="s">
        <v>490</v>
      </c>
      <c r="EV47" s="22" t="s">
        <v>524</v>
      </c>
      <c r="EW47" s="22">
        <v>0</v>
      </c>
      <c r="EX47" s="22">
        <v>0</v>
      </c>
      <c r="EY47" s="22">
        <v>0</v>
      </c>
      <c r="EZ47" s="22">
        <v>0</v>
      </c>
      <c r="FA47" s="22" t="s">
        <v>490</v>
      </c>
      <c r="FB47" s="22">
        <v>0</v>
      </c>
      <c r="FC47" s="21">
        <v>0</v>
      </c>
      <c r="FD47" s="21" t="s">
        <v>494</v>
      </c>
      <c r="FE47" s="22">
        <v>0</v>
      </c>
      <c r="FF47" s="21" t="s">
        <v>493</v>
      </c>
      <c r="FG47" s="22" t="s">
        <v>492</v>
      </c>
      <c r="FH47" s="22">
        <v>0</v>
      </c>
      <c r="FI47" s="22" t="s">
        <v>491</v>
      </c>
      <c r="FJ47" s="22">
        <v>0</v>
      </c>
      <c r="FK47" s="22" t="s">
        <v>503</v>
      </c>
      <c r="FL47" s="22">
        <v>-2598731.41</v>
      </c>
      <c r="FM47" s="21" t="s">
        <v>490</v>
      </c>
      <c r="FN47" s="22">
        <v>0</v>
      </c>
      <c r="FO47" s="22">
        <v>0</v>
      </c>
      <c r="FP47" s="22" t="s">
        <v>490</v>
      </c>
      <c r="FQ47" s="22">
        <v>0</v>
      </c>
      <c r="FR47" s="22">
        <v>0</v>
      </c>
      <c r="FS47" s="25" t="s">
        <v>20</v>
      </c>
      <c r="FT47" s="22">
        <v>0</v>
      </c>
      <c r="FU47" s="26">
        <v>43055.581655092596</v>
      </c>
      <c r="FV47" s="20" t="s">
        <v>21</v>
      </c>
      <c r="FW47" s="22">
        <v>0</v>
      </c>
      <c r="FX47" s="22">
        <v>0</v>
      </c>
      <c r="FY47" s="22">
        <v>0</v>
      </c>
      <c r="FZ47" s="22">
        <v>41792</v>
      </c>
      <c r="GA47" s="33" t="s">
        <v>490</v>
      </c>
      <c r="GB47" s="4"/>
    </row>
    <row r="48" spans="1:184">
      <c r="A48" s="32">
        <v>43055</v>
      </c>
      <c r="B48" s="20">
        <v>43055.789837962962</v>
      </c>
      <c r="C48" s="21">
        <v>9985140</v>
      </c>
      <c r="D48" s="22" t="s">
        <v>1067</v>
      </c>
      <c r="E48" s="22" t="s">
        <v>38</v>
      </c>
      <c r="F48" s="67">
        <v>30897541</v>
      </c>
      <c r="G48" s="44"/>
      <c r="H48" s="44"/>
      <c r="I48" s="44"/>
      <c r="J48" s="44" t="s">
        <v>113</v>
      </c>
      <c r="K48" s="44" t="s">
        <v>343</v>
      </c>
      <c r="L48" s="44"/>
      <c r="M48" s="25" t="str">
        <f t="shared" si="9"/>
        <v>MATCH</v>
      </c>
      <c r="N48" s="64">
        <v>41623513.5</v>
      </c>
      <c r="O48" s="25" t="str">
        <f t="shared" si="10"/>
        <v>MATCH</v>
      </c>
      <c r="P48" s="64">
        <v>41623513.5</v>
      </c>
      <c r="Q48" s="68">
        <v>43055</v>
      </c>
      <c r="R48" s="68">
        <v>43055.789837962962</v>
      </c>
      <c r="S48" s="44"/>
      <c r="T48" s="44"/>
      <c r="U48" s="44" t="s">
        <v>1066</v>
      </c>
      <c r="V48" s="68">
        <v>43055.875</v>
      </c>
      <c r="W48" s="44"/>
      <c r="X48" s="25" t="str">
        <f t="shared" si="11"/>
        <v>MATCH</v>
      </c>
      <c r="Y48" s="69">
        <v>7514097</v>
      </c>
      <c r="Z48" s="25" t="str">
        <f t="shared" si="12"/>
        <v>MATCH</v>
      </c>
      <c r="AA48" s="44" t="s">
        <v>1</v>
      </c>
      <c r="AB48" s="44" t="s">
        <v>3</v>
      </c>
      <c r="AC48" s="44"/>
      <c r="AD48" s="44" t="s">
        <v>23</v>
      </c>
      <c r="AE48" s="44" t="s">
        <v>34</v>
      </c>
      <c r="AF48" s="44" t="s">
        <v>20</v>
      </c>
      <c r="AG48" s="44"/>
      <c r="AH48" s="44"/>
      <c r="AI48" s="44" t="s">
        <v>33</v>
      </c>
      <c r="AJ48" s="44" t="s">
        <v>48</v>
      </c>
      <c r="AK48" s="44" t="s">
        <v>33</v>
      </c>
      <c r="AL48" s="44"/>
      <c r="AM48" s="44"/>
      <c r="AN48" s="44"/>
      <c r="AO48" s="44"/>
      <c r="AP48" s="44"/>
      <c r="AQ48" s="25" t="str">
        <f t="shared" si="13"/>
        <v>MATCH</v>
      </c>
      <c r="AR48" s="44" t="s">
        <v>32</v>
      </c>
      <c r="AS48" s="44"/>
      <c r="AT48" s="25" t="str">
        <f t="shared" si="14"/>
        <v>MATCH</v>
      </c>
      <c r="AU48" s="44" t="s">
        <v>31</v>
      </c>
      <c r="AV48" s="44"/>
      <c r="AW48" s="44"/>
      <c r="AX48" s="44"/>
      <c r="AY48" s="44"/>
      <c r="AZ48" s="44" t="s">
        <v>1065</v>
      </c>
      <c r="BA48" s="44" t="s">
        <v>1065</v>
      </c>
      <c r="BB48" s="44" t="s">
        <v>1064</v>
      </c>
      <c r="BC48" s="44"/>
      <c r="BD48" s="44"/>
      <c r="BE48" s="44"/>
      <c r="BF48" s="44" t="s">
        <v>388</v>
      </c>
      <c r="BG48" s="44" t="s">
        <v>388</v>
      </c>
      <c r="BH48" s="44" t="s">
        <v>387</v>
      </c>
      <c r="BI48" s="44" t="s">
        <v>101</v>
      </c>
      <c r="BJ48" s="44"/>
      <c r="BK48" s="44" t="s">
        <v>59</v>
      </c>
      <c r="BL48" s="44"/>
      <c r="BM48" s="44"/>
      <c r="BN48" s="44"/>
      <c r="BO48" s="44"/>
      <c r="BP48" s="44"/>
      <c r="BQ48" s="44"/>
      <c r="BR48" s="44" t="s">
        <v>27</v>
      </c>
      <c r="BS48" s="44" t="s">
        <v>26</v>
      </c>
      <c r="BT48" s="44" t="s">
        <v>0</v>
      </c>
      <c r="BU48" s="44" t="s">
        <v>4</v>
      </c>
      <c r="BV48" s="44" t="s">
        <v>25</v>
      </c>
      <c r="BW48" s="44" t="s">
        <v>24</v>
      </c>
      <c r="BX48" s="25" t="str">
        <f t="shared" si="15"/>
        <v>MATCH</v>
      </c>
      <c r="BY48" s="69">
        <v>28856916</v>
      </c>
      <c r="BZ48" s="25" t="str">
        <f t="shared" si="16"/>
        <v>MATCH</v>
      </c>
      <c r="CA48" s="22" t="s">
        <v>3</v>
      </c>
      <c r="CB48" s="22"/>
      <c r="CC48" s="22"/>
      <c r="CD48" s="22" t="s">
        <v>22</v>
      </c>
      <c r="CE48" s="22" t="s">
        <v>23</v>
      </c>
      <c r="CF48" s="22"/>
      <c r="CG48" s="22"/>
      <c r="CH48" s="21">
        <v>104343</v>
      </c>
      <c r="CI48" s="22" t="s">
        <v>109</v>
      </c>
      <c r="CJ48" s="22" t="s">
        <v>1</v>
      </c>
      <c r="CK48" s="22"/>
      <c r="CL48" s="34"/>
      <c r="CM48" s="51"/>
      <c r="CN48" s="54">
        <f>LOOKUP(Y48,SACM!$A$2:$A$163,SACM!$A$2:$A$163)</f>
        <v>7514097</v>
      </c>
      <c r="CO48" s="24">
        <v>43055</v>
      </c>
      <c r="CP48" s="21">
        <v>726</v>
      </c>
      <c r="CQ48" s="21">
        <v>1697</v>
      </c>
      <c r="CR48" s="21">
        <v>0</v>
      </c>
      <c r="CS48" s="21">
        <v>3</v>
      </c>
      <c r="CT48" s="21">
        <v>3</v>
      </c>
      <c r="CU48" s="21">
        <v>3</v>
      </c>
      <c r="CV48" s="21">
        <f t="shared" si="17"/>
        <v>41623513.5</v>
      </c>
      <c r="CW48" s="23">
        <v>-41623513.5</v>
      </c>
      <c r="CX48" s="22" t="s">
        <v>503</v>
      </c>
      <c r="CY48" s="21">
        <v>4</v>
      </c>
      <c r="CZ48" s="20">
        <v>43055.334074074075</v>
      </c>
      <c r="DA48" s="22" t="s">
        <v>501</v>
      </c>
      <c r="DB48" s="21">
        <v>6832677</v>
      </c>
      <c r="DC48" s="22" t="s">
        <v>526</v>
      </c>
      <c r="DD48" s="21">
        <v>85984</v>
      </c>
      <c r="DE48" s="21">
        <v>3</v>
      </c>
      <c r="DF48" s="22">
        <v>0</v>
      </c>
      <c r="DG48" s="21">
        <v>0</v>
      </c>
      <c r="DH48" s="22" t="s">
        <v>490</v>
      </c>
      <c r="DI48" s="22">
        <v>0</v>
      </c>
      <c r="DJ48" s="22">
        <v>0</v>
      </c>
      <c r="DK48" s="22">
        <v>0</v>
      </c>
      <c r="DL48" s="22" t="s">
        <v>499</v>
      </c>
      <c r="DM48" s="26">
        <v>43055.581516203703</v>
      </c>
      <c r="DN48" s="20" t="s">
        <v>503</v>
      </c>
      <c r="DO48" s="22">
        <v>0</v>
      </c>
      <c r="DP48" s="59">
        <v>30897541</v>
      </c>
      <c r="DQ48" s="22" t="s">
        <v>525</v>
      </c>
      <c r="DR48" s="22">
        <v>0</v>
      </c>
      <c r="DS48" s="22">
        <v>0</v>
      </c>
      <c r="DT48" s="22">
        <v>0</v>
      </c>
      <c r="DU48" s="21">
        <v>0</v>
      </c>
      <c r="DV48" s="21">
        <v>0</v>
      </c>
      <c r="DW48" s="22">
        <v>0</v>
      </c>
      <c r="DX48" s="25" t="s">
        <v>31</v>
      </c>
      <c r="DY48" s="25" t="s">
        <v>32</v>
      </c>
      <c r="DZ48" s="22">
        <v>0</v>
      </c>
      <c r="EA48" s="22">
        <v>0</v>
      </c>
      <c r="EB48" s="22">
        <v>0</v>
      </c>
      <c r="EC48" s="22" t="s">
        <v>496</v>
      </c>
      <c r="ED48" s="22">
        <v>0</v>
      </c>
      <c r="EE48" s="22" t="s">
        <v>21</v>
      </c>
      <c r="EF48" s="22">
        <v>0</v>
      </c>
      <c r="EG48" s="22" t="s">
        <v>490</v>
      </c>
      <c r="EH48" s="25">
        <v>28856916</v>
      </c>
      <c r="EI48" s="21">
        <v>0</v>
      </c>
      <c r="EJ48" s="21">
        <v>3</v>
      </c>
      <c r="EK48" s="21">
        <v>0</v>
      </c>
      <c r="EL48" s="22" t="s">
        <v>490</v>
      </c>
      <c r="EM48" s="22">
        <v>0</v>
      </c>
      <c r="EN48" s="22">
        <v>0</v>
      </c>
      <c r="EO48" s="22" t="s">
        <v>490</v>
      </c>
      <c r="EP48" s="22">
        <v>1</v>
      </c>
      <c r="EQ48" s="21">
        <v>0</v>
      </c>
      <c r="ER48" s="22">
        <v>402</v>
      </c>
      <c r="ES48" s="21">
        <v>4</v>
      </c>
      <c r="ET48" s="21">
        <v>0</v>
      </c>
      <c r="EU48" s="22" t="s">
        <v>490</v>
      </c>
      <c r="EV48" s="22" t="s">
        <v>524</v>
      </c>
      <c r="EW48" s="22">
        <v>0</v>
      </c>
      <c r="EX48" s="22">
        <v>0</v>
      </c>
      <c r="EY48" s="22">
        <v>0</v>
      </c>
      <c r="EZ48" s="22">
        <v>0</v>
      </c>
      <c r="FA48" s="22" t="s">
        <v>490</v>
      </c>
      <c r="FB48" s="22">
        <v>0</v>
      </c>
      <c r="FC48" s="22">
        <v>0</v>
      </c>
      <c r="FD48" s="22" t="s">
        <v>494</v>
      </c>
      <c r="FE48" s="22">
        <v>0</v>
      </c>
      <c r="FF48" s="22" t="s">
        <v>493</v>
      </c>
      <c r="FG48" s="22" t="s">
        <v>492</v>
      </c>
      <c r="FH48" s="22">
        <v>0</v>
      </c>
      <c r="FI48" s="22" t="s">
        <v>491</v>
      </c>
      <c r="FJ48" s="22">
        <v>0</v>
      </c>
      <c r="FK48" s="22" t="s">
        <v>503</v>
      </c>
      <c r="FL48" s="22">
        <v>-41623513.5</v>
      </c>
      <c r="FM48" s="21" t="s">
        <v>490</v>
      </c>
      <c r="FN48" s="22">
        <v>0</v>
      </c>
      <c r="FO48" s="22">
        <v>0</v>
      </c>
      <c r="FP48" s="22" t="s">
        <v>490</v>
      </c>
      <c r="FQ48" s="22">
        <v>0</v>
      </c>
      <c r="FR48" s="22">
        <v>0</v>
      </c>
      <c r="FS48" s="25" t="s">
        <v>20</v>
      </c>
      <c r="FT48" s="22">
        <v>0</v>
      </c>
      <c r="FU48" s="26">
        <v>43055.581516203703</v>
      </c>
      <c r="FV48" s="20" t="s">
        <v>21</v>
      </c>
      <c r="FW48" s="22">
        <v>0</v>
      </c>
      <c r="FX48" s="22">
        <v>0</v>
      </c>
      <c r="FY48" s="22">
        <v>0</v>
      </c>
      <c r="FZ48" s="22">
        <v>41752</v>
      </c>
      <c r="GA48" s="33" t="s">
        <v>490</v>
      </c>
      <c r="GB48" s="4"/>
    </row>
    <row r="49" spans="1:184">
      <c r="A49" s="32">
        <v>43055</v>
      </c>
      <c r="B49" s="20">
        <v>43055.790081018517</v>
      </c>
      <c r="C49" s="21">
        <v>9985147</v>
      </c>
      <c r="D49" s="22" t="s">
        <v>1063</v>
      </c>
      <c r="E49" s="22" t="s">
        <v>38</v>
      </c>
      <c r="F49" s="67">
        <v>30897541</v>
      </c>
      <c r="G49" s="44"/>
      <c r="H49" s="44"/>
      <c r="I49" s="44"/>
      <c r="J49" s="44" t="s">
        <v>1062</v>
      </c>
      <c r="K49" s="44"/>
      <c r="L49" s="44"/>
      <c r="M49" s="25" t="str">
        <f t="shared" si="9"/>
        <v>MATCH</v>
      </c>
      <c r="N49" s="64">
        <v>1650000</v>
      </c>
      <c r="O49" s="25" t="str">
        <f t="shared" si="10"/>
        <v>MATCH</v>
      </c>
      <c r="P49" s="64">
        <v>1650000</v>
      </c>
      <c r="Q49" s="68">
        <v>43055</v>
      </c>
      <c r="R49" s="68">
        <v>43055.790081018517</v>
      </c>
      <c r="S49" s="44"/>
      <c r="T49" s="44"/>
      <c r="U49" s="44"/>
      <c r="V49" s="44"/>
      <c r="W49" s="44"/>
      <c r="X49" s="25" t="str">
        <f t="shared" si="11"/>
        <v>MATCH</v>
      </c>
      <c r="Y49" s="69">
        <v>7511361</v>
      </c>
      <c r="Z49" s="25" t="str">
        <f t="shared" si="12"/>
        <v>MATCH</v>
      </c>
      <c r="AA49" s="44" t="s">
        <v>1</v>
      </c>
      <c r="AB49" s="44" t="s">
        <v>3</v>
      </c>
      <c r="AC49" s="44"/>
      <c r="AD49" s="44" t="s">
        <v>22</v>
      </c>
      <c r="AE49" s="44" t="s">
        <v>34</v>
      </c>
      <c r="AF49" s="44" t="s">
        <v>20</v>
      </c>
      <c r="AG49" s="44"/>
      <c r="AH49" s="44"/>
      <c r="AI49" s="44" t="s">
        <v>33</v>
      </c>
      <c r="AJ49" s="44" t="s">
        <v>20</v>
      </c>
      <c r="AK49" s="44" t="s">
        <v>33</v>
      </c>
      <c r="AL49" s="44"/>
      <c r="AM49" s="44"/>
      <c r="AN49" s="44"/>
      <c r="AO49" s="44"/>
      <c r="AP49" s="44"/>
      <c r="AQ49" s="25" t="str">
        <f t="shared" si="13"/>
        <v>MATCH</v>
      </c>
      <c r="AR49" s="44" t="s">
        <v>32</v>
      </c>
      <c r="AS49" s="44"/>
      <c r="AT49" s="25" t="str">
        <f t="shared" si="14"/>
        <v>MATCH</v>
      </c>
      <c r="AU49" s="44" t="s">
        <v>31</v>
      </c>
      <c r="AV49" s="44"/>
      <c r="AW49" s="44"/>
      <c r="AX49" s="44"/>
      <c r="AY49" s="44"/>
      <c r="AZ49" s="44" t="s">
        <v>1061</v>
      </c>
      <c r="BA49" s="44" t="s">
        <v>1061</v>
      </c>
      <c r="BB49" s="44" t="s">
        <v>1060</v>
      </c>
      <c r="BC49" s="44" t="s">
        <v>1059</v>
      </c>
      <c r="BD49" s="44"/>
      <c r="BE49" s="44" t="s">
        <v>268</v>
      </c>
      <c r="BF49" s="44" t="s">
        <v>1058</v>
      </c>
      <c r="BG49" s="44" t="s">
        <v>1058</v>
      </c>
      <c r="BH49" s="44"/>
      <c r="BI49" s="44"/>
      <c r="BJ49" s="44"/>
      <c r="BK49" s="44"/>
      <c r="BL49" s="44"/>
      <c r="BM49" s="44"/>
      <c r="BN49" s="44"/>
      <c r="BO49" s="44"/>
      <c r="BP49" s="44"/>
      <c r="BQ49" s="44"/>
      <c r="BR49" s="44" t="s">
        <v>27</v>
      </c>
      <c r="BS49" s="44" t="s">
        <v>26</v>
      </c>
      <c r="BT49" s="44" t="s">
        <v>0</v>
      </c>
      <c r="BU49" s="44" t="s">
        <v>4</v>
      </c>
      <c r="BV49" s="44" t="s">
        <v>25</v>
      </c>
      <c r="BW49" s="44" t="s">
        <v>24</v>
      </c>
      <c r="BX49" s="25" t="str">
        <f t="shared" si="15"/>
        <v>MATCH</v>
      </c>
      <c r="BY49" s="69">
        <v>28856925</v>
      </c>
      <c r="BZ49" s="25" t="str">
        <f t="shared" si="16"/>
        <v>MATCH</v>
      </c>
      <c r="CA49" s="22" t="s">
        <v>3</v>
      </c>
      <c r="CB49" s="22"/>
      <c r="CC49" s="22"/>
      <c r="CD49" s="22" t="s">
        <v>23</v>
      </c>
      <c r="CE49" s="22" t="s">
        <v>22</v>
      </c>
      <c r="CF49" s="22"/>
      <c r="CG49" s="22"/>
      <c r="CH49" s="22"/>
      <c r="CI49" s="22" t="s">
        <v>21</v>
      </c>
      <c r="CJ49" s="22" t="s">
        <v>1</v>
      </c>
      <c r="CK49" s="22"/>
      <c r="CL49" s="34"/>
      <c r="CM49" s="51"/>
      <c r="CN49" s="54">
        <f>LOOKUP(Y49,SACM!$A$2:$A$163,SACM!$A$2:$A$163)</f>
        <v>7511361</v>
      </c>
      <c r="CO49" s="24">
        <v>43055</v>
      </c>
      <c r="CP49" s="21">
        <v>726</v>
      </c>
      <c r="CQ49" s="21">
        <v>14817</v>
      </c>
      <c r="CR49" s="21">
        <v>0</v>
      </c>
      <c r="CS49" s="21">
        <v>3</v>
      </c>
      <c r="CT49" s="21">
        <v>3</v>
      </c>
      <c r="CU49" s="21">
        <v>-2</v>
      </c>
      <c r="CV49" s="21">
        <f t="shared" si="17"/>
        <v>1650000</v>
      </c>
      <c r="CW49" s="23">
        <v>-1650000</v>
      </c>
      <c r="CX49" s="22" t="s">
        <v>503</v>
      </c>
      <c r="CY49" s="21">
        <v>1</v>
      </c>
      <c r="CZ49" s="20">
        <v>43054.417129629626</v>
      </c>
      <c r="DA49" s="22" t="s">
        <v>501</v>
      </c>
      <c r="DB49" s="21">
        <v>6829941</v>
      </c>
      <c r="DC49" s="22" t="s">
        <v>526</v>
      </c>
      <c r="DD49" s="21">
        <v>85945</v>
      </c>
      <c r="DE49" s="21">
        <v>2</v>
      </c>
      <c r="DF49" s="22">
        <v>0</v>
      </c>
      <c r="DG49" s="21">
        <v>0</v>
      </c>
      <c r="DH49" s="22" t="s">
        <v>490</v>
      </c>
      <c r="DI49" s="22">
        <v>0</v>
      </c>
      <c r="DJ49" s="22">
        <v>0</v>
      </c>
      <c r="DK49" s="22">
        <v>0</v>
      </c>
      <c r="DL49" s="22" t="s">
        <v>499</v>
      </c>
      <c r="DM49" s="26">
        <v>43055.581759259258</v>
      </c>
      <c r="DN49" s="20" t="s">
        <v>503</v>
      </c>
      <c r="DO49" s="22">
        <v>0</v>
      </c>
      <c r="DP49" s="59">
        <v>30897541</v>
      </c>
      <c r="DQ49" s="22" t="s">
        <v>525</v>
      </c>
      <c r="DR49" s="22">
        <v>0</v>
      </c>
      <c r="DS49" s="22">
        <v>0</v>
      </c>
      <c r="DT49" s="22">
        <v>0</v>
      </c>
      <c r="DU49" s="21">
        <v>0</v>
      </c>
      <c r="DV49" s="21">
        <v>0</v>
      </c>
      <c r="DW49" s="22">
        <v>0</v>
      </c>
      <c r="DX49" s="25" t="s">
        <v>31</v>
      </c>
      <c r="DY49" s="25" t="s">
        <v>32</v>
      </c>
      <c r="DZ49" s="22">
        <v>0</v>
      </c>
      <c r="EA49" s="22">
        <v>0</v>
      </c>
      <c r="EB49" s="22">
        <v>0</v>
      </c>
      <c r="EC49" s="22" t="s">
        <v>496</v>
      </c>
      <c r="ED49" s="22">
        <v>0</v>
      </c>
      <c r="EE49" s="22" t="s">
        <v>21</v>
      </c>
      <c r="EF49" s="22">
        <v>0</v>
      </c>
      <c r="EG49" s="22" t="s">
        <v>490</v>
      </c>
      <c r="EH49" s="25">
        <v>28856925</v>
      </c>
      <c r="EI49" s="21">
        <v>0</v>
      </c>
      <c r="EJ49" s="21">
        <v>3</v>
      </c>
      <c r="EK49" s="21">
        <v>0</v>
      </c>
      <c r="EL49" s="22" t="s">
        <v>490</v>
      </c>
      <c r="EM49" s="22">
        <v>0</v>
      </c>
      <c r="EN49" s="22">
        <v>0</v>
      </c>
      <c r="EO49" s="22" t="s">
        <v>490</v>
      </c>
      <c r="EP49" s="22">
        <v>1</v>
      </c>
      <c r="EQ49" s="21">
        <v>0</v>
      </c>
      <c r="ER49" s="22">
        <v>402</v>
      </c>
      <c r="ES49" s="21">
        <v>4</v>
      </c>
      <c r="ET49" s="21">
        <v>0</v>
      </c>
      <c r="EU49" s="22" t="s">
        <v>490</v>
      </c>
      <c r="EV49" s="22" t="s">
        <v>524</v>
      </c>
      <c r="EW49" s="22">
        <v>0</v>
      </c>
      <c r="EX49" s="22">
        <v>0</v>
      </c>
      <c r="EY49" s="22">
        <v>0</v>
      </c>
      <c r="EZ49" s="22">
        <v>0</v>
      </c>
      <c r="FA49" s="22" t="s">
        <v>490</v>
      </c>
      <c r="FB49" s="22">
        <v>0</v>
      </c>
      <c r="FC49" s="22">
        <v>0</v>
      </c>
      <c r="FD49" s="22" t="s">
        <v>494</v>
      </c>
      <c r="FE49" s="22">
        <v>0</v>
      </c>
      <c r="FF49" s="22" t="s">
        <v>493</v>
      </c>
      <c r="FG49" s="22" t="s">
        <v>492</v>
      </c>
      <c r="FH49" s="22">
        <v>0</v>
      </c>
      <c r="FI49" s="22" t="s">
        <v>491</v>
      </c>
      <c r="FJ49" s="22">
        <v>0</v>
      </c>
      <c r="FK49" s="22" t="s">
        <v>503</v>
      </c>
      <c r="FL49" s="22">
        <v>-1650000</v>
      </c>
      <c r="FM49" s="21" t="s">
        <v>490</v>
      </c>
      <c r="FN49" s="22">
        <v>0</v>
      </c>
      <c r="FO49" s="22">
        <v>0</v>
      </c>
      <c r="FP49" s="22" t="s">
        <v>490</v>
      </c>
      <c r="FQ49" s="22">
        <v>0</v>
      </c>
      <c r="FR49" s="22">
        <v>0</v>
      </c>
      <c r="FS49" s="25" t="s">
        <v>20</v>
      </c>
      <c r="FT49" s="22">
        <v>0</v>
      </c>
      <c r="FU49" s="26">
        <v>43055.581759259258</v>
      </c>
      <c r="FV49" s="20" t="s">
        <v>21</v>
      </c>
      <c r="FW49" s="22">
        <v>0</v>
      </c>
      <c r="FX49" s="22">
        <v>0</v>
      </c>
      <c r="FY49" s="22">
        <v>0</v>
      </c>
      <c r="FZ49" s="22">
        <v>41415</v>
      </c>
      <c r="GA49" s="33" t="s">
        <v>490</v>
      </c>
      <c r="GB49" s="4"/>
    </row>
    <row r="50" spans="1:184">
      <c r="A50" s="32">
        <v>43055</v>
      </c>
      <c r="B50" s="20">
        <v>43055.79011574074</v>
      </c>
      <c r="C50" s="21">
        <v>9985148</v>
      </c>
      <c r="D50" s="22" t="s">
        <v>1057</v>
      </c>
      <c r="E50" s="22" t="s">
        <v>38</v>
      </c>
      <c r="F50" s="67">
        <v>30897541</v>
      </c>
      <c r="G50" s="44"/>
      <c r="H50" s="44"/>
      <c r="I50" s="44"/>
      <c r="J50" s="44" t="s">
        <v>1056</v>
      </c>
      <c r="K50" s="44"/>
      <c r="L50" s="44"/>
      <c r="M50" s="25" t="str">
        <f t="shared" si="9"/>
        <v>MATCH</v>
      </c>
      <c r="N50" s="64">
        <v>1427314.25</v>
      </c>
      <c r="O50" s="25" t="str">
        <f t="shared" si="10"/>
        <v>MATCH</v>
      </c>
      <c r="P50" s="64">
        <v>1427314.25</v>
      </c>
      <c r="Q50" s="68">
        <v>43055</v>
      </c>
      <c r="R50" s="68">
        <v>43055.79011574074</v>
      </c>
      <c r="S50" s="44" t="s">
        <v>27</v>
      </c>
      <c r="T50" s="44"/>
      <c r="U50" s="44"/>
      <c r="V50" s="44"/>
      <c r="W50" s="44"/>
      <c r="X50" s="25" t="str">
        <f t="shared" si="11"/>
        <v>MATCH</v>
      </c>
      <c r="Y50" s="69">
        <v>7514450</v>
      </c>
      <c r="Z50" s="25" t="str">
        <f t="shared" si="12"/>
        <v>MATCH</v>
      </c>
      <c r="AA50" s="44" t="s">
        <v>1</v>
      </c>
      <c r="AB50" s="44" t="s">
        <v>3</v>
      </c>
      <c r="AC50" s="44"/>
      <c r="AD50" s="44" t="s">
        <v>22</v>
      </c>
      <c r="AE50" s="44" t="s">
        <v>34</v>
      </c>
      <c r="AF50" s="44" t="s">
        <v>20</v>
      </c>
      <c r="AG50" s="44"/>
      <c r="AH50" s="44"/>
      <c r="AI50" s="44" t="s">
        <v>33</v>
      </c>
      <c r="AJ50" s="44" t="s">
        <v>20</v>
      </c>
      <c r="AK50" s="44" t="s">
        <v>33</v>
      </c>
      <c r="AL50" s="44"/>
      <c r="AM50" s="44"/>
      <c r="AN50" s="44"/>
      <c r="AO50" s="44"/>
      <c r="AP50" s="44"/>
      <c r="AQ50" s="25" t="str">
        <f t="shared" si="13"/>
        <v>MATCH</v>
      </c>
      <c r="AR50" s="44" t="s">
        <v>32</v>
      </c>
      <c r="AS50" s="44"/>
      <c r="AT50" s="25" t="str">
        <f t="shared" si="14"/>
        <v>MATCH</v>
      </c>
      <c r="AU50" s="44" t="s">
        <v>31</v>
      </c>
      <c r="AV50" s="44"/>
      <c r="AW50" s="44"/>
      <c r="AX50" s="44"/>
      <c r="AY50" s="44"/>
      <c r="AZ50" s="44" t="s">
        <v>1055</v>
      </c>
      <c r="BA50" s="44" t="s">
        <v>1055</v>
      </c>
      <c r="BB50" s="44"/>
      <c r="BC50" s="44" t="s">
        <v>303</v>
      </c>
      <c r="BD50" s="44"/>
      <c r="BE50" s="44" t="s">
        <v>59</v>
      </c>
      <c r="BF50" s="44" t="s">
        <v>1054</v>
      </c>
      <c r="BG50" s="44" t="s">
        <v>1054</v>
      </c>
      <c r="BH50" s="44"/>
      <c r="BI50" s="44"/>
      <c r="BJ50" s="44"/>
      <c r="BK50" s="44"/>
      <c r="BL50" s="44"/>
      <c r="BM50" s="44"/>
      <c r="BN50" s="44"/>
      <c r="BO50" s="44"/>
      <c r="BP50" s="44"/>
      <c r="BQ50" s="44"/>
      <c r="BR50" s="44" t="s">
        <v>27</v>
      </c>
      <c r="BS50" s="44" t="s">
        <v>26</v>
      </c>
      <c r="BT50" s="44" t="s">
        <v>0</v>
      </c>
      <c r="BU50" s="44" t="s">
        <v>4</v>
      </c>
      <c r="BV50" s="44" t="s">
        <v>25</v>
      </c>
      <c r="BW50" s="44" t="s">
        <v>24</v>
      </c>
      <c r="BX50" s="25" t="str">
        <f t="shared" si="15"/>
        <v>MATCH</v>
      </c>
      <c r="BY50" s="69">
        <v>28856926</v>
      </c>
      <c r="BZ50" s="25" t="str">
        <f t="shared" si="16"/>
        <v>MATCH</v>
      </c>
      <c r="CA50" s="22" t="s">
        <v>3</v>
      </c>
      <c r="CB50" s="22"/>
      <c r="CC50" s="22"/>
      <c r="CD50" s="22" t="s">
        <v>23</v>
      </c>
      <c r="CE50" s="22" t="s">
        <v>22</v>
      </c>
      <c r="CF50" s="22"/>
      <c r="CG50" s="22"/>
      <c r="CH50" s="22"/>
      <c r="CI50" s="22" t="s">
        <v>21</v>
      </c>
      <c r="CJ50" s="22" t="s">
        <v>1</v>
      </c>
      <c r="CK50" s="22"/>
      <c r="CL50" s="34"/>
      <c r="CM50" s="51"/>
      <c r="CN50" s="54">
        <f>LOOKUP(Y50,SACM!$A$2:$A$163,SACM!$A$2:$A$163)</f>
        <v>7514450</v>
      </c>
      <c r="CO50" s="24">
        <v>43055</v>
      </c>
      <c r="CP50" s="21">
        <v>726</v>
      </c>
      <c r="CQ50" s="21">
        <v>14664</v>
      </c>
      <c r="CR50" s="21">
        <v>0</v>
      </c>
      <c r="CS50" s="21">
        <v>101</v>
      </c>
      <c r="CT50" s="21">
        <v>1</v>
      </c>
      <c r="CU50" s="21">
        <v>-2</v>
      </c>
      <c r="CV50" s="21">
        <f t="shared" si="17"/>
        <v>1427314.25</v>
      </c>
      <c r="CW50" s="23">
        <v>-1427314.25</v>
      </c>
      <c r="CX50" s="22" t="s">
        <v>545</v>
      </c>
      <c r="CY50" s="21">
        <v>3</v>
      </c>
      <c r="CZ50" s="20">
        <v>43055.483738425923</v>
      </c>
      <c r="DA50" s="22" t="s">
        <v>501</v>
      </c>
      <c r="DB50" s="21">
        <v>6833030</v>
      </c>
      <c r="DC50" s="22" t="s">
        <v>526</v>
      </c>
      <c r="DD50" s="21">
        <v>85997</v>
      </c>
      <c r="DE50" s="21">
        <v>2</v>
      </c>
      <c r="DF50" s="22">
        <v>0</v>
      </c>
      <c r="DG50" s="21">
        <v>0</v>
      </c>
      <c r="DH50" s="22" t="s">
        <v>490</v>
      </c>
      <c r="DI50" s="22">
        <v>0</v>
      </c>
      <c r="DJ50" s="22">
        <v>0</v>
      </c>
      <c r="DK50" s="22">
        <v>0</v>
      </c>
      <c r="DL50" s="22" t="s">
        <v>499</v>
      </c>
      <c r="DM50" s="26">
        <v>43055.581793981481</v>
      </c>
      <c r="DN50" s="20" t="s">
        <v>548</v>
      </c>
      <c r="DO50" s="22">
        <v>0</v>
      </c>
      <c r="DP50" s="59">
        <v>30897541</v>
      </c>
      <c r="DQ50" s="22" t="s">
        <v>525</v>
      </c>
      <c r="DR50" s="22">
        <v>0</v>
      </c>
      <c r="DS50" s="22">
        <v>0</v>
      </c>
      <c r="DT50" s="22">
        <v>0</v>
      </c>
      <c r="DU50" s="21">
        <v>0</v>
      </c>
      <c r="DV50" s="21">
        <v>0</v>
      </c>
      <c r="DW50" s="22">
        <v>0</v>
      </c>
      <c r="DX50" s="25" t="s">
        <v>31</v>
      </c>
      <c r="DY50" s="25" t="s">
        <v>32</v>
      </c>
      <c r="DZ50" s="22">
        <v>0</v>
      </c>
      <c r="EA50" s="22">
        <v>0</v>
      </c>
      <c r="EB50" s="22">
        <v>0</v>
      </c>
      <c r="EC50" s="22" t="s">
        <v>496</v>
      </c>
      <c r="ED50" s="22">
        <v>0</v>
      </c>
      <c r="EE50" s="22" t="s">
        <v>21</v>
      </c>
      <c r="EF50" s="22">
        <v>0</v>
      </c>
      <c r="EG50" s="22" t="s">
        <v>490</v>
      </c>
      <c r="EH50" s="25">
        <v>28856926</v>
      </c>
      <c r="EI50" s="21">
        <v>0</v>
      </c>
      <c r="EJ50" s="21">
        <v>2</v>
      </c>
      <c r="EK50" s="21">
        <v>0</v>
      </c>
      <c r="EL50" s="22" t="s">
        <v>490</v>
      </c>
      <c r="EM50" s="22">
        <v>0</v>
      </c>
      <c r="EN50" s="22">
        <v>0</v>
      </c>
      <c r="EO50" s="22" t="s">
        <v>490</v>
      </c>
      <c r="EP50" s="22">
        <v>1</v>
      </c>
      <c r="EQ50" s="21">
        <v>0</v>
      </c>
      <c r="ER50" s="22">
        <v>402</v>
      </c>
      <c r="ES50" s="21">
        <v>4</v>
      </c>
      <c r="ET50" s="21">
        <v>0</v>
      </c>
      <c r="EU50" s="22" t="s">
        <v>490</v>
      </c>
      <c r="EV50" s="22" t="s">
        <v>524</v>
      </c>
      <c r="EW50" s="22">
        <v>0</v>
      </c>
      <c r="EX50" s="22">
        <v>0</v>
      </c>
      <c r="EY50" s="22">
        <v>0</v>
      </c>
      <c r="EZ50" s="22">
        <v>0</v>
      </c>
      <c r="FA50" s="22" t="s">
        <v>490</v>
      </c>
      <c r="FB50" s="22">
        <v>0</v>
      </c>
      <c r="FC50" s="22">
        <v>0</v>
      </c>
      <c r="FD50" s="22" t="s">
        <v>494</v>
      </c>
      <c r="FE50" s="22">
        <v>0</v>
      </c>
      <c r="FF50" s="22" t="s">
        <v>493</v>
      </c>
      <c r="FG50" s="22" t="s">
        <v>492</v>
      </c>
      <c r="FH50" s="22">
        <v>0</v>
      </c>
      <c r="FI50" s="22" t="s">
        <v>491</v>
      </c>
      <c r="FJ50" s="22">
        <v>0</v>
      </c>
      <c r="FK50" s="22" t="s">
        <v>539</v>
      </c>
      <c r="FL50" s="22">
        <v>-1427314.25</v>
      </c>
      <c r="FM50" s="21" t="s">
        <v>490</v>
      </c>
      <c r="FN50" s="22">
        <v>0</v>
      </c>
      <c r="FO50" s="22">
        <v>0</v>
      </c>
      <c r="FP50" s="22" t="s">
        <v>490</v>
      </c>
      <c r="FQ50" s="22">
        <v>0</v>
      </c>
      <c r="FR50" s="22">
        <v>0</v>
      </c>
      <c r="FS50" s="25" t="s">
        <v>20</v>
      </c>
      <c r="FT50" s="22">
        <v>0</v>
      </c>
      <c r="FU50" s="26">
        <v>43055.581793981481</v>
      </c>
      <c r="FV50" s="20" t="s">
        <v>21</v>
      </c>
      <c r="FW50" s="22">
        <v>0</v>
      </c>
      <c r="FX50" s="22">
        <v>0</v>
      </c>
      <c r="FY50" s="22">
        <v>0</v>
      </c>
      <c r="FZ50" s="22">
        <v>43053</v>
      </c>
      <c r="GA50" s="33" t="s">
        <v>490</v>
      </c>
      <c r="GB50" s="4"/>
    </row>
    <row r="51" spans="1:184">
      <c r="A51" s="32">
        <v>43055</v>
      </c>
      <c r="B51" s="20">
        <v>43055.835034722222</v>
      </c>
      <c r="C51" s="21">
        <v>9985229</v>
      </c>
      <c r="D51" s="22" t="s">
        <v>1053</v>
      </c>
      <c r="E51" s="22" t="s">
        <v>38</v>
      </c>
      <c r="F51" s="67" t="s">
        <v>578</v>
      </c>
      <c r="G51" s="44"/>
      <c r="H51" s="44"/>
      <c r="I51" s="44"/>
      <c r="J51" s="44" t="s">
        <v>1052</v>
      </c>
      <c r="K51" s="44"/>
      <c r="L51" s="44"/>
      <c r="M51" s="25" t="str">
        <f t="shared" si="9"/>
        <v>MATCH</v>
      </c>
      <c r="N51" s="64">
        <v>1938516.8</v>
      </c>
      <c r="O51" s="25" t="str">
        <f t="shared" si="10"/>
        <v>MATCH</v>
      </c>
      <c r="P51" s="64">
        <v>1471140.39952</v>
      </c>
      <c r="Q51" s="68">
        <v>43056</v>
      </c>
      <c r="R51" s="68">
        <v>43055.835034722222</v>
      </c>
      <c r="S51" s="44"/>
      <c r="T51" s="44"/>
      <c r="U51" s="44" t="s">
        <v>1051</v>
      </c>
      <c r="V51" s="44"/>
      <c r="W51" s="44"/>
      <c r="X51" s="25" t="str">
        <f t="shared" si="11"/>
        <v>MATCH</v>
      </c>
      <c r="Y51" s="69">
        <v>7514060</v>
      </c>
      <c r="Z51" s="25" t="str">
        <f t="shared" si="12"/>
        <v>MATCH</v>
      </c>
      <c r="AA51" s="44" t="s">
        <v>1</v>
      </c>
      <c r="AB51" s="44" t="s">
        <v>6</v>
      </c>
      <c r="AC51" s="44"/>
      <c r="AD51" s="44" t="s">
        <v>23</v>
      </c>
      <c r="AE51" s="44" t="s">
        <v>34</v>
      </c>
      <c r="AF51" s="44" t="s">
        <v>20</v>
      </c>
      <c r="AG51" s="44"/>
      <c r="AH51" s="44"/>
      <c r="AI51" s="44" t="s">
        <v>33</v>
      </c>
      <c r="AJ51" s="44" t="s">
        <v>48</v>
      </c>
      <c r="AK51" s="44" t="s">
        <v>33</v>
      </c>
      <c r="AL51" s="44"/>
      <c r="AM51" s="44"/>
      <c r="AN51" s="44"/>
      <c r="AO51" s="44"/>
      <c r="AP51" s="44"/>
      <c r="AQ51" s="25" t="str">
        <f t="shared" si="13"/>
        <v>MATCH</v>
      </c>
      <c r="AR51" s="44" t="s">
        <v>63</v>
      </c>
      <c r="AS51" s="44"/>
      <c r="AT51" s="25" t="str">
        <f t="shared" si="14"/>
        <v>MATCH</v>
      </c>
      <c r="AU51" s="44" t="s">
        <v>121</v>
      </c>
      <c r="AV51" s="44"/>
      <c r="AW51" s="44"/>
      <c r="AX51" s="44"/>
      <c r="AY51" s="44"/>
      <c r="AZ51" s="44" t="s">
        <v>1050</v>
      </c>
      <c r="BA51" s="44" t="s">
        <v>1050</v>
      </c>
      <c r="BB51" s="44" t="s">
        <v>1049</v>
      </c>
      <c r="BC51" s="44"/>
      <c r="BD51" s="44"/>
      <c r="BE51" s="44"/>
      <c r="BF51" s="44" t="s">
        <v>760</v>
      </c>
      <c r="BG51" s="44" t="s">
        <v>760</v>
      </c>
      <c r="BH51" s="44" t="s">
        <v>759</v>
      </c>
      <c r="BI51" s="44" t="s">
        <v>262</v>
      </c>
      <c r="BJ51" s="44"/>
      <c r="BK51" s="44" t="s">
        <v>261</v>
      </c>
      <c r="BL51" s="44" t="s">
        <v>1048</v>
      </c>
      <c r="BM51" s="44" t="s">
        <v>1048</v>
      </c>
      <c r="BN51" s="44" t="s">
        <v>1047</v>
      </c>
      <c r="BO51" s="44" t="s">
        <v>275</v>
      </c>
      <c r="BP51" s="44"/>
      <c r="BQ51" s="44" t="s">
        <v>274</v>
      </c>
      <c r="BR51" s="44" t="s">
        <v>27</v>
      </c>
      <c r="BS51" s="44" t="s">
        <v>26</v>
      </c>
      <c r="BT51" s="44" t="s">
        <v>0</v>
      </c>
      <c r="BU51" s="44" t="s">
        <v>4</v>
      </c>
      <c r="BV51" s="44" t="s">
        <v>25</v>
      </c>
      <c r="BW51" s="44" t="s">
        <v>24</v>
      </c>
      <c r="BX51" s="25" t="str">
        <f t="shared" si="15"/>
        <v>MATCH</v>
      </c>
      <c r="BY51" s="69">
        <v>28857543</v>
      </c>
      <c r="BZ51" s="25" t="str">
        <f t="shared" si="16"/>
        <v>MATCH</v>
      </c>
      <c r="CA51" s="22" t="s">
        <v>6</v>
      </c>
      <c r="CB51" s="22"/>
      <c r="CC51" s="22"/>
      <c r="CD51" s="22" t="s">
        <v>22</v>
      </c>
      <c r="CE51" s="22" t="s">
        <v>22</v>
      </c>
      <c r="CF51" s="22"/>
      <c r="CG51" s="22"/>
      <c r="CH51" s="22"/>
      <c r="CI51" s="22" t="s">
        <v>21</v>
      </c>
      <c r="CJ51" s="22" t="s">
        <v>1</v>
      </c>
      <c r="CK51" s="22"/>
      <c r="CL51" s="34"/>
      <c r="CM51" s="51"/>
      <c r="CN51" s="54">
        <f>LOOKUP(Y51,SACM!$A$2:$A$163,SACM!$A$2:$A$163)</f>
        <v>7514060</v>
      </c>
      <c r="CO51" s="24">
        <v>43056</v>
      </c>
      <c r="CP51" s="21">
        <v>726</v>
      </c>
      <c r="CQ51" s="21">
        <v>22454</v>
      </c>
      <c r="CR51" s="21">
        <v>8</v>
      </c>
      <c r="CS51" s="21">
        <v>1</v>
      </c>
      <c r="CT51" s="21">
        <v>1</v>
      </c>
      <c r="CU51" s="21">
        <v>2</v>
      </c>
      <c r="CV51" s="21">
        <f t="shared" si="17"/>
        <v>1938516.8</v>
      </c>
      <c r="CW51" s="23">
        <v>-1938516.8</v>
      </c>
      <c r="CX51" s="22" t="s">
        <v>545</v>
      </c>
      <c r="CY51" s="21">
        <v>6</v>
      </c>
      <c r="CZ51" s="20">
        <v>43055.190358796295</v>
      </c>
      <c r="DA51" s="22" t="s">
        <v>501</v>
      </c>
      <c r="DB51" s="21">
        <v>6832640</v>
      </c>
      <c r="DC51" s="22" t="s">
        <v>5</v>
      </c>
      <c r="DD51" s="21">
        <v>85932</v>
      </c>
      <c r="DE51" s="21">
        <v>2</v>
      </c>
      <c r="DF51" s="22">
        <v>0</v>
      </c>
      <c r="DG51" s="21">
        <v>0</v>
      </c>
      <c r="DH51" s="22" t="s">
        <v>490</v>
      </c>
      <c r="DI51" s="22">
        <v>0</v>
      </c>
      <c r="DJ51" s="22">
        <v>0</v>
      </c>
      <c r="DK51" s="22">
        <v>0</v>
      </c>
      <c r="DL51" s="22" t="s">
        <v>499</v>
      </c>
      <c r="DM51" s="26">
        <v>43055.626701388886</v>
      </c>
      <c r="DN51" s="20" t="s">
        <v>548</v>
      </c>
      <c r="DO51" s="22">
        <v>0</v>
      </c>
      <c r="DP51" s="59" t="s">
        <v>578</v>
      </c>
      <c r="DQ51" s="22" t="s">
        <v>577</v>
      </c>
      <c r="DR51" s="22">
        <v>0</v>
      </c>
      <c r="DS51" s="22">
        <v>0</v>
      </c>
      <c r="DT51" s="22">
        <v>2000000</v>
      </c>
      <c r="DU51" s="21">
        <v>66400.726027397293</v>
      </c>
      <c r="DV51" s="21">
        <v>0</v>
      </c>
      <c r="DW51" s="22" t="s">
        <v>576</v>
      </c>
      <c r="DX51" s="25" t="s">
        <v>121</v>
      </c>
      <c r="DY51" s="25" t="s">
        <v>63</v>
      </c>
      <c r="DZ51" s="22">
        <v>0</v>
      </c>
      <c r="EA51" s="22">
        <v>0</v>
      </c>
      <c r="EB51" s="22">
        <v>0</v>
      </c>
      <c r="EC51" s="22" t="s">
        <v>496</v>
      </c>
      <c r="ED51" s="22">
        <v>0</v>
      </c>
      <c r="EE51" s="22" t="s">
        <v>21</v>
      </c>
      <c r="EF51" s="22">
        <v>0</v>
      </c>
      <c r="EG51" s="22" t="s">
        <v>490</v>
      </c>
      <c r="EH51" s="25">
        <v>28857543</v>
      </c>
      <c r="EI51" s="21">
        <v>0</v>
      </c>
      <c r="EJ51" s="21">
        <v>2</v>
      </c>
      <c r="EK51" s="21">
        <v>0</v>
      </c>
      <c r="EL51" s="22" t="s">
        <v>490</v>
      </c>
      <c r="EM51" s="22">
        <v>0</v>
      </c>
      <c r="EN51" s="22">
        <v>0</v>
      </c>
      <c r="EO51" s="22" t="s">
        <v>490</v>
      </c>
      <c r="EP51" s="22">
        <v>1</v>
      </c>
      <c r="EQ51" s="21">
        <v>542</v>
      </c>
      <c r="ER51" s="22">
        <v>2</v>
      </c>
      <c r="ES51" s="21">
        <v>501</v>
      </c>
      <c r="ET51" s="21">
        <v>0</v>
      </c>
      <c r="EU51" s="22" t="s">
        <v>490</v>
      </c>
      <c r="EV51" s="22" t="s">
        <v>524</v>
      </c>
      <c r="EW51" s="22">
        <v>0</v>
      </c>
      <c r="EX51" s="22">
        <v>0</v>
      </c>
      <c r="EY51" s="22">
        <v>0</v>
      </c>
      <c r="EZ51" s="22">
        <v>0</v>
      </c>
      <c r="FA51" s="22" t="s">
        <v>490</v>
      </c>
      <c r="FB51" s="22">
        <v>0</v>
      </c>
      <c r="FC51" s="22">
        <v>0</v>
      </c>
      <c r="FD51" s="22" t="s">
        <v>494</v>
      </c>
      <c r="FE51" s="22">
        <v>0</v>
      </c>
      <c r="FF51" s="22" t="s">
        <v>493</v>
      </c>
      <c r="FG51" s="22" t="s">
        <v>492</v>
      </c>
      <c r="FH51" s="22">
        <v>0</v>
      </c>
      <c r="FI51" s="22" t="s">
        <v>491</v>
      </c>
      <c r="FJ51" s="22">
        <v>0</v>
      </c>
      <c r="FK51" s="22">
        <v>0</v>
      </c>
      <c r="FL51" s="22">
        <v>61483.199999999997</v>
      </c>
      <c r="FM51" s="21" t="s">
        <v>490</v>
      </c>
      <c r="FN51" s="22">
        <v>0</v>
      </c>
      <c r="FO51" s="22">
        <v>0</v>
      </c>
      <c r="FP51" s="22" t="s">
        <v>490</v>
      </c>
      <c r="FQ51" s="22">
        <v>0</v>
      </c>
      <c r="FR51" s="22">
        <v>0</v>
      </c>
      <c r="FS51" s="25" t="s">
        <v>20</v>
      </c>
      <c r="FT51" s="22">
        <v>0</v>
      </c>
      <c r="FU51" s="26">
        <v>43055.626701388886</v>
      </c>
      <c r="FV51" s="20" t="s">
        <v>21</v>
      </c>
      <c r="FW51" s="22">
        <v>0</v>
      </c>
      <c r="FX51" s="22">
        <v>0</v>
      </c>
      <c r="FY51" s="22">
        <v>0</v>
      </c>
      <c r="FZ51" s="22">
        <v>42997</v>
      </c>
      <c r="GA51" s="33" t="s">
        <v>490</v>
      </c>
      <c r="GB51" s="4"/>
    </row>
    <row r="52" spans="1:184">
      <c r="A52" s="32">
        <v>43055</v>
      </c>
      <c r="B52" s="20">
        <v>43055.835509259261</v>
      </c>
      <c r="C52" s="21">
        <v>9985230</v>
      </c>
      <c r="D52" s="22" t="s">
        <v>1046</v>
      </c>
      <c r="E52" s="22" t="s">
        <v>38</v>
      </c>
      <c r="F52" s="67">
        <v>90089710</v>
      </c>
      <c r="G52" s="44"/>
      <c r="H52" s="44"/>
      <c r="I52" s="44"/>
      <c r="J52" s="44" t="s">
        <v>971</v>
      </c>
      <c r="K52" s="44"/>
      <c r="L52" s="44"/>
      <c r="M52" s="25" t="str">
        <f t="shared" si="9"/>
        <v>MATCH</v>
      </c>
      <c r="N52" s="64">
        <v>4320000</v>
      </c>
      <c r="O52" s="25" t="str">
        <f t="shared" si="10"/>
        <v>MATCH</v>
      </c>
      <c r="P52" s="64">
        <v>5085072</v>
      </c>
      <c r="Q52" s="68">
        <v>43056</v>
      </c>
      <c r="R52" s="68">
        <v>43055.835509259261</v>
      </c>
      <c r="S52" s="44" t="s">
        <v>100</v>
      </c>
      <c r="T52" s="44"/>
      <c r="U52" s="44"/>
      <c r="V52" s="44"/>
      <c r="W52" s="44"/>
      <c r="X52" s="25" t="str">
        <f t="shared" si="11"/>
        <v>MATCH</v>
      </c>
      <c r="Y52" s="69">
        <v>7514377</v>
      </c>
      <c r="Z52" s="25" t="str">
        <f t="shared" si="12"/>
        <v>MATCH</v>
      </c>
      <c r="AA52" s="44" t="s">
        <v>1</v>
      </c>
      <c r="AB52" s="44" t="s">
        <v>7</v>
      </c>
      <c r="AC52" s="44"/>
      <c r="AD52" s="44" t="s">
        <v>23</v>
      </c>
      <c r="AE52" s="44" t="s">
        <v>64</v>
      </c>
      <c r="AF52" s="44" t="s">
        <v>20</v>
      </c>
      <c r="AG52" s="44"/>
      <c r="AH52" s="44"/>
      <c r="AI52" s="44" t="s">
        <v>33</v>
      </c>
      <c r="AJ52" s="44" t="s">
        <v>48</v>
      </c>
      <c r="AK52" s="44" t="s">
        <v>33</v>
      </c>
      <c r="AL52" s="44"/>
      <c r="AM52" s="44"/>
      <c r="AN52" s="44"/>
      <c r="AO52" s="44"/>
      <c r="AP52" s="44"/>
      <c r="AQ52" s="25" t="str">
        <f t="shared" si="13"/>
        <v>MATCH</v>
      </c>
      <c r="AR52" s="44" t="s">
        <v>63</v>
      </c>
      <c r="AS52" s="44"/>
      <c r="AT52" s="25" t="str">
        <f t="shared" si="14"/>
        <v>MATCH</v>
      </c>
      <c r="AU52" s="44" t="s">
        <v>121</v>
      </c>
      <c r="AV52" s="44"/>
      <c r="AW52" s="44"/>
      <c r="AX52" s="44"/>
      <c r="AY52" s="44"/>
      <c r="AZ52" s="44" t="s">
        <v>61</v>
      </c>
      <c r="BA52" s="44" t="s">
        <v>61</v>
      </c>
      <c r="BB52" s="44"/>
      <c r="BC52" s="44" t="s">
        <v>60</v>
      </c>
      <c r="BD52" s="44"/>
      <c r="BE52" s="44" t="s">
        <v>59</v>
      </c>
      <c r="BF52" s="44" t="s">
        <v>211</v>
      </c>
      <c r="BG52" s="44" t="s">
        <v>211</v>
      </c>
      <c r="BH52" s="44" t="s">
        <v>210</v>
      </c>
      <c r="BI52" s="44" t="s">
        <v>184</v>
      </c>
      <c r="BJ52" s="44"/>
      <c r="BK52" s="44" t="s">
        <v>183</v>
      </c>
      <c r="BL52" s="44"/>
      <c r="BM52" s="44"/>
      <c r="BN52" s="44"/>
      <c r="BO52" s="44"/>
      <c r="BP52" s="44"/>
      <c r="BQ52" s="44"/>
      <c r="BR52" s="44" t="s">
        <v>100</v>
      </c>
      <c r="BS52" s="44" t="s">
        <v>26</v>
      </c>
      <c r="BT52" s="44" t="s">
        <v>0</v>
      </c>
      <c r="BU52" s="44" t="s">
        <v>4</v>
      </c>
      <c r="BV52" s="44" t="s">
        <v>25</v>
      </c>
      <c r="BW52" s="44" t="s">
        <v>99</v>
      </c>
      <c r="BX52" s="25" t="str">
        <f t="shared" si="15"/>
        <v>MATCH</v>
      </c>
      <c r="BY52" s="69">
        <v>28857545</v>
      </c>
      <c r="BZ52" s="25" t="str">
        <f t="shared" si="16"/>
        <v>MATCH</v>
      </c>
      <c r="CA52" s="22" t="s">
        <v>7</v>
      </c>
      <c r="CB52" s="22"/>
      <c r="CC52" s="22"/>
      <c r="CD52" s="22" t="s">
        <v>22</v>
      </c>
      <c r="CE52" s="22" t="s">
        <v>22</v>
      </c>
      <c r="CF52" s="22"/>
      <c r="CG52" s="22"/>
      <c r="CH52" s="22"/>
      <c r="CI52" s="22" t="s">
        <v>21</v>
      </c>
      <c r="CJ52" s="22" t="s">
        <v>1</v>
      </c>
      <c r="CK52" s="22"/>
      <c r="CL52" s="34"/>
      <c r="CM52" s="51"/>
      <c r="CN52" s="54">
        <f>LOOKUP(Y52,SACM!$A$2:$A$163,SACM!$A$2:$A$163)</f>
        <v>7514377</v>
      </c>
      <c r="CO52" s="24">
        <v>43056</v>
      </c>
      <c r="CP52" s="21">
        <v>0</v>
      </c>
      <c r="CQ52" s="21">
        <v>18097</v>
      </c>
      <c r="CR52" s="21">
        <v>21</v>
      </c>
      <c r="CS52" s="21">
        <v>3</v>
      </c>
      <c r="CT52" s="21">
        <v>3</v>
      </c>
      <c r="CU52" s="21">
        <v>-2</v>
      </c>
      <c r="CV52" s="21">
        <f t="shared" si="17"/>
        <v>4320000</v>
      </c>
      <c r="CW52" s="23">
        <v>-4320000</v>
      </c>
      <c r="CX52" s="22" t="s">
        <v>503</v>
      </c>
      <c r="CY52" s="21">
        <v>1</v>
      </c>
      <c r="CZ52" s="20">
        <v>43055.453263888892</v>
      </c>
      <c r="DA52" s="22" t="s">
        <v>501</v>
      </c>
      <c r="DB52" s="21">
        <v>6832957</v>
      </c>
      <c r="DC52" s="22" t="s">
        <v>511</v>
      </c>
      <c r="DD52" s="21">
        <v>85994</v>
      </c>
      <c r="DE52" s="21">
        <v>2</v>
      </c>
      <c r="DF52" s="22">
        <v>0</v>
      </c>
      <c r="DG52" s="21">
        <v>0</v>
      </c>
      <c r="DH52" s="22" t="s">
        <v>490</v>
      </c>
      <c r="DI52" s="22">
        <v>0</v>
      </c>
      <c r="DJ52" s="22">
        <v>0</v>
      </c>
      <c r="DK52" s="22">
        <v>0</v>
      </c>
      <c r="DL52" s="22" t="s">
        <v>499</v>
      </c>
      <c r="DM52" s="26">
        <v>43055.627175925925</v>
      </c>
      <c r="DN52" s="20" t="s">
        <v>503</v>
      </c>
      <c r="DO52" s="22">
        <v>0</v>
      </c>
      <c r="DP52" s="59">
        <v>90089710</v>
      </c>
      <c r="DQ52" s="22" t="s">
        <v>509</v>
      </c>
      <c r="DR52" s="22">
        <v>0</v>
      </c>
      <c r="DS52" s="22">
        <v>0</v>
      </c>
      <c r="DT52" s="22">
        <v>0</v>
      </c>
      <c r="DU52" s="21">
        <v>0</v>
      </c>
      <c r="DV52" s="21">
        <v>0</v>
      </c>
      <c r="DW52" s="22">
        <v>0</v>
      </c>
      <c r="DX52" s="25" t="s">
        <v>121</v>
      </c>
      <c r="DY52" s="25" t="s">
        <v>63</v>
      </c>
      <c r="DZ52" s="22">
        <v>0</v>
      </c>
      <c r="EA52" s="22">
        <v>0</v>
      </c>
      <c r="EB52" s="22">
        <v>0</v>
      </c>
      <c r="EC52" s="22" t="s">
        <v>496</v>
      </c>
      <c r="ED52" s="22">
        <v>0</v>
      </c>
      <c r="EE52" s="22" t="s">
        <v>21</v>
      </c>
      <c r="EF52" s="22">
        <v>0</v>
      </c>
      <c r="EG52" s="22" t="s">
        <v>490</v>
      </c>
      <c r="EH52" s="25">
        <v>28857545</v>
      </c>
      <c r="EI52" s="21">
        <v>0</v>
      </c>
      <c r="EJ52" s="21">
        <v>3</v>
      </c>
      <c r="EK52" s="21">
        <v>0</v>
      </c>
      <c r="EL52" s="22" t="s">
        <v>490</v>
      </c>
      <c r="EM52" s="22">
        <v>0</v>
      </c>
      <c r="EN52" s="22">
        <v>0</v>
      </c>
      <c r="EO52" s="22" t="s">
        <v>490</v>
      </c>
      <c r="EP52" s="22">
        <v>99</v>
      </c>
      <c r="EQ52" s="21">
        <v>0</v>
      </c>
      <c r="ER52" s="22">
        <v>2</v>
      </c>
      <c r="ES52" s="21">
        <v>501</v>
      </c>
      <c r="ET52" s="21">
        <v>0</v>
      </c>
      <c r="EU52" s="22" t="s">
        <v>490</v>
      </c>
      <c r="EV52" s="22" t="s">
        <v>253</v>
      </c>
      <c r="EW52" s="22">
        <v>0</v>
      </c>
      <c r="EX52" s="22">
        <v>0</v>
      </c>
      <c r="EY52" s="22">
        <v>0</v>
      </c>
      <c r="EZ52" s="22">
        <v>0</v>
      </c>
      <c r="FA52" s="22" t="s">
        <v>490</v>
      </c>
      <c r="FB52" s="22">
        <v>0</v>
      </c>
      <c r="FC52" s="22">
        <v>0</v>
      </c>
      <c r="FD52" s="22" t="s">
        <v>494</v>
      </c>
      <c r="FE52" s="22">
        <v>0</v>
      </c>
      <c r="FF52" s="22" t="s">
        <v>493</v>
      </c>
      <c r="FG52" s="22" t="s">
        <v>492</v>
      </c>
      <c r="FH52" s="22">
        <v>0</v>
      </c>
      <c r="FI52" s="22" t="s">
        <v>491</v>
      </c>
      <c r="FJ52" s="22">
        <v>0</v>
      </c>
      <c r="FK52" s="22">
        <v>0</v>
      </c>
      <c r="FL52" s="22">
        <v>-4320000</v>
      </c>
      <c r="FM52" s="21" t="s">
        <v>490</v>
      </c>
      <c r="FN52" s="22">
        <v>0</v>
      </c>
      <c r="FO52" s="22">
        <v>0</v>
      </c>
      <c r="FP52" s="22" t="s">
        <v>490</v>
      </c>
      <c r="FQ52" s="22">
        <v>0</v>
      </c>
      <c r="FR52" s="22">
        <v>0</v>
      </c>
      <c r="FS52" s="25" t="s">
        <v>20</v>
      </c>
      <c r="FT52" s="22">
        <v>0</v>
      </c>
      <c r="FU52" s="26">
        <v>43055.627175925925</v>
      </c>
      <c r="FV52" s="20" t="s">
        <v>21</v>
      </c>
      <c r="FW52" s="22">
        <v>0</v>
      </c>
      <c r="FX52" s="22">
        <v>0</v>
      </c>
      <c r="FY52" s="22">
        <v>0</v>
      </c>
      <c r="FZ52" s="22">
        <v>40550</v>
      </c>
      <c r="GA52" s="33" t="s">
        <v>490</v>
      </c>
      <c r="GB52" s="4"/>
    </row>
    <row r="53" spans="1:184">
      <c r="A53" s="32">
        <v>43055</v>
      </c>
      <c r="B53" s="20">
        <v>43055.835763888892</v>
      </c>
      <c r="C53" s="21">
        <v>9985232</v>
      </c>
      <c r="D53" s="22" t="s">
        <v>1045</v>
      </c>
      <c r="E53" s="22" t="s">
        <v>38</v>
      </c>
      <c r="F53" s="67">
        <v>8900416084</v>
      </c>
      <c r="G53" s="44"/>
      <c r="H53" s="44"/>
      <c r="I53" s="44"/>
      <c r="J53" s="44" t="s">
        <v>36</v>
      </c>
      <c r="K53" s="44"/>
      <c r="L53" s="44"/>
      <c r="M53" s="25" t="str">
        <f t="shared" si="9"/>
        <v>MATCH</v>
      </c>
      <c r="N53" s="64">
        <v>3000000</v>
      </c>
      <c r="O53" s="25" t="str">
        <f t="shared" si="10"/>
        <v>MATCH</v>
      </c>
      <c r="P53" s="64">
        <v>3000000</v>
      </c>
      <c r="Q53" s="68">
        <v>43055</v>
      </c>
      <c r="R53" s="68">
        <v>43055.835763888892</v>
      </c>
      <c r="S53" s="44" t="s">
        <v>100</v>
      </c>
      <c r="T53" s="44"/>
      <c r="U53" s="44" t="s">
        <v>35</v>
      </c>
      <c r="V53" s="68">
        <v>43055.875</v>
      </c>
      <c r="W53" s="44"/>
      <c r="X53" s="25" t="str">
        <f t="shared" si="11"/>
        <v>MATCH</v>
      </c>
      <c r="Y53" s="69">
        <v>7514823</v>
      </c>
      <c r="Z53" s="25" t="str">
        <f t="shared" si="12"/>
        <v>MATCH</v>
      </c>
      <c r="AA53" s="44" t="s">
        <v>1</v>
      </c>
      <c r="AB53" s="44" t="s">
        <v>3</v>
      </c>
      <c r="AC53" s="44"/>
      <c r="AD53" s="44" t="s">
        <v>23</v>
      </c>
      <c r="AE53" s="44" t="s">
        <v>34</v>
      </c>
      <c r="AF53" s="44" t="s">
        <v>394</v>
      </c>
      <c r="AG53" s="44" t="s">
        <v>1044</v>
      </c>
      <c r="AH53" s="44" t="s">
        <v>945</v>
      </c>
      <c r="AI53" s="44" t="s">
        <v>33</v>
      </c>
      <c r="AJ53" s="44" t="s">
        <v>20</v>
      </c>
      <c r="AK53" s="44" t="s">
        <v>33</v>
      </c>
      <c r="AL53" s="44"/>
      <c r="AM53" s="44"/>
      <c r="AN53" s="44"/>
      <c r="AO53" s="44"/>
      <c r="AP53" s="44"/>
      <c r="AQ53" s="25" t="str">
        <f t="shared" si="13"/>
        <v>DIFFERENCE</v>
      </c>
      <c r="AR53" s="44" t="s">
        <v>32</v>
      </c>
      <c r="AS53" s="44"/>
      <c r="AT53" s="25" t="str">
        <f t="shared" si="14"/>
        <v>MATCH</v>
      </c>
      <c r="AU53" s="44" t="s">
        <v>31</v>
      </c>
      <c r="AV53" s="44"/>
      <c r="AW53" s="44"/>
      <c r="AX53" s="44"/>
      <c r="AY53" s="44"/>
      <c r="AZ53" s="44" t="s">
        <v>1043</v>
      </c>
      <c r="BA53" s="44" t="s">
        <v>1043</v>
      </c>
      <c r="BB53" s="44" t="s">
        <v>29</v>
      </c>
      <c r="BC53" s="44"/>
      <c r="BD53" s="44"/>
      <c r="BE53" s="44"/>
      <c r="BF53" s="44" t="s">
        <v>28</v>
      </c>
      <c r="BG53" s="44" t="s">
        <v>28</v>
      </c>
      <c r="BH53" s="44"/>
      <c r="BI53" s="44"/>
      <c r="BJ53" s="44"/>
      <c r="BK53" s="44"/>
      <c r="BL53" s="44"/>
      <c r="BM53" s="44"/>
      <c r="BN53" s="44"/>
      <c r="BO53" s="44"/>
      <c r="BP53" s="44"/>
      <c r="BQ53" s="44"/>
      <c r="BR53" s="44" t="s">
        <v>100</v>
      </c>
      <c r="BS53" s="44" t="s">
        <v>26</v>
      </c>
      <c r="BT53" s="44" t="s">
        <v>0</v>
      </c>
      <c r="BU53" s="44" t="s">
        <v>4</v>
      </c>
      <c r="BV53" s="44" t="s">
        <v>25</v>
      </c>
      <c r="BW53" s="44" t="s">
        <v>99</v>
      </c>
      <c r="BX53" s="25" t="str">
        <f t="shared" si="15"/>
        <v>MATCH</v>
      </c>
      <c r="BY53" s="69">
        <v>28857550</v>
      </c>
      <c r="BZ53" s="25" t="str">
        <f t="shared" si="16"/>
        <v>MATCH</v>
      </c>
      <c r="CA53" s="22" t="s">
        <v>3</v>
      </c>
      <c r="CB53" s="22"/>
      <c r="CC53" s="22"/>
      <c r="CD53" s="22" t="s">
        <v>23</v>
      </c>
      <c r="CE53" s="22" t="s">
        <v>22</v>
      </c>
      <c r="CF53" s="22"/>
      <c r="CG53" s="22"/>
      <c r="CH53" s="22"/>
      <c r="CI53" s="22" t="s">
        <v>21</v>
      </c>
      <c r="CJ53" s="22" t="s">
        <v>1</v>
      </c>
      <c r="CK53" s="22"/>
      <c r="CL53" s="34"/>
      <c r="CM53" s="51"/>
      <c r="CN53" s="54">
        <f>LOOKUP(Y53,SACM!$A$2:$A$163,SACM!$A$2:$A$163)</f>
        <v>7514823</v>
      </c>
      <c r="CO53" s="24">
        <v>43055</v>
      </c>
      <c r="CP53" s="21">
        <v>0</v>
      </c>
      <c r="CQ53" s="21">
        <v>0</v>
      </c>
      <c r="CR53" s="21">
        <v>0</v>
      </c>
      <c r="CS53" s="21">
        <v>0</v>
      </c>
      <c r="CT53" s="21">
        <v>0</v>
      </c>
      <c r="CU53" s="21">
        <v>0</v>
      </c>
      <c r="CV53" s="21">
        <f t="shared" si="17"/>
        <v>3000000</v>
      </c>
      <c r="CW53" s="23">
        <v>-3000000</v>
      </c>
      <c r="CX53" s="22">
        <v>0</v>
      </c>
      <c r="CY53" s="21">
        <v>0</v>
      </c>
      <c r="CZ53" s="20">
        <v>43055.617974537039</v>
      </c>
      <c r="DA53" s="22" t="s">
        <v>501</v>
      </c>
      <c r="DB53" s="21">
        <v>6833403</v>
      </c>
      <c r="DC53" s="22" t="s">
        <v>2</v>
      </c>
      <c r="DD53" s="21">
        <v>0</v>
      </c>
      <c r="DE53" s="21">
        <v>0</v>
      </c>
      <c r="DF53" s="22">
        <v>0</v>
      </c>
      <c r="DG53" s="21">
        <v>0</v>
      </c>
      <c r="DH53" s="22" t="s">
        <v>490</v>
      </c>
      <c r="DI53" s="22">
        <v>0</v>
      </c>
      <c r="DJ53" s="22">
        <v>0</v>
      </c>
      <c r="DK53" s="22">
        <v>0</v>
      </c>
      <c r="DL53" s="22" t="s">
        <v>499</v>
      </c>
      <c r="DM53" s="26">
        <v>43055.627430555556</v>
      </c>
      <c r="DN53" s="20" t="s">
        <v>513</v>
      </c>
      <c r="DO53" s="22" t="s">
        <v>499</v>
      </c>
      <c r="DP53" s="59">
        <v>8900416084</v>
      </c>
      <c r="DQ53" s="22" t="s">
        <v>523</v>
      </c>
      <c r="DR53" s="22">
        <v>0</v>
      </c>
      <c r="DS53" s="22" t="s">
        <v>499</v>
      </c>
      <c r="DT53" s="22">
        <v>0</v>
      </c>
      <c r="DU53" s="21">
        <v>0</v>
      </c>
      <c r="DV53" s="21">
        <v>0</v>
      </c>
      <c r="DW53" s="22" t="s">
        <v>32</v>
      </c>
      <c r="DX53" s="25" t="s">
        <v>31</v>
      </c>
      <c r="DY53" s="25" t="s">
        <v>32</v>
      </c>
      <c r="DZ53" s="22">
        <v>0</v>
      </c>
      <c r="EA53" s="22">
        <v>2873</v>
      </c>
      <c r="EB53" s="22">
        <v>0</v>
      </c>
      <c r="EC53" s="22" t="s">
        <v>496</v>
      </c>
      <c r="ED53" s="22" t="s">
        <v>32</v>
      </c>
      <c r="EE53" s="22">
        <v>0</v>
      </c>
      <c r="EF53" s="22">
        <v>0</v>
      </c>
      <c r="EG53" s="22">
        <v>0</v>
      </c>
      <c r="EH53" s="25">
        <v>28857550</v>
      </c>
      <c r="EI53" s="21">
        <v>0</v>
      </c>
      <c r="EJ53" s="21">
        <v>0</v>
      </c>
      <c r="EK53" s="21">
        <v>0</v>
      </c>
      <c r="EL53" s="22">
        <v>0</v>
      </c>
      <c r="EM53" s="22">
        <v>0</v>
      </c>
      <c r="EN53" s="22">
        <v>0</v>
      </c>
      <c r="EO53" s="22">
        <v>0</v>
      </c>
      <c r="EP53" s="22">
        <v>0</v>
      </c>
      <c r="EQ53" s="21">
        <v>4</v>
      </c>
      <c r="ER53" s="22">
        <v>402</v>
      </c>
      <c r="ES53" s="21">
        <v>4</v>
      </c>
      <c r="ET53" s="21">
        <v>0</v>
      </c>
      <c r="EU53" s="22" t="s">
        <v>490</v>
      </c>
      <c r="EV53" s="22" t="s">
        <v>253</v>
      </c>
      <c r="EW53" s="22">
        <v>0</v>
      </c>
      <c r="EX53" s="22">
        <v>0</v>
      </c>
      <c r="EY53" s="22">
        <v>0</v>
      </c>
      <c r="EZ53" s="22">
        <v>0</v>
      </c>
      <c r="FA53" s="22" t="s">
        <v>490</v>
      </c>
      <c r="FB53" s="22">
        <v>0</v>
      </c>
      <c r="FC53" s="22">
        <v>0</v>
      </c>
      <c r="FD53" s="22">
        <v>0</v>
      </c>
      <c r="FE53" s="22">
        <v>-1</v>
      </c>
      <c r="FF53" s="22">
        <v>0</v>
      </c>
      <c r="FG53" s="22">
        <v>0</v>
      </c>
      <c r="FH53" s="22">
        <v>0</v>
      </c>
      <c r="FI53" s="22" t="s">
        <v>491</v>
      </c>
      <c r="FJ53" s="22">
        <v>0</v>
      </c>
      <c r="FK53" s="22">
        <v>0</v>
      </c>
      <c r="FL53" s="22">
        <v>0</v>
      </c>
      <c r="FM53" s="21">
        <v>0</v>
      </c>
      <c r="FN53" s="22">
        <v>0</v>
      </c>
      <c r="FO53" s="22">
        <v>0</v>
      </c>
      <c r="FP53" s="22">
        <v>0</v>
      </c>
      <c r="FQ53" s="22">
        <v>0</v>
      </c>
      <c r="FR53" s="22">
        <v>0</v>
      </c>
      <c r="FS53" s="25" t="s">
        <v>20</v>
      </c>
      <c r="FT53" s="22">
        <v>0</v>
      </c>
      <c r="FU53" s="26">
        <v>43055.627430555556</v>
      </c>
      <c r="FV53" s="20">
        <v>0</v>
      </c>
      <c r="FW53" s="22">
        <v>0</v>
      </c>
      <c r="FX53" s="22">
        <v>0</v>
      </c>
      <c r="FY53" s="22">
        <v>0</v>
      </c>
      <c r="FZ53" s="22">
        <v>0</v>
      </c>
      <c r="GA53" s="33" t="s">
        <v>499</v>
      </c>
      <c r="GB53" s="4"/>
    </row>
    <row r="54" spans="1:184">
      <c r="A54" s="32">
        <v>43055</v>
      </c>
      <c r="B54" s="20">
        <v>43055.837465277778</v>
      </c>
      <c r="C54" s="21">
        <v>9985241</v>
      </c>
      <c r="D54" s="22" t="s">
        <v>1042</v>
      </c>
      <c r="E54" s="22" t="s">
        <v>38</v>
      </c>
      <c r="F54" s="67">
        <v>21155407</v>
      </c>
      <c r="G54" s="44"/>
      <c r="H54" s="44"/>
      <c r="I54" s="44"/>
      <c r="J54" s="44" t="s">
        <v>1041</v>
      </c>
      <c r="K54" s="44" t="s">
        <v>817</v>
      </c>
      <c r="L54" s="44"/>
      <c r="M54" s="25" t="str">
        <f t="shared" si="9"/>
        <v>MATCH</v>
      </c>
      <c r="N54" s="64">
        <v>66700</v>
      </c>
      <c r="O54" s="25" t="str">
        <f t="shared" si="10"/>
        <v>MATCH</v>
      </c>
      <c r="P54" s="64">
        <v>52219.43</v>
      </c>
      <c r="Q54" s="68">
        <v>43056</v>
      </c>
      <c r="R54" s="68">
        <v>43055.837465277778</v>
      </c>
      <c r="S54" s="44"/>
      <c r="T54" s="44"/>
      <c r="U54" s="44" t="s">
        <v>1040</v>
      </c>
      <c r="V54" s="44"/>
      <c r="W54" s="44"/>
      <c r="X54" s="25" t="str">
        <f t="shared" si="11"/>
        <v>MATCH</v>
      </c>
      <c r="Y54" s="69">
        <v>7512504</v>
      </c>
      <c r="Z54" s="25" t="str">
        <f t="shared" si="12"/>
        <v>MATCH</v>
      </c>
      <c r="AA54" s="44" t="s">
        <v>1</v>
      </c>
      <c r="AB54" s="44" t="s">
        <v>905</v>
      </c>
      <c r="AC54" s="44"/>
      <c r="AD54" s="44" t="s">
        <v>23</v>
      </c>
      <c r="AE54" s="44" t="s">
        <v>34</v>
      </c>
      <c r="AF54" s="44" t="s">
        <v>20</v>
      </c>
      <c r="AG54" s="44"/>
      <c r="AH54" s="44"/>
      <c r="AI54" s="44" t="s">
        <v>33</v>
      </c>
      <c r="AJ54" s="44" t="s">
        <v>48</v>
      </c>
      <c r="AK54" s="44" t="s">
        <v>33</v>
      </c>
      <c r="AL54" s="44"/>
      <c r="AM54" s="44"/>
      <c r="AN54" s="44"/>
      <c r="AO54" s="44"/>
      <c r="AP54" s="44"/>
      <c r="AQ54" s="25" t="str">
        <f t="shared" si="13"/>
        <v>MATCH</v>
      </c>
      <c r="AR54" s="44" t="s">
        <v>31</v>
      </c>
      <c r="AS54" s="44"/>
      <c r="AT54" s="25" t="str">
        <f t="shared" si="14"/>
        <v>MATCH</v>
      </c>
      <c r="AU54" s="44" t="s">
        <v>121</v>
      </c>
      <c r="AV54" s="44"/>
      <c r="AW54" s="44"/>
      <c r="AX54" s="44" t="s">
        <v>1039</v>
      </c>
      <c r="AY54" s="44" t="s">
        <v>62</v>
      </c>
      <c r="AZ54" s="44" t="s">
        <v>1038</v>
      </c>
      <c r="BA54" s="44" t="s">
        <v>1038</v>
      </c>
      <c r="BB54" s="44" t="s">
        <v>1037</v>
      </c>
      <c r="BC54" s="44"/>
      <c r="BD54" s="44"/>
      <c r="BE54" s="44"/>
      <c r="BF54" s="44" t="s">
        <v>1036</v>
      </c>
      <c r="BG54" s="44" t="s">
        <v>1036</v>
      </c>
      <c r="BH54" s="44" t="s">
        <v>1035</v>
      </c>
      <c r="BI54" s="44" t="s">
        <v>907</v>
      </c>
      <c r="BJ54" s="44"/>
      <c r="BK54" s="44" t="s">
        <v>906</v>
      </c>
      <c r="BL54" s="44"/>
      <c r="BM54" s="44"/>
      <c r="BN54" s="44"/>
      <c r="BO54" s="44"/>
      <c r="BP54" s="44"/>
      <c r="BQ54" s="44"/>
      <c r="BR54" s="44" t="s">
        <v>808</v>
      </c>
      <c r="BS54" s="44" t="s">
        <v>374</v>
      </c>
      <c r="BT54" s="44" t="s">
        <v>382</v>
      </c>
      <c r="BU54" s="44" t="s">
        <v>4</v>
      </c>
      <c r="BV54" s="44" t="s">
        <v>165</v>
      </c>
      <c r="BW54" s="44" t="s">
        <v>807</v>
      </c>
      <c r="BX54" s="25" t="str">
        <f t="shared" si="15"/>
        <v>MATCH</v>
      </c>
      <c r="BY54" s="69">
        <v>28857569</v>
      </c>
      <c r="BZ54" s="25" t="str">
        <f t="shared" si="16"/>
        <v>MATCH</v>
      </c>
      <c r="CA54" s="22" t="s">
        <v>905</v>
      </c>
      <c r="CB54" s="22"/>
      <c r="CC54" s="22"/>
      <c r="CD54" s="22" t="s">
        <v>22</v>
      </c>
      <c r="CE54" s="22" t="s">
        <v>22</v>
      </c>
      <c r="CF54" s="22"/>
      <c r="CG54" s="22"/>
      <c r="CH54" s="21">
        <v>104380</v>
      </c>
      <c r="CI54" s="22" t="s">
        <v>21</v>
      </c>
      <c r="CJ54" s="22" t="s">
        <v>1</v>
      </c>
      <c r="CK54" s="22"/>
      <c r="CL54" s="34"/>
      <c r="CM54" s="51"/>
      <c r="CN54" s="54">
        <f>LOOKUP(Y54,SACM!$A$2:$A$163,SACM!$A$2:$A$163)</f>
        <v>7512504</v>
      </c>
      <c r="CO54" s="24">
        <v>43056</v>
      </c>
      <c r="CP54" s="21">
        <v>726</v>
      </c>
      <c r="CQ54" s="21">
        <v>21119</v>
      </c>
      <c r="CR54" s="21">
        <v>3</v>
      </c>
      <c r="CS54" s="21">
        <v>1</v>
      </c>
      <c r="CT54" s="22">
        <v>0</v>
      </c>
      <c r="CU54" s="21">
        <v>119000</v>
      </c>
      <c r="CV54" s="21">
        <f t="shared" si="17"/>
        <v>66700</v>
      </c>
      <c r="CW54" s="23">
        <v>-66700</v>
      </c>
      <c r="CX54" s="22" t="s">
        <v>545</v>
      </c>
      <c r="CY54" s="21">
        <v>1</v>
      </c>
      <c r="CZ54" s="20">
        <v>43054.629386574074</v>
      </c>
      <c r="DA54" s="22" t="s">
        <v>501</v>
      </c>
      <c r="DB54" s="21">
        <v>6831084</v>
      </c>
      <c r="DC54" s="22" t="s">
        <v>563</v>
      </c>
      <c r="DD54" s="21">
        <v>85961</v>
      </c>
      <c r="DE54" s="21">
        <v>0</v>
      </c>
      <c r="DF54" s="22">
        <v>0</v>
      </c>
      <c r="DG54" s="21">
        <v>0</v>
      </c>
      <c r="DH54" s="22" t="s">
        <v>490</v>
      </c>
      <c r="DI54" s="22">
        <v>0</v>
      </c>
      <c r="DJ54" s="22">
        <v>0</v>
      </c>
      <c r="DK54" s="22">
        <v>0</v>
      </c>
      <c r="DL54" s="22" t="s">
        <v>499</v>
      </c>
      <c r="DM54" s="26">
        <v>43055.629131944443</v>
      </c>
      <c r="DN54" s="20" t="s">
        <v>544</v>
      </c>
      <c r="DO54" s="22">
        <v>0</v>
      </c>
      <c r="DP54" s="59">
        <v>21155407</v>
      </c>
      <c r="DQ54" s="22" t="s">
        <v>561</v>
      </c>
      <c r="DR54" s="22">
        <v>0</v>
      </c>
      <c r="DS54" s="22">
        <v>0</v>
      </c>
      <c r="DT54" s="22">
        <v>0</v>
      </c>
      <c r="DU54" s="21">
        <v>0</v>
      </c>
      <c r="DV54" s="21">
        <v>0</v>
      </c>
      <c r="DW54" s="22">
        <v>0</v>
      </c>
      <c r="DX54" s="25" t="s">
        <v>121</v>
      </c>
      <c r="DY54" s="25" t="s">
        <v>31</v>
      </c>
      <c r="DZ54" s="22">
        <v>0</v>
      </c>
      <c r="EA54" s="22">
        <v>0</v>
      </c>
      <c r="EB54" s="22">
        <v>0</v>
      </c>
      <c r="EC54" s="22" t="s">
        <v>496</v>
      </c>
      <c r="ED54" s="22">
        <v>0</v>
      </c>
      <c r="EE54" s="22" t="s">
        <v>21</v>
      </c>
      <c r="EF54" s="22">
        <v>0</v>
      </c>
      <c r="EG54" s="22" t="s">
        <v>490</v>
      </c>
      <c r="EH54" s="25">
        <v>28857569</v>
      </c>
      <c r="EI54" s="21">
        <v>0</v>
      </c>
      <c r="EJ54" s="21">
        <v>1</v>
      </c>
      <c r="EK54" s="21">
        <v>0</v>
      </c>
      <c r="EL54" s="22" t="s">
        <v>490</v>
      </c>
      <c r="EM54" s="22">
        <v>0</v>
      </c>
      <c r="EN54" s="22">
        <v>0</v>
      </c>
      <c r="EO54" s="22" t="s">
        <v>490</v>
      </c>
      <c r="EP54" s="22">
        <v>1</v>
      </c>
      <c r="EQ54" s="21">
        <v>0</v>
      </c>
      <c r="ER54" s="22">
        <v>2</v>
      </c>
      <c r="ES54" s="21">
        <v>402</v>
      </c>
      <c r="ET54" s="21">
        <v>0</v>
      </c>
      <c r="EU54" s="22" t="s">
        <v>490</v>
      </c>
      <c r="EV54" s="22" t="s">
        <v>524</v>
      </c>
      <c r="EW54" s="22">
        <v>0</v>
      </c>
      <c r="EX54" s="22">
        <v>0</v>
      </c>
      <c r="EY54" s="22">
        <v>0</v>
      </c>
      <c r="EZ54" s="22">
        <v>0</v>
      </c>
      <c r="FA54" s="22" t="s">
        <v>490</v>
      </c>
      <c r="FB54" s="22">
        <v>0</v>
      </c>
      <c r="FC54" s="22">
        <v>0</v>
      </c>
      <c r="FD54" s="22" t="s">
        <v>494</v>
      </c>
      <c r="FE54" s="22">
        <v>0</v>
      </c>
      <c r="FF54" s="22" t="s">
        <v>493</v>
      </c>
      <c r="FG54" s="22" t="s">
        <v>492</v>
      </c>
      <c r="FH54" s="22">
        <v>0</v>
      </c>
      <c r="FI54" s="22" t="s">
        <v>491</v>
      </c>
      <c r="FJ54" s="22">
        <v>0</v>
      </c>
      <c r="FK54" s="22">
        <v>0</v>
      </c>
      <c r="FL54" s="22">
        <v>-66700</v>
      </c>
      <c r="FM54" s="21" t="s">
        <v>490</v>
      </c>
      <c r="FN54" s="22">
        <v>0</v>
      </c>
      <c r="FO54" s="22">
        <v>0</v>
      </c>
      <c r="FP54" s="22" t="s">
        <v>490</v>
      </c>
      <c r="FQ54" s="22">
        <v>0</v>
      </c>
      <c r="FR54" s="22">
        <v>0</v>
      </c>
      <c r="FS54" s="25" t="s">
        <v>20</v>
      </c>
      <c r="FT54" s="22">
        <v>0</v>
      </c>
      <c r="FU54" s="26">
        <v>43055.629131944443</v>
      </c>
      <c r="FV54" s="20" t="s">
        <v>543</v>
      </c>
      <c r="FW54" s="22">
        <v>0</v>
      </c>
      <c r="FX54" s="22">
        <v>0</v>
      </c>
      <c r="FY54" s="22">
        <v>0</v>
      </c>
      <c r="FZ54" s="22">
        <v>43054</v>
      </c>
      <c r="GA54" s="33" t="s">
        <v>490</v>
      </c>
      <c r="GB54" s="4"/>
    </row>
    <row r="55" spans="1:184">
      <c r="A55" s="32">
        <v>43055</v>
      </c>
      <c r="B55" s="20">
        <v>43055.856134259258</v>
      </c>
      <c r="C55" s="21">
        <v>9985267</v>
      </c>
      <c r="D55" s="22" t="s">
        <v>1034</v>
      </c>
      <c r="E55" s="22" t="s">
        <v>38</v>
      </c>
      <c r="F55" s="67" t="s">
        <v>519</v>
      </c>
      <c r="G55" s="44"/>
      <c r="H55" s="44"/>
      <c r="I55" s="44"/>
      <c r="J55" s="44" t="s">
        <v>995</v>
      </c>
      <c r="K55" s="44"/>
      <c r="L55" s="44"/>
      <c r="M55" s="25" t="str">
        <f t="shared" si="9"/>
        <v>MATCH</v>
      </c>
      <c r="N55" s="64">
        <v>11000000</v>
      </c>
      <c r="O55" s="25" t="str">
        <f t="shared" si="10"/>
        <v>MATCH</v>
      </c>
      <c r="P55" s="64">
        <v>11000000</v>
      </c>
      <c r="Q55" s="68">
        <v>43055</v>
      </c>
      <c r="R55" s="68">
        <v>43055.856134259258</v>
      </c>
      <c r="S55" s="44" t="s">
        <v>756</v>
      </c>
      <c r="T55" s="44"/>
      <c r="U55" s="44" t="s">
        <v>994</v>
      </c>
      <c r="V55" s="44"/>
      <c r="W55" s="44"/>
      <c r="X55" s="25" t="str">
        <f t="shared" si="11"/>
        <v>MATCH</v>
      </c>
      <c r="Y55" s="69">
        <v>7515072</v>
      </c>
      <c r="Z55" s="25" t="str">
        <f t="shared" si="12"/>
        <v>MATCH</v>
      </c>
      <c r="AA55" s="44" t="s">
        <v>1</v>
      </c>
      <c r="AB55" s="44" t="s">
        <v>3</v>
      </c>
      <c r="AC55" s="44" t="s">
        <v>1033</v>
      </c>
      <c r="AD55" s="44" t="s">
        <v>22</v>
      </c>
      <c r="AE55" s="44" t="s">
        <v>34</v>
      </c>
      <c r="AF55" s="44" t="s">
        <v>20</v>
      </c>
      <c r="AG55" s="44"/>
      <c r="AH55" s="44"/>
      <c r="AI55" s="44" t="s">
        <v>33</v>
      </c>
      <c r="AJ55" s="44" t="s">
        <v>20</v>
      </c>
      <c r="AK55" s="44" t="s">
        <v>33</v>
      </c>
      <c r="AL55" s="44"/>
      <c r="AM55" s="44"/>
      <c r="AN55" s="44"/>
      <c r="AO55" s="44"/>
      <c r="AP55" s="44"/>
      <c r="AQ55" s="25" t="str">
        <f t="shared" si="13"/>
        <v>MATCH</v>
      </c>
      <c r="AR55" s="44" t="s">
        <v>73</v>
      </c>
      <c r="AS55" s="44"/>
      <c r="AT55" s="25" t="str">
        <f t="shared" si="14"/>
        <v>MATCH</v>
      </c>
      <c r="AU55" s="44" t="s">
        <v>32</v>
      </c>
      <c r="AV55" s="44"/>
      <c r="AW55" s="44"/>
      <c r="AX55" s="44"/>
      <c r="AY55" s="44" t="s">
        <v>72</v>
      </c>
      <c r="AZ55" s="44" t="s">
        <v>992</v>
      </c>
      <c r="BA55" s="44" t="s">
        <v>992</v>
      </c>
      <c r="BB55" s="44" t="s">
        <v>991</v>
      </c>
      <c r="BC55" s="44"/>
      <c r="BD55" s="44"/>
      <c r="BE55" s="44"/>
      <c r="BF55" s="44" t="s">
        <v>159</v>
      </c>
      <c r="BG55" s="44" t="s">
        <v>159</v>
      </c>
      <c r="BH55" s="44"/>
      <c r="BI55" s="44"/>
      <c r="BJ55" s="44"/>
      <c r="BK55" s="44"/>
      <c r="BL55" s="44"/>
      <c r="BM55" s="44"/>
      <c r="BN55" s="44"/>
      <c r="BO55" s="44"/>
      <c r="BP55" s="44"/>
      <c r="BQ55" s="44"/>
      <c r="BR55" s="44"/>
      <c r="BS55" s="44"/>
      <c r="BT55" s="44"/>
      <c r="BU55" s="44"/>
      <c r="BV55" s="44"/>
      <c r="BW55" s="44" t="s">
        <v>752</v>
      </c>
      <c r="BX55" s="25" t="str">
        <f t="shared" si="15"/>
        <v>MATCH</v>
      </c>
      <c r="BY55" s="69">
        <v>28857751</v>
      </c>
      <c r="BZ55" s="25" t="str">
        <f t="shared" si="16"/>
        <v>MATCH</v>
      </c>
      <c r="CA55" s="22"/>
      <c r="CB55" s="22"/>
      <c r="CC55" s="22"/>
      <c r="CD55" s="22" t="s">
        <v>23</v>
      </c>
      <c r="CE55" s="22" t="s">
        <v>22</v>
      </c>
      <c r="CF55" s="22"/>
      <c r="CG55" s="22"/>
      <c r="CH55" s="22"/>
      <c r="CI55" s="22" t="s">
        <v>21</v>
      </c>
      <c r="CJ55" s="22" t="s">
        <v>1</v>
      </c>
      <c r="CK55" s="22"/>
      <c r="CL55" s="34"/>
      <c r="CM55" s="51"/>
      <c r="CN55" s="54">
        <f>LOOKUP(Y55,SACM!$A$2:$A$163,SACM!$A$2:$A$163)</f>
        <v>7515072</v>
      </c>
      <c r="CO55" s="24">
        <v>43055</v>
      </c>
      <c r="CP55" s="21">
        <v>812</v>
      </c>
      <c r="CQ55" s="21">
        <v>19459</v>
      </c>
      <c r="CR55" s="21">
        <v>0</v>
      </c>
      <c r="CS55" s="21">
        <v>1</v>
      </c>
      <c r="CT55" s="22">
        <v>3</v>
      </c>
      <c r="CU55" s="21">
        <v>-2</v>
      </c>
      <c r="CV55" s="21">
        <f t="shared" si="17"/>
        <v>11000000</v>
      </c>
      <c r="CW55" s="23">
        <v>-11000000</v>
      </c>
      <c r="CX55" s="22" t="s">
        <v>522</v>
      </c>
      <c r="CY55" s="21">
        <v>1</v>
      </c>
      <c r="CZ55" s="20">
        <v>43055.636377314811</v>
      </c>
      <c r="DA55" s="22" t="s">
        <v>501</v>
      </c>
      <c r="DB55" s="21">
        <v>6833652</v>
      </c>
      <c r="DC55" s="22" t="s">
        <v>521</v>
      </c>
      <c r="DD55" s="21">
        <v>86011</v>
      </c>
      <c r="DE55" s="21">
        <v>2</v>
      </c>
      <c r="DF55" s="22">
        <v>0</v>
      </c>
      <c r="DG55" s="21">
        <v>0</v>
      </c>
      <c r="DH55" s="22" t="s">
        <v>490</v>
      </c>
      <c r="DI55" s="22">
        <v>0</v>
      </c>
      <c r="DJ55" s="22">
        <v>0</v>
      </c>
      <c r="DK55" s="22">
        <v>0</v>
      </c>
      <c r="DL55" s="22" t="s">
        <v>499</v>
      </c>
      <c r="DM55" s="26">
        <v>43055.647812499999</v>
      </c>
      <c r="DN55" s="20" t="s">
        <v>520</v>
      </c>
      <c r="DO55" s="22">
        <v>0</v>
      </c>
      <c r="DP55" s="59" t="s">
        <v>519</v>
      </c>
      <c r="DQ55" s="22" t="s">
        <v>518</v>
      </c>
      <c r="DR55" s="22">
        <v>0</v>
      </c>
      <c r="DS55" s="22">
        <v>0</v>
      </c>
      <c r="DT55" s="22">
        <v>0</v>
      </c>
      <c r="DU55" s="21">
        <v>0</v>
      </c>
      <c r="DV55" s="21">
        <v>0</v>
      </c>
      <c r="DW55" s="22">
        <v>0</v>
      </c>
      <c r="DX55" s="25" t="s">
        <v>32</v>
      </c>
      <c r="DY55" s="25" t="s">
        <v>73</v>
      </c>
      <c r="DZ55" s="22">
        <v>0</v>
      </c>
      <c r="EA55" s="22">
        <v>0</v>
      </c>
      <c r="EB55" s="22">
        <v>0</v>
      </c>
      <c r="EC55" s="22" t="s">
        <v>496</v>
      </c>
      <c r="ED55" s="22">
        <v>0</v>
      </c>
      <c r="EE55" s="22" t="s">
        <v>21</v>
      </c>
      <c r="EF55" s="22">
        <v>0</v>
      </c>
      <c r="EG55" s="22" t="s">
        <v>490</v>
      </c>
      <c r="EH55" s="25">
        <v>28857751</v>
      </c>
      <c r="EI55" s="21">
        <v>0</v>
      </c>
      <c r="EJ55" s="21">
        <v>3</v>
      </c>
      <c r="EK55" s="21">
        <v>0</v>
      </c>
      <c r="EL55" s="22" t="s">
        <v>490</v>
      </c>
      <c r="EM55" s="22">
        <v>0</v>
      </c>
      <c r="EN55" s="22">
        <v>0</v>
      </c>
      <c r="EO55" s="22" t="s">
        <v>490</v>
      </c>
      <c r="EP55" s="22">
        <v>1</v>
      </c>
      <c r="EQ55" s="21">
        <v>0</v>
      </c>
      <c r="ER55" s="22">
        <v>4</v>
      </c>
      <c r="ES55" s="21">
        <v>5</v>
      </c>
      <c r="ET55" s="21">
        <v>0</v>
      </c>
      <c r="EU55" s="22" t="s">
        <v>490</v>
      </c>
      <c r="EV55" s="22" t="s">
        <v>517</v>
      </c>
      <c r="EW55" s="22">
        <v>0</v>
      </c>
      <c r="EX55" s="22">
        <v>0</v>
      </c>
      <c r="EY55" s="22">
        <v>0</v>
      </c>
      <c r="EZ55" s="22">
        <v>0</v>
      </c>
      <c r="FA55" s="22" t="s">
        <v>490</v>
      </c>
      <c r="FB55" s="22">
        <v>0</v>
      </c>
      <c r="FC55" s="22">
        <v>0</v>
      </c>
      <c r="FD55" s="22" t="s">
        <v>494</v>
      </c>
      <c r="FE55" s="22">
        <v>0</v>
      </c>
      <c r="FF55" s="22" t="s">
        <v>493</v>
      </c>
      <c r="FG55" s="22" t="s">
        <v>492</v>
      </c>
      <c r="FH55" s="22">
        <v>0</v>
      </c>
      <c r="FI55" s="22" t="s">
        <v>491</v>
      </c>
      <c r="FJ55" s="22">
        <v>0</v>
      </c>
      <c r="FK55" s="22" t="s">
        <v>503</v>
      </c>
      <c r="FL55" s="22">
        <v>-11000000</v>
      </c>
      <c r="FM55" s="21" t="s">
        <v>490</v>
      </c>
      <c r="FN55" s="22">
        <v>0</v>
      </c>
      <c r="FO55" s="22">
        <v>0</v>
      </c>
      <c r="FP55" s="22" t="s">
        <v>490</v>
      </c>
      <c r="FQ55" s="22">
        <v>0</v>
      </c>
      <c r="FR55" s="22">
        <v>0</v>
      </c>
      <c r="FS55" s="25" t="s">
        <v>20</v>
      </c>
      <c r="FT55" s="22">
        <v>0</v>
      </c>
      <c r="FU55" s="26">
        <v>43055.647812499999</v>
      </c>
      <c r="FV55" s="20" t="s">
        <v>21</v>
      </c>
      <c r="FW55" s="22">
        <v>0</v>
      </c>
      <c r="FX55" s="22">
        <v>0</v>
      </c>
      <c r="FY55" s="22">
        <v>0</v>
      </c>
      <c r="FZ55" s="22">
        <v>43055</v>
      </c>
      <c r="GA55" s="33" t="s">
        <v>490</v>
      </c>
      <c r="GB55" s="4"/>
    </row>
    <row r="56" spans="1:184">
      <c r="A56" s="32">
        <v>43055</v>
      </c>
      <c r="B56" s="20">
        <v>43055.858807870369</v>
      </c>
      <c r="C56" s="21">
        <v>9985273</v>
      </c>
      <c r="D56" s="22" t="s">
        <v>1032</v>
      </c>
      <c r="E56" s="22" t="s">
        <v>38</v>
      </c>
      <c r="F56" s="67" t="s">
        <v>519</v>
      </c>
      <c r="G56" s="44"/>
      <c r="H56" s="44"/>
      <c r="I56" s="44"/>
      <c r="J56" s="44" t="s">
        <v>175</v>
      </c>
      <c r="K56" s="44"/>
      <c r="L56" s="44"/>
      <c r="M56" s="25" t="str">
        <f t="shared" si="9"/>
        <v>MATCH</v>
      </c>
      <c r="N56" s="64">
        <v>12000000</v>
      </c>
      <c r="O56" s="25" t="str">
        <f t="shared" si="10"/>
        <v>MATCH</v>
      </c>
      <c r="P56" s="64">
        <v>12000000</v>
      </c>
      <c r="Q56" s="68">
        <v>43055</v>
      </c>
      <c r="R56" s="68">
        <v>43055.858807870369</v>
      </c>
      <c r="S56" s="44" t="s">
        <v>756</v>
      </c>
      <c r="T56" s="44"/>
      <c r="U56" s="44"/>
      <c r="V56" s="44"/>
      <c r="W56" s="44"/>
      <c r="X56" s="25" t="str">
        <f t="shared" si="11"/>
        <v>MATCH</v>
      </c>
      <c r="Y56" s="69">
        <v>7515068</v>
      </c>
      <c r="Z56" s="25" t="str">
        <f t="shared" si="12"/>
        <v>MATCH</v>
      </c>
      <c r="AA56" s="44" t="s">
        <v>1</v>
      </c>
      <c r="AB56" s="44" t="s">
        <v>3</v>
      </c>
      <c r="AC56" s="44" t="s">
        <v>1031</v>
      </c>
      <c r="AD56" s="44" t="s">
        <v>22</v>
      </c>
      <c r="AE56" s="44" t="s">
        <v>34</v>
      </c>
      <c r="AF56" s="44" t="s">
        <v>20</v>
      </c>
      <c r="AG56" s="44"/>
      <c r="AH56" s="44"/>
      <c r="AI56" s="44" t="s">
        <v>33</v>
      </c>
      <c r="AJ56" s="44" t="s">
        <v>20</v>
      </c>
      <c r="AK56" s="44" t="s">
        <v>33</v>
      </c>
      <c r="AL56" s="44"/>
      <c r="AM56" s="44"/>
      <c r="AN56" s="44"/>
      <c r="AO56" s="44"/>
      <c r="AP56" s="44"/>
      <c r="AQ56" s="25" t="str">
        <f t="shared" si="13"/>
        <v>MATCH</v>
      </c>
      <c r="AR56" s="44" t="s">
        <v>73</v>
      </c>
      <c r="AS56" s="44"/>
      <c r="AT56" s="25" t="str">
        <f t="shared" si="14"/>
        <v>MATCH</v>
      </c>
      <c r="AU56" s="44" t="s">
        <v>121</v>
      </c>
      <c r="AV56" s="44"/>
      <c r="AW56" s="44"/>
      <c r="AX56" s="44"/>
      <c r="AY56" s="44" t="s">
        <v>72</v>
      </c>
      <c r="AZ56" s="44" t="s">
        <v>171</v>
      </c>
      <c r="BA56" s="44" t="s">
        <v>171</v>
      </c>
      <c r="BB56" s="44" t="s">
        <v>170</v>
      </c>
      <c r="BC56" s="44" t="s">
        <v>101</v>
      </c>
      <c r="BD56" s="44"/>
      <c r="BE56" s="44" t="s">
        <v>59</v>
      </c>
      <c r="BF56" s="44" t="s">
        <v>1030</v>
      </c>
      <c r="BG56" s="44" t="s">
        <v>1030</v>
      </c>
      <c r="BH56" s="44"/>
      <c r="BI56" s="44"/>
      <c r="BJ56" s="44"/>
      <c r="BK56" s="44"/>
      <c r="BL56" s="44"/>
      <c r="BM56" s="44"/>
      <c r="BN56" s="44"/>
      <c r="BO56" s="44"/>
      <c r="BP56" s="44"/>
      <c r="BQ56" s="44"/>
      <c r="BR56" s="44"/>
      <c r="BS56" s="44"/>
      <c r="BT56" s="44"/>
      <c r="BU56" s="44"/>
      <c r="BV56" s="44"/>
      <c r="BW56" s="44" t="s">
        <v>752</v>
      </c>
      <c r="BX56" s="25" t="str">
        <f t="shared" si="15"/>
        <v>MATCH</v>
      </c>
      <c r="BY56" s="69">
        <v>28857896</v>
      </c>
      <c r="BZ56" s="25" t="str">
        <f t="shared" si="16"/>
        <v>MATCH</v>
      </c>
      <c r="CA56" s="22"/>
      <c r="CB56" s="22"/>
      <c r="CC56" s="22"/>
      <c r="CD56" s="22" t="s">
        <v>23</v>
      </c>
      <c r="CE56" s="22" t="s">
        <v>22</v>
      </c>
      <c r="CF56" s="22"/>
      <c r="CG56" s="22"/>
      <c r="CH56" s="22"/>
      <c r="CI56" s="22" t="s">
        <v>21</v>
      </c>
      <c r="CJ56" s="22" t="s">
        <v>1</v>
      </c>
      <c r="CK56" s="22"/>
      <c r="CL56" s="34"/>
      <c r="CM56" s="51"/>
      <c r="CN56" s="54">
        <f>LOOKUP(Y56,SACM!$A$2:$A$163,SACM!$A$2:$A$163)</f>
        <v>7515068</v>
      </c>
      <c r="CO56" s="24">
        <v>43055</v>
      </c>
      <c r="CP56" s="21">
        <v>812</v>
      </c>
      <c r="CQ56" s="21">
        <v>19433</v>
      </c>
      <c r="CR56" s="21">
        <v>0</v>
      </c>
      <c r="CS56" s="21">
        <v>1</v>
      </c>
      <c r="CT56" s="22">
        <v>3</v>
      </c>
      <c r="CU56" s="21">
        <v>-2</v>
      </c>
      <c r="CV56" s="21">
        <f t="shared" si="17"/>
        <v>12000000</v>
      </c>
      <c r="CW56" s="23">
        <v>-12000000</v>
      </c>
      <c r="CX56" s="22" t="s">
        <v>522</v>
      </c>
      <c r="CY56" s="21">
        <v>1</v>
      </c>
      <c r="CZ56" s="20">
        <v>43055.636365740742</v>
      </c>
      <c r="DA56" s="22" t="s">
        <v>501</v>
      </c>
      <c r="DB56" s="21">
        <v>6833648</v>
      </c>
      <c r="DC56" s="22" t="s">
        <v>521</v>
      </c>
      <c r="DD56" s="21">
        <v>86011</v>
      </c>
      <c r="DE56" s="21">
        <v>2</v>
      </c>
      <c r="DF56" s="22">
        <v>0</v>
      </c>
      <c r="DG56" s="21">
        <v>0</v>
      </c>
      <c r="DH56" s="22" t="s">
        <v>490</v>
      </c>
      <c r="DI56" s="22">
        <v>0</v>
      </c>
      <c r="DJ56" s="22">
        <v>0</v>
      </c>
      <c r="DK56" s="22">
        <v>0</v>
      </c>
      <c r="DL56" s="22" t="s">
        <v>499</v>
      </c>
      <c r="DM56" s="26">
        <v>43055.65047453704</v>
      </c>
      <c r="DN56" s="20" t="s">
        <v>520</v>
      </c>
      <c r="DO56" s="22">
        <v>0</v>
      </c>
      <c r="DP56" s="59" t="s">
        <v>519</v>
      </c>
      <c r="DQ56" s="22" t="s">
        <v>518</v>
      </c>
      <c r="DR56" s="22">
        <v>0</v>
      </c>
      <c r="DS56" s="22">
        <v>0</v>
      </c>
      <c r="DT56" s="22">
        <v>0</v>
      </c>
      <c r="DU56" s="21">
        <v>0</v>
      </c>
      <c r="DV56" s="21">
        <v>0</v>
      </c>
      <c r="DW56" s="22">
        <v>0</v>
      </c>
      <c r="DX56" s="25" t="s">
        <v>121</v>
      </c>
      <c r="DY56" s="25" t="s">
        <v>73</v>
      </c>
      <c r="DZ56" s="22">
        <v>0</v>
      </c>
      <c r="EA56" s="22">
        <v>0</v>
      </c>
      <c r="EB56" s="22">
        <v>0</v>
      </c>
      <c r="EC56" s="22" t="s">
        <v>496</v>
      </c>
      <c r="ED56" s="22">
        <v>0</v>
      </c>
      <c r="EE56" s="22" t="s">
        <v>21</v>
      </c>
      <c r="EF56" s="22">
        <v>0</v>
      </c>
      <c r="EG56" s="22" t="s">
        <v>490</v>
      </c>
      <c r="EH56" s="25">
        <v>28857896</v>
      </c>
      <c r="EI56" s="21">
        <v>0</v>
      </c>
      <c r="EJ56" s="21">
        <v>3</v>
      </c>
      <c r="EK56" s="21">
        <v>0</v>
      </c>
      <c r="EL56" s="22" t="s">
        <v>490</v>
      </c>
      <c r="EM56" s="22">
        <v>0</v>
      </c>
      <c r="EN56" s="22">
        <v>0</v>
      </c>
      <c r="EO56" s="22" t="s">
        <v>490</v>
      </c>
      <c r="EP56" s="22">
        <v>1</v>
      </c>
      <c r="EQ56" s="21">
        <v>0</v>
      </c>
      <c r="ER56" s="22">
        <v>2</v>
      </c>
      <c r="ES56" s="21">
        <v>5</v>
      </c>
      <c r="ET56" s="21">
        <v>0</v>
      </c>
      <c r="EU56" s="22" t="s">
        <v>490</v>
      </c>
      <c r="EV56" s="22" t="s">
        <v>517</v>
      </c>
      <c r="EW56" s="22">
        <v>0</v>
      </c>
      <c r="EX56" s="22">
        <v>0</v>
      </c>
      <c r="EY56" s="22">
        <v>0</v>
      </c>
      <c r="EZ56" s="22">
        <v>0</v>
      </c>
      <c r="FA56" s="22" t="s">
        <v>490</v>
      </c>
      <c r="FB56" s="22">
        <v>0</v>
      </c>
      <c r="FC56" s="22">
        <v>0</v>
      </c>
      <c r="FD56" s="22" t="s">
        <v>494</v>
      </c>
      <c r="FE56" s="22">
        <v>0</v>
      </c>
      <c r="FF56" s="22" t="s">
        <v>493</v>
      </c>
      <c r="FG56" s="22" t="s">
        <v>492</v>
      </c>
      <c r="FH56" s="22">
        <v>0</v>
      </c>
      <c r="FI56" s="22" t="s">
        <v>491</v>
      </c>
      <c r="FJ56" s="22">
        <v>0</v>
      </c>
      <c r="FK56" s="22" t="s">
        <v>503</v>
      </c>
      <c r="FL56" s="22">
        <v>-12000000</v>
      </c>
      <c r="FM56" s="21" t="s">
        <v>490</v>
      </c>
      <c r="FN56" s="22">
        <v>0</v>
      </c>
      <c r="FO56" s="22">
        <v>0</v>
      </c>
      <c r="FP56" s="22" t="s">
        <v>490</v>
      </c>
      <c r="FQ56" s="22">
        <v>0</v>
      </c>
      <c r="FR56" s="22">
        <v>0</v>
      </c>
      <c r="FS56" s="25" t="s">
        <v>20</v>
      </c>
      <c r="FT56" s="22">
        <v>0</v>
      </c>
      <c r="FU56" s="26">
        <v>43055.65047453704</v>
      </c>
      <c r="FV56" s="20" t="s">
        <v>21</v>
      </c>
      <c r="FW56" s="22">
        <v>0</v>
      </c>
      <c r="FX56" s="22">
        <v>0</v>
      </c>
      <c r="FY56" s="22">
        <v>0</v>
      </c>
      <c r="FZ56" s="22">
        <v>43055</v>
      </c>
      <c r="GA56" s="33" t="s">
        <v>490</v>
      </c>
      <c r="GB56" s="4"/>
    </row>
    <row r="57" spans="1:184">
      <c r="A57" s="32">
        <v>43055</v>
      </c>
      <c r="B57" s="20">
        <v>43055.887303240743</v>
      </c>
      <c r="C57" s="21">
        <v>9985290</v>
      </c>
      <c r="D57" s="22" t="s">
        <v>1029</v>
      </c>
      <c r="E57" s="22" t="s">
        <v>38</v>
      </c>
      <c r="F57" s="67" t="s">
        <v>78</v>
      </c>
      <c r="G57" s="44"/>
      <c r="H57" s="44"/>
      <c r="I57" s="44"/>
      <c r="J57" s="44" t="s">
        <v>883</v>
      </c>
      <c r="K57" s="44"/>
      <c r="L57" s="44"/>
      <c r="M57" s="25" t="str">
        <f t="shared" si="9"/>
        <v>MATCH</v>
      </c>
      <c r="N57" s="64">
        <v>40000000</v>
      </c>
      <c r="O57" s="25" t="str">
        <f t="shared" si="10"/>
        <v>MATCH</v>
      </c>
      <c r="P57" s="64">
        <v>40000000</v>
      </c>
      <c r="Q57" s="68">
        <v>43055</v>
      </c>
      <c r="R57" s="68">
        <v>43055.887303240743</v>
      </c>
      <c r="S57" s="44" t="s">
        <v>76</v>
      </c>
      <c r="T57" s="44"/>
      <c r="U57" s="44"/>
      <c r="V57" s="44"/>
      <c r="W57" s="44"/>
      <c r="X57" s="25" t="str">
        <f t="shared" si="11"/>
        <v>MATCH</v>
      </c>
      <c r="Y57" s="69">
        <v>7515197</v>
      </c>
      <c r="Z57" s="25" t="str">
        <f t="shared" si="12"/>
        <v>MATCH</v>
      </c>
      <c r="AA57" s="44" t="s">
        <v>1</v>
      </c>
      <c r="AB57" s="44" t="s">
        <v>3</v>
      </c>
      <c r="AC57" s="44" t="s">
        <v>1028</v>
      </c>
      <c r="AD57" s="44" t="s">
        <v>22</v>
      </c>
      <c r="AE57" s="44" t="s">
        <v>34</v>
      </c>
      <c r="AF57" s="44" t="s">
        <v>20</v>
      </c>
      <c r="AG57" s="44"/>
      <c r="AH57" s="44"/>
      <c r="AI57" s="44" t="s">
        <v>33</v>
      </c>
      <c r="AJ57" s="44" t="s">
        <v>20</v>
      </c>
      <c r="AK57" s="44" t="s">
        <v>33</v>
      </c>
      <c r="AL57" s="44"/>
      <c r="AM57" s="44"/>
      <c r="AN57" s="44"/>
      <c r="AO57" s="44"/>
      <c r="AP57" s="44"/>
      <c r="AQ57" s="25" t="str">
        <f t="shared" si="13"/>
        <v>MATCH</v>
      </c>
      <c r="AR57" s="44" t="s">
        <v>73</v>
      </c>
      <c r="AS57" s="44"/>
      <c r="AT57" s="25" t="str">
        <f t="shared" si="14"/>
        <v>MATCH</v>
      </c>
      <c r="AU57" s="44" t="s">
        <v>32</v>
      </c>
      <c r="AV57" s="44"/>
      <c r="AW57" s="44"/>
      <c r="AX57" s="44"/>
      <c r="AY57" s="44" t="s">
        <v>72</v>
      </c>
      <c r="AZ57" s="44" t="s">
        <v>881</v>
      </c>
      <c r="BA57" s="44" t="s">
        <v>881</v>
      </c>
      <c r="BB57" s="44" t="s">
        <v>880</v>
      </c>
      <c r="BC57" s="44" t="s">
        <v>101</v>
      </c>
      <c r="BD57" s="44"/>
      <c r="BE57" s="44" t="s">
        <v>59</v>
      </c>
      <c r="BF57" s="44" t="s">
        <v>879</v>
      </c>
      <c r="BG57" s="44" t="s">
        <v>879</v>
      </c>
      <c r="BH57" s="44" t="s">
        <v>878</v>
      </c>
      <c r="BI57" s="44" t="s">
        <v>101</v>
      </c>
      <c r="BJ57" s="44"/>
      <c r="BK57" s="44" t="s">
        <v>59</v>
      </c>
      <c r="BL57" s="44"/>
      <c r="BM57" s="44"/>
      <c r="BN57" s="44"/>
      <c r="BO57" s="44"/>
      <c r="BP57" s="44"/>
      <c r="BQ57" s="44"/>
      <c r="BR57" s="44"/>
      <c r="BS57" s="44"/>
      <c r="BT57" s="44"/>
      <c r="BU57" s="44"/>
      <c r="BV57" s="44"/>
      <c r="BW57" s="44" t="s">
        <v>68</v>
      </c>
      <c r="BX57" s="25" t="str">
        <f t="shared" si="15"/>
        <v>MATCH</v>
      </c>
      <c r="BY57" s="69">
        <v>28858329</v>
      </c>
      <c r="BZ57" s="25" t="str">
        <f t="shared" si="16"/>
        <v>MATCH</v>
      </c>
      <c r="CA57" s="22"/>
      <c r="CB57" s="22"/>
      <c r="CC57" s="22"/>
      <c r="CD57" s="22" t="s">
        <v>23</v>
      </c>
      <c r="CE57" s="22" t="s">
        <v>22</v>
      </c>
      <c r="CF57" s="22"/>
      <c r="CG57" s="22"/>
      <c r="CH57" s="22"/>
      <c r="CI57" s="22" t="s">
        <v>21</v>
      </c>
      <c r="CJ57" s="22" t="s">
        <v>1</v>
      </c>
      <c r="CK57" s="22"/>
      <c r="CL57" s="34"/>
      <c r="CM57" s="51"/>
      <c r="CN57" s="54">
        <f>LOOKUP(Y57,SACM!$A$2:$A$163,SACM!$A$2:$A$163)</f>
        <v>7515197</v>
      </c>
      <c r="CO57" s="24">
        <v>43055</v>
      </c>
      <c r="CP57" s="21">
        <v>814</v>
      </c>
      <c r="CQ57" s="21">
        <v>19504</v>
      </c>
      <c r="CR57" s="21">
        <v>0</v>
      </c>
      <c r="CS57" s="21">
        <v>1</v>
      </c>
      <c r="CT57" s="22">
        <v>3</v>
      </c>
      <c r="CU57" s="21">
        <v>-2</v>
      </c>
      <c r="CV57" s="21">
        <f t="shared" si="17"/>
        <v>40000000</v>
      </c>
      <c r="CW57" s="23">
        <v>-40000000</v>
      </c>
      <c r="CX57" s="22" t="s">
        <v>522</v>
      </c>
      <c r="CY57" s="21">
        <v>1</v>
      </c>
      <c r="CZ57" s="20">
        <v>43055.676817129628</v>
      </c>
      <c r="DA57" s="22" t="s">
        <v>501</v>
      </c>
      <c r="DB57" s="21">
        <v>6833777</v>
      </c>
      <c r="DC57" s="22" t="s">
        <v>556</v>
      </c>
      <c r="DD57" s="21">
        <v>86016</v>
      </c>
      <c r="DE57" s="21">
        <v>2</v>
      </c>
      <c r="DF57" s="22">
        <v>0</v>
      </c>
      <c r="DG57" s="21">
        <v>0</v>
      </c>
      <c r="DH57" s="22" t="s">
        <v>490</v>
      </c>
      <c r="DI57" s="22">
        <v>0</v>
      </c>
      <c r="DJ57" s="22">
        <v>0</v>
      </c>
      <c r="DK57" s="22">
        <v>0</v>
      </c>
      <c r="DL57" s="22" t="s">
        <v>499</v>
      </c>
      <c r="DM57" s="26">
        <v>43055.678981481484</v>
      </c>
      <c r="DN57" s="20" t="s">
        <v>520</v>
      </c>
      <c r="DO57" s="22">
        <v>0</v>
      </c>
      <c r="DP57" s="59" t="s">
        <v>78</v>
      </c>
      <c r="DQ57" s="22" t="s">
        <v>518</v>
      </c>
      <c r="DR57" s="22">
        <v>0</v>
      </c>
      <c r="DS57" s="22">
        <v>0</v>
      </c>
      <c r="DT57" s="22">
        <v>0</v>
      </c>
      <c r="DU57" s="21">
        <v>0</v>
      </c>
      <c r="DV57" s="21">
        <v>0</v>
      </c>
      <c r="DW57" s="22">
        <v>0</v>
      </c>
      <c r="DX57" s="25" t="s">
        <v>32</v>
      </c>
      <c r="DY57" s="25" t="s">
        <v>73</v>
      </c>
      <c r="DZ57" s="22">
        <v>0</v>
      </c>
      <c r="EA57" s="22">
        <v>0</v>
      </c>
      <c r="EB57" s="22">
        <v>0</v>
      </c>
      <c r="EC57" s="22" t="s">
        <v>496</v>
      </c>
      <c r="ED57" s="22">
        <v>0</v>
      </c>
      <c r="EE57" s="22" t="s">
        <v>21</v>
      </c>
      <c r="EF57" s="22">
        <v>0</v>
      </c>
      <c r="EG57" s="22" t="s">
        <v>490</v>
      </c>
      <c r="EH57" s="25">
        <v>28858329</v>
      </c>
      <c r="EI57" s="21">
        <v>0</v>
      </c>
      <c r="EJ57" s="21">
        <v>3</v>
      </c>
      <c r="EK57" s="21">
        <v>0</v>
      </c>
      <c r="EL57" s="22" t="s">
        <v>490</v>
      </c>
      <c r="EM57" s="22">
        <v>0</v>
      </c>
      <c r="EN57" s="22">
        <v>0</v>
      </c>
      <c r="EO57" s="22" t="s">
        <v>490</v>
      </c>
      <c r="EP57" s="22">
        <v>1</v>
      </c>
      <c r="EQ57" s="21">
        <v>0</v>
      </c>
      <c r="ER57" s="22">
        <v>4</v>
      </c>
      <c r="ES57" s="21">
        <v>5</v>
      </c>
      <c r="ET57" s="21">
        <v>0</v>
      </c>
      <c r="EU57" s="22" t="s">
        <v>490</v>
      </c>
      <c r="EV57" s="22" t="s">
        <v>517</v>
      </c>
      <c r="EW57" s="22">
        <v>0</v>
      </c>
      <c r="EX57" s="22">
        <v>0</v>
      </c>
      <c r="EY57" s="22">
        <v>0</v>
      </c>
      <c r="EZ57" s="22">
        <v>0</v>
      </c>
      <c r="FA57" s="22" t="s">
        <v>490</v>
      </c>
      <c r="FB57" s="22">
        <v>0</v>
      </c>
      <c r="FC57" s="22">
        <v>0</v>
      </c>
      <c r="FD57" s="22" t="s">
        <v>494</v>
      </c>
      <c r="FE57" s="22">
        <v>0</v>
      </c>
      <c r="FF57" s="22" t="s">
        <v>493</v>
      </c>
      <c r="FG57" s="22" t="s">
        <v>492</v>
      </c>
      <c r="FH57" s="22">
        <v>0</v>
      </c>
      <c r="FI57" s="22" t="s">
        <v>491</v>
      </c>
      <c r="FJ57" s="22">
        <v>0</v>
      </c>
      <c r="FK57" s="22" t="s">
        <v>503</v>
      </c>
      <c r="FL57" s="22">
        <v>-40000000</v>
      </c>
      <c r="FM57" s="21" t="s">
        <v>490</v>
      </c>
      <c r="FN57" s="22">
        <v>0</v>
      </c>
      <c r="FO57" s="22">
        <v>0</v>
      </c>
      <c r="FP57" s="22" t="s">
        <v>490</v>
      </c>
      <c r="FQ57" s="22">
        <v>0</v>
      </c>
      <c r="FR57" s="22">
        <v>0</v>
      </c>
      <c r="FS57" s="25" t="s">
        <v>20</v>
      </c>
      <c r="FT57" s="22">
        <v>0</v>
      </c>
      <c r="FU57" s="26">
        <v>43055.678981481484</v>
      </c>
      <c r="FV57" s="20" t="s">
        <v>21</v>
      </c>
      <c r="FW57" s="22">
        <v>0</v>
      </c>
      <c r="FX57" s="22">
        <v>0</v>
      </c>
      <c r="FY57" s="22">
        <v>0</v>
      </c>
      <c r="FZ57" s="22">
        <v>43055</v>
      </c>
      <c r="GA57" s="33" t="s">
        <v>490</v>
      </c>
      <c r="GB57" s="4"/>
    </row>
    <row r="58" spans="1:184">
      <c r="A58" s="32">
        <v>43055</v>
      </c>
      <c r="B58" s="20">
        <v>43055.803622685184</v>
      </c>
      <c r="C58" s="21">
        <v>9985184</v>
      </c>
      <c r="D58" s="22" t="s">
        <v>1027</v>
      </c>
      <c r="E58" s="22" t="s">
        <v>38</v>
      </c>
      <c r="F58" s="67" t="s">
        <v>713</v>
      </c>
      <c r="G58" s="44"/>
      <c r="H58" s="44"/>
      <c r="I58" s="44"/>
      <c r="J58" s="44" t="s">
        <v>745</v>
      </c>
      <c r="K58" s="44"/>
      <c r="L58" s="44"/>
      <c r="M58" s="25" t="str">
        <f t="shared" si="9"/>
        <v>MATCH</v>
      </c>
      <c r="N58" s="64">
        <v>1615000</v>
      </c>
      <c r="O58" s="25" t="str">
        <f t="shared" si="10"/>
        <v>MATCH</v>
      </c>
      <c r="P58" s="64">
        <v>1615000</v>
      </c>
      <c r="Q58" s="68">
        <v>43055</v>
      </c>
      <c r="R58" s="68">
        <v>43055.803622685184</v>
      </c>
      <c r="S58" s="44" t="s">
        <v>146</v>
      </c>
      <c r="T58" s="44"/>
      <c r="U58" s="44" t="s">
        <v>744</v>
      </c>
      <c r="V58" s="44"/>
      <c r="W58" s="44"/>
      <c r="X58" s="25" t="str">
        <f t="shared" si="11"/>
        <v>MATCH</v>
      </c>
      <c r="Y58" s="69">
        <v>7514740</v>
      </c>
      <c r="Z58" s="25" t="str">
        <f t="shared" si="12"/>
        <v>MATCH</v>
      </c>
      <c r="AA58" s="44" t="s">
        <v>1</v>
      </c>
      <c r="AB58" s="44" t="s">
        <v>3</v>
      </c>
      <c r="AC58" s="44"/>
      <c r="AD58" s="44" t="s">
        <v>22</v>
      </c>
      <c r="AE58" s="44" t="s">
        <v>34</v>
      </c>
      <c r="AF58" s="44" t="s">
        <v>20</v>
      </c>
      <c r="AG58" s="44"/>
      <c r="AH58" s="44"/>
      <c r="AI58" s="44" t="s">
        <v>33</v>
      </c>
      <c r="AJ58" s="44" t="s">
        <v>20</v>
      </c>
      <c r="AK58" s="44" t="s">
        <v>33</v>
      </c>
      <c r="AL58" s="44"/>
      <c r="AM58" s="44"/>
      <c r="AN58" s="44"/>
      <c r="AO58" s="44"/>
      <c r="AP58" s="44"/>
      <c r="AQ58" s="25" t="str">
        <f t="shared" si="13"/>
        <v>MATCH</v>
      </c>
      <c r="AR58" s="44" t="s">
        <v>694</v>
      </c>
      <c r="AS58" s="44"/>
      <c r="AT58" s="25" t="str">
        <f t="shared" si="14"/>
        <v>MATCH</v>
      </c>
      <c r="AU58" s="44" t="s">
        <v>695</v>
      </c>
      <c r="AV58" s="44"/>
      <c r="AW58" s="44"/>
      <c r="AX58" s="44"/>
      <c r="AY58" s="44"/>
      <c r="AZ58" s="44" t="s">
        <v>744</v>
      </c>
      <c r="BA58" s="44" t="s">
        <v>744</v>
      </c>
      <c r="BB58" s="44"/>
      <c r="BC58" s="44"/>
      <c r="BD58" s="44"/>
      <c r="BE58" s="44"/>
      <c r="BF58" s="44" t="s">
        <v>743</v>
      </c>
      <c r="BG58" s="44" t="s">
        <v>743</v>
      </c>
      <c r="BH58" s="44"/>
      <c r="BI58" s="44"/>
      <c r="BJ58" s="44"/>
      <c r="BK58" s="44"/>
      <c r="BL58" s="44"/>
      <c r="BM58" s="44"/>
      <c r="BN58" s="44"/>
      <c r="BO58" s="44"/>
      <c r="BP58" s="44"/>
      <c r="BQ58" s="44"/>
      <c r="BR58" s="44" t="s">
        <v>144</v>
      </c>
      <c r="BS58" s="44" t="s">
        <v>117</v>
      </c>
      <c r="BT58" s="44" t="s">
        <v>0</v>
      </c>
      <c r="BU58" s="44" t="s">
        <v>4</v>
      </c>
      <c r="BV58" s="44" t="s">
        <v>116</v>
      </c>
      <c r="BW58" s="44" t="s">
        <v>143</v>
      </c>
      <c r="BX58" s="25" t="str">
        <f t="shared" si="15"/>
        <v>MATCH</v>
      </c>
      <c r="BY58" s="69">
        <v>28857106</v>
      </c>
      <c r="BZ58" s="25" t="str">
        <f t="shared" si="16"/>
        <v>MATCH</v>
      </c>
      <c r="CA58" s="22" t="s">
        <v>3</v>
      </c>
      <c r="CB58" s="22"/>
      <c r="CC58" s="22"/>
      <c r="CD58" s="22" t="s">
        <v>23</v>
      </c>
      <c r="CE58" s="22" t="s">
        <v>22</v>
      </c>
      <c r="CF58" s="22"/>
      <c r="CG58" s="22"/>
      <c r="CH58" s="22"/>
      <c r="CI58" s="22" t="s">
        <v>21</v>
      </c>
      <c r="CJ58" s="22" t="s">
        <v>1</v>
      </c>
      <c r="CK58" s="22"/>
      <c r="CL58" s="34"/>
      <c r="CM58" s="51"/>
      <c r="CN58" s="54">
        <f>LOOKUP(Y58,SACM!$A$2:$A$163,SACM!$A$2:$A$163)</f>
        <v>7514740</v>
      </c>
      <c r="CO58" s="24">
        <v>43055</v>
      </c>
      <c r="CP58" s="21">
        <v>788</v>
      </c>
      <c r="CQ58" s="21">
        <v>0</v>
      </c>
      <c r="CR58" s="21">
        <v>0</v>
      </c>
      <c r="CS58" s="21">
        <v>0</v>
      </c>
      <c r="CT58" s="22">
        <v>0</v>
      </c>
      <c r="CU58" s="21">
        <v>0</v>
      </c>
      <c r="CV58" s="21">
        <f t="shared" si="17"/>
        <v>1615000</v>
      </c>
      <c r="CW58" s="23">
        <v>-1615000</v>
      </c>
      <c r="CX58" s="22">
        <v>0</v>
      </c>
      <c r="CY58" s="21">
        <v>0</v>
      </c>
      <c r="CZ58" s="20">
        <v>43055.591666666667</v>
      </c>
      <c r="DA58" s="22" t="s">
        <v>501</v>
      </c>
      <c r="DB58" s="21">
        <v>6833320</v>
      </c>
      <c r="DC58" s="22" t="s">
        <v>714</v>
      </c>
      <c r="DD58" s="21">
        <v>0</v>
      </c>
      <c r="DE58" s="21">
        <v>0</v>
      </c>
      <c r="DF58" s="22">
        <v>0</v>
      </c>
      <c r="DG58" s="21">
        <v>0</v>
      </c>
      <c r="DH58" s="22" t="s">
        <v>490</v>
      </c>
      <c r="DI58" s="22">
        <v>0</v>
      </c>
      <c r="DJ58" s="22">
        <v>0</v>
      </c>
      <c r="DK58" s="22">
        <v>0</v>
      </c>
      <c r="DL58" s="22" t="s">
        <v>499</v>
      </c>
      <c r="DM58" s="26">
        <v>43055.595300925925</v>
      </c>
      <c r="DN58" s="20" t="s">
        <v>697</v>
      </c>
      <c r="DO58" s="22" t="s">
        <v>499</v>
      </c>
      <c r="DP58" s="59" t="s">
        <v>713</v>
      </c>
      <c r="DQ58" s="22" t="s">
        <v>710</v>
      </c>
      <c r="DR58" s="22">
        <v>0</v>
      </c>
      <c r="DS58" s="22" t="s">
        <v>499</v>
      </c>
      <c r="DT58" s="22">
        <v>0</v>
      </c>
      <c r="DU58" s="21">
        <v>0</v>
      </c>
      <c r="DV58" s="21">
        <v>0</v>
      </c>
      <c r="DW58" s="22" t="s">
        <v>694</v>
      </c>
      <c r="DX58" s="25" t="s">
        <v>695</v>
      </c>
      <c r="DY58" s="25" t="s">
        <v>694</v>
      </c>
      <c r="DZ58" s="22">
        <v>0</v>
      </c>
      <c r="EA58" s="22">
        <v>4927</v>
      </c>
      <c r="EB58" s="22">
        <v>0</v>
      </c>
      <c r="EC58" s="22" t="s">
        <v>496</v>
      </c>
      <c r="ED58" s="22" t="s">
        <v>694</v>
      </c>
      <c r="EE58" s="22">
        <v>0</v>
      </c>
      <c r="EF58" s="22">
        <v>0</v>
      </c>
      <c r="EG58" s="22">
        <v>0</v>
      </c>
      <c r="EH58" s="25">
        <v>28857106</v>
      </c>
      <c r="EI58" s="21">
        <v>0</v>
      </c>
      <c r="EJ58" s="21">
        <v>0</v>
      </c>
      <c r="EK58" s="21">
        <v>0</v>
      </c>
      <c r="EL58" s="22">
        <v>0</v>
      </c>
      <c r="EM58" s="22">
        <v>0</v>
      </c>
      <c r="EN58" s="22">
        <v>0</v>
      </c>
      <c r="EO58" s="22">
        <v>0</v>
      </c>
      <c r="EP58" s="22">
        <v>0</v>
      </c>
      <c r="EQ58" s="21">
        <v>683</v>
      </c>
      <c r="ER58" s="22">
        <v>902</v>
      </c>
      <c r="ES58" s="21">
        <v>683</v>
      </c>
      <c r="ET58" s="21">
        <v>0</v>
      </c>
      <c r="EU58" s="22" t="s">
        <v>490</v>
      </c>
      <c r="EV58" s="22" t="s">
        <v>517</v>
      </c>
      <c r="EW58" s="22">
        <v>0</v>
      </c>
      <c r="EX58" s="22">
        <v>0</v>
      </c>
      <c r="EY58" s="22">
        <v>0</v>
      </c>
      <c r="EZ58" s="22">
        <v>0</v>
      </c>
      <c r="FA58" s="22" t="s">
        <v>490</v>
      </c>
      <c r="FB58" s="22">
        <v>0</v>
      </c>
      <c r="FC58" s="22">
        <v>0</v>
      </c>
      <c r="FD58" s="22">
        <v>0</v>
      </c>
      <c r="FE58" s="22">
        <v>-1</v>
      </c>
      <c r="FF58" s="22">
        <v>0</v>
      </c>
      <c r="FG58" s="22">
        <v>0</v>
      </c>
      <c r="FH58" s="22">
        <v>0</v>
      </c>
      <c r="FI58" s="22" t="s">
        <v>491</v>
      </c>
      <c r="FJ58" s="22">
        <v>0</v>
      </c>
      <c r="FK58" s="22">
        <v>0</v>
      </c>
      <c r="FL58" s="22">
        <v>0</v>
      </c>
      <c r="FM58" s="21">
        <v>0</v>
      </c>
      <c r="FN58" s="22">
        <v>0</v>
      </c>
      <c r="FO58" s="22">
        <v>0</v>
      </c>
      <c r="FP58" s="22">
        <v>0</v>
      </c>
      <c r="FQ58" s="22">
        <v>0</v>
      </c>
      <c r="FR58" s="22">
        <v>0</v>
      </c>
      <c r="FS58" s="25" t="s">
        <v>20</v>
      </c>
      <c r="FT58" s="22">
        <v>0</v>
      </c>
      <c r="FU58" s="26">
        <v>43055.595300925925</v>
      </c>
      <c r="FV58" s="20">
        <v>0</v>
      </c>
      <c r="FW58" s="22">
        <v>0</v>
      </c>
      <c r="FX58" s="22">
        <v>0</v>
      </c>
      <c r="FY58" s="22">
        <v>0</v>
      </c>
      <c r="FZ58" s="22">
        <v>0</v>
      </c>
      <c r="GA58" s="33" t="s">
        <v>499</v>
      </c>
      <c r="GB58" s="4"/>
    </row>
    <row r="59" spans="1:184">
      <c r="A59" s="32">
        <v>43055</v>
      </c>
      <c r="B59" s="20">
        <v>43055.803657407407</v>
      </c>
      <c r="C59" s="21">
        <v>9985185</v>
      </c>
      <c r="D59" s="22" t="s">
        <v>1026</v>
      </c>
      <c r="E59" s="22" t="s">
        <v>38</v>
      </c>
      <c r="F59" s="67" t="s">
        <v>711</v>
      </c>
      <c r="G59" s="44"/>
      <c r="H59" s="44"/>
      <c r="I59" s="44"/>
      <c r="J59" s="44" t="s">
        <v>745</v>
      </c>
      <c r="K59" s="44"/>
      <c r="L59" s="44"/>
      <c r="M59" s="25" t="str">
        <f t="shared" si="9"/>
        <v>MATCH</v>
      </c>
      <c r="N59" s="64">
        <v>173000</v>
      </c>
      <c r="O59" s="25" t="str">
        <f t="shared" si="10"/>
        <v>MATCH</v>
      </c>
      <c r="P59" s="64">
        <v>173000</v>
      </c>
      <c r="Q59" s="68">
        <v>43055</v>
      </c>
      <c r="R59" s="68">
        <v>43055.803657407407</v>
      </c>
      <c r="S59" s="44" t="s">
        <v>132</v>
      </c>
      <c r="T59" s="44"/>
      <c r="U59" s="44" t="s">
        <v>744</v>
      </c>
      <c r="V59" s="44"/>
      <c r="W59" s="44"/>
      <c r="X59" s="25" t="str">
        <f t="shared" si="11"/>
        <v>MATCH</v>
      </c>
      <c r="Y59" s="69">
        <v>7514741</v>
      </c>
      <c r="Z59" s="25" t="str">
        <f t="shared" si="12"/>
        <v>MATCH</v>
      </c>
      <c r="AA59" s="44" t="s">
        <v>1</v>
      </c>
      <c r="AB59" s="44" t="s">
        <v>3</v>
      </c>
      <c r="AC59" s="44"/>
      <c r="AD59" s="44" t="s">
        <v>22</v>
      </c>
      <c r="AE59" s="44" t="s">
        <v>34</v>
      </c>
      <c r="AF59" s="44" t="s">
        <v>20</v>
      </c>
      <c r="AG59" s="44"/>
      <c r="AH59" s="44"/>
      <c r="AI59" s="44" t="s">
        <v>33</v>
      </c>
      <c r="AJ59" s="44" t="s">
        <v>20</v>
      </c>
      <c r="AK59" s="44" t="s">
        <v>33</v>
      </c>
      <c r="AL59" s="44"/>
      <c r="AM59" s="44"/>
      <c r="AN59" s="44"/>
      <c r="AO59" s="44"/>
      <c r="AP59" s="44"/>
      <c r="AQ59" s="25" t="str">
        <f t="shared" si="13"/>
        <v>MATCH</v>
      </c>
      <c r="AR59" s="44" t="s">
        <v>694</v>
      </c>
      <c r="AS59" s="44"/>
      <c r="AT59" s="25" t="str">
        <f t="shared" si="14"/>
        <v>MATCH</v>
      </c>
      <c r="AU59" s="44" t="s">
        <v>695</v>
      </c>
      <c r="AV59" s="44"/>
      <c r="AW59" s="44"/>
      <c r="AX59" s="44"/>
      <c r="AY59" s="44"/>
      <c r="AZ59" s="44" t="s">
        <v>744</v>
      </c>
      <c r="BA59" s="44" t="s">
        <v>744</v>
      </c>
      <c r="BB59" s="44"/>
      <c r="BC59" s="44"/>
      <c r="BD59" s="44"/>
      <c r="BE59" s="44"/>
      <c r="BF59" s="44" t="s">
        <v>743</v>
      </c>
      <c r="BG59" s="44" t="s">
        <v>743</v>
      </c>
      <c r="BH59" s="44"/>
      <c r="BI59" s="44"/>
      <c r="BJ59" s="44"/>
      <c r="BK59" s="44"/>
      <c r="BL59" s="44"/>
      <c r="BM59" s="44"/>
      <c r="BN59" s="44"/>
      <c r="BO59" s="44"/>
      <c r="BP59" s="44"/>
      <c r="BQ59" s="44"/>
      <c r="BR59" s="44" t="s">
        <v>130</v>
      </c>
      <c r="BS59" s="44" t="s">
        <v>117</v>
      </c>
      <c r="BT59" s="44" t="s">
        <v>0</v>
      </c>
      <c r="BU59" s="44" t="s">
        <v>4</v>
      </c>
      <c r="BV59" s="44" t="s">
        <v>116</v>
      </c>
      <c r="BW59" s="44" t="s">
        <v>129</v>
      </c>
      <c r="BX59" s="25" t="str">
        <f t="shared" si="15"/>
        <v>MATCH</v>
      </c>
      <c r="BY59" s="69">
        <v>28857107</v>
      </c>
      <c r="BZ59" s="25" t="str">
        <f t="shared" si="16"/>
        <v>MATCH</v>
      </c>
      <c r="CA59" s="22" t="s">
        <v>3</v>
      </c>
      <c r="CB59" s="22"/>
      <c r="CC59" s="22"/>
      <c r="CD59" s="22" t="s">
        <v>23</v>
      </c>
      <c r="CE59" s="22" t="s">
        <v>22</v>
      </c>
      <c r="CF59" s="22"/>
      <c r="CG59" s="22"/>
      <c r="CH59" s="22"/>
      <c r="CI59" s="22" t="s">
        <v>21</v>
      </c>
      <c r="CJ59" s="22" t="s">
        <v>1</v>
      </c>
      <c r="CK59" s="22"/>
      <c r="CL59" s="34"/>
      <c r="CM59" s="51"/>
      <c r="CN59" s="54">
        <f>LOOKUP(Y59,SACM!$A$2:$A$163,SACM!$A$2:$A$163)</f>
        <v>7514741</v>
      </c>
      <c r="CO59" s="24">
        <v>43055</v>
      </c>
      <c r="CP59" s="21">
        <v>728</v>
      </c>
      <c r="CQ59" s="21">
        <v>0</v>
      </c>
      <c r="CR59" s="21">
        <v>0</v>
      </c>
      <c r="CS59" s="21">
        <v>0</v>
      </c>
      <c r="CT59" s="22">
        <v>0</v>
      </c>
      <c r="CU59" s="21">
        <v>0</v>
      </c>
      <c r="CV59" s="21">
        <f t="shared" si="17"/>
        <v>173000</v>
      </c>
      <c r="CW59" s="23">
        <v>-173000</v>
      </c>
      <c r="CX59" s="22">
        <v>0</v>
      </c>
      <c r="CY59" s="21">
        <v>0</v>
      </c>
      <c r="CZ59" s="20">
        <v>43055.591666666667</v>
      </c>
      <c r="DA59" s="22" t="s">
        <v>501</v>
      </c>
      <c r="DB59" s="21">
        <v>6833321</v>
      </c>
      <c r="DC59" s="22" t="s">
        <v>712</v>
      </c>
      <c r="DD59" s="21">
        <v>0</v>
      </c>
      <c r="DE59" s="21">
        <v>0</v>
      </c>
      <c r="DF59" s="22">
        <v>0</v>
      </c>
      <c r="DG59" s="21">
        <v>0</v>
      </c>
      <c r="DH59" s="22" t="s">
        <v>490</v>
      </c>
      <c r="DI59" s="22">
        <v>0</v>
      </c>
      <c r="DJ59" s="22">
        <v>0</v>
      </c>
      <c r="DK59" s="22">
        <v>0</v>
      </c>
      <c r="DL59" s="22" t="s">
        <v>499</v>
      </c>
      <c r="DM59" s="26">
        <v>43055.595335648148</v>
      </c>
      <c r="DN59" s="20" t="s">
        <v>697</v>
      </c>
      <c r="DO59" s="22" t="s">
        <v>499</v>
      </c>
      <c r="DP59" s="59" t="s">
        <v>711</v>
      </c>
      <c r="DQ59" s="22" t="s">
        <v>710</v>
      </c>
      <c r="DR59" s="22">
        <v>0</v>
      </c>
      <c r="DS59" s="22" t="s">
        <v>499</v>
      </c>
      <c r="DT59" s="22">
        <v>0</v>
      </c>
      <c r="DU59" s="21">
        <v>0</v>
      </c>
      <c r="DV59" s="21">
        <v>0</v>
      </c>
      <c r="DW59" s="22" t="s">
        <v>694</v>
      </c>
      <c r="DX59" s="25" t="s">
        <v>695</v>
      </c>
      <c r="DY59" s="25" t="s">
        <v>694</v>
      </c>
      <c r="DZ59" s="22">
        <v>0</v>
      </c>
      <c r="EA59" s="22">
        <v>4925</v>
      </c>
      <c r="EB59" s="22">
        <v>0</v>
      </c>
      <c r="EC59" s="22" t="s">
        <v>496</v>
      </c>
      <c r="ED59" s="22" t="s">
        <v>694</v>
      </c>
      <c r="EE59" s="22">
        <v>0</v>
      </c>
      <c r="EF59" s="22">
        <v>0</v>
      </c>
      <c r="EG59" s="22">
        <v>0</v>
      </c>
      <c r="EH59" s="25">
        <v>28857107</v>
      </c>
      <c r="EI59" s="21">
        <v>0</v>
      </c>
      <c r="EJ59" s="21">
        <v>0</v>
      </c>
      <c r="EK59" s="21">
        <v>0</v>
      </c>
      <c r="EL59" s="22">
        <v>0</v>
      </c>
      <c r="EM59" s="22">
        <v>0</v>
      </c>
      <c r="EN59" s="22">
        <v>0</v>
      </c>
      <c r="EO59" s="22">
        <v>0</v>
      </c>
      <c r="EP59" s="22">
        <v>0</v>
      </c>
      <c r="EQ59" s="21">
        <v>683</v>
      </c>
      <c r="ER59" s="22">
        <v>902</v>
      </c>
      <c r="ES59" s="21">
        <v>683</v>
      </c>
      <c r="ET59" s="21">
        <v>0</v>
      </c>
      <c r="EU59" s="22" t="s">
        <v>490</v>
      </c>
      <c r="EV59" s="22" t="s">
        <v>517</v>
      </c>
      <c r="EW59" s="22">
        <v>0</v>
      </c>
      <c r="EX59" s="22">
        <v>0</v>
      </c>
      <c r="EY59" s="22">
        <v>0</v>
      </c>
      <c r="EZ59" s="22">
        <v>0</v>
      </c>
      <c r="FA59" s="22" t="s">
        <v>490</v>
      </c>
      <c r="FB59" s="22">
        <v>0</v>
      </c>
      <c r="FC59" s="22">
        <v>0</v>
      </c>
      <c r="FD59" s="22">
        <v>0</v>
      </c>
      <c r="FE59" s="22">
        <v>-1</v>
      </c>
      <c r="FF59" s="22">
        <v>0</v>
      </c>
      <c r="FG59" s="22">
        <v>0</v>
      </c>
      <c r="FH59" s="22">
        <v>0</v>
      </c>
      <c r="FI59" s="22" t="s">
        <v>491</v>
      </c>
      <c r="FJ59" s="22">
        <v>0</v>
      </c>
      <c r="FK59" s="22">
        <v>0</v>
      </c>
      <c r="FL59" s="22">
        <v>0</v>
      </c>
      <c r="FM59" s="21">
        <v>0</v>
      </c>
      <c r="FN59" s="22">
        <v>0</v>
      </c>
      <c r="FO59" s="22">
        <v>0</v>
      </c>
      <c r="FP59" s="22">
        <v>0</v>
      </c>
      <c r="FQ59" s="22">
        <v>0</v>
      </c>
      <c r="FR59" s="22">
        <v>0</v>
      </c>
      <c r="FS59" s="25" t="s">
        <v>20</v>
      </c>
      <c r="FT59" s="22">
        <v>0</v>
      </c>
      <c r="FU59" s="26">
        <v>43055.595335648148</v>
      </c>
      <c r="FV59" s="20">
        <v>0</v>
      </c>
      <c r="FW59" s="22">
        <v>0</v>
      </c>
      <c r="FX59" s="22">
        <v>0</v>
      </c>
      <c r="FY59" s="22">
        <v>0</v>
      </c>
      <c r="FZ59" s="22">
        <v>0</v>
      </c>
      <c r="GA59" s="33" t="s">
        <v>499</v>
      </c>
      <c r="GB59" s="4"/>
    </row>
    <row r="60" spans="1:184">
      <c r="A60" s="32">
        <v>43055</v>
      </c>
      <c r="B60" s="20">
        <v>43055.836562500001</v>
      </c>
      <c r="C60" s="21">
        <v>9985235</v>
      </c>
      <c r="D60" s="22" t="s">
        <v>1025</v>
      </c>
      <c r="E60" s="22" t="s">
        <v>38</v>
      </c>
      <c r="F60" s="67">
        <v>8900416084</v>
      </c>
      <c r="G60" s="44"/>
      <c r="H60" s="44"/>
      <c r="I60" s="44"/>
      <c r="J60" s="44" t="s">
        <v>1024</v>
      </c>
      <c r="K60" s="44"/>
      <c r="L60" s="44"/>
      <c r="M60" s="25" t="str">
        <f t="shared" si="9"/>
        <v>MATCH</v>
      </c>
      <c r="N60" s="64">
        <v>5110000</v>
      </c>
      <c r="O60" s="25" t="str">
        <f t="shared" si="10"/>
        <v>MATCH</v>
      </c>
      <c r="P60" s="64">
        <v>5110000</v>
      </c>
      <c r="Q60" s="68">
        <v>43055</v>
      </c>
      <c r="R60" s="68">
        <v>43055.836562500001</v>
      </c>
      <c r="S60" s="44"/>
      <c r="T60" s="44"/>
      <c r="U60" s="44" t="s">
        <v>1023</v>
      </c>
      <c r="V60" s="44"/>
      <c r="W60" s="44"/>
      <c r="X60" s="25" t="str">
        <f t="shared" si="11"/>
        <v>MATCH</v>
      </c>
      <c r="Y60" s="69">
        <v>7511194</v>
      </c>
      <c r="Z60" s="25" t="str">
        <f t="shared" si="12"/>
        <v>MATCH</v>
      </c>
      <c r="AA60" s="44" t="s">
        <v>1</v>
      </c>
      <c r="AB60" s="44" t="s">
        <v>3</v>
      </c>
      <c r="AC60" s="44"/>
      <c r="AD60" s="44" t="s">
        <v>22</v>
      </c>
      <c r="AE60" s="44" t="s">
        <v>34</v>
      </c>
      <c r="AF60" s="44" t="s">
        <v>20</v>
      </c>
      <c r="AG60" s="44"/>
      <c r="AH60" s="44"/>
      <c r="AI60" s="44" t="s">
        <v>33</v>
      </c>
      <c r="AJ60" s="44" t="s">
        <v>20</v>
      </c>
      <c r="AK60" s="44" t="s">
        <v>33</v>
      </c>
      <c r="AL60" s="44"/>
      <c r="AM60" s="44"/>
      <c r="AN60" s="44"/>
      <c r="AO60" s="44"/>
      <c r="AP60" s="44"/>
      <c r="AQ60" s="25" t="str">
        <f t="shared" si="13"/>
        <v>MATCH</v>
      </c>
      <c r="AR60" s="44" t="s">
        <v>32</v>
      </c>
      <c r="AS60" s="44"/>
      <c r="AT60" s="25" t="str">
        <f t="shared" si="14"/>
        <v>MATCH</v>
      </c>
      <c r="AU60" s="44" t="s">
        <v>31</v>
      </c>
      <c r="AV60" s="44"/>
      <c r="AW60" s="44"/>
      <c r="AX60" s="44"/>
      <c r="AY60" s="44"/>
      <c r="AZ60" s="44" t="s">
        <v>1022</v>
      </c>
      <c r="BA60" s="44" t="s">
        <v>1022</v>
      </c>
      <c r="BB60" s="44" t="s">
        <v>1021</v>
      </c>
      <c r="BC60" s="44"/>
      <c r="BD60" s="44"/>
      <c r="BE60" s="44"/>
      <c r="BF60" s="44" t="s">
        <v>159</v>
      </c>
      <c r="BG60" s="44" t="s">
        <v>159</v>
      </c>
      <c r="BH60" s="44"/>
      <c r="BI60" s="44"/>
      <c r="BJ60" s="44"/>
      <c r="BK60" s="44"/>
      <c r="BL60" s="44"/>
      <c r="BM60" s="44"/>
      <c r="BN60" s="44"/>
      <c r="BO60" s="44"/>
      <c r="BP60" s="44"/>
      <c r="BQ60" s="44"/>
      <c r="BR60" s="44" t="s">
        <v>100</v>
      </c>
      <c r="BS60" s="44" t="s">
        <v>26</v>
      </c>
      <c r="BT60" s="44" t="s">
        <v>0</v>
      </c>
      <c r="BU60" s="44" t="s">
        <v>4</v>
      </c>
      <c r="BV60" s="44" t="s">
        <v>25</v>
      </c>
      <c r="BW60" s="44" t="s">
        <v>99</v>
      </c>
      <c r="BX60" s="25" t="str">
        <f t="shared" si="15"/>
        <v>MATCH</v>
      </c>
      <c r="BY60" s="69">
        <v>28857556</v>
      </c>
      <c r="BZ60" s="25" t="str">
        <f t="shared" si="16"/>
        <v>MATCH</v>
      </c>
      <c r="CA60" s="22" t="s">
        <v>3</v>
      </c>
      <c r="CB60" s="22"/>
      <c r="CC60" s="22"/>
      <c r="CD60" s="22" t="s">
        <v>23</v>
      </c>
      <c r="CE60" s="22" t="s">
        <v>22</v>
      </c>
      <c r="CF60" s="22"/>
      <c r="CG60" s="22"/>
      <c r="CH60" s="22"/>
      <c r="CI60" s="22" t="s">
        <v>21</v>
      </c>
      <c r="CJ60" s="22" t="s">
        <v>1</v>
      </c>
      <c r="CK60" s="22"/>
      <c r="CL60" s="34"/>
      <c r="CM60" s="51"/>
      <c r="CN60" s="54">
        <f>LOOKUP(Y60,SACM!$A$2:$A$163,SACM!$A$2:$A$163)</f>
        <v>7511194</v>
      </c>
      <c r="CO60" s="24">
        <v>43055</v>
      </c>
      <c r="CP60" s="21">
        <v>0</v>
      </c>
      <c r="CQ60" s="21">
        <v>11757</v>
      </c>
      <c r="CR60" s="21">
        <v>0</v>
      </c>
      <c r="CS60" s="21">
        <v>3</v>
      </c>
      <c r="CT60" s="22">
        <v>3</v>
      </c>
      <c r="CU60" s="21">
        <v>-2</v>
      </c>
      <c r="CV60" s="21">
        <f t="shared" si="17"/>
        <v>5110000</v>
      </c>
      <c r="CW60" s="23">
        <v>-5110000</v>
      </c>
      <c r="CX60" s="22" t="s">
        <v>503</v>
      </c>
      <c r="CY60" s="21">
        <v>1</v>
      </c>
      <c r="CZ60" s="20">
        <v>43054.334085648145</v>
      </c>
      <c r="DA60" s="22" t="s">
        <v>501</v>
      </c>
      <c r="DB60" s="21">
        <v>6829774</v>
      </c>
      <c r="DC60" s="22" t="s">
        <v>2</v>
      </c>
      <c r="DD60" s="21">
        <v>85941</v>
      </c>
      <c r="DE60" s="21">
        <v>2</v>
      </c>
      <c r="DF60" s="22">
        <v>0</v>
      </c>
      <c r="DG60" s="21">
        <v>0</v>
      </c>
      <c r="DH60" s="22" t="s">
        <v>490</v>
      </c>
      <c r="DI60" s="22">
        <v>0</v>
      </c>
      <c r="DJ60" s="22">
        <v>0</v>
      </c>
      <c r="DK60" s="22">
        <v>0</v>
      </c>
      <c r="DL60" s="22" t="s">
        <v>499</v>
      </c>
      <c r="DM60" s="26">
        <v>43055.628240740742</v>
      </c>
      <c r="DN60" s="20" t="s">
        <v>503</v>
      </c>
      <c r="DO60" s="22">
        <v>0</v>
      </c>
      <c r="DP60" s="59">
        <v>8900416084</v>
      </c>
      <c r="DQ60" s="22" t="s">
        <v>523</v>
      </c>
      <c r="DR60" s="22">
        <v>0</v>
      </c>
      <c r="DS60" s="22">
        <v>0</v>
      </c>
      <c r="DT60" s="22">
        <v>0</v>
      </c>
      <c r="DU60" s="21">
        <v>0</v>
      </c>
      <c r="DV60" s="21">
        <v>0</v>
      </c>
      <c r="DW60" s="22">
        <v>0</v>
      </c>
      <c r="DX60" s="25" t="s">
        <v>31</v>
      </c>
      <c r="DY60" s="25" t="s">
        <v>32</v>
      </c>
      <c r="DZ60" s="22">
        <v>0</v>
      </c>
      <c r="EA60" s="22">
        <v>0</v>
      </c>
      <c r="EB60" s="22">
        <v>0</v>
      </c>
      <c r="EC60" s="22" t="s">
        <v>496</v>
      </c>
      <c r="ED60" s="22">
        <v>0</v>
      </c>
      <c r="EE60" s="22" t="s">
        <v>21</v>
      </c>
      <c r="EF60" s="22">
        <v>0</v>
      </c>
      <c r="EG60" s="22" t="s">
        <v>490</v>
      </c>
      <c r="EH60" s="25">
        <v>28857556</v>
      </c>
      <c r="EI60" s="21">
        <v>0</v>
      </c>
      <c r="EJ60" s="21">
        <v>3</v>
      </c>
      <c r="EK60" s="21">
        <v>0</v>
      </c>
      <c r="EL60" s="22" t="s">
        <v>490</v>
      </c>
      <c r="EM60" s="22">
        <v>0</v>
      </c>
      <c r="EN60" s="22">
        <v>0</v>
      </c>
      <c r="EO60" s="22" t="s">
        <v>490</v>
      </c>
      <c r="EP60" s="22">
        <v>1</v>
      </c>
      <c r="EQ60" s="21">
        <v>0</v>
      </c>
      <c r="ER60" s="22">
        <v>402</v>
      </c>
      <c r="ES60" s="21">
        <v>4</v>
      </c>
      <c r="ET60" s="21">
        <v>0</v>
      </c>
      <c r="EU60" s="22" t="s">
        <v>490</v>
      </c>
      <c r="EV60" s="22" t="s">
        <v>253</v>
      </c>
      <c r="EW60" s="22">
        <v>0</v>
      </c>
      <c r="EX60" s="22">
        <v>0</v>
      </c>
      <c r="EY60" s="22">
        <v>0</v>
      </c>
      <c r="EZ60" s="22">
        <v>0</v>
      </c>
      <c r="FA60" s="22" t="s">
        <v>490</v>
      </c>
      <c r="FB60" s="22">
        <v>0</v>
      </c>
      <c r="FC60" s="22">
        <v>0</v>
      </c>
      <c r="FD60" s="22" t="s">
        <v>494</v>
      </c>
      <c r="FE60" s="22">
        <v>0</v>
      </c>
      <c r="FF60" s="22" t="s">
        <v>493</v>
      </c>
      <c r="FG60" s="22" t="s">
        <v>492</v>
      </c>
      <c r="FH60" s="22">
        <v>0</v>
      </c>
      <c r="FI60" s="22" t="s">
        <v>491</v>
      </c>
      <c r="FJ60" s="22">
        <v>0</v>
      </c>
      <c r="FK60" s="22" t="s">
        <v>503</v>
      </c>
      <c r="FL60" s="22">
        <v>-5110000</v>
      </c>
      <c r="FM60" s="21" t="s">
        <v>490</v>
      </c>
      <c r="FN60" s="22">
        <v>0</v>
      </c>
      <c r="FO60" s="22">
        <v>0</v>
      </c>
      <c r="FP60" s="22" t="s">
        <v>490</v>
      </c>
      <c r="FQ60" s="22">
        <v>0</v>
      </c>
      <c r="FR60" s="22">
        <v>0</v>
      </c>
      <c r="FS60" s="25" t="s">
        <v>20</v>
      </c>
      <c r="FT60" s="22">
        <v>0</v>
      </c>
      <c r="FU60" s="26">
        <v>43055.628240740742</v>
      </c>
      <c r="FV60" s="20" t="s">
        <v>21</v>
      </c>
      <c r="FW60" s="22">
        <v>0</v>
      </c>
      <c r="FX60" s="22">
        <v>0</v>
      </c>
      <c r="FY60" s="22">
        <v>0</v>
      </c>
      <c r="FZ60" s="22">
        <v>39741</v>
      </c>
      <c r="GA60" s="33" t="s">
        <v>490</v>
      </c>
      <c r="GB60" s="4"/>
    </row>
    <row r="61" spans="1:184">
      <c r="A61" s="32">
        <v>43055</v>
      </c>
      <c r="B61" s="20">
        <v>43055.837500000001</v>
      </c>
      <c r="C61" s="21">
        <v>9985242</v>
      </c>
      <c r="D61" s="22" t="s">
        <v>1020</v>
      </c>
      <c r="E61" s="22" t="s">
        <v>38</v>
      </c>
      <c r="F61" s="67">
        <v>178258260</v>
      </c>
      <c r="G61" s="44"/>
      <c r="H61" s="44"/>
      <c r="I61" s="44"/>
      <c r="J61" s="44" t="s">
        <v>1019</v>
      </c>
      <c r="K61" s="44"/>
      <c r="L61" s="44"/>
      <c r="M61" s="25" t="str">
        <f t="shared" si="9"/>
        <v>MATCH</v>
      </c>
      <c r="N61" s="64">
        <v>620</v>
      </c>
      <c r="O61" s="25" t="str">
        <f t="shared" si="10"/>
        <v>MATCH</v>
      </c>
      <c r="P61" s="64">
        <v>818.09</v>
      </c>
      <c r="Q61" s="68">
        <v>43056</v>
      </c>
      <c r="R61" s="68">
        <v>43055.837500000001</v>
      </c>
      <c r="S61" s="44" t="s">
        <v>100</v>
      </c>
      <c r="T61" s="44"/>
      <c r="U61" s="44"/>
      <c r="V61" s="44"/>
      <c r="W61" s="44"/>
      <c r="X61" s="25" t="str">
        <f t="shared" si="11"/>
        <v>MATCH</v>
      </c>
      <c r="Y61" s="69">
        <v>7512468</v>
      </c>
      <c r="Z61" s="25" t="str">
        <f t="shared" si="12"/>
        <v>MATCH</v>
      </c>
      <c r="AA61" s="44" t="s">
        <v>1</v>
      </c>
      <c r="AB61" s="44" t="s">
        <v>9</v>
      </c>
      <c r="AC61" s="44"/>
      <c r="AD61" s="44" t="s">
        <v>23</v>
      </c>
      <c r="AE61" s="44" t="s">
        <v>64</v>
      </c>
      <c r="AF61" s="44" t="s">
        <v>20</v>
      </c>
      <c r="AG61" s="44"/>
      <c r="AH61" s="44"/>
      <c r="AI61" s="44" t="s">
        <v>33</v>
      </c>
      <c r="AJ61" s="44" t="s">
        <v>48</v>
      </c>
      <c r="AK61" s="44" t="s">
        <v>33</v>
      </c>
      <c r="AL61" s="44"/>
      <c r="AM61" s="44"/>
      <c r="AN61" s="44"/>
      <c r="AO61" s="44"/>
      <c r="AP61" s="44"/>
      <c r="AQ61" s="25" t="str">
        <f t="shared" si="13"/>
        <v>MATCH</v>
      </c>
      <c r="AR61" s="44" t="s">
        <v>63</v>
      </c>
      <c r="AS61" s="44"/>
      <c r="AT61" s="25" t="str">
        <f t="shared" si="14"/>
        <v>MATCH</v>
      </c>
      <c r="AU61" s="44" t="s">
        <v>121</v>
      </c>
      <c r="AV61" s="44"/>
      <c r="AW61" s="44"/>
      <c r="AX61" s="44"/>
      <c r="AY61" s="44" t="s">
        <v>62</v>
      </c>
      <c r="AZ61" s="44" t="s">
        <v>61</v>
      </c>
      <c r="BA61" s="44" t="s">
        <v>61</v>
      </c>
      <c r="BB61" s="44"/>
      <c r="BC61" s="44" t="s">
        <v>60</v>
      </c>
      <c r="BD61" s="44"/>
      <c r="BE61" s="44" t="s">
        <v>59</v>
      </c>
      <c r="BF61" s="44" t="s">
        <v>211</v>
      </c>
      <c r="BG61" s="44" t="s">
        <v>211</v>
      </c>
      <c r="BH61" s="44" t="s">
        <v>210</v>
      </c>
      <c r="BI61" s="44" t="s">
        <v>184</v>
      </c>
      <c r="BJ61" s="44"/>
      <c r="BK61" s="44" t="s">
        <v>183</v>
      </c>
      <c r="BL61" s="44"/>
      <c r="BM61" s="44"/>
      <c r="BN61" s="44"/>
      <c r="BO61" s="44"/>
      <c r="BP61" s="44"/>
      <c r="BQ61" s="44"/>
      <c r="BR61" s="44" t="s">
        <v>100</v>
      </c>
      <c r="BS61" s="44" t="s">
        <v>26</v>
      </c>
      <c r="BT61" s="44" t="s">
        <v>0</v>
      </c>
      <c r="BU61" s="44" t="s">
        <v>4</v>
      </c>
      <c r="BV61" s="44" t="s">
        <v>25</v>
      </c>
      <c r="BW61" s="44" t="s">
        <v>99</v>
      </c>
      <c r="BX61" s="25" t="str">
        <f t="shared" si="15"/>
        <v>MATCH</v>
      </c>
      <c r="BY61" s="69">
        <v>28857570</v>
      </c>
      <c r="BZ61" s="25" t="str">
        <f t="shared" si="16"/>
        <v>MATCH</v>
      </c>
      <c r="CA61" s="22" t="s">
        <v>9</v>
      </c>
      <c r="CB61" s="22"/>
      <c r="CC61" s="22"/>
      <c r="CD61" s="22" t="s">
        <v>22</v>
      </c>
      <c r="CE61" s="22" t="s">
        <v>22</v>
      </c>
      <c r="CF61" s="22"/>
      <c r="CG61" s="22"/>
      <c r="CH61" s="22"/>
      <c r="CI61" s="22" t="s">
        <v>21</v>
      </c>
      <c r="CJ61" s="22" t="s">
        <v>1</v>
      </c>
      <c r="CK61" s="22"/>
      <c r="CL61" s="34"/>
      <c r="CM61" s="51"/>
      <c r="CN61" s="54">
        <f>LOOKUP(Y61,SACM!$A$2:$A$163,SACM!$A$2:$A$163)</f>
        <v>7512468</v>
      </c>
      <c r="CO61" s="24">
        <v>43056</v>
      </c>
      <c r="CP61" s="21">
        <v>0</v>
      </c>
      <c r="CQ61" s="21">
        <v>18097</v>
      </c>
      <c r="CR61" s="21">
        <v>2</v>
      </c>
      <c r="CS61" s="21">
        <v>1</v>
      </c>
      <c r="CT61" s="21">
        <v>2</v>
      </c>
      <c r="CU61" s="21">
        <v>3</v>
      </c>
      <c r="CV61" s="21">
        <f t="shared" si="17"/>
        <v>620</v>
      </c>
      <c r="CW61" s="23">
        <v>-620</v>
      </c>
      <c r="CX61" s="22" t="s">
        <v>547</v>
      </c>
      <c r="CY61" s="21">
        <v>2</v>
      </c>
      <c r="CZ61" s="20">
        <v>43054.629224537035</v>
      </c>
      <c r="DA61" s="22" t="s">
        <v>501</v>
      </c>
      <c r="DB61" s="21">
        <v>6831048</v>
      </c>
      <c r="DC61" s="22" t="s">
        <v>500</v>
      </c>
      <c r="DD61" s="21">
        <v>85961</v>
      </c>
      <c r="DE61" s="21">
        <v>3</v>
      </c>
      <c r="DF61" s="22">
        <v>0</v>
      </c>
      <c r="DG61" s="21">
        <v>0</v>
      </c>
      <c r="DH61" s="22" t="s">
        <v>490</v>
      </c>
      <c r="DI61" s="22">
        <v>0</v>
      </c>
      <c r="DJ61" s="22">
        <v>0</v>
      </c>
      <c r="DK61" s="22">
        <v>0</v>
      </c>
      <c r="DL61" s="22" t="s">
        <v>499</v>
      </c>
      <c r="DM61" s="26">
        <v>43055.629166666666</v>
      </c>
      <c r="DN61" s="20" t="s">
        <v>544</v>
      </c>
      <c r="DO61" s="22">
        <v>0</v>
      </c>
      <c r="DP61" s="59">
        <v>178258260</v>
      </c>
      <c r="DQ61" s="22" t="s">
        <v>497</v>
      </c>
      <c r="DR61" s="22">
        <v>0</v>
      </c>
      <c r="DS61" s="22">
        <v>0</v>
      </c>
      <c r="DT61" s="22">
        <v>0</v>
      </c>
      <c r="DU61" s="21">
        <v>0</v>
      </c>
      <c r="DV61" s="21">
        <v>0</v>
      </c>
      <c r="DW61" s="22">
        <v>0</v>
      </c>
      <c r="DX61" s="25" t="s">
        <v>121</v>
      </c>
      <c r="DY61" s="25" t="s">
        <v>63</v>
      </c>
      <c r="DZ61" s="22">
        <v>0</v>
      </c>
      <c r="EA61" s="22">
        <v>0</v>
      </c>
      <c r="EB61" s="22">
        <v>0</v>
      </c>
      <c r="EC61" s="22" t="s">
        <v>496</v>
      </c>
      <c r="ED61" s="22">
        <v>0</v>
      </c>
      <c r="EE61" s="22" t="s">
        <v>21</v>
      </c>
      <c r="EF61" s="22">
        <v>0</v>
      </c>
      <c r="EG61" s="22" t="s">
        <v>499</v>
      </c>
      <c r="EH61" s="25">
        <v>28857570</v>
      </c>
      <c r="EI61" s="21">
        <v>0</v>
      </c>
      <c r="EJ61" s="21">
        <v>1</v>
      </c>
      <c r="EK61" s="21">
        <v>0</v>
      </c>
      <c r="EL61" s="22" t="s">
        <v>490</v>
      </c>
      <c r="EM61" s="22">
        <v>0</v>
      </c>
      <c r="EN61" s="22">
        <v>0</v>
      </c>
      <c r="EO61" s="22" t="s">
        <v>490</v>
      </c>
      <c r="EP61" s="22">
        <v>99</v>
      </c>
      <c r="EQ61" s="21">
        <v>0</v>
      </c>
      <c r="ER61" s="22">
        <v>2</v>
      </c>
      <c r="ES61" s="21">
        <v>501</v>
      </c>
      <c r="ET61" s="21">
        <v>0</v>
      </c>
      <c r="EU61" s="22" t="s">
        <v>490</v>
      </c>
      <c r="EV61" s="22" t="s">
        <v>253</v>
      </c>
      <c r="EW61" s="22">
        <v>0</v>
      </c>
      <c r="EX61" s="22">
        <v>0</v>
      </c>
      <c r="EY61" s="22">
        <v>0</v>
      </c>
      <c r="EZ61" s="22">
        <v>0</v>
      </c>
      <c r="FA61" s="22" t="s">
        <v>490</v>
      </c>
      <c r="FB61" s="22">
        <v>0</v>
      </c>
      <c r="FC61" s="22">
        <v>0</v>
      </c>
      <c r="FD61" s="22" t="s">
        <v>494</v>
      </c>
      <c r="FE61" s="22">
        <v>0</v>
      </c>
      <c r="FF61" s="22" t="s">
        <v>493</v>
      </c>
      <c r="FG61" s="22" t="s">
        <v>492</v>
      </c>
      <c r="FH61" s="22">
        <v>0</v>
      </c>
      <c r="FI61" s="22" t="s">
        <v>491</v>
      </c>
      <c r="FJ61" s="22">
        <v>0</v>
      </c>
      <c r="FK61" s="22">
        <v>0</v>
      </c>
      <c r="FL61" s="22">
        <v>-620</v>
      </c>
      <c r="FM61" s="21" t="s">
        <v>490</v>
      </c>
      <c r="FN61" s="22">
        <v>0</v>
      </c>
      <c r="FO61" s="22">
        <v>0</v>
      </c>
      <c r="FP61" s="22" t="s">
        <v>490</v>
      </c>
      <c r="FQ61" s="22">
        <v>0</v>
      </c>
      <c r="FR61" s="22">
        <v>0</v>
      </c>
      <c r="FS61" s="25" t="s">
        <v>20</v>
      </c>
      <c r="FT61" s="22">
        <v>0</v>
      </c>
      <c r="FU61" s="26">
        <v>43055.629166666666</v>
      </c>
      <c r="FV61" s="20" t="s">
        <v>543</v>
      </c>
      <c r="FW61" s="22">
        <v>0</v>
      </c>
      <c r="FX61" s="22">
        <v>0</v>
      </c>
      <c r="FY61" s="22">
        <v>0</v>
      </c>
      <c r="FZ61" s="22">
        <v>43054</v>
      </c>
      <c r="GA61" s="33" t="s">
        <v>490</v>
      </c>
      <c r="GB61" s="4"/>
    </row>
    <row r="62" spans="1:184">
      <c r="A62" s="32">
        <v>43055</v>
      </c>
      <c r="B62" s="20">
        <v>43055.635497685187</v>
      </c>
      <c r="C62" s="21">
        <v>9976827</v>
      </c>
      <c r="D62" s="22" t="s">
        <v>338</v>
      </c>
      <c r="E62" s="22" t="s">
        <v>38</v>
      </c>
      <c r="F62" s="67">
        <v>30897541</v>
      </c>
      <c r="G62" s="44"/>
      <c r="H62" s="44"/>
      <c r="I62" s="44"/>
      <c r="J62" s="44" t="s">
        <v>337</v>
      </c>
      <c r="K62" s="44"/>
      <c r="L62" s="44"/>
      <c r="M62" s="25" t="str">
        <f t="shared" si="9"/>
        <v>MATCH</v>
      </c>
      <c r="N62" s="64">
        <v>8860000</v>
      </c>
      <c r="O62" s="25" t="str">
        <f t="shared" si="10"/>
        <v>MATCH</v>
      </c>
      <c r="P62" s="64">
        <v>8860000</v>
      </c>
      <c r="Q62" s="68">
        <v>43055</v>
      </c>
      <c r="R62" s="68">
        <v>43055.635497685187</v>
      </c>
      <c r="S62" s="44" t="s">
        <v>27</v>
      </c>
      <c r="T62" s="44"/>
      <c r="U62" s="44" t="s">
        <v>336</v>
      </c>
      <c r="V62" s="44"/>
      <c r="W62" s="44"/>
      <c r="X62" s="25" t="str">
        <f t="shared" si="11"/>
        <v>MATCH</v>
      </c>
      <c r="Y62" s="69">
        <v>7511557</v>
      </c>
      <c r="Z62" s="25" t="str">
        <f t="shared" si="12"/>
        <v>MATCH</v>
      </c>
      <c r="AA62" s="44" t="s">
        <v>1</v>
      </c>
      <c r="AB62" s="44" t="s">
        <v>3</v>
      </c>
      <c r="AC62" s="44"/>
      <c r="AD62" s="44" t="s">
        <v>22</v>
      </c>
      <c r="AE62" s="44" t="s">
        <v>34</v>
      </c>
      <c r="AF62" s="44" t="s">
        <v>20</v>
      </c>
      <c r="AG62" s="44"/>
      <c r="AH62" s="44"/>
      <c r="AI62" s="44" t="s">
        <v>33</v>
      </c>
      <c r="AJ62" s="44" t="s">
        <v>20</v>
      </c>
      <c r="AK62" s="44" t="s">
        <v>33</v>
      </c>
      <c r="AL62" s="44"/>
      <c r="AM62" s="44"/>
      <c r="AN62" s="44"/>
      <c r="AO62" s="44"/>
      <c r="AP62" s="44"/>
      <c r="AQ62" s="25" t="str">
        <f t="shared" si="13"/>
        <v>MATCH</v>
      </c>
      <c r="AR62" s="44" t="s">
        <v>32</v>
      </c>
      <c r="AS62" s="44"/>
      <c r="AT62" s="25" t="str">
        <f t="shared" si="14"/>
        <v>MATCH</v>
      </c>
      <c r="AU62" s="44" t="s">
        <v>73</v>
      </c>
      <c r="AV62" s="44"/>
      <c r="AW62" s="44"/>
      <c r="AX62" s="44"/>
      <c r="AY62" s="44"/>
      <c r="AZ62" s="44" t="s">
        <v>335</v>
      </c>
      <c r="BA62" s="44" t="s">
        <v>335</v>
      </c>
      <c r="BB62" s="44" t="s">
        <v>334</v>
      </c>
      <c r="BC62" s="44"/>
      <c r="BD62" s="44"/>
      <c r="BE62" s="44"/>
      <c r="BF62" s="44" t="s">
        <v>333</v>
      </c>
      <c r="BG62" s="44" t="s">
        <v>333</v>
      </c>
      <c r="BH62" s="44"/>
      <c r="BI62" s="44"/>
      <c r="BJ62" s="44"/>
      <c r="BK62" s="44"/>
      <c r="BL62" s="44"/>
      <c r="BM62" s="44"/>
      <c r="BN62" s="44"/>
      <c r="BO62" s="44"/>
      <c r="BP62" s="44"/>
      <c r="BQ62" s="44"/>
      <c r="BR62" s="44" t="s">
        <v>27</v>
      </c>
      <c r="BS62" s="44" t="s">
        <v>26</v>
      </c>
      <c r="BT62" s="44" t="s">
        <v>0</v>
      </c>
      <c r="BU62" s="44" t="s">
        <v>4</v>
      </c>
      <c r="BV62" s="44" t="s">
        <v>25</v>
      </c>
      <c r="BW62" s="44" t="s">
        <v>24</v>
      </c>
      <c r="BX62" s="25" t="str">
        <f t="shared" si="15"/>
        <v>MATCH</v>
      </c>
      <c r="BY62" s="69">
        <v>28854432</v>
      </c>
      <c r="BZ62" s="25" t="str">
        <f t="shared" si="16"/>
        <v>MATCH</v>
      </c>
      <c r="CA62" s="22" t="s">
        <v>3</v>
      </c>
      <c r="CB62" s="22"/>
      <c r="CC62" s="22"/>
      <c r="CD62" s="22" t="s">
        <v>23</v>
      </c>
      <c r="CE62" s="22" t="s">
        <v>22</v>
      </c>
      <c r="CF62" s="22"/>
      <c r="CG62" s="22"/>
      <c r="CH62" s="22"/>
      <c r="CI62" s="22" t="s">
        <v>21</v>
      </c>
      <c r="CJ62" s="22" t="s">
        <v>1</v>
      </c>
      <c r="CK62" s="22"/>
      <c r="CL62" s="34"/>
      <c r="CM62" s="51"/>
      <c r="CN62" s="54">
        <f>LOOKUP(Y62,SACM!$A$2:$A$163,SACM!$A$2:$A$163)</f>
        <v>7511557</v>
      </c>
      <c r="CO62" s="24">
        <v>43055</v>
      </c>
      <c r="CP62" s="21">
        <v>726</v>
      </c>
      <c r="CQ62" s="21">
        <v>14664</v>
      </c>
      <c r="CR62" s="21">
        <v>0</v>
      </c>
      <c r="CS62" s="21">
        <v>5</v>
      </c>
      <c r="CT62" s="21">
        <v>3</v>
      </c>
      <c r="CU62" s="21">
        <v>-2</v>
      </c>
      <c r="CV62" s="21">
        <f t="shared" si="17"/>
        <v>8860000</v>
      </c>
      <c r="CW62" s="23">
        <v>-8860000</v>
      </c>
      <c r="CX62" s="22" t="s">
        <v>503</v>
      </c>
      <c r="CY62" s="21">
        <v>1</v>
      </c>
      <c r="CZ62" s="20">
        <v>43054.476770833331</v>
      </c>
      <c r="DA62" s="22" t="s">
        <v>501</v>
      </c>
      <c r="DB62" s="21">
        <v>6830137</v>
      </c>
      <c r="DC62" s="22" t="s">
        <v>526</v>
      </c>
      <c r="DD62" s="21">
        <v>85950</v>
      </c>
      <c r="DE62" s="21">
        <v>2</v>
      </c>
      <c r="DF62" s="22">
        <v>0</v>
      </c>
      <c r="DG62" s="21">
        <v>0</v>
      </c>
      <c r="DH62" s="22" t="s">
        <v>490</v>
      </c>
      <c r="DI62" s="22">
        <v>0</v>
      </c>
      <c r="DJ62" s="22">
        <v>0</v>
      </c>
      <c r="DK62" s="22">
        <v>0</v>
      </c>
      <c r="DL62" s="22" t="s">
        <v>499</v>
      </c>
      <c r="DM62" s="26">
        <v>43055.427175925928</v>
      </c>
      <c r="DN62" s="20" t="s">
        <v>503</v>
      </c>
      <c r="DO62" s="22">
        <v>0</v>
      </c>
      <c r="DP62" s="59">
        <v>30897541</v>
      </c>
      <c r="DQ62" s="22" t="s">
        <v>525</v>
      </c>
      <c r="DR62" s="22">
        <v>0</v>
      </c>
      <c r="DS62" s="22">
        <v>0</v>
      </c>
      <c r="DT62" s="22">
        <v>0</v>
      </c>
      <c r="DU62" s="21">
        <v>0</v>
      </c>
      <c r="DV62" s="21">
        <v>0</v>
      </c>
      <c r="DW62" s="22">
        <v>0</v>
      </c>
      <c r="DX62" s="25" t="s">
        <v>73</v>
      </c>
      <c r="DY62" s="25" t="s">
        <v>32</v>
      </c>
      <c r="DZ62" s="22">
        <v>0</v>
      </c>
      <c r="EA62" s="22">
        <v>0</v>
      </c>
      <c r="EB62" s="22">
        <v>0</v>
      </c>
      <c r="EC62" s="22" t="s">
        <v>496</v>
      </c>
      <c r="ED62" s="22">
        <v>0</v>
      </c>
      <c r="EE62" s="22" t="s">
        <v>21</v>
      </c>
      <c r="EF62" s="22">
        <v>0</v>
      </c>
      <c r="EG62" s="22" t="s">
        <v>490</v>
      </c>
      <c r="EH62" s="25">
        <v>28854432</v>
      </c>
      <c r="EI62" s="21">
        <v>0</v>
      </c>
      <c r="EJ62" s="21">
        <v>3</v>
      </c>
      <c r="EK62" s="21">
        <v>0</v>
      </c>
      <c r="EL62" s="22" t="s">
        <v>490</v>
      </c>
      <c r="EM62" s="22">
        <v>0</v>
      </c>
      <c r="EN62" s="22">
        <v>0</v>
      </c>
      <c r="EO62" s="22" t="s">
        <v>490</v>
      </c>
      <c r="EP62" s="22">
        <v>1</v>
      </c>
      <c r="EQ62" s="21">
        <v>0</v>
      </c>
      <c r="ER62" s="22">
        <v>5</v>
      </c>
      <c r="ES62" s="21">
        <v>4</v>
      </c>
      <c r="ET62" s="21">
        <v>0</v>
      </c>
      <c r="EU62" s="22" t="s">
        <v>490</v>
      </c>
      <c r="EV62" s="22" t="s">
        <v>524</v>
      </c>
      <c r="EW62" s="22">
        <v>0</v>
      </c>
      <c r="EX62" s="22">
        <v>0</v>
      </c>
      <c r="EY62" s="22">
        <v>0</v>
      </c>
      <c r="EZ62" s="22">
        <v>0</v>
      </c>
      <c r="FA62" s="22" t="s">
        <v>490</v>
      </c>
      <c r="FB62" s="22">
        <v>0</v>
      </c>
      <c r="FC62" s="22">
        <v>0</v>
      </c>
      <c r="FD62" s="22" t="s">
        <v>494</v>
      </c>
      <c r="FE62" s="22">
        <v>0</v>
      </c>
      <c r="FF62" s="22" t="s">
        <v>493</v>
      </c>
      <c r="FG62" s="22" t="s">
        <v>492</v>
      </c>
      <c r="FH62" s="22">
        <v>0</v>
      </c>
      <c r="FI62" s="22" t="s">
        <v>491</v>
      </c>
      <c r="FJ62" s="22">
        <v>0</v>
      </c>
      <c r="FK62" s="22" t="s">
        <v>503</v>
      </c>
      <c r="FL62" s="22">
        <v>-8860000</v>
      </c>
      <c r="FM62" s="21" t="s">
        <v>490</v>
      </c>
      <c r="FN62" s="22">
        <v>0</v>
      </c>
      <c r="FO62" s="22">
        <v>0</v>
      </c>
      <c r="FP62" s="22" t="s">
        <v>490</v>
      </c>
      <c r="FQ62" s="22">
        <v>0</v>
      </c>
      <c r="FR62" s="22">
        <v>0</v>
      </c>
      <c r="FS62" s="25" t="s">
        <v>20</v>
      </c>
      <c r="FT62" s="22">
        <v>0</v>
      </c>
      <c r="FU62" s="26">
        <v>43055.427175925928</v>
      </c>
      <c r="FV62" s="20" t="s">
        <v>21</v>
      </c>
      <c r="FW62" s="22">
        <v>0</v>
      </c>
      <c r="FX62" s="22">
        <v>0</v>
      </c>
      <c r="FY62" s="22">
        <v>0</v>
      </c>
      <c r="FZ62" s="22">
        <v>40967</v>
      </c>
      <c r="GA62" s="33" t="s">
        <v>490</v>
      </c>
      <c r="GB62" s="4"/>
    </row>
    <row r="63" spans="1:184">
      <c r="A63" s="32">
        <v>43055</v>
      </c>
      <c r="B63" s="20">
        <v>43055.656875000001</v>
      </c>
      <c r="C63" s="21">
        <v>9976855</v>
      </c>
      <c r="D63" s="22" t="s">
        <v>177</v>
      </c>
      <c r="E63" s="22" t="s">
        <v>38</v>
      </c>
      <c r="F63" s="67">
        <v>3111598</v>
      </c>
      <c r="G63" s="44"/>
      <c r="H63" s="44"/>
      <c r="I63" s="44"/>
      <c r="J63" s="44" t="s">
        <v>175</v>
      </c>
      <c r="K63" s="44"/>
      <c r="L63" s="44"/>
      <c r="M63" s="25" t="str">
        <f t="shared" si="9"/>
        <v>MATCH</v>
      </c>
      <c r="N63" s="64">
        <v>1000000</v>
      </c>
      <c r="O63" s="25" t="str">
        <f t="shared" si="10"/>
        <v>MATCH</v>
      </c>
      <c r="P63" s="64">
        <v>1000000</v>
      </c>
      <c r="Q63" s="68">
        <v>43055</v>
      </c>
      <c r="R63" s="68">
        <v>43055.656875000001</v>
      </c>
      <c r="S63" s="44" t="s">
        <v>169</v>
      </c>
      <c r="T63" s="44"/>
      <c r="U63" s="44"/>
      <c r="V63" s="44"/>
      <c r="W63" s="44"/>
      <c r="X63" s="25" t="str">
        <f t="shared" si="11"/>
        <v>MATCH</v>
      </c>
      <c r="Y63" s="69">
        <v>7514309</v>
      </c>
      <c r="Z63" s="25" t="str">
        <f t="shared" si="12"/>
        <v>MATCH</v>
      </c>
      <c r="AA63" s="44" t="s">
        <v>1</v>
      </c>
      <c r="AB63" s="44" t="s">
        <v>3</v>
      </c>
      <c r="AC63" s="44" t="s">
        <v>174</v>
      </c>
      <c r="AD63" s="44" t="s">
        <v>22</v>
      </c>
      <c r="AE63" s="44" t="s">
        <v>34</v>
      </c>
      <c r="AF63" s="44" t="s">
        <v>20</v>
      </c>
      <c r="AG63" s="44"/>
      <c r="AH63" s="44"/>
      <c r="AI63" s="44" t="s">
        <v>33</v>
      </c>
      <c r="AJ63" s="44" t="s">
        <v>20</v>
      </c>
      <c r="AK63" s="44" t="s">
        <v>33</v>
      </c>
      <c r="AL63" s="44"/>
      <c r="AM63" s="44"/>
      <c r="AN63" s="44"/>
      <c r="AO63" s="44"/>
      <c r="AP63" s="44"/>
      <c r="AQ63" s="25" t="str">
        <f t="shared" si="13"/>
        <v>MATCH</v>
      </c>
      <c r="AR63" s="44" t="s">
        <v>173</v>
      </c>
      <c r="AS63" s="44"/>
      <c r="AT63" s="25" t="str">
        <f t="shared" si="14"/>
        <v>MATCH</v>
      </c>
      <c r="AU63" s="44" t="s">
        <v>172</v>
      </c>
      <c r="AV63" s="44"/>
      <c r="AW63" s="44"/>
      <c r="AX63" s="44"/>
      <c r="AY63" s="44" t="s">
        <v>72</v>
      </c>
      <c r="AZ63" s="44" t="s">
        <v>171</v>
      </c>
      <c r="BA63" s="44" t="s">
        <v>171</v>
      </c>
      <c r="BB63" s="44" t="s">
        <v>170</v>
      </c>
      <c r="BC63" s="44" t="s">
        <v>101</v>
      </c>
      <c r="BD63" s="44"/>
      <c r="BE63" s="44" t="s">
        <v>59</v>
      </c>
      <c r="BF63" s="44" t="s">
        <v>110</v>
      </c>
      <c r="BG63" s="44" t="s">
        <v>110</v>
      </c>
      <c r="BH63" s="44"/>
      <c r="BI63" s="44"/>
      <c r="BJ63" s="44"/>
      <c r="BK63" s="44"/>
      <c r="BL63" s="44"/>
      <c r="BM63" s="44"/>
      <c r="BN63" s="44"/>
      <c r="BO63" s="44"/>
      <c r="BP63" s="44"/>
      <c r="BQ63" s="44"/>
      <c r="BR63" s="44" t="s">
        <v>169</v>
      </c>
      <c r="BS63" s="44" t="s">
        <v>168</v>
      </c>
      <c r="BT63" s="44" t="s">
        <v>167</v>
      </c>
      <c r="BU63" s="44" t="s">
        <v>166</v>
      </c>
      <c r="BV63" s="44" t="s">
        <v>165</v>
      </c>
      <c r="BW63" s="44" t="s">
        <v>164</v>
      </c>
      <c r="BX63" s="25" t="str">
        <f t="shared" si="15"/>
        <v>MATCH</v>
      </c>
      <c r="BY63" s="69">
        <v>28854670</v>
      </c>
      <c r="BZ63" s="25" t="str">
        <f t="shared" si="16"/>
        <v>MATCH</v>
      </c>
      <c r="CA63" s="22" t="s">
        <v>3</v>
      </c>
      <c r="CB63" s="22"/>
      <c r="CC63" s="22"/>
      <c r="CD63" s="22" t="s">
        <v>23</v>
      </c>
      <c r="CE63" s="22" t="s">
        <v>22</v>
      </c>
      <c r="CF63" s="22"/>
      <c r="CG63" s="22"/>
      <c r="CH63" s="22"/>
      <c r="CI63" s="22" t="s">
        <v>21</v>
      </c>
      <c r="CJ63" s="22" t="s">
        <v>1</v>
      </c>
      <c r="CK63" s="22"/>
      <c r="CL63" s="34"/>
      <c r="CM63" s="51"/>
      <c r="CN63" s="54">
        <f>LOOKUP(Y63,SACM!$A$2:$A$163,SACM!$A$2:$A$163)</f>
        <v>7514309</v>
      </c>
      <c r="CO63" s="24">
        <v>43055</v>
      </c>
      <c r="CP63" s="21">
        <v>770</v>
      </c>
      <c r="CQ63" s="21">
        <v>20614</v>
      </c>
      <c r="CR63" s="21">
        <v>0</v>
      </c>
      <c r="CS63" s="21">
        <v>1</v>
      </c>
      <c r="CT63" s="22">
        <v>3</v>
      </c>
      <c r="CU63" s="21">
        <v>-2</v>
      </c>
      <c r="CV63" s="21">
        <f t="shared" si="17"/>
        <v>1000000</v>
      </c>
      <c r="CW63" s="23">
        <v>-1000000</v>
      </c>
      <c r="CX63" s="22" t="s">
        <v>522</v>
      </c>
      <c r="CY63" s="21">
        <v>1</v>
      </c>
      <c r="CZ63" s="20">
        <v>43055.435081018521</v>
      </c>
      <c r="DA63" s="22" t="s">
        <v>501</v>
      </c>
      <c r="DB63" s="21">
        <v>6832889</v>
      </c>
      <c r="DC63" s="22" t="s">
        <v>555</v>
      </c>
      <c r="DD63" s="21">
        <v>85992</v>
      </c>
      <c r="DE63" s="21">
        <v>2</v>
      </c>
      <c r="DF63" s="22">
        <v>0</v>
      </c>
      <c r="DG63" s="21">
        <v>0</v>
      </c>
      <c r="DH63" s="22" t="s">
        <v>490</v>
      </c>
      <c r="DI63" s="22">
        <v>0</v>
      </c>
      <c r="DJ63" s="22">
        <v>0</v>
      </c>
      <c r="DK63" s="22">
        <v>0</v>
      </c>
      <c r="DL63" s="22" t="s">
        <v>499</v>
      </c>
      <c r="DM63" s="26">
        <v>43055.448553240742</v>
      </c>
      <c r="DN63" s="20" t="s">
        <v>552</v>
      </c>
      <c r="DO63" s="22">
        <v>0</v>
      </c>
      <c r="DP63" s="59">
        <v>3111598</v>
      </c>
      <c r="DQ63" s="22" t="s">
        <v>534</v>
      </c>
      <c r="DR63" s="22">
        <v>0</v>
      </c>
      <c r="DS63" s="22">
        <v>0</v>
      </c>
      <c r="DT63" s="22">
        <v>0</v>
      </c>
      <c r="DU63" s="21">
        <v>0</v>
      </c>
      <c r="DV63" s="21">
        <v>0</v>
      </c>
      <c r="DW63" s="22">
        <v>0</v>
      </c>
      <c r="DX63" s="25" t="s">
        <v>172</v>
      </c>
      <c r="DY63" s="25" t="s">
        <v>173</v>
      </c>
      <c r="DZ63" s="22">
        <v>0</v>
      </c>
      <c r="EA63" s="22">
        <v>0</v>
      </c>
      <c r="EB63" s="22">
        <v>0</v>
      </c>
      <c r="EC63" s="22" t="s">
        <v>496</v>
      </c>
      <c r="ED63" s="22">
        <v>0</v>
      </c>
      <c r="EE63" s="22" t="s">
        <v>21</v>
      </c>
      <c r="EF63" s="22">
        <v>0</v>
      </c>
      <c r="EG63" s="22" t="s">
        <v>490</v>
      </c>
      <c r="EH63" s="25">
        <v>28854670</v>
      </c>
      <c r="EI63" s="21">
        <v>0</v>
      </c>
      <c r="EJ63" s="21">
        <v>3</v>
      </c>
      <c r="EK63" s="21">
        <v>0</v>
      </c>
      <c r="EL63" s="22" t="s">
        <v>490</v>
      </c>
      <c r="EM63" s="22">
        <v>0</v>
      </c>
      <c r="EN63" s="22">
        <v>0</v>
      </c>
      <c r="EO63" s="22" t="s">
        <v>490</v>
      </c>
      <c r="EP63" s="22">
        <v>1</v>
      </c>
      <c r="EQ63" s="21">
        <v>0</v>
      </c>
      <c r="ER63" s="22">
        <v>921</v>
      </c>
      <c r="ES63" s="21">
        <v>861</v>
      </c>
      <c r="ET63" s="21">
        <v>0</v>
      </c>
      <c r="EU63" s="22" t="s">
        <v>490</v>
      </c>
      <c r="EV63" s="22" t="s">
        <v>517</v>
      </c>
      <c r="EW63" s="22">
        <v>0</v>
      </c>
      <c r="EX63" s="22">
        <v>0</v>
      </c>
      <c r="EY63" s="22">
        <v>0</v>
      </c>
      <c r="EZ63" s="22">
        <v>0</v>
      </c>
      <c r="FA63" s="22" t="s">
        <v>490</v>
      </c>
      <c r="FB63" s="22">
        <v>0</v>
      </c>
      <c r="FC63" s="22">
        <v>0</v>
      </c>
      <c r="FD63" s="22" t="s">
        <v>494</v>
      </c>
      <c r="FE63" s="22">
        <v>0</v>
      </c>
      <c r="FF63" s="22" t="s">
        <v>493</v>
      </c>
      <c r="FG63" s="22" t="s">
        <v>492</v>
      </c>
      <c r="FH63" s="22">
        <v>0</v>
      </c>
      <c r="FI63" s="22" t="s">
        <v>491</v>
      </c>
      <c r="FJ63" s="22">
        <v>0</v>
      </c>
      <c r="FK63" s="22" t="s">
        <v>503</v>
      </c>
      <c r="FL63" s="22">
        <v>-1000000</v>
      </c>
      <c r="FM63" s="21" t="s">
        <v>490</v>
      </c>
      <c r="FN63" s="22">
        <v>0</v>
      </c>
      <c r="FO63" s="22">
        <v>0</v>
      </c>
      <c r="FP63" s="22" t="s">
        <v>490</v>
      </c>
      <c r="FQ63" s="22">
        <v>0</v>
      </c>
      <c r="FR63" s="22">
        <v>0</v>
      </c>
      <c r="FS63" s="25" t="s">
        <v>20</v>
      </c>
      <c r="FT63" s="22">
        <v>0</v>
      </c>
      <c r="FU63" s="26">
        <v>43055.448553240742</v>
      </c>
      <c r="FV63" s="20" t="s">
        <v>21</v>
      </c>
      <c r="FW63" s="22">
        <v>0</v>
      </c>
      <c r="FX63" s="22">
        <v>0</v>
      </c>
      <c r="FY63" s="22">
        <v>0</v>
      </c>
      <c r="FZ63" s="22">
        <v>43055</v>
      </c>
      <c r="GA63" s="33" t="s">
        <v>490</v>
      </c>
      <c r="GB63" s="4"/>
    </row>
    <row r="64" spans="1:184">
      <c r="A64" s="32">
        <v>43055</v>
      </c>
      <c r="B64" s="20">
        <v>43055.604722222219</v>
      </c>
      <c r="C64" s="21">
        <v>9976771</v>
      </c>
      <c r="D64" s="22" t="s">
        <v>221</v>
      </c>
      <c r="E64" s="22" t="s">
        <v>38</v>
      </c>
      <c r="F64" s="67">
        <v>13174174</v>
      </c>
      <c r="G64" s="44"/>
      <c r="H64" s="44"/>
      <c r="I64" s="44"/>
      <c r="J64" s="44" t="s">
        <v>220</v>
      </c>
      <c r="K64" s="44"/>
      <c r="L64" s="44"/>
      <c r="M64" s="25" t="str">
        <f t="shared" si="9"/>
        <v>MATCH</v>
      </c>
      <c r="N64" s="64">
        <v>16141.09</v>
      </c>
      <c r="O64" s="25" t="str">
        <f t="shared" si="10"/>
        <v>MATCH</v>
      </c>
      <c r="P64" s="64">
        <v>21255.394366500001</v>
      </c>
      <c r="Q64" s="68">
        <v>43055</v>
      </c>
      <c r="R64" s="68">
        <v>43055.604722222219</v>
      </c>
      <c r="S64" s="44" t="s">
        <v>27</v>
      </c>
      <c r="T64" s="44"/>
      <c r="U64" s="44" t="s">
        <v>219</v>
      </c>
      <c r="V64" s="44"/>
      <c r="W64" s="44"/>
      <c r="X64" s="25" t="str">
        <f t="shared" si="11"/>
        <v>MATCH</v>
      </c>
      <c r="Y64" s="69">
        <v>7514220</v>
      </c>
      <c r="Z64" s="25" t="str">
        <f t="shared" si="12"/>
        <v>MATCH</v>
      </c>
      <c r="AA64" s="44" t="s">
        <v>1</v>
      </c>
      <c r="AB64" s="44" t="s">
        <v>9</v>
      </c>
      <c r="AC64" s="44"/>
      <c r="AD64" s="44" t="s">
        <v>22</v>
      </c>
      <c r="AE64" s="44" t="s">
        <v>34</v>
      </c>
      <c r="AF64" s="44" t="s">
        <v>20</v>
      </c>
      <c r="AG64" s="44"/>
      <c r="AH64" s="44"/>
      <c r="AI64" s="44" t="s">
        <v>33</v>
      </c>
      <c r="AJ64" s="44" t="s">
        <v>20</v>
      </c>
      <c r="AK64" s="44" t="s">
        <v>33</v>
      </c>
      <c r="AL64" s="44"/>
      <c r="AM64" s="44"/>
      <c r="AN64" s="44"/>
      <c r="AO64" s="44"/>
      <c r="AP64" s="44"/>
      <c r="AQ64" s="25" t="str">
        <f t="shared" si="13"/>
        <v>MATCH</v>
      </c>
      <c r="AR64" s="44" t="s">
        <v>63</v>
      </c>
      <c r="AS64" s="44"/>
      <c r="AT64" s="25" t="str">
        <f t="shared" si="14"/>
        <v>MATCH</v>
      </c>
      <c r="AU64" s="44" t="s">
        <v>31</v>
      </c>
      <c r="AV64" s="44"/>
      <c r="AW64" s="44"/>
      <c r="AX64" s="44"/>
      <c r="AY64" s="44"/>
      <c r="AZ64" s="44" t="s">
        <v>219</v>
      </c>
      <c r="BA64" s="44" t="s">
        <v>219</v>
      </c>
      <c r="BB64" s="44"/>
      <c r="BC64" s="44"/>
      <c r="BD64" s="44"/>
      <c r="BE64" s="44"/>
      <c r="BF64" s="44" t="s">
        <v>218</v>
      </c>
      <c r="BG64" s="44" t="s">
        <v>218</v>
      </c>
      <c r="BH64" s="44" t="s">
        <v>217</v>
      </c>
      <c r="BI64" s="44"/>
      <c r="BJ64" s="44"/>
      <c r="BK64" s="44"/>
      <c r="BL64" s="44" t="s">
        <v>216</v>
      </c>
      <c r="BM64" s="44" t="s">
        <v>216</v>
      </c>
      <c r="BN64" s="44" t="s">
        <v>215</v>
      </c>
      <c r="BO64" s="44" t="s">
        <v>184</v>
      </c>
      <c r="BP64" s="44"/>
      <c r="BQ64" s="44" t="s">
        <v>183</v>
      </c>
      <c r="BR64" s="44" t="s">
        <v>27</v>
      </c>
      <c r="BS64" s="44" t="s">
        <v>26</v>
      </c>
      <c r="BT64" s="44" t="s">
        <v>0</v>
      </c>
      <c r="BU64" s="44" t="s">
        <v>4</v>
      </c>
      <c r="BV64" s="44" t="s">
        <v>25</v>
      </c>
      <c r="BW64" s="44" t="s">
        <v>24</v>
      </c>
      <c r="BX64" s="25" t="str">
        <f t="shared" si="15"/>
        <v>MATCH</v>
      </c>
      <c r="BY64" s="69">
        <v>28853718</v>
      </c>
      <c r="BZ64" s="25" t="str">
        <f t="shared" si="16"/>
        <v>MATCH</v>
      </c>
      <c r="CA64" s="22" t="s">
        <v>9</v>
      </c>
      <c r="CB64" s="22"/>
      <c r="CC64" s="22"/>
      <c r="CD64" s="22" t="s">
        <v>23</v>
      </c>
      <c r="CE64" s="22" t="s">
        <v>22</v>
      </c>
      <c r="CF64" s="22"/>
      <c r="CG64" s="22"/>
      <c r="CH64" s="22"/>
      <c r="CI64" s="22" t="s">
        <v>21</v>
      </c>
      <c r="CJ64" s="22" t="s">
        <v>1</v>
      </c>
      <c r="CK64" s="22"/>
      <c r="CL64" s="34"/>
      <c r="CM64" s="51"/>
      <c r="CN64" s="54">
        <f>LOOKUP(Y64,SACM!$A$2:$A$163,SACM!$A$2:$A$163)</f>
        <v>7514220</v>
      </c>
      <c r="CO64" s="24">
        <v>43055</v>
      </c>
      <c r="CP64" s="21">
        <v>726</v>
      </c>
      <c r="CQ64" s="21">
        <v>19295</v>
      </c>
      <c r="CR64" s="21">
        <v>2</v>
      </c>
      <c r="CS64" s="21">
        <v>3</v>
      </c>
      <c r="CT64" s="22">
        <v>3</v>
      </c>
      <c r="CU64" s="21">
        <v>-2</v>
      </c>
      <c r="CV64" s="21">
        <f t="shared" si="17"/>
        <v>16141.09</v>
      </c>
      <c r="CW64" s="23">
        <v>-16141.09</v>
      </c>
      <c r="CX64" s="22" t="s">
        <v>503</v>
      </c>
      <c r="CY64" s="21">
        <v>1</v>
      </c>
      <c r="CZ64" s="20">
        <v>43055.377627314818</v>
      </c>
      <c r="DA64" s="22" t="s">
        <v>501</v>
      </c>
      <c r="DB64" s="21">
        <v>6832800</v>
      </c>
      <c r="DC64" s="22" t="s">
        <v>8</v>
      </c>
      <c r="DD64" s="21">
        <v>85985</v>
      </c>
      <c r="DE64" s="21">
        <v>2</v>
      </c>
      <c r="DF64" s="22">
        <v>0</v>
      </c>
      <c r="DG64" s="21">
        <v>0</v>
      </c>
      <c r="DH64" s="22" t="s">
        <v>490</v>
      </c>
      <c r="DI64" s="22">
        <v>0</v>
      </c>
      <c r="DJ64" s="22">
        <v>0</v>
      </c>
      <c r="DK64" s="22">
        <v>0</v>
      </c>
      <c r="DL64" s="22" t="s">
        <v>499</v>
      </c>
      <c r="DM64" s="26">
        <v>43055.39640046296</v>
      </c>
      <c r="DN64" s="20" t="s">
        <v>535</v>
      </c>
      <c r="DO64" s="22">
        <v>0</v>
      </c>
      <c r="DP64" s="59">
        <v>13174174</v>
      </c>
      <c r="DQ64" s="22" t="s">
        <v>534</v>
      </c>
      <c r="DR64" s="22">
        <v>0</v>
      </c>
      <c r="DS64" s="22" t="s">
        <v>499</v>
      </c>
      <c r="DT64" s="22">
        <v>0</v>
      </c>
      <c r="DU64" s="21">
        <v>0</v>
      </c>
      <c r="DV64" s="21">
        <v>0</v>
      </c>
      <c r="DW64" s="22" t="s">
        <v>63</v>
      </c>
      <c r="DX64" s="25" t="s">
        <v>31</v>
      </c>
      <c r="DY64" s="25" t="s">
        <v>63</v>
      </c>
      <c r="DZ64" s="22">
        <v>0</v>
      </c>
      <c r="EA64" s="22">
        <v>0</v>
      </c>
      <c r="EB64" s="22">
        <v>0</v>
      </c>
      <c r="EC64" s="22" t="s">
        <v>496</v>
      </c>
      <c r="ED64" s="22">
        <v>0</v>
      </c>
      <c r="EE64" s="22" t="s">
        <v>21</v>
      </c>
      <c r="EF64" s="22">
        <v>0</v>
      </c>
      <c r="EG64" s="22" t="s">
        <v>490</v>
      </c>
      <c r="EH64" s="25">
        <v>28853718</v>
      </c>
      <c r="EI64" s="21">
        <v>0</v>
      </c>
      <c r="EJ64" s="21">
        <v>3</v>
      </c>
      <c r="EK64" s="21">
        <v>0</v>
      </c>
      <c r="EL64" s="22" t="s">
        <v>490</v>
      </c>
      <c r="EM64" s="22">
        <v>0</v>
      </c>
      <c r="EN64" s="22">
        <v>0</v>
      </c>
      <c r="EO64" s="22" t="s">
        <v>490</v>
      </c>
      <c r="EP64" s="22">
        <v>1</v>
      </c>
      <c r="EQ64" s="21">
        <v>501</v>
      </c>
      <c r="ER64" s="22">
        <v>402</v>
      </c>
      <c r="ES64" s="21">
        <v>501</v>
      </c>
      <c r="ET64" s="21">
        <v>0</v>
      </c>
      <c r="EU64" s="22" t="s">
        <v>490</v>
      </c>
      <c r="EV64" s="22" t="s">
        <v>524</v>
      </c>
      <c r="EW64" s="22">
        <v>0</v>
      </c>
      <c r="EX64" s="22">
        <v>0</v>
      </c>
      <c r="EY64" s="22">
        <v>0</v>
      </c>
      <c r="EZ64" s="22">
        <v>0</v>
      </c>
      <c r="FA64" s="22" t="s">
        <v>490</v>
      </c>
      <c r="FB64" s="22">
        <v>0</v>
      </c>
      <c r="FC64" s="22">
        <v>0</v>
      </c>
      <c r="FD64" s="22" t="s">
        <v>494</v>
      </c>
      <c r="FE64" s="22">
        <v>-1</v>
      </c>
      <c r="FF64" s="22" t="s">
        <v>493</v>
      </c>
      <c r="FG64" s="22" t="s">
        <v>492</v>
      </c>
      <c r="FH64" s="22">
        <v>0</v>
      </c>
      <c r="FI64" s="22" t="s">
        <v>491</v>
      </c>
      <c r="FJ64" s="22">
        <v>0</v>
      </c>
      <c r="FK64" s="22">
        <v>0</v>
      </c>
      <c r="FL64" s="22">
        <v>-16139.58</v>
      </c>
      <c r="FM64" s="21" t="s">
        <v>499</v>
      </c>
      <c r="FN64" s="22">
        <v>501</v>
      </c>
      <c r="FO64" s="22" t="s">
        <v>63</v>
      </c>
      <c r="FP64" s="22" t="s">
        <v>499</v>
      </c>
      <c r="FQ64" s="22">
        <v>0</v>
      </c>
      <c r="FR64" s="22">
        <v>0</v>
      </c>
      <c r="FS64" s="25" t="s">
        <v>20</v>
      </c>
      <c r="FT64" s="22">
        <v>0</v>
      </c>
      <c r="FU64" s="26">
        <v>43055.39640046296</v>
      </c>
      <c r="FV64" s="20" t="s">
        <v>21</v>
      </c>
      <c r="FW64" s="22">
        <v>0</v>
      </c>
      <c r="FX64" s="22">
        <v>0</v>
      </c>
      <c r="FY64" s="22">
        <v>0</v>
      </c>
      <c r="FZ64" s="22">
        <v>41507</v>
      </c>
      <c r="GA64" s="33" t="s">
        <v>490</v>
      </c>
      <c r="GB64" s="4"/>
    </row>
    <row r="65" spans="1:184">
      <c r="A65" s="32">
        <v>43055</v>
      </c>
      <c r="B65" s="20">
        <v>43055.790162037039</v>
      </c>
      <c r="C65" s="21">
        <v>9985149</v>
      </c>
      <c r="D65" s="22" t="s">
        <v>1018</v>
      </c>
      <c r="E65" s="22" t="s">
        <v>38</v>
      </c>
      <c r="F65" s="67">
        <v>30897541</v>
      </c>
      <c r="G65" s="44"/>
      <c r="H65" s="44"/>
      <c r="I65" s="44"/>
      <c r="J65" s="44" t="s">
        <v>363</v>
      </c>
      <c r="K65" s="44" t="s">
        <v>799</v>
      </c>
      <c r="L65" s="44"/>
      <c r="M65" s="25" t="str">
        <f t="shared" si="9"/>
        <v>MATCH</v>
      </c>
      <c r="N65" s="64">
        <v>955100.71</v>
      </c>
      <c r="O65" s="25" t="str">
        <f t="shared" si="10"/>
        <v>MATCH</v>
      </c>
      <c r="P65" s="64">
        <v>955100.71</v>
      </c>
      <c r="Q65" s="68">
        <v>43055</v>
      </c>
      <c r="R65" s="68">
        <v>43055.790162037039</v>
      </c>
      <c r="S65" s="44" t="s">
        <v>27</v>
      </c>
      <c r="T65" s="44"/>
      <c r="U65" s="44" t="s">
        <v>798</v>
      </c>
      <c r="V65" s="68">
        <v>43055.8125</v>
      </c>
      <c r="W65" s="44"/>
      <c r="X65" s="25" t="str">
        <f t="shared" si="11"/>
        <v>MATCH</v>
      </c>
      <c r="Y65" s="69">
        <v>7510184</v>
      </c>
      <c r="Z65" s="25" t="str">
        <f t="shared" si="12"/>
        <v>MATCH</v>
      </c>
      <c r="AA65" s="44" t="s">
        <v>1</v>
      </c>
      <c r="AB65" s="44" t="s">
        <v>3</v>
      </c>
      <c r="AC65" s="44"/>
      <c r="AD65" s="44" t="s">
        <v>23</v>
      </c>
      <c r="AE65" s="44" t="s">
        <v>34</v>
      </c>
      <c r="AF65" s="44" t="s">
        <v>20</v>
      </c>
      <c r="AG65" s="44"/>
      <c r="AH65" s="44"/>
      <c r="AI65" s="44" t="s">
        <v>33</v>
      </c>
      <c r="AJ65" s="44" t="s">
        <v>48</v>
      </c>
      <c r="AK65" s="44" t="s">
        <v>33</v>
      </c>
      <c r="AL65" s="44"/>
      <c r="AM65" s="44"/>
      <c r="AN65" s="44"/>
      <c r="AO65" s="44"/>
      <c r="AP65" s="44"/>
      <c r="AQ65" s="25" t="str">
        <f t="shared" si="13"/>
        <v>MATCH</v>
      </c>
      <c r="AR65" s="44" t="s">
        <v>121</v>
      </c>
      <c r="AS65" s="44"/>
      <c r="AT65" s="25" t="str">
        <f t="shared" si="14"/>
        <v>MATCH</v>
      </c>
      <c r="AU65" s="44" t="s">
        <v>31</v>
      </c>
      <c r="AV65" s="44"/>
      <c r="AW65" s="44"/>
      <c r="AX65" s="44"/>
      <c r="AY65" s="44" t="s">
        <v>62</v>
      </c>
      <c r="AZ65" s="44" t="s">
        <v>798</v>
      </c>
      <c r="BA65" s="44" t="s">
        <v>798</v>
      </c>
      <c r="BB65" s="44"/>
      <c r="BC65" s="44"/>
      <c r="BD65" s="44"/>
      <c r="BE65" s="44"/>
      <c r="BF65" s="44" t="s">
        <v>103</v>
      </c>
      <c r="BG65" s="44" t="s">
        <v>103</v>
      </c>
      <c r="BH65" s="44" t="s">
        <v>102</v>
      </c>
      <c r="BI65" s="44" t="s">
        <v>101</v>
      </c>
      <c r="BJ65" s="44"/>
      <c r="BK65" s="44" t="s">
        <v>59</v>
      </c>
      <c r="BL65" s="44"/>
      <c r="BM65" s="44"/>
      <c r="BN65" s="44"/>
      <c r="BO65" s="44"/>
      <c r="BP65" s="44"/>
      <c r="BQ65" s="44"/>
      <c r="BR65" s="44" t="s">
        <v>796</v>
      </c>
      <c r="BS65" s="44" t="s">
        <v>235</v>
      </c>
      <c r="BT65" s="44" t="s">
        <v>382</v>
      </c>
      <c r="BU65" s="44" t="s">
        <v>381</v>
      </c>
      <c r="BV65" s="44" t="s">
        <v>234</v>
      </c>
      <c r="BW65" s="44" t="s">
        <v>795</v>
      </c>
      <c r="BX65" s="25" t="str">
        <f t="shared" si="15"/>
        <v>MATCH</v>
      </c>
      <c r="BY65" s="69">
        <v>28856927</v>
      </c>
      <c r="BZ65" s="25" t="str">
        <f t="shared" si="16"/>
        <v>MATCH</v>
      </c>
      <c r="CA65" s="22" t="s">
        <v>3</v>
      </c>
      <c r="CB65" s="22"/>
      <c r="CC65" s="22"/>
      <c r="CD65" s="22" t="s">
        <v>22</v>
      </c>
      <c r="CE65" s="22" t="s">
        <v>22</v>
      </c>
      <c r="CF65" s="22"/>
      <c r="CG65" s="22"/>
      <c r="CH65" s="21">
        <v>104345</v>
      </c>
      <c r="CI65" s="22" t="s">
        <v>109</v>
      </c>
      <c r="CJ65" s="22" t="s">
        <v>1</v>
      </c>
      <c r="CK65" s="22"/>
      <c r="CL65" s="34"/>
      <c r="CM65" s="51"/>
      <c r="CN65" s="54">
        <f>LOOKUP(Y65,SACM!$A$2:$A$163,SACM!$A$2:$A$163)</f>
        <v>7510184</v>
      </c>
      <c r="CO65" s="24">
        <v>43055</v>
      </c>
      <c r="CP65" s="21">
        <v>726</v>
      </c>
      <c r="CQ65" s="21">
        <v>21761</v>
      </c>
      <c r="CR65" s="21">
        <v>0</v>
      </c>
      <c r="CS65" s="21">
        <v>1</v>
      </c>
      <c r="CT65" s="21">
        <v>0</v>
      </c>
      <c r="CU65" s="21">
        <v>116000</v>
      </c>
      <c r="CV65" s="21">
        <f t="shared" si="17"/>
        <v>955100.71</v>
      </c>
      <c r="CW65" s="23">
        <v>-955100.71</v>
      </c>
      <c r="CX65" s="22" t="s">
        <v>545</v>
      </c>
      <c r="CY65" s="21">
        <v>1</v>
      </c>
      <c r="CZ65" s="20">
        <v>43053.532418981478</v>
      </c>
      <c r="DA65" s="22" t="s">
        <v>501</v>
      </c>
      <c r="DB65" s="21">
        <v>6828764</v>
      </c>
      <c r="DC65" s="22" t="s">
        <v>526</v>
      </c>
      <c r="DD65" s="21">
        <v>85909</v>
      </c>
      <c r="DE65" s="21">
        <v>0</v>
      </c>
      <c r="DF65" s="22">
        <v>0</v>
      </c>
      <c r="DG65" s="21">
        <v>0</v>
      </c>
      <c r="DH65" s="22" t="s">
        <v>490</v>
      </c>
      <c r="DI65" s="22">
        <v>0</v>
      </c>
      <c r="DJ65" s="22">
        <v>0</v>
      </c>
      <c r="DK65" s="22">
        <v>0</v>
      </c>
      <c r="DL65" s="22" t="s">
        <v>499</v>
      </c>
      <c r="DM65" s="26">
        <v>43055.581828703704</v>
      </c>
      <c r="DN65" s="20" t="s">
        <v>544</v>
      </c>
      <c r="DO65" s="22">
        <v>0</v>
      </c>
      <c r="DP65" s="59">
        <v>30897541</v>
      </c>
      <c r="DQ65" s="22" t="s">
        <v>525</v>
      </c>
      <c r="DR65" s="22">
        <v>0</v>
      </c>
      <c r="DS65" s="22">
        <v>0</v>
      </c>
      <c r="DT65" s="22">
        <v>0</v>
      </c>
      <c r="DU65" s="21">
        <v>0</v>
      </c>
      <c r="DV65" s="21">
        <v>0</v>
      </c>
      <c r="DW65" s="22">
        <v>0</v>
      </c>
      <c r="DX65" s="25" t="s">
        <v>31</v>
      </c>
      <c r="DY65" s="25" t="s">
        <v>121</v>
      </c>
      <c r="DZ65" s="22">
        <v>0</v>
      </c>
      <c r="EA65" s="22">
        <v>0</v>
      </c>
      <c r="EB65" s="22">
        <v>0</v>
      </c>
      <c r="EC65" s="22" t="s">
        <v>496</v>
      </c>
      <c r="ED65" s="22">
        <v>0</v>
      </c>
      <c r="EE65" s="22" t="s">
        <v>21</v>
      </c>
      <c r="EF65" s="22">
        <v>0</v>
      </c>
      <c r="EG65" s="22" t="s">
        <v>490</v>
      </c>
      <c r="EH65" s="25">
        <v>28856927</v>
      </c>
      <c r="EI65" s="21">
        <v>0</v>
      </c>
      <c r="EJ65" s="21">
        <v>1</v>
      </c>
      <c r="EK65" s="21">
        <v>0</v>
      </c>
      <c r="EL65" s="22" t="s">
        <v>490</v>
      </c>
      <c r="EM65" s="22">
        <v>0</v>
      </c>
      <c r="EN65" s="22">
        <v>0</v>
      </c>
      <c r="EO65" s="22" t="s">
        <v>490</v>
      </c>
      <c r="EP65" s="22">
        <v>1</v>
      </c>
      <c r="EQ65" s="21">
        <v>0</v>
      </c>
      <c r="ER65" s="22">
        <v>402</v>
      </c>
      <c r="ES65" s="21">
        <v>2</v>
      </c>
      <c r="ET65" s="21">
        <v>0</v>
      </c>
      <c r="EU65" s="22" t="s">
        <v>490</v>
      </c>
      <c r="EV65" s="22" t="s">
        <v>524</v>
      </c>
      <c r="EW65" s="22">
        <v>0</v>
      </c>
      <c r="EX65" s="22">
        <v>0</v>
      </c>
      <c r="EY65" s="22">
        <v>0</v>
      </c>
      <c r="EZ65" s="22">
        <v>0</v>
      </c>
      <c r="FA65" s="22" t="s">
        <v>490</v>
      </c>
      <c r="FB65" s="22">
        <v>0</v>
      </c>
      <c r="FC65" s="22">
        <v>0</v>
      </c>
      <c r="FD65" s="22" t="s">
        <v>494</v>
      </c>
      <c r="FE65" s="22">
        <v>0</v>
      </c>
      <c r="FF65" s="22" t="s">
        <v>493</v>
      </c>
      <c r="FG65" s="22" t="s">
        <v>492</v>
      </c>
      <c r="FH65" s="22">
        <v>0</v>
      </c>
      <c r="FI65" s="22" t="s">
        <v>491</v>
      </c>
      <c r="FJ65" s="22">
        <v>0</v>
      </c>
      <c r="FK65" s="22" t="s">
        <v>544</v>
      </c>
      <c r="FL65" s="22">
        <v>-955100.71</v>
      </c>
      <c r="FM65" s="21" t="s">
        <v>490</v>
      </c>
      <c r="FN65" s="22">
        <v>0</v>
      </c>
      <c r="FO65" s="22">
        <v>0</v>
      </c>
      <c r="FP65" s="22" t="s">
        <v>490</v>
      </c>
      <c r="FQ65" s="22">
        <v>0</v>
      </c>
      <c r="FR65" s="22">
        <v>0</v>
      </c>
      <c r="FS65" s="25" t="s">
        <v>20</v>
      </c>
      <c r="FT65" s="22">
        <v>0</v>
      </c>
      <c r="FU65" s="26">
        <v>43055.581828703704</v>
      </c>
      <c r="FV65" s="20" t="s">
        <v>543</v>
      </c>
      <c r="FW65" s="22">
        <v>0</v>
      </c>
      <c r="FX65" s="22">
        <v>0</v>
      </c>
      <c r="FY65" s="22">
        <v>0</v>
      </c>
      <c r="FZ65" s="22">
        <v>43053</v>
      </c>
      <c r="GA65" s="33" t="s">
        <v>490</v>
      </c>
      <c r="GB65" s="4"/>
    </row>
    <row r="66" spans="1:184">
      <c r="A66" s="32">
        <v>43055</v>
      </c>
      <c r="B66" s="20">
        <v>43055.505104166667</v>
      </c>
      <c r="C66" s="21">
        <v>9969913</v>
      </c>
      <c r="D66" s="22" t="s">
        <v>273</v>
      </c>
      <c r="E66" s="22" t="s">
        <v>38</v>
      </c>
      <c r="F66" s="67">
        <v>8015872</v>
      </c>
      <c r="G66" s="44"/>
      <c r="H66" s="44"/>
      <c r="I66" s="44"/>
      <c r="J66" s="44" t="s">
        <v>272</v>
      </c>
      <c r="K66" s="44"/>
      <c r="L66" s="44"/>
      <c r="M66" s="25" t="str">
        <f t="shared" si="9"/>
        <v>MATCH</v>
      </c>
      <c r="N66" s="64">
        <v>6000000</v>
      </c>
      <c r="O66" s="25" t="str">
        <f t="shared" si="10"/>
        <v>MATCH</v>
      </c>
      <c r="P66" s="64">
        <v>7901100</v>
      </c>
      <c r="Q66" s="68">
        <v>43055</v>
      </c>
      <c r="R66" s="68">
        <v>43055.505104166667</v>
      </c>
      <c r="S66" s="44" t="s">
        <v>169</v>
      </c>
      <c r="T66" s="44"/>
      <c r="U66" s="44"/>
      <c r="V66" s="44"/>
      <c r="W66" s="44"/>
      <c r="X66" s="25" t="str">
        <f t="shared" si="11"/>
        <v>MATCH</v>
      </c>
      <c r="Y66" s="69">
        <v>7514086</v>
      </c>
      <c r="Z66" s="25" t="str">
        <f t="shared" si="12"/>
        <v>MATCH</v>
      </c>
      <c r="AA66" s="44" t="s">
        <v>1</v>
      </c>
      <c r="AB66" s="44" t="s">
        <v>9</v>
      </c>
      <c r="AC66" s="44" t="s">
        <v>271</v>
      </c>
      <c r="AD66" s="44" t="s">
        <v>22</v>
      </c>
      <c r="AE66" s="44" t="s">
        <v>34</v>
      </c>
      <c r="AF66" s="44" t="s">
        <v>20</v>
      </c>
      <c r="AG66" s="44"/>
      <c r="AH66" s="44"/>
      <c r="AI66" s="44" t="s">
        <v>33</v>
      </c>
      <c r="AJ66" s="44" t="s">
        <v>20</v>
      </c>
      <c r="AK66" s="44" t="s">
        <v>33</v>
      </c>
      <c r="AL66" s="44"/>
      <c r="AM66" s="44"/>
      <c r="AN66" s="44"/>
      <c r="AO66" s="44"/>
      <c r="AP66" s="44"/>
      <c r="AQ66" s="25" t="str">
        <f t="shared" si="13"/>
        <v>MATCH</v>
      </c>
      <c r="AR66" s="44" t="s">
        <v>173</v>
      </c>
      <c r="AS66" s="44"/>
      <c r="AT66" s="25" t="str">
        <f t="shared" si="14"/>
        <v>MATCH</v>
      </c>
      <c r="AU66" s="44" t="s">
        <v>172</v>
      </c>
      <c r="AV66" s="44"/>
      <c r="AW66" s="44"/>
      <c r="AX66" s="44"/>
      <c r="AY66" s="44" t="s">
        <v>72</v>
      </c>
      <c r="AZ66" s="44" t="s">
        <v>270</v>
      </c>
      <c r="BA66" s="44" t="s">
        <v>270</v>
      </c>
      <c r="BB66" s="44"/>
      <c r="BC66" s="44" t="s">
        <v>269</v>
      </c>
      <c r="BD66" s="44"/>
      <c r="BE66" s="44" t="s">
        <v>268</v>
      </c>
      <c r="BF66" s="44" t="s">
        <v>211</v>
      </c>
      <c r="BG66" s="44" t="s">
        <v>211</v>
      </c>
      <c r="BH66" s="44" t="s">
        <v>210</v>
      </c>
      <c r="BI66" s="44" t="s">
        <v>184</v>
      </c>
      <c r="BJ66" s="44"/>
      <c r="BK66" s="44" t="s">
        <v>183</v>
      </c>
      <c r="BL66" s="44"/>
      <c r="BM66" s="44"/>
      <c r="BN66" s="44"/>
      <c r="BO66" s="44"/>
      <c r="BP66" s="44"/>
      <c r="BQ66" s="44"/>
      <c r="BR66" s="44" t="s">
        <v>169</v>
      </c>
      <c r="BS66" s="44" t="s">
        <v>168</v>
      </c>
      <c r="BT66" s="44" t="s">
        <v>167</v>
      </c>
      <c r="BU66" s="44" t="s">
        <v>166</v>
      </c>
      <c r="BV66" s="44" t="s">
        <v>165</v>
      </c>
      <c r="BW66" s="44" t="s">
        <v>164</v>
      </c>
      <c r="BX66" s="25" t="str">
        <f t="shared" si="15"/>
        <v>MATCH</v>
      </c>
      <c r="BY66" s="69">
        <v>28852555</v>
      </c>
      <c r="BZ66" s="25" t="str">
        <f t="shared" si="16"/>
        <v>MATCH</v>
      </c>
      <c r="CA66" s="22" t="s">
        <v>9</v>
      </c>
      <c r="CB66" s="22"/>
      <c r="CC66" s="22"/>
      <c r="CD66" s="22" t="s">
        <v>23</v>
      </c>
      <c r="CE66" s="22" t="s">
        <v>22</v>
      </c>
      <c r="CF66" s="22"/>
      <c r="CG66" s="22"/>
      <c r="CH66" s="22"/>
      <c r="CI66" s="22" t="s">
        <v>21</v>
      </c>
      <c r="CJ66" s="22" t="s">
        <v>1</v>
      </c>
      <c r="CK66" s="22"/>
      <c r="CL66" s="34"/>
      <c r="CM66" s="51"/>
      <c r="CN66" s="54">
        <f>LOOKUP(Y66,SACM!$A$2:$A$163,SACM!$A$2:$A$163)</f>
        <v>7514086</v>
      </c>
      <c r="CO66" s="24">
        <v>43055</v>
      </c>
      <c r="CP66" s="21">
        <v>770</v>
      </c>
      <c r="CQ66" s="21">
        <v>20627</v>
      </c>
      <c r="CR66" s="21">
        <v>2</v>
      </c>
      <c r="CS66" s="21">
        <v>1</v>
      </c>
      <c r="CT66" s="21">
        <v>3</v>
      </c>
      <c r="CU66" s="21">
        <v>-2</v>
      </c>
      <c r="CV66" s="21">
        <f t="shared" si="17"/>
        <v>6000000</v>
      </c>
      <c r="CW66" s="23">
        <v>-6000000</v>
      </c>
      <c r="CX66" s="22" t="s">
        <v>522</v>
      </c>
      <c r="CY66" s="21">
        <v>1</v>
      </c>
      <c r="CZ66" s="20">
        <v>43055.283877314818</v>
      </c>
      <c r="DA66" s="22" t="s">
        <v>501</v>
      </c>
      <c r="DB66" s="21">
        <v>6832666</v>
      </c>
      <c r="DC66" s="22" t="s">
        <v>553</v>
      </c>
      <c r="DD66" s="21">
        <v>85982</v>
      </c>
      <c r="DE66" s="21">
        <v>2</v>
      </c>
      <c r="DF66" s="22">
        <v>0</v>
      </c>
      <c r="DG66" s="21">
        <v>0</v>
      </c>
      <c r="DH66" s="22" t="s">
        <v>490</v>
      </c>
      <c r="DI66" s="22">
        <v>0</v>
      </c>
      <c r="DJ66" s="22">
        <v>0</v>
      </c>
      <c r="DK66" s="22">
        <v>0</v>
      </c>
      <c r="DL66" s="22" t="s">
        <v>499</v>
      </c>
      <c r="DM66" s="26">
        <v>43055.296793981484</v>
      </c>
      <c r="DN66" s="20" t="s">
        <v>552</v>
      </c>
      <c r="DO66" s="22">
        <v>0</v>
      </c>
      <c r="DP66" s="59">
        <v>8015872</v>
      </c>
      <c r="DQ66" s="22" t="s">
        <v>534</v>
      </c>
      <c r="DR66" s="22">
        <v>0</v>
      </c>
      <c r="DS66" s="22">
        <v>0</v>
      </c>
      <c r="DT66" s="22">
        <v>0</v>
      </c>
      <c r="DU66" s="21">
        <v>0</v>
      </c>
      <c r="DV66" s="21">
        <v>0</v>
      </c>
      <c r="DW66" s="22">
        <v>0</v>
      </c>
      <c r="DX66" s="25" t="s">
        <v>172</v>
      </c>
      <c r="DY66" s="25" t="s">
        <v>173</v>
      </c>
      <c r="DZ66" s="22">
        <v>0</v>
      </c>
      <c r="EA66" s="22">
        <v>0</v>
      </c>
      <c r="EB66" s="22">
        <v>0</v>
      </c>
      <c r="EC66" s="22" t="s">
        <v>496</v>
      </c>
      <c r="ED66" s="22">
        <v>0</v>
      </c>
      <c r="EE66" s="22" t="s">
        <v>21</v>
      </c>
      <c r="EF66" s="22">
        <v>0</v>
      </c>
      <c r="EG66" s="22" t="s">
        <v>490</v>
      </c>
      <c r="EH66" s="25">
        <v>28852555</v>
      </c>
      <c r="EI66" s="21">
        <v>0</v>
      </c>
      <c r="EJ66" s="21">
        <v>3</v>
      </c>
      <c r="EK66" s="21">
        <v>0</v>
      </c>
      <c r="EL66" s="22" t="s">
        <v>490</v>
      </c>
      <c r="EM66" s="22">
        <v>0</v>
      </c>
      <c r="EN66" s="22">
        <v>0</v>
      </c>
      <c r="EO66" s="22" t="s">
        <v>490</v>
      </c>
      <c r="EP66" s="22">
        <v>1</v>
      </c>
      <c r="EQ66" s="21">
        <v>0</v>
      </c>
      <c r="ER66" s="22">
        <v>921</v>
      </c>
      <c r="ES66" s="21">
        <v>861</v>
      </c>
      <c r="ET66" s="21">
        <v>0</v>
      </c>
      <c r="EU66" s="22" t="s">
        <v>490</v>
      </c>
      <c r="EV66" s="22" t="s">
        <v>517</v>
      </c>
      <c r="EW66" s="22">
        <v>0</v>
      </c>
      <c r="EX66" s="22">
        <v>0</v>
      </c>
      <c r="EY66" s="22">
        <v>0</v>
      </c>
      <c r="EZ66" s="22">
        <v>0</v>
      </c>
      <c r="FA66" s="22" t="s">
        <v>490</v>
      </c>
      <c r="FB66" s="22">
        <v>0</v>
      </c>
      <c r="FC66" s="22">
        <v>0</v>
      </c>
      <c r="FD66" s="22" t="s">
        <v>494</v>
      </c>
      <c r="FE66" s="22">
        <v>0</v>
      </c>
      <c r="FF66" s="22" t="s">
        <v>493</v>
      </c>
      <c r="FG66" s="22" t="s">
        <v>492</v>
      </c>
      <c r="FH66" s="22">
        <v>0</v>
      </c>
      <c r="FI66" s="22" t="s">
        <v>491</v>
      </c>
      <c r="FJ66" s="22">
        <v>0</v>
      </c>
      <c r="FK66" s="22">
        <v>0</v>
      </c>
      <c r="FL66" s="22">
        <v>-6000000</v>
      </c>
      <c r="FM66" s="21" t="s">
        <v>490</v>
      </c>
      <c r="FN66" s="22">
        <v>0</v>
      </c>
      <c r="FO66" s="22">
        <v>0</v>
      </c>
      <c r="FP66" s="22" t="s">
        <v>490</v>
      </c>
      <c r="FQ66" s="22">
        <v>0</v>
      </c>
      <c r="FR66" s="22">
        <v>0</v>
      </c>
      <c r="FS66" s="25" t="s">
        <v>20</v>
      </c>
      <c r="FT66" s="22">
        <v>0</v>
      </c>
      <c r="FU66" s="26">
        <v>43055.296793981484</v>
      </c>
      <c r="FV66" s="20" t="s">
        <v>21</v>
      </c>
      <c r="FW66" s="22">
        <v>0</v>
      </c>
      <c r="FX66" s="22">
        <v>0</v>
      </c>
      <c r="FY66" s="22">
        <v>0</v>
      </c>
      <c r="FZ66" s="22">
        <v>43055</v>
      </c>
      <c r="GA66" s="33" t="s">
        <v>490</v>
      </c>
      <c r="GB66" s="4"/>
    </row>
    <row r="67" spans="1:184">
      <c r="A67" s="32">
        <v>43055</v>
      </c>
      <c r="B67" s="20">
        <v>43055.736759259256</v>
      </c>
      <c r="C67" s="21">
        <v>9977007</v>
      </c>
      <c r="D67" s="22" t="s">
        <v>98</v>
      </c>
      <c r="E67" s="22" t="s">
        <v>38</v>
      </c>
      <c r="F67" s="67">
        <v>6290919133</v>
      </c>
      <c r="G67" s="44"/>
      <c r="H67" s="44"/>
      <c r="I67" s="44"/>
      <c r="J67" s="44" t="s">
        <v>97</v>
      </c>
      <c r="K67" s="44"/>
      <c r="L67" s="44"/>
      <c r="M67" s="25" t="str">
        <f t="shared" si="9"/>
        <v>MATCH</v>
      </c>
      <c r="N67" s="64">
        <v>220</v>
      </c>
      <c r="O67" s="25" t="str">
        <f t="shared" si="10"/>
        <v>MATCH</v>
      </c>
      <c r="P67" s="64">
        <v>220</v>
      </c>
      <c r="Q67" s="68">
        <v>43055</v>
      </c>
      <c r="R67" s="68">
        <v>43055.736759259256</v>
      </c>
      <c r="S67" s="44" t="s">
        <v>85</v>
      </c>
      <c r="T67" s="44"/>
      <c r="U67" s="44"/>
      <c r="V67" s="44"/>
      <c r="W67" s="44"/>
      <c r="X67" s="25" t="str">
        <f t="shared" si="11"/>
        <v>MATCH</v>
      </c>
      <c r="Y67" s="69">
        <v>7514492</v>
      </c>
      <c r="Z67" s="25" t="str">
        <f t="shared" si="12"/>
        <v>MATCH</v>
      </c>
      <c r="AA67" s="44" t="s">
        <v>1</v>
      </c>
      <c r="AB67" s="44" t="s">
        <v>3</v>
      </c>
      <c r="AC67" s="44"/>
      <c r="AD67" s="44" t="s">
        <v>22</v>
      </c>
      <c r="AE67" s="44" t="s">
        <v>34</v>
      </c>
      <c r="AF67" s="44" t="s">
        <v>20</v>
      </c>
      <c r="AG67" s="44"/>
      <c r="AH67" s="44"/>
      <c r="AI67" s="44" t="s">
        <v>33</v>
      </c>
      <c r="AJ67" s="44" t="s">
        <v>20</v>
      </c>
      <c r="AK67" s="44" t="s">
        <v>33</v>
      </c>
      <c r="AL67" s="44"/>
      <c r="AM67" s="44"/>
      <c r="AN67" s="44"/>
      <c r="AO67" s="44"/>
      <c r="AP67" s="44"/>
      <c r="AQ67" s="25" t="str">
        <f t="shared" si="13"/>
        <v>MATCH</v>
      </c>
      <c r="AR67" s="44" t="s">
        <v>63</v>
      </c>
      <c r="AS67" s="44"/>
      <c r="AT67" s="25" t="str">
        <f t="shared" si="14"/>
        <v>MATCH</v>
      </c>
      <c r="AU67" s="44" t="s">
        <v>31</v>
      </c>
      <c r="AV67" s="44"/>
      <c r="AW67" s="44"/>
      <c r="AX67" s="44"/>
      <c r="AY67" s="44"/>
      <c r="AZ67" s="44" t="s">
        <v>96</v>
      </c>
      <c r="BA67" s="44" t="s">
        <v>96</v>
      </c>
      <c r="BB67" s="44" t="s">
        <v>95</v>
      </c>
      <c r="BC67" s="44" t="s">
        <v>94</v>
      </c>
      <c r="BD67" s="44"/>
      <c r="BE67" s="44" t="s">
        <v>94</v>
      </c>
      <c r="BF67" s="44" t="s">
        <v>82</v>
      </c>
      <c r="BG67" s="44" t="s">
        <v>82</v>
      </c>
      <c r="BH67" s="44"/>
      <c r="BI67" s="44"/>
      <c r="BJ67" s="44"/>
      <c r="BK67" s="44"/>
      <c r="BL67" s="44"/>
      <c r="BM67" s="44"/>
      <c r="BN67" s="44"/>
      <c r="BO67" s="44"/>
      <c r="BP67" s="44"/>
      <c r="BQ67" s="44"/>
      <c r="BR67" s="44" t="s">
        <v>81</v>
      </c>
      <c r="BS67" s="44" t="s">
        <v>26</v>
      </c>
      <c r="BT67" s="44" t="s">
        <v>0</v>
      </c>
      <c r="BU67" s="44"/>
      <c r="BV67" s="44" t="s">
        <v>25</v>
      </c>
      <c r="BW67" s="44" t="s">
        <v>80</v>
      </c>
      <c r="BX67" s="25" t="str">
        <f t="shared" si="15"/>
        <v>MATCH</v>
      </c>
      <c r="BY67" s="69">
        <v>28856043</v>
      </c>
      <c r="BZ67" s="25" t="str">
        <f t="shared" si="16"/>
        <v>MATCH</v>
      </c>
      <c r="CA67" s="22" t="s">
        <v>3</v>
      </c>
      <c r="CB67" s="22"/>
      <c r="CC67" s="22"/>
      <c r="CD67" s="22" t="s">
        <v>23</v>
      </c>
      <c r="CE67" s="22" t="s">
        <v>22</v>
      </c>
      <c r="CF67" s="22"/>
      <c r="CG67" s="22"/>
      <c r="CH67" s="22"/>
      <c r="CI67" s="22" t="s">
        <v>21</v>
      </c>
      <c r="CJ67" s="22" t="s">
        <v>1</v>
      </c>
      <c r="CK67" s="22"/>
      <c r="CL67" s="34"/>
      <c r="CM67" s="51"/>
      <c r="CN67" s="54">
        <f>LOOKUP(Y67,SACM!$A$2:$A$163,SACM!$A$2:$A$163)</f>
        <v>7514492</v>
      </c>
      <c r="CO67" s="24">
        <v>43055</v>
      </c>
      <c r="CP67" s="21">
        <v>718</v>
      </c>
      <c r="CQ67" s="21">
        <v>0</v>
      </c>
      <c r="CR67" s="21">
        <v>0</v>
      </c>
      <c r="CS67" s="21">
        <v>0</v>
      </c>
      <c r="CT67" s="21">
        <v>0</v>
      </c>
      <c r="CU67" s="21">
        <v>0</v>
      </c>
      <c r="CV67" s="21">
        <f t="shared" si="17"/>
        <v>220</v>
      </c>
      <c r="CW67" s="23">
        <v>-220</v>
      </c>
      <c r="CX67" s="22">
        <v>0</v>
      </c>
      <c r="CY67" s="21">
        <v>0</v>
      </c>
      <c r="CZ67" s="20">
        <v>43055.52511574074</v>
      </c>
      <c r="DA67" s="22" t="s">
        <v>501</v>
      </c>
      <c r="DB67" s="21">
        <v>6833072</v>
      </c>
      <c r="DC67" s="22" t="s">
        <v>600</v>
      </c>
      <c r="DD67" s="21">
        <v>0</v>
      </c>
      <c r="DE67" s="21">
        <v>0</v>
      </c>
      <c r="DF67" s="22">
        <v>0</v>
      </c>
      <c r="DG67" s="21">
        <v>0</v>
      </c>
      <c r="DH67" s="22" t="s">
        <v>490</v>
      </c>
      <c r="DI67" s="22">
        <v>0</v>
      </c>
      <c r="DJ67" s="22">
        <v>0</v>
      </c>
      <c r="DK67" s="22">
        <v>0</v>
      </c>
      <c r="DL67" s="22" t="s">
        <v>499</v>
      </c>
      <c r="DM67" s="26">
        <v>43055.528437499997</v>
      </c>
      <c r="DN67" s="20" t="s">
        <v>513</v>
      </c>
      <c r="DO67" s="22" t="s">
        <v>499</v>
      </c>
      <c r="DP67" s="59">
        <v>6290919133</v>
      </c>
      <c r="DQ67" s="22" t="s">
        <v>598</v>
      </c>
      <c r="DR67" s="22">
        <v>0</v>
      </c>
      <c r="DS67" s="22" t="s">
        <v>499</v>
      </c>
      <c r="DT67" s="22">
        <v>0</v>
      </c>
      <c r="DU67" s="21">
        <v>0</v>
      </c>
      <c r="DV67" s="21">
        <v>0</v>
      </c>
      <c r="DW67" s="22" t="s">
        <v>31</v>
      </c>
      <c r="DX67" s="25" t="s">
        <v>31</v>
      </c>
      <c r="DY67" s="25" t="s">
        <v>63</v>
      </c>
      <c r="DZ67" s="22">
        <v>0</v>
      </c>
      <c r="EA67" s="22">
        <v>0</v>
      </c>
      <c r="EB67" s="22">
        <v>0</v>
      </c>
      <c r="EC67" s="22" t="s">
        <v>496</v>
      </c>
      <c r="ED67" s="22">
        <v>0</v>
      </c>
      <c r="EE67" s="22">
        <v>0</v>
      </c>
      <c r="EF67" s="22">
        <v>0</v>
      </c>
      <c r="EG67" s="22">
        <v>0</v>
      </c>
      <c r="EH67" s="25">
        <v>28856043</v>
      </c>
      <c r="EI67" s="21">
        <v>0</v>
      </c>
      <c r="EJ67" s="21">
        <v>0</v>
      </c>
      <c r="EK67" s="21">
        <v>0</v>
      </c>
      <c r="EL67" s="22">
        <v>0</v>
      </c>
      <c r="EM67" s="22">
        <v>0</v>
      </c>
      <c r="EN67" s="22">
        <v>0</v>
      </c>
      <c r="EO67" s="22">
        <v>0</v>
      </c>
      <c r="EP67" s="22">
        <v>0</v>
      </c>
      <c r="EQ67" s="21">
        <v>402</v>
      </c>
      <c r="ER67" s="22">
        <v>402</v>
      </c>
      <c r="ES67" s="21">
        <v>501</v>
      </c>
      <c r="ET67" s="21">
        <v>0</v>
      </c>
      <c r="EU67" s="22" t="s">
        <v>490</v>
      </c>
      <c r="EV67" s="22" t="s">
        <v>597</v>
      </c>
      <c r="EW67" s="22">
        <v>0</v>
      </c>
      <c r="EX67" s="22">
        <v>0</v>
      </c>
      <c r="EY67" s="22">
        <v>0</v>
      </c>
      <c r="EZ67" s="22">
        <v>0</v>
      </c>
      <c r="FA67" s="22" t="s">
        <v>490</v>
      </c>
      <c r="FB67" s="22">
        <v>0</v>
      </c>
      <c r="FC67" s="22">
        <v>0</v>
      </c>
      <c r="FD67" s="22">
        <v>0</v>
      </c>
      <c r="FE67" s="22">
        <v>-1</v>
      </c>
      <c r="FF67" s="22">
        <v>0</v>
      </c>
      <c r="FG67" s="22">
        <v>0</v>
      </c>
      <c r="FH67" s="22">
        <v>0</v>
      </c>
      <c r="FI67" s="22" t="s">
        <v>491</v>
      </c>
      <c r="FJ67" s="22">
        <v>0</v>
      </c>
      <c r="FK67" s="22">
        <v>0</v>
      </c>
      <c r="FL67" s="22">
        <v>0</v>
      </c>
      <c r="FM67" s="21">
        <v>0</v>
      </c>
      <c r="FN67" s="22">
        <v>0</v>
      </c>
      <c r="FO67" s="22">
        <v>0</v>
      </c>
      <c r="FP67" s="22">
        <v>0</v>
      </c>
      <c r="FQ67" s="22">
        <v>0</v>
      </c>
      <c r="FR67" s="22">
        <v>0</v>
      </c>
      <c r="FS67" s="25" t="s">
        <v>20</v>
      </c>
      <c r="FT67" s="22">
        <v>0</v>
      </c>
      <c r="FU67" s="26">
        <v>43055.528437499997</v>
      </c>
      <c r="FV67" s="20">
        <v>0</v>
      </c>
      <c r="FW67" s="22">
        <v>0</v>
      </c>
      <c r="FX67" s="22">
        <v>0</v>
      </c>
      <c r="FY67" s="22">
        <v>0</v>
      </c>
      <c r="FZ67" s="22">
        <v>0</v>
      </c>
      <c r="GA67" s="33" t="s">
        <v>499</v>
      </c>
      <c r="GB67" s="4"/>
    </row>
    <row r="68" spans="1:184">
      <c r="A68" s="32">
        <v>43055</v>
      </c>
      <c r="B68" s="20">
        <v>43055.736967592595</v>
      </c>
      <c r="C68" s="21">
        <v>9977008</v>
      </c>
      <c r="D68" s="22" t="s">
        <v>226</v>
      </c>
      <c r="E68" s="22" t="s">
        <v>38</v>
      </c>
      <c r="F68" s="67">
        <v>6290919133</v>
      </c>
      <c r="G68" s="44"/>
      <c r="H68" s="44"/>
      <c r="I68" s="44"/>
      <c r="J68" s="44" t="s">
        <v>225</v>
      </c>
      <c r="K68" s="44"/>
      <c r="L68" s="44"/>
      <c r="M68" s="25" t="str">
        <f t="shared" si="9"/>
        <v>MATCH</v>
      </c>
      <c r="N68" s="64">
        <v>150000</v>
      </c>
      <c r="O68" s="25" t="str">
        <f t="shared" si="10"/>
        <v>MATCH</v>
      </c>
      <c r="P68" s="64">
        <v>150000</v>
      </c>
      <c r="Q68" s="68">
        <v>43055</v>
      </c>
      <c r="R68" s="68">
        <v>43055.736967592595</v>
      </c>
      <c r="S68" s="44" t="s">
        <v>85</v>
      </c>
      <c r="T68" s="44"/>
      <c r="U68" s="44" t="s">
        <v>224</v>
      </c>
      <c r="V68" s="44"/>
      <c r="W68" s="44"/>
      <c r="X68" s="25" t="str">
        <f t="shared" si="11"/>
        <v>MATCH</v>
      </c>
      <c r="Y68" s="69">
        <v>7514140</v>
      </c>
      <c r="Z68" s="25" t="str">
        <f t="shared" si="12"/>
        <v>MATCH</v>
      </c>
      <c r="AA68" s="44" t="s">
        <v>1</v>
      </c>
      <c r="AB68" s="44" t="s">
        <v>3</v>
      </c>
      <c r="AC68" s="44"/>
      <c r="AD68" s="44" t="s">
        <v>22</v>
      </c>
      <c r="AE68" s="44" t="s">
        <v>34</v>
      </c>
      <c r="AF68" s="44" t="s">
        <v>20</v>
      </c>
      <c r="AG68" s="44"/>
      <c r="AH68" s="44"/>
      <c r="AI68" s="44" t="s">
        <v>33</v>
      </c>
      <c r="AJ68" s="44" t="s">
        <v>20</v>
      </c>
      <c r="AK68" s="44" t="s">
        <v>33</v>
      </c>
      <c r="AL68" s="44"/>
      <c r="AM68" s="44"/>
      <c r="AN68" s="44"/>
      <c r="AO68" s="44"/>
      <c r="AP68" s="44"/>
      <c r="AQ68" s="25" t="str">
        <f t="shared" si="13"/>
        <v>MATCH</v>
      </c>
      <c r="AR68" s="44" t="s">
        <v>31</v>
      </c>
      <c r="AS68" s="44"/>
      <c r="AT68" s="25" t="str">
        <f t="shared" si="14"/>
        <v>MATCH</v>
      </c>
      <c r="AU68" s="44" t="s">
        <v>63</v>
      </c>
      <c r="AV68" s="44"/>
      <c r="AW68" s="44"/>
      <c r="AX68" s="44"/>
      <c r="AY68" s="44"/>
      <c r="AZ68" s="44" t="s">
        <v>223</v>
      </c>
      <c r="BA68" s="44" t="s">
        <v>223</v>
      </c>
      <c r="BB68" s="44" t="s">
        <v>222</v>
      </c>
      <c r="BC68" s="44"/>
      <c r="BD68" s="44"/>
      <c r="BE68" s="44"/>
      <c r="BF68" s="44" t="s">
        <v>110</v>
      </c>
      <c r="BG68" s="44" t="s">
        <v>110</v>
      </c>
      <c r="BH68" s="44"/>
      <c r="BI68" s="44"/>
      <c r="BJ68" s="44"/>
      <c r="BK68" s="44"/>
      <c r="BL68" s="44"/>
      <c r="BM68" s="44"/>
      <c r="BN68" s="44"/>
      <c r="BO68" s="44"/>
      <c r="BP68" s="44"/>
      <c r="BQ68" s="44"/>
      <c r="BR68" s="44" t="s">
        <v>81</v>
      </c>
      <c r="BS68" s="44" t="s">
        <v>26</v>
      </c>
      <c r="BT68" s="44" t="s">
        <v>0</v>
      </c>
      <c r="BU68" s="44"/>
      <c r="BV68" s="44" t="s">
        <v>25</v>
      </c>
      <c r="BW68" s="44" t="s">
        <v>80</v>
      </c>
      <c r="BX68" s="25" t="str">
        <f t="shared" si="15"/>
        <v>MATCH</v>
      </c>
      <c r="BY68" s="69">
        <v>28856048</v>
      </c>
      <c r="BZ68" s="25" t="str">
        <f t="shared" si="16"/>
        <v>MATCH</v>
      </c>
      <c r="CA68" s="22" t="s">
        <v>3</v>
      </c>
      <c r="CB68" s="22"/>
      <c r="CC68" s="22"/>
      <c r="CD68" s="22" t="s">
        <v>23</v>
      </c>
      <c r="CE68" s="22" t="s">
        <v>22</v>
      </c>
      <c r="CF68" s="22"/>
      <c r="CG68" s="22"/>
      <c r="CH68" s="22"/>
      <c r="CI68" s="22" t="s">
        <v>21</v>
      </c>
      <c r="CJ68" s="22" t="s">
        <v>1</v>
      </c>
      <c r="CK68" s="22"/>
      <c r="CL68" s="34"/>
      <c r="CM68" s="51"/>
      <c r="CN68" s="54">
        <f>LOOKUP(Y68,SACM!$A$2:$A$163,SACM!$A$2:$A$163)</f>
        <v>7514140</v>
      </c>
      <c r="CO68" s="24">
        <v>43055</v>
      </c>
      <c r="CP68" s="21">
        <v>718</v>
      </c>
      <c r="CQ68" s="21">
        <v>10984</v>
      </c>
      <c r="CR68" s="21">
        <v>0</v>
      </c>
      <c r="CS68" s="21">
        <v>3</v>
      </c>
      <c r="CT68" s="21">
        <v>4</v>
      </c>
      <c r="CU68" s="21">
        <v>-2</v>
      </c>
      <c r="CV68" s="21">
        <f t="shared" si="17"/>
        <v>150000</v>
      </c>
      <c r="CW68" s="23">
        <v>-150000</v>
      </c>
      <c r="CX68" s="22" t="s">
        <v>503</v>
      </c>
      <c r="CY68" s="21">
        <v>1</v>
      </c>
      <c r="CZ68" s="20">
        <v>43055.371608796297</v>
      </c>
      <c r="DA68" s="22" t="s">
        <v>501</v>
      </c>
      <c r="DB68" s="21">
        <v>6832720</v>
      </c>
      <c r="DC68" s="22" t="s">
        <v>600</v>
      </c>
      <c r="DD68" s="21">
        <v>85985</v>
      </c>
      <c r="DE68" s="21">
        <v>2</v>
      </c>
      <c r="DF68" s="22">
        <v>0</v>
      </c>
      <c r="DG68" s="21">
        <v>0</v>
      </c>
      <c r="DH68" s="22" t="s">
        <v>490</v>
      </c>
      <c r="DI68" s="22">
        <v>0</v>
      </c>
      <c r="DJ68" s="22">
        <v>0</v>
      </c>
      <c r="DK68" s="22">
        <v>0</v>
      </c>
      <c r="DL68" s="22" t="s">
        <v>499</v>
      </c>
      <c r="DM68" s="26">
        <v>43055.528645833336</v>
      </c>
      <c r="DN68" s="20" t="s">
        <v>599</v>
      </c>
      <c r="DO68" s="22">
        <v>0</v>
      </c>
      <c r="DP68" s="59">
        <v>6290919133</v>
      </c>
      <c r="DQ68" s="22" t="s">
        <v>598</v>
      </c>
      <c r="DR68" s="22">
        <v>0</v>
      </c>
      <c r="DS68" s="22">
        <v>0</v>
      </c>
      <c r="DT68" s="22">
        <v>0</v>
      </c>
      <c r="DU68" s="21">
        <v>0</v>
      </c>
      <c r="DV68" s="21">
        <v>0</v>
      </c>
      <c r="DW68" s="22">
        <v>0</v>
      </c>
      <c r="DX68" s="25" t="s">
        <v>63</v>
      </c>
      <c r="DY68" s="25" t="s">
        <v>31</v>
      </c>
      <c r="DZ68" s="22">
        <v>0</v>
      </c>
      <c r="EA68" s="22">
        <v>0</v>
      </c>
      <c r="EB68" s="22">
        <v>0</v>
      </c>
      <c r="EC68" s="22" t="s">
        <v>496</v>
      </c>
      <c r="ED68" s="22">
        <v>0</v>
      </c>
      <c r="EE68" s="22" t="s">
        <v>21</v>
      </c>
      <c r="EF68" s="22">
        <v>0</v>
      </c>
      <c r="EG68" s="22" t="s">
        <v>490</v>
      </c>
      <c r="EH68" s="25">
        <v>28856048</v>
      </c>
      <c r="EI68" s="21">
        <v>0</v>
      </c>
      <c r="EJ68" s="21">
        <v>3</v>
      </c>
      <c r="EK68" s="21">
        <v>0</v>
      </c>
      <c r="EL68" s="22" t="s">
        <v>490</v>
      </c>
      <c r="EM68" s="22">
        <v>0</v>
      </c>
      <c r="EN68" s="22">
        <v>0</v>
      </c>
      <c r="EO68" s="22" t="s">
        <v>490</v>
      </c>
      <c r="EP68" s="22">
        <v>1</v>
      </c>
      <c r="EQ68" s="21">
        <v>0</v>
      </c>
      <c r="ER68" s="22">
        <v>501</v>
      </c>
      <c r="ES68" s="21">
        <v>402</v>
      </c>
      <c r="ET68" s="21">
        <v>0</v>
      </c>
      <c r="EU68" s="22" t="s">
        <v>490</v>
      </c>
      <c r="EV68" s="22" t="s">
        <v>597</v>
      </c>
      <c r="EW68" s="22">
        <v>0</v>
      </c>
      <c r="EX68" s="22">
        <v>0</v>
      </c>
      <c r="EY68" s="22">
        <v>0</v>
      </c>
      <c r="EZ68" s="22">
        <v>0</v>
      </c>
      <c r="FA68" s="22" t="s">
        <v>490</v>
      </c>
      <c r="FB68" s="22">
        <v>0</v>
      </c>
      <c r="FC68" s="22">
        <v>0</v>
      </c>
      <c r="FD68" s="22" t="s">
        <v>494</v>
      </c>
      <c r="FE68" s="22">
        <v>0</v>
      </c>
      <c r="FF68" s="22" t="s">
        <v>493</v>
      </c>
      <c r="FG68" s="22" t="s">
        <v>492</v>
      </c>
      <c r="FH68" s="22">
        <v>0</v>
      </c>
      <c r="FI68" s="22" t="s">
        <v>491</v>
      </c>
      <c r="FJ68" s="22">
        <v>0</v>
      </c>
      <c r="FK68" s="22" t="s">
        <v>503</v>
      </c>
      <c r="FL68" s="22">
        <v>-150000</v>
      </c>
      <c r="FM68" s="21" t="s">
        <v>490</v>
      </c>
      <c r="FN68" s="22">
        <v>0</v>
      </c>
      <c r="FO68" s="22">
        <v>0</v>
      </c>
      <c r="FP68" s="22" t="s">
        <v>490</v>
      </c>
      <c r="FQ68" s="22">
        <v>0</v>
      </c>
      <c r="FR68" s="22">
        <v>0</v>
      </c>
      <c r="FS68" s="25" t="s">
        <v>20</v>
      </c>
      <c r="FT68" s="22">
        <v>0</v>
      </c>
      <c r="FU68" s="26">
        <v>43055.528645833336</v>
      </c>
      <c r="FV68" s="20" t="s">
        <v>21</v>
      </c>
      <c r="FW68" s="22">
        <v>0</v>
      </c>
      <c r="FX68" s="22">
        <v>0</v>
      </c>
      <c r="FY68" s="22">
        <v>0</v>
      </c>
      <c r="FZ68" s="22">
        <v>39904</v>
      </c>
      <c r="GA68" s="33" t="s">
        <v>490</v>
      </c>
      <c r="GB68" s="4"/>
    </row>
    <row r="69" spans="1:184">
      <c r="A69" s="32">
        <v>43055</v>
      </c>
      <c r="B69" s="20">
        <v>43055.836087962962</v>
      </c>
      <c r="C69" s="21">
        <v>9985234</v>
      </c>
      <c r="D69" s="22" t="s">
        <v>1017</v>
      </c>
      <c r="E69" s="22" t="s">
        <v>38</v>
      </c>
      <c r="F69" s="67">
        <v>90089710</v>
      </c>
      <c r="G69" s="44"/>
      <c r="H69" s="44"/>
      <c r="I69" s="44"/>
      <c r="J69" s="44" t="s">
        <v>1016</v>
      </c>
      <c r="K69" s="44"/>
      <c r="L69" s="44"/>
      <c r="M69" s="25" t="str">
        <f t="shared" ref="M69:M100" si="18">IF(F69=DP69,"MATCH","DIFFERENCE")</f>
        <v>MATCH</v>
      </c>
      <c r="N69" s="64">
        <v>137500</v>
      </c>
      <c r="O69" s="25" t="str">
        <f t="shared" ref="O69:O100" si="19">IF(N69=CV69,"MATCH","DIFFERENCE")</f>
        <v>MATCH</v>
      </c>
      <c r="P69" s="64">
        <v>161851.25</v>
      </c>
      <c r="Q69" s="68">
        <v>43056</v>
      </c>
      <c r="R69" s="68">
        <v>43055.836087962962</v>
      </c>
      <c r="S69" s="44"/>
      <c r="T69" s="44"/>
      <c r="U69" s="44" t="s">
        <v>911</v>
      </c>
      <c r="V69" s="44"/>
      <c r="W69" s="44"/>
      <c r="X69" s="25" t="str">
        <f t="shared" ref="X69:X100" si="20">IF(Q69=CO69,"MATCH","DIFFERENCE")</f>
        <v>MATCH</v>
      </c>
      <c r="Y69" s="69">
        <v>7513067</v>
      </c>
      <c r="Z69" s="25" t="str">
        <f t="shared" ref="Z69:Z100" si="21">IF(Y69=CN69,"MATCH","DIFFERENCE")</f>
        <v>MATCH</v>
      </c>
      <c r="AA69" s="44" t="s">
        <v>1</v>
      </c>
      <c r="AB69" s="44" t="s">
        <v>7</v>
      </c>
      <c r="AC69" s="44"/>
      <c r="AD69" s="44" t="s">
        <v>22</v>
      </c>
      <c r="AE69" s="44" t="s">
        <v>64</v>
      </c>
      <c r="AF69" s="44" t="s">
        <v>20</v>
      </c>
      <c r="AG69" s="44"/>
      <c r="AH69" s="44"/>
      <c r="AI69" s="44" t="s">
        <v>33</v>
      </c>
      <c r="AJ69" s="44" t="s">
        <v>20</v>
      </c>
      <c r="AK69" s="44" t="s">
        <v>33</v>
      </c>
      <c r="AL69" s="44"/>
      <c r="AM69" s="44"/>
      <c r="AN69" s="44"/>
      <c r="AO69" s="44"/>
      <c r="AP69" s="44"/>
      <c r="AQ69" s="25" t="str">
        <f t="shared" ref="AQ69:AQ100" si="22">IF(AF69=FS69,"MATCH","DIFFERENCE")</f>
        <v>MATCH</v>
      </c>
      <c r="AR69" s="44" t="s">
        <v>63</v>
      </c>
      <c r="AS69" s="44"/>
      <c r="AT69" s="25" t="str">
        <f t="shared" ref="AT69:AT100" si="23">IF(AR69=DY69,"MATCH","DIFFERENCE")</f>
        <v>MATCH</v>
      </c>
      <c r="AU69" s="44" t="s">
        <v>121</v>
      </c>
      <c r="AV69" s="44"/>
      <c r="AW69" s="44"/>
      <c r="AX69" s="44"/>
      <c r="AY69" s="44"/>
      <c r="AZ69" s="44" t="s">
        <v>911</v>
      </c>
      <c r="BA69" s="44" t="s">
        <v>911</v>
      </c>
      <c r="BB69" s="44"/>
      <c r="BC69" s="44"/>
      <c r="BD69" s="44"/>
      <c r="BE69" s="44"/>
      <c r="BF69" s="44" t="s">
        <v>390</v>
      </c>
      <c r="BG69" s="44" t="s">
        <v>390</v>
      </c>
      <c r="BH69" s="44" t="s">
        <v>389</v>
      </c>
      <c r="BI69" s="44" t="s">
        <v>184</v>
      </c>
      <c r="BJ69" s="44"/>
      <c r="BK69" s="44" t="s">
        <v>183</v>
      </c>
      <c r="BL69" s="44" t="s">
        <v>1015</v>
      </c>
      <c r="BM69" s="44" t="s">
        <v>1015</v>
      </c>
      <c r="BN69" s="44" t="s">
        <v>1014</v>
      </c>
      <c r="BO69" s="44" t="s">
        <v>250</v>
      </c>
      <c r="BP69" s="44"/>
      <c r="BQ69" s="44" t="s">
        <v>249</v>
      </c>
      <c r="BR69" s="44" t="s">
        <v>100</v>
      </c>
      <c r="BS69" s="44" t="s">
        <v>26</v>
      </c>
      <c r="BT69" s="44" t="s">
        <v>0</v>
      </c>
      <c r="BU69" s="44" t="s">
        <v>4</v>
      </c>
      <c r="BV69" s="44" t="s">
        <v>25</v>
      </c>
      <c r="BW69" s="44" t="s">
        <v>99</v>
      </c>
      <c r="BX69" s="25" t="str">
        <f t="shared" ref="BX69:BX100" si="24">IF(AU69=DX69,"MATCH","DIFFERENCE")</f>
        <v>MATCH</v>
      </c>
      <c r="BY69" s="69">
        <v>28857553</v>
      </c>
      <c r="BZ69" s="25" t="str">
        <f t="shared" ref="BZ69:BZ100" si="25">IF(BY69=EH69,"MATCH","DIFFERENCE")</f>
        <v>MATCH</v>
      </c>
      <c r="CA69" s="22" t="s">
        <v>7</v>
      </c>
      <c r="CB69" s="22"/>
      <c r="CC69" s="22"/>
      <c r="CD69" s="22" t="s">
        <v>23</v>
      </c>
      <c r="CE69" s="22" t="s">
        <v>22</v>
      </c>
      <c r="CF69" s="22"/>
      <c r="CG69" s="22"/>
      <c r="CH69" s="22"/>
      <c r="CI69" s="22" t="s">
        <v>21</v>
      </c>
      <c r="CJ69" s="22" t="s">
        <v>1</v>
      </c>
      <c r="CK69" s="22"/>
      <c r="CL69" s="34"/>
      <c r="CM69" s="51"/>
      <c r="CN69" s="54">
        <f>LOOKUP(Y69,SACM!$A$2:$A$163,SACM!$A$2:$A$163)</f>
        <v>7513067</v>
      </c>
      <c r="CO69" s="24">
        <v>43056</v>
      </c>
      <c r="CP69" s="21">
        <v>0</v>
      </c>
      <c r="CQ69" s="21">
        <v>841</v>
      </c>
      <c r="CR69" s="21">
        <v>21</v>
      </c>
      <c r="CS69" s="21">
        <v>1</v>
      </c>
      <c r="CT69" s="21">
        <v>1</v>
      </c>
      <c r="CU69" s="21">
        <v>3</v>
      </c>
      <c r="CV69" s="21">
        <f t="shared" ref="CV69:CV100" si="26">CW69*-1</f>
        <v>137500</v>
      </c>
      <c r="CW69" s="23">
        <v>-137500</v>
      </c>
      <c r="CX69" s="22" t="s">
        <v>498</v>
      </c>
      <c r="CY69" s="21">
        <v>1</v>
      </c>
      <c r="CZ69" s="20">
        <v>43054.801574074074</v>
      </c>
      <c r="DA69" s="22" t="s">
        <v>501</v>
      </c>
      <c r="DB69" s="21">
        <v>6831647</v>
      </c>
      <c r="DC69" s="22" t="s">
        <v>511</v>
      </c>
      <c r="DD69" s="21">
        <v>85974</v>
      </c>
      <c r="DE69" s="21">
        <v>3</v>
      </c>
      <c r="DF69" s="22">
        <v>0</v>
      </c>
      <c r="DG69" s="21">
        <v>0</v>
      </c>
      <c r="DH69" s="22" t="s">
        <v>490</v>
      </c>
      <c r="DI69" s="22">
        <v>0</v>
      </c>
      <c r="DJ69" s="22">
        <v>0</v>
      </c>
      <c r="DK69" s="22">
        <v>0</v>
      </c>
      <c r="DL69" s="22" t="s">
        <v>499</v>
      </c>
      <c r="DM69" s="26">
        <v>43055.627766203703</v>
      </c>
      <c r="DN69" s="20" t="s">
        <v>498</v>
      </c>
      <c r="DO69" s="22">
        <v>0</v>
      </c>
      <c r="DP69" s="59">
        <v>90089710</v>
      </c>
      <c r="DQ69" s="22" t="s">
        <v>509</v>
      </c>
      <c r="DR69" s="22">
        <v>0</v>
      </c>
      <c r="DS69" s="22">
        <v>0</v>
      </c>
      <c r="DT69" s="22">
        <v>0</v>
      </c>
      <c r="DU69" s="21">
        <v>0</v>
      </c>
      <c r="DV69" s="21">
        <v>0</v>
      </c>
      <c r="DW69" s="22">
        <v>0</v>
      </c>
      <c r="DX69" s="25" t="s">
        <v>121</v>
      </c>
      <c r="DY69" s="25" t="s">
        <v>63</v>
      </c>
      <c r="DZ69" s="22">
        <v>0</v>
      </c>
      <c r="EA69" s="22">
        <v>0</v>
      </c>
      <c r="EB69" s="22">
        <v>0</v>
      </c>
      <c r="EC69" s="22" t="s">
        <v>496</v>
      </c>
      <c r="ED69" s="22">
        <v>0</v>
      </c>
      <c r="EE69" s="22" t="s">
        <v>21</v>
      </c>
      <c r="EF69" s="22">
        <v>0</v>
      </c>
      <c r="EG69" s="22" t="s">
        <v>490</v>
      </c>
      <c r="EH69" s="25">
        <v>28857553</v>
      </c>
      <c r="EI69" s="21">
        <v>2</v>
      </c>
      <c r="EJ69" s="21">
        <v>2</v>
      </c>
      <c r="EK69" s="21">
        <v>0</v>
      </c>
      <c r="EL69" s="22" t="s">
        <v>490</v>
      </c>
      <c r="EM69" s="22">
        <v>0</v>
      </c>
      <c r="EN69" s="22">
        <v>0</v>
      </c>
      <c r="EO69" s="22" t="s">
        <v>490</v>
      </c>
      <c r="EP69" s="22">
        <v>1</v>
      </c>
      <c r="EQ69" s="21">
        <v>0</v>
      </c>
      <c r="ER69" s="22">
        <v>2</v>
      </c>
      <c r="ES69" s="21">
        <v>501</v>
      </c>
      <c r="ET69" s="21">
        <v>0</v>
      </c>
      <c r="EU69" s="22" t="s">
        <v>490</v>
      </c>
      <c r="EV69" s="22" t="s">
        <v>253</v>
      </c>
      <c r="EW69" s="22">
        <v>0</v>
      </c>
      <c r="EX69" s="22">
        <v>0</v>
      </c>
      <c r="EY69" s="22" t="s">
        <v>508</v>
      </c>
      <c r="EZ69" s="22">
        <v>0</v>
      </c>
      <c r="FA69" s="22" t="s">
        <v>490</v>
      </c>
      <c r="FB69" s="22">
        <v>0</v>
      </c>
      <c r="FC69" s="22">
        <v>0</v>
      </c>
      <c r="FD69" s="22" t="s">
        <v>494</v>
      </c>
      <c r="FE69" s="22">
        <v>0</v>
      </c>
      <c r="FF69" s="22" t="s">
        <v>493</v>
      </c>
      <c r="FG69" s="22" t="s">
        <v>492</v>
      </c>
      <c r="FH69" s="22">
        <v>0</v>
      </c>
      <c r="FI69" s="22" t="s">
        <v>491</v>
      </c>
      <c r="FJ69" s="22">
        <v>0</v>
      </c>
      <c r="FK69" s="22">
        <v>0</v>
      </c>
      <c r="FL69" s="22">
        <v>-137500</v>
      </c>
      <c r="FM69" s="21" t="s">
        <v>490</v>
      </c>
      <c r="FN69" s="22">
        <v>0</v>
      </c>
      <c r="FO69" s="22">
        <v>0</v>
      </c>
      <c r="FP69" s="22" t="s">
        <v>490</v>
      </c>
      <c r="FQ69" s="22">
        <v>0</v>
      </c>
      <c r="FR69" s="22">
        <v>0</v>
      </c>
      <c r="FS69" s="25" t="s">
        <v>20</v>
      </c>
      <c r="FT69" s="22">
        <v>0</v>
      </c>
      <c r="FU69" s="26">
        <v>43055.627766203703</v>
      </c>
      <c r="FV69" s="20" t="s">
        <v>21</v>
      </c>
      <c r="FW69" s="22">
        <v>0</v>
      </c>
      <c r="FX69" s="22">
        <v>0</v>
      </c>
      <c r="FY69" s="22">
        <v>0</v>
      </c>
      <c r="FZ69" s="22">
        <v>42979</v>
      </c>
      <c r="GA69" s="33" t="s">
        <v>490</v>
      </c>
      <c r="GB69" s="4"/>
    </row>
    <row r="70" spans="1:184">
      <c r="A70" s="32">
        <v>43055</v>
      </c>
      <c r="B70" s="20">
        <v>43055.836597222224</v>
      </c>
      <c r="C70" s="21">
        <v>9985236</v>
      </c>
      <c r="D70" s="22" t="s">
        <v>1013</v>
      </c>
      <c r="E70" s="22" t="s">
        <v>38</v>
      </c>
      <c r="F70" s="67">
        <v>8900416084</v>
      </c>
      <c r="G70" s="44"/>
      <c r="H70" s="44"/>
      <c r="I70" s="44"/>
      <c r="J70" s="44" t="s">
        <v>941</v>
      </c>
      <c r="K70" s="44"/>
      <c r="L70" s="44"/>
      <c r="M70" s="25" t="str">
        <f t="shared" si="18"/>
        <v>MATCH</v>
      </c>
      <c r="N70" s="64">
        <v>550000</v>
      </c>
      <c r="O70" s="25" t="str">
        <f t="shared" si="19"/>
        <v>MATCH</v>
      </c>
      <c r="P70" s="64">
        <v>550000</v>
      </c>
      <c r="Q70" s="68">
        <v>43055</v>
      </c>
      <c r="R70" s="68">
        <v>43055.836597222224</v>
      </c>
      <c r="S70" s="44" t="s">
        <v>100</v>
      </c>
      <c r="T70" s="44"/>
      <c r="U70" s="44" t="s">
        <v>940</v>
      </c>
      <c r="V70" s="44"/>
      <c r="W70" s="44"/>
      <c r="X70" s="25" t="str">
        <f t="shared" si="20"/>
        <v>MATCH</v>
      </c>
      <c r="Y70" s="69">
        <v>7511261</v>
      </c>
      <c r="Z70" s="25" t="str">
        <f t="shared" si="21"/>
        <v>MATCH</v>
      </c>
      <c r="AA70" s="44" t="s">
        <v>1</v>
      </c>
      <c r="AB70" s="44" t="s">
        <v>3</v>
      </c>
      <c r="AC70" s="44"/>
      <c r="AD70" s="44" t="s">
        <v>22</v>
      </c>
      <c r="AE70" s="44" t="s">
        <v>34</v>
      </c>
      <c r="AF70" s="44" t="s">
        <v>20</v>
      </c>
      <c r="AG70" s="44"/>
      <c r="AH70" s="44"/>
      <c r="AI70" s="44" t="s">
        <v>33</v>
      </c>
      <c r="AJ70" s="44" t="s">
        <v>20</v>
      </c>
      <c r="AK70" s="44" t="s">
        <v>33</v>
      </c>
      <c r="AL70" s="44"/>
      <c r="AM70" s="44"/>
      <c r="AN70" s="44"/>
      <c r="AO70" s="44"/>
      <c r="AP70" s="44"/>
      <c r="AQ70" s="25" t="str">
        <f t="shared" si="22"/>
        <v>MATCH</v>
      </c>
      <c r="AR70" s="44" t="s">
        <v>32</v>
      </c>
      <c r="AS70" s="44"/>
      <c r="AT70" s="25" t="str">
        <f t="shared" si="23"/>
        <v>MATCH</v>
      </c>
      <c r="AU70" s="44" t="s">
        <v>31</v>
      </c>
      <c r="AV70" s="44"/>
      <c r="AW70" s="44"/>
      <c r="AX70" s="44"/>
      <c r="AY70" s="44"/>
      <c r="AZ70" s="44" t="s">
        <v>940</v>
      </c>
      <c r="BA70" s="44" t="s">
        <v>940</v>
      </c>
      <c r="BB70" s="44"/>
      <c r="BC70" s="44"/>
      <c r="BD70" s="44"/>
      <c r="BE70" s="44"/>
      <c r="BF70" s="44" t="s">
        <v>939</v>
      </c>
      <c r="BG70" s="44" t="s">
        <v>939</v>
      </c>
      <c r="BH70" s="44"/>
      <c r="BI70" s="44"/>
      <c r="BJ70" s="44"/>
      <c r="BK70" s="44"/>
      <c r="BL70" s="44"/>
      <c r="BM70" s="44"/>
      <c r="BN70" s="44"/>
      <c r="BO70" s="44"/>
      <c r="BP70" s="44"/>
      <c r="BQ70" s="44"/>
      <c r="BR70" s="44" t="s">
        <v>100</v>
      </c>
      <c r="BS70" s="44" t="s">
        <v>26</v>
      </c>
      <c r="BT70" s="44" t="s">
        <v>0</v>
      </c>
      <c r="BU70" s="44" t="s">
        <v>4</v>
      </c>
      <c r="BV70" s="44" t="s">
        <v>25</v>
      </c>
      <c r="BW70" s="44" t="s">
        <v>99</v>
      </c>
      <c r="BX70" s="25" t="str">
        <f t="shared" si="24"/>
        <v>MATCH</v>
      </c>
      <c r="BY70" s="69">
        <v>28857558</v>
      </c>
      <c r="BZ70" s="25" t="str">
        <f t="shared" si="25"/>
        <v>MATCH</v>
      </c>
      <c r="CA70" s="22" t="s">
        <v>3</v>
      </c>
      <c r="CB70" s="22"/>
      <c r="CC70" s="22"/>
      <c r="CD70" s="22" t="s">
        <v>23</v>
      </c>
      <c r="CE70" s="22" t="s">
        <v>22</v>
      </c>
      <c r="CF70" s="22"/>
      <c r="CG70" s="22"/>
      <c r="CH70" s="22"/>
      <c r="CI70" s="22" t="s">
        <v>21</v>
      </c>
      <c r="CJ70" s="22" t="s">
        <v>1</v>
      </c>
      <c r="CK70" s="22"/>
      <c r="CL70" s="34"/>
      <c r="CM70" s="51"/>
      <c r="CN70" s="54">
        <f>LOOKUP(Y70,SACM!$A$2:$A$163,SACM!$A$2:$A$163)</f>
        <v>7511261</v>
      </c>
      <c r="CO70" s="24">
        <v>43055</v>
      </c>
      <c r="CP70" s="21">
        <v>0</v>
      </c>
      <c r="CQ70" s="21">
        <v>162</v>
      </c>
      <c r="CR70" s="21">
        <v>0</v>
      </c>
      <c r="CS70" s="21">
        <v>3</v>
      </c>
      <c r="CT70" s="21">
        <v>4</v>
      </c>
      <c r="CU70" s="21">
        <v>-2</v>
      </c>
      <c r="CV70" s="21">
        <f t="shared" si="26"/>
        <v>550000</v>
      </c>
      <c r="CW70" s="23">
        <v>-550000</v>
      </c>
      <c r="CX70" s="22" t="s">
        <v>503</v>
      </c>
      <c r="CY70" s="21">
        <v>1</v>
      </c>
      <c r="CZ70" s="20">
        <v>43054.400856481479</v>
      </c>
      <c r="DA70" s="22" t="s">
        <v>501</v>
      </c>
      <c r="DB70" s="21">
        <v>6829841</v>
      </c>
      <c r="DC70" s="22" t="s">
        <v>2</v>
      </c>
      <c r="DD70" s="21">
        <v>85944</v>
      </c>
      <c r="DE70" s="21">
        <v>2</v>
      </c>
      <c r="DF70" s="22">
        <v>0</v>
      </c>
      <c r="DG70" s="21">
        <v>0</v>
      </c>
      <c r="DH70" s="22" t="s">
        <v>490</v>
      </c>
      <c r="DI70" s="22">
        <v>0</v>
      </c>
      <c r="DJ70" s="22">
        <v>0</v>
      </c>
      <c r="DK70" s="22">
        <v>0</v>
      </c>
      <c r="DL70" s="22" t="s">
        <v>499</v>
      </c>
      <c r="DM70" s="26">
        <v>43055.628275462965</v>
      </c>
      <c r="DN70" s="20" t="s">
        <v>503</v>
      </c>
      <c r="DO70" s="22">
        <v>0</v>
      </c>
      <c r="DP70" s="59">
        <v>8900416084</v>
      </c>
      <c r="DQ70" s="22" t="s">
        <v>523</v>
      </c>
      <c r="DR70" s="22">
        <v>0</v>
      </c>
      <c r="DS70" s="22">
        <v>0</v>
      </c>
      <c r="DT70" s="22">
        <v>0</v>
      </c>
      <c r="DU70" s="21">
        <v>0</v>
      </c>
      <c r="DV70" s="21">
        <v>0</v>
      </c>
      <c r="DW70" s="22">
        <v>0</v>
      </c>
      <c r="DX70" s="25" t="s">
        <v>31</v>
      </c>
      <c r="DY70" s="25" t="s">
        <v>32</v>
      </c>
      <c r="DZ70" s="22">
        <v>0</v>
      </c>
      <c r="EA70" s="22">
        <v>0</v>
      </c>
      <c r="EB70" s="22">
        <v>0</v>
      </c>
      <c r="EC70" s="22" t="s">
        <v>496</v>
      </c>
      <c r="ED70" s="22">
        <v>0</v>
      </c>
      <c r="EE70" s="22" t="s">
        <v>21</v>
      </c>
      <c r="EF70" s="22">
        <v>0</v>
      </c>
      <c r="EG70" s="22" t="s">
        <v>490</v>
      </c>
      <c r="EH70" s="25">
        <v>28857558</v>
      </c>
      <c r="EI70" s="21">
        <v>0</v>
      </c>
      <c r="EJ70" s="21">
        <v>3</v>
      </c>
      <c r="EK70" s="21">
        <v>0</v>
      </c>
      <c r="EL70" s="22" t="s">
        <v>490</v>
      </c>
      <c r="EM70" s="22">
        <v>0</v>
      </c>
      <c r="EN70" s="22">
        <v>0</v>
      </c>
      <c r="EO70" s="22" t="s">
        <v>490</v>
      </c>
      <c r="EP70" s="22">
        <v>1</v>
      </c>
      <c r="EQ70" s="21">
        <v>0</v>
      </c>
      <c r="ER70" s="22">
        <v>402</v>
      </c>
      <c r="ES70" s="21">
        <v>4</v>
      </c>
      <c r="ET70" s="21">
        <v>0</v>
      </c>
      <c r="EU70" s="22" t="s">
        <v>490</v>
      </c>
      <c r="EV70" s="22" t="s">
        <v>253</v>
      </c>
      <c r="EW70" s="22">
        <v>0</v>
      </c>
      <c r="EX70" s="22">
        <v>0</v>
      </c>
      <c r="EY70" s="22">
        <v>0</v>
      </c>
      <c r="EZ70" s="22">
        <v>0</v>
      </c>
      <c r="FA70" s="22" t="s">
        <v>490</v>
      </c>
      <c r="FB70" s="22">
        <v>0</v>
      </c>
      <c r="FC70" s="22">
        <v>0</v>
      </c>
      <c r="FD70" s="22" t="s">
        <v>494</v>
      </c>
      <c r="FE70" s="22">
        <v>0</v>
      </c>
      <c r="FF70" s="22" t="s">
        <v>493</v>
      </c>
      <c r="FG70" s="22" t="s">
        <v>492</v>
      </c>
      <c r="FH70" s="22">
        <v>0</v>
      </c>
      <c r="FI70" s="22" t="s">
        <v>491</v>
      </c>
      <c r="FJ70" s="22">
        <v>0</v>
      </c>
      <c r="FK70" s="22" t="s">
        <v>503</v>
      </c>
      <c r="FL70" s="22">
        <v>-550000</v>
      </c>
      <c r="FM70" s="21" t="s">
        <v>490</v>
      </c>
      <c r="FN70" s="22">
        <v>0</v>
      </c>
      <c r="FO70" s="22">
        <v>0</v>
      </c>
      <c r="FP70" s="22" t="s">
        <v>490</v>
      </c>
      <c r="FQ70" s="22">
        <v>0</v>
      </c>
      <c r="FR70" s="22">
        <v>0</v>
      </c>
      <c r="FS70" s="25" t="s">
        <v>20</v>
      </c>
      <c r="FT70" s="22">
        <v>0</v>
      </c>
      <c r="FU70" s="26">
        <v>43055.628275462965</v>
      </c>
      <c r="FV70" s="20" t="s">
        <v>21</v>
      </c>
      <c r="FW70" s="22">
        <v>0</v>
      </c>
      <c r="FX70" s="22">
        <v>0</v>
      </c>
      <c r="FY70" s="22">
        <v>0</v>
      </c>
      <c r="FZ70" s="22">
        <v>39876</v>
      </c>
      <c r="GA70" s="33" t="s">
        <v>490</v>
      </c>
      <c r="GB70" s="4"/>
    </row>
    <row r="71" spans="1:184">
      <c r="A71" s="32">
        <v>43055</v>
      </c>
      <c r="B71" s="20">
        <v>43055.836712962962</v>
      </c>
      <c r="C71" s="21">
        <v>9985239</v>
      </c>
      <c r="D71" s="22" t="s">
        <v>1012</v>
      </c>
      <c r="E71" s="22" t="s">
        <v>38</v>
      </c>
      <c r="F71" s="67">
        <v>8900416084</v>
      </c>
      <c r="G71" s="44"/>
      <c r="H71" s="44"/>
      <c r="I71" s="44"/>
      <c r="J71" s="44" t="s">
        <v>1011</v>
      </c>
      <c r="K71" s="44"/>
      <c r="L71" s="44"/>
      <c r="M71" s="25" t="str">
        <f t="shared" si="18"/>
        <v>MATCH</v>
      </c>
      <c r="N71" s="64">
        <v>150000</v>
      </c>
      <c r="O71" s="25" t="str">
        <f t="shared" si="19"/>
        <v>MATCH</v>
      </c>
      <c r="P71" s="64">
        <v>150000</v>
      </c>
      <c r="Q71" s="68">
        <v>43055</v>
      </c>
      <c r="R71" s="68">
        <v>43055.836712962962</v>
      </c>
      <c r="S71" s="44"/>
      <c r="T71" s="44"/>
      <c r="U71" s="44" t="s">
        <v>1010</v>
      </c>
      <c r="V71" s="44"/>
      <c r="W71" s="44"/>
      <c r="X71" s="25" t="str">
        <f t="shared" si="20"/>
        <v>MATCH</v>
      </c>
      <c r="Y71" s="69">
        <v>7514719</v>
      </c>
      <c r="Z71" s="25" t="str">
        <f t="shared" si="21"/>
        <v>MATCH</v>
      </c>
      <c r="AA71" s="44" t="s">
        <v>1</v>
      </c>
      <c r="AB71" s="44" t="s">
        <v>3</v>
      </c>
      <c r="AC71" s="44"/>
      <c r="AD71" s="44" t="s">
        <v>23</v>
      </c>
      <c r="AE71" s="44" t="s">
        <v>34</v>
      </c>
      <c r="AF71" s="44" t="s">
        <v>20</v>
      </c>
      <c r="AG71" s="44"/>
      <c r="AH71" s="44"/>
      <c r="AI71" s="44" t="s">
        <v>33</v>
      </c>
      <c r="AJ71" s="44" t="s">
        <v>1009</v>
      </c>
      <c r="AK71" s="44" t="s">
        <v>33</v>
      </c>
      <c r="AL71" s="44"/>
      <c r="AM71" s="44"/>
      <c r="AN71" s="44"/>
      <c r="AO71" s="44"/>
      <c r="AP71" s="44"/>
      <c r="AQ71" s="25" t="str">
        <f t="shared" si="22"/>
        <v>MATCH</v>
      </c>
      <c r="AR71" s="44" t="s">
        <v>32</v>
      </c>
      <c r="AS71" s="44"/>
      <c r="AT71" s="25" t="str">
        <f t="shared" si="23"/>
        <v>MATCH</v>
      </c>
      <c r="AU71" s="44" t="s">
        <v>31</v>
      </c>
      <c r="AV71" s="44"/>
      <c r="AW71" s="44"/>
      <c r="AX71" s="44"/>
      <c r="AY71" s="44"/>
      <c r="AZ71" s="44" t="s">
        <v>1008</v>
      </c>
      <c r="BA71" s="44" t="s">
        <v>1008</v>
      </c>
      <c r="BB71" s="44"/>
      <c r="BC71" s="44"/>
      <c r="BD71" s="44"/>
      <c r="BE71" s="44"/>
      <c r="BF71" s="44" t="s">
        <v>879</v>
      </c>
      <c r="BG71" s="44" t="s">
        <v>879</v>
      </c>
      <c r="BH71" s="44" t="s">
        <v>878</v>
      </c>
      <c r="BI71" s="44" t="s">
        <v>101</v>
      </c>
      <c r="BJ71" s="44"/>
      <c r="BK71" s="44" t="s">
        <v>59</v>
      </c>
      <c r="BL71" s="44"/>
      <c r="BM71" s="44"/>
      <c r="BN71" s="44"/>
      <c r="BO71" s="44"/>
      <c r="BP71" s="44"/>
      <c r="BQ71" s="44"/>
      <c r="BR71" s="44" t="s">
        <v>100</v>
      </c>
      <c r="BS71" s="44" t="s">
        <v>26</v>
      </c>
      <c r="BT71" s="44" t="s">
        <v>0</v>
      </c>
      <c r="BU71" s="44" t="s">
        <v>4</v>
      </c>
      <c r="BV71" s="44" t="s">
        <v>25</v>
      </c>
      <c r="BW71" s="44" t="s">
        <v>99</v>
      </c>
      <c r="BX71" s="25" t="str">
        <f t="shared" si="24"/>
        <v>MATCH</v>
      </c>
      <c r="BY71" s="69">
        <v>28857561</v>
      </c>
      <c r="BZ71" s="25" t="str">
        <f t="shared" si="25"/>
        <v>MATCH</v>
      </c>
      <c r="CA71" s="22" t="s">
        <v>3</v>
      </c>
      <c r="CB71" s="22"/>
      <c r="CC71" s="22"/>
      <c r="CD71" s="22" t="s">
        <v>23</v>
      </c>
      <c r="CE71" s="22" t="s">
        <v>22</v>
      </c>
      <c r="CF71" s="22"/>
      <c r="CG71" s="22"/>
      <c r="CH71" s="22"/>
      <c r="CI71" s="22" t="s">
        <v>21</v>
      </c>
      <c r="CJ71" s="22" t="s">
        <v>1</v>
      </c>
      <c r="CK71" s="22"/>
      <c r="CL71" s="34"/>
      <c r="CM71" s="51"/>
      <c r="CN71" s="54">
        <f>LOOKUP(Y71,SACM!$A$2:$A$163,SACM!$A$2:$A$163)</f>
        <v>7514719</v>
      </c>
      <c r="CO71" s="24">
        <v>43055</v>
      </c>
      <c r="CP71" s="21">
        <v>0</v>
      </c>
      <c r="CQ71" s="21">
        <v>17523</v>
      </c>
      <c r="CR71" s="21">
        <v>0</v>
      </c>
      <c r="CS71" s="21">
        <v>1</v>
      </c>
      <c r="CT71" s="21">
        <v>1</v>
      </c>
      <c r="CU71" s="21">
        <v>6</v>
      </c>
      <c r="CV71" s="21">
        <f t="shared" si="26"/>
        <v>150000</v>
      </c>
      <c r="CW71" s="23">
        <v>-150000</v>
      </c>
      <c r="CX71" s="22" t="s">
        <v>503</v>
      </c>
      <c r="CY71" s="21">
        <v>1</v>
      </c>
      <c r="CZ71" s="20">
        <v>43055.613969907405</v>
      </c>
      <c r="DA71" s="22" t="s">
        <v>501</v>
      </c>
      <c r="DB71" s="21">
        <v>6833299</v>
      </c>
      <c r="DC71" s="22" t="s">
        <v>2</v>
      </c>
      <c r="DD71" s="21">
        <v>86005</v>
      </c>
      <c r="DE71" s="21">
        <v>0</v>
      </c>
      <c r="DF71" s="22">
        <v>0</v>
      </c>
      <c r="DG71" s="21">
        <v>0</v>
      </c>
      <c r="DH71" s="22" t="s">
        <v>490</v>
      </c>
      <c r="DI71" s="22">
        <v>0</v>
      </c>
      <c r="DJ71" s="22">
        <v>0</v>
      </c>
      <c r="DK71" s="22">
        <v>0</v>
      </c>
      <c r="DL71" s="22" t="s">
        <v>499</v>
      </c>
      <c r="DM71" s="26">
        <v>43055.628379629627</v>
      </c>
      <c r="DN71" s="20" t="s">
        <v>503</v>
      </c>
      <c r="DO71" s="22">
        <v>0</v>
      </c>
      <c r="DP71" s="59">
        <v>8900416084</v>
      </c>
      <c r="DQ71" s="22" t="s">
        <v>523</v>
      </c>
      <c r="DR71" s="22">
        <v>0</v>
      </c>
      <c r="DS71" s="22" t="s">
        <v>499</v>
      </c>
      <c r="DT71" s="22">
        <v>0</v>
      </c>
      <c r="DU71" s="21">
        <v>0</v>
      </c>
      <c r="DV71" s="21">
        <v>0</v>
      </c>
      <c r="DW71" s="22" t="s">
        <v>32</v>
      </c>
      <c r="DX71" s="25" t="s">
        <v>31</v>
      </c>
      <c r="DY71" s="25" t="s">
        <v>32</v>
      </c>
      <c r="DZ71" s="22">
        <v>0</v>
      </c>
      <c r="EA71" s="22">
        <v>0</v>
      </c>
      <c r="EB71" s="22">
        <v>0</v>
      </c>
      <c r="EC71" s="22" t="s">
        <v>496</v>
      </c>
      <c r="ED71" s="22">
        <v>0</v>
      </c>
      <c r="EE71" s="22" t="s">
        <v>21</v>
      </c>
      <c r="EF71" s="22">
        <v>0</v>
      </c>
      <c r="EG71" s="22" t="s">
        <v>490</v>
      </c>
      <c r="EH71" s="25">
        <v>28857561</v>
      </c>
      <c r="EI71" s="21">
        <v>0</v>
      </c>
      <c r="EJ71" s="21">
        <v>3</v>
      </c>
      <c r="EK71" s="21">
        <v>0</v>
      </c>
      <c r="EL71" s="22" t="s">
        <v>490</v>
      </c>
      <c r="EM71" s="22">
        <v>0</v>
      </c>
      <c r="EN71" s="22">
        <v>0</v>
      </c>
      <c r="EO71" s="22" t="s">
        <v>490</v>
      </c>
      <c r="EP71" s="22">
        <v>99</v>
      </c>
      <c r="EQ71" s="21">
        <v>4</v>
      </c>
      <c r="ER71" s="22">
        <v>402</v>
      </c>
      <c r="ES71" s="21">
        <v>4</v>
      </c>
      <c r="ET71" s="21">
        <v>0</v>
      </c>
      <c r="EU71" s="22" t="s">
        <v>490</v>
      </c>
      <c r="EV71" s="22" t="s">
        <v>253</v>
      </c>
      <c r="EW71" s="22">
        <v>0</v>
      </c>
      <c r="EX71" s="22">
        <v>0</v>
      </c>
      <c r="EY71" s="22">
        <v>0</v>
      </c>
      <c r="EZ71" s="22">
        <v>0</v>
      </c>
      <c r="FA71" s="22" t="s">
        <v>490</v>
      </c>
      <c r="FB71" s="22">
        <v>0</v>
      </c>
      <c r="FC71" s="22">
        <v>0</v>
      </c>
      <c r="FD71" s="22" t="s">
        <v>494</v>
      </c>
      <c r="FE71" s="22">
        <v>-1</v>
      </c>
      <c r="FF71" s="22" t="s">
        <v>493</v>
      </c>
      <c r="FG71" s="22" t="s">
        <v>492</v>
      </c>
      <c r="FH71" s="22">
        <v>0</v>
      </c>
      <c r="FI71" s="22" t="s">
        <v>491</v>
      </c>
      <c r="FJ71" s="22">
        <v>0</v>
      </c>
      <c r="FK71" s="22" t="s">
        <v>503</v>
      </c>
      <c r="FL71" s="22">
        <v>-150000</v>
      </c>
      <c r="FM71" s="21" t="s">
        <v>490</v>
      </c>
      <c r="FN71" s="22">
        <v>0</v>
      </c>
      <c r="FO71" s="22">
        <v>0</v>
      </c>
      <c r="FP71" s="22" t="s">
        <v>490</v>
      </c>
      <c r="FQ71" s="22">
        <v>0</v>
      </c>
      <c r="FR71" s="22">
        <v>0</v>
      </c>
      <c r="FS71" s="25" t="s">
        <v>20</v>
      </c>
      <c r="FT71" s="22">
        <v>0</v>
      </c>
      <c r="FU71" s="26">
        <v>43055.628379629627</v>
      </c>
      <c r="FV71" s="20" t="s">
        <v>21</v>
      </c>
      <c r="FW71" s="22">
        <v>0</v>
      </c>
      <c r="FX71" s="22">
        <v>0</v>
      </c>
      <c r="FY71" s="22">
        <v>0</v>
      </c>
      <c r="FZ71" s="22">
        <v>39904</v>
      </c>
      <c r="GA71" s="33" t="s">
        <v>499</v>
      </c>
      <c r="GB71" s="4"/>
    </row>
    <row r="72" spans="1:184">
      <c r="A72" s="32">
        <v>43055</v>
      </c>
      <c r="B72" s="20">
        <v>43055.837534722225</v>
      </c>
      <c r="C72" s="21">
        <v>9985243</v>
      </c>
      <c r="D72" s="22" t="s">
        <v>1007</v>
      </c>
      <c r="E72" s="22" t="s">
        <v>38</v>
      </c>
      <c r="F72" s="67">
        <v>13174174</v>
      </c>
      <c r="G72" s="44"/>
      <c r="H72" s="44"/>
      <c r="I72" s="44"/>
      <c r="J72" s="44" t="s">
        <v>1006</v>
      </c>
      <c r="K72" s="44" t="s">
        <v>865</v>
      </c>
      <c r="L72" s="44"/>
      <c r="M72" s="25" t="str">
        <f t="shared" si="18"/>
        <v>MATCH</v>
      </c>
      <c r="N72" s="64">
        <v>570</v>
      </c>
      <c r="O72" s="25" t="str">
        <f t="shared" si="19"/>
        <v>MATCH</v>
      </c>
      <c r="P72" s="64">
        <v>752.11500000000001</v>
      </c>
      <c r="Q72" s="68">
        <v>43056</v>
      </c>
      <c r="R72" s="68">
        <v>43055.837534722225</v>
      </c>
      <c r="S72" s="44"/>
      <c r="T72" s="44"/>
      <c r="U72" s="44" t="s">
        <v>1004</v>
      </c>
      <c r="V72" s="44"/>
      <c r="W72" s="44"/>
      <c r="X72" s="25" t="str">
        <f t="shared" si="20"/>
        <v>MATCH</v>
      </c>
      <c r="Y72" s="69">
        <v>7512502</v>
      </c>
      <c r="Z72" s="25" t="str">
        <f t="shared" si="21"/>
        <v>MATCH</v>
      </c>
      <c r="AA72" s="44" t="s">
        <v>1</v>
      </c>
      <c r="AB72" s="44" t="s">
        <v>9</v>
      </c>
      <c r="AC72" s="44"/>
      <c r="AD72" s="44" t="s">
        <v>23</v>
      </c>
      <c r="AE72" s="44" t="s">
        <v>34</v>
      </c>
      <c r="AF72" s="44" t="s">
        <v>20</v>
      </c>
      <c r="AG72" s="44"/>
      <c r="AH72" s="44"/>
      <c r="AI72" s="44" t="s">
        <v>33</v>
      </c>
      <c r="AJ72" s="44" t="s">
        <v>48</v>
      </c>
      <c r="AK72" s="44" t="s">
        <v>33</v>
      </c>
      <c r="AL72" s="44"/>
      <c r="AM72" s="44"/>
      <c r="AN72" s="44"/>
      <c r="AO72" s="44"/>
      <c r="AP72" s="44"/>
      <c r="AQ72" s="25" t="str">
        <f t="shared" si="22"/>
        <v>MATCH</v>
      </c>
      <c r="AR72" s="44" t="s">
        <v>31</v>
      </c>
      <c r="AS72" s="44"/>
      <c r="AT72" s="25" t="str">
        <f t="shared" si="23"/>
        <v>MATCH</v>
      </c>
      <c r="AU72" s="44" t="s">
        <v>121</v>
      </c>
      <c r="AV72" s="44"/>
      <c r="AW72" s="44"/>
      <c r="AX72" s="44" t="s">
        <v>1005</v>
      </c>
      <c r="AY72" s="44" t="s">
        <v>62</v>
      </c>
      <c r="AZ72" s="44" t="s">
        <v>1004</v>
      </c>
      <c r="BA72" s="44" t="s">
        <v>1004</v>
      </c>
      <c r="BB72" s="44"/>
      <c r="BC72" s="44"/>
      <c r="BD72" s="44"/>
      <c r="BE72" s="44"/>
      <c r="BF72" s="44" t="s">
        <v>1003</v>
      </c>
      <c r="BG72" s="44" t="s">
        <v>1003</v>
      </c>
      <c r="BH72" s="44" t="s">
        <v>958</v>
      </c>
      <c r="BI72" s="44" t="s">
        <v>184</v>
      </c>
      <c r="BJ72" s="44"/>
      <c r="BK72" s="44" t="s">
        <v>183</v>
      </c>
      <c r="BL72" s="44"/>
      <c r="BM72" s="44"/>
      <c r="BN72" s="44"/>
      <c r="BO72" s="44"/>
      <c r="BP72" s="44"/>
      <c r="BQ72" s="44"/>
      <c r="BR72" s="44" t="s">
        <v>860</v>
      </c>
      <c r="BS72" s="44" t="s">
        <v>374</v>
      </c>
      <c r="BT72" s="44" t="s">
        <v>382</v>
      </c>
      <c r="BU72" s="44" t="s">
        <v>4</v>
      </c>
      <c r="BV72" s="44" t="s">
        <v>165</v>
      </c>
      <c r="BW72" s="44" t="s">
        <v>859</v>
      </c>
      <c r="BX72" s="25" t="str">
        <f t="shared" si="24"/>
        <v>MATCH</v>
      </c>
      <c r="BY72" s="69">
        <v>28857571</v>
      </c>
      <c r="BZ72" s="25" t="str">
        <f t="shared" si="25"/>
        <v>MATCH</v>
      </c>
      <c r="CA72" s="22" t="s">
        <v>9</v>
      </c>
      <c r="CB72" s="22"/>
      <c r="CC72" s="22"/>
      <c r="CD72" s="22" t="s">
        <v>22</v>
      </c>
      <c r="CE72" s="22" t="s">
        <v>23</v>
      </c>
      <c r="CF72" s="22"/>
      <c r="CG72" s="22"/>
      <c r="CH72" s="21">
        <v>104381</v>
      </c>
      <c r="CI72" s="22" t="s">
        <v>21</v>
      </c>
      <c r="CJ72" s="22" t="s">
        <v>1</v>
      </c>
      <c r="CK72" s="22"/>
      <c r="CL72" s="34"/>
      <c r="CM72" s="51"/>
      <c r="CN72" s="54">
        <f>LOOKUP(Y72,SACM!$A$2:$A$163,SACM!$A$2:$A$163)</f>
        <v>7512502</v>
      </c>
      <c r="CO72" s="24">
        <v>43056</v>
      </c>
      <c r="CP72" s="21">
        <v>726</v>
      </c>
      <c r="CQ72" s="21">
        <v>20328</v>
      </c>
      <c r="CR72" s="21">
        <v>2</v>
      </c>
      <c r="CS72" s="21">
        <v>1</v>
      </c>
      <c r="CT72" s="22">
        <v>0</v>
      </c>
      <c r="CU72" s="21">
        <v>123000</v>
      </c>
      <c r="CV72" s="21">
        <f t="shared" si="26"/>
        <v>570</v>
      </c>
      <c r="CW72" s="23">
        <v>-570</v>
      </c>
      <c r="CX72" s="22" t="s">
        <v>545</v>
      </c>
      <c r="CY72" s="21">
        <v>1</v>
      </c>
      <c r="CZ72" s="20">
        <v>43054.629374999997</v>
      </c>
      <c r="DA72" s="22" t="s">
        <v>501</v>
      </c>
      <c r="DB72" s="21">
        <v>6831082</v>
      </c>
      <c r="DC72" s="22" t="s">
        <v>8</v>
      </c>
      <c r="DD72" s="21">
        <v>85961</v>
      </c>
      <c r="DE72" s="21">
        <v>0</v>
      </c>
      <c r="DF72" s="22">
        <v>0</v>
      </c>
      <c r="DG72" s="21">
        <v>0</v>
      </c>
      <c r="DH72" s="22" t="s">
        <v>490</v>
      </c>
      <c r="DI72" s="22">
        <v>0</v>
      </c>
      <c r="DJ72" s="22">
        <v>0</v>
      </c>
      <c r="DK72" s="22">
        <v>0</v>
      </c>
      <c r="DL72" s="22" t="s">
        <v>499</v>
      </c>
      <c r="DM72" s="26">
        <v>43055.629201388889</v>
      </c>
      <c r="DN72" s="20" t="s">
        <v>544</v>
      </c>
      <c r="DO72" s="22">
        <v>0</v>
      </c>
      <c r="DP72" s="59">
        <v>13174174</v>
      </c>
      <c r="DQ72" s="22" t="s">
        <v>534</v>
      </c>
      <c r="DR72" s="22">
        <v>0</v>
      </c>
      <c r="DS72" s="22">
        <v>0</v>
      </c>
      <c r="DT72" s="22">
        <v>0</v>
      </c>
      <c r="DU72" s="21">
        <v>0</v>
      </c>
      <c r="DV72" s="21">
        <v>0</v>
      </c>
      <c r="DW72" s="22">
        <v>0</v>
      </c>
      <c r="DX72" s="25" t="s">
        <v>121</v>
      </c>
      <c r="DY72" s="25" t="s">
        <v>31</v>
      </c>
      <c r="DZ72" s="22">
        <v>0</v>
      </c>
      <c r="EA72" s="22">
        <v>0</v>
      </c>
      <c r="EB72" s="22">
        <v>0</v>
      </c>
      <c r="EC72" s="22" t="s">
        <v>496</v>
      </c>
      <c r="ED72" s="22">
        <v>0</v>
      </c>
      <c r="EE72" s="22" t="s">
        <v>21</v>
      </c>
      <c r="EF72" s="22">
        <v>0</v>
      </c>
      <c r="EG72" s="22" t="s">
        <v>490</v>
      </c>
      <c r="EH72" s="25">
        <v>28857571</v>
      </c>
      <c r="EI72" s="21">
        <v>0</v>
      </c>
      <c r="EJ72" s="21">
        <v>1</v>
      </c>
      <c r="EK72" s="21">
        <v>0</v>
      </c>
      <c r="EL72" s="22" t="s">
        <v>490</v>
      </c>
      <c r="EM72" s="22">
        <v>0</v>
      </c>
      <c r="EN72" s="22">
        <v>0</v>
      </c>
      <c r="EO72" s="22" t="s">
        <v>490</v>
      </c>
      <c r="EP72" s="22">
        <v>1</v>
      </c>
      <c r="EQ72" s="21">
        <v>0</v>
      </c>
      <c r="ER72" s="22">
        <v>2</v>
      </c>
      <c r="ES72" s="21">
        <v>402</v>
      </c>
      <c r="ET72" s="21">
        <v>0</v>
      </c>
      <c r="EU72" s="22" t="s">
        <v>490</v>
      </c>
      <c r="EV72" s="22" t="s">
        <v>524</v>
      </c>
      <c r="EW72" s="22">
        <v>0</v>
      </c>
      <c r="EX72" s="22">
        <v>0</v>
      </c>
      <c r="EY72" s="22">
        <v>0</v>
      </c>
      <c r="EZ72" s="22">
        <v>0</v>
      </c>
      <c r="FA72" s="22" t="s">
        <v>490</v>
      </c>
      <c r="FB72" s="22">
        <v>0</v>
      </c>
      <c r="FC72" s="22">
        <v>0</v>
      </c>
      <c r="FD72" s="22" t="s">
        <v>494</v>
      </c>
      <c r="FE72" s="22">
        <v>0</v>
      </c>
      <c r="FF72" s="22" t="s">
        <v>493</v>
      </c>
      <c r="FG72" s="22" t="s">
        <v>492</v>
      </c>
      <c r="FH72" s="22">
        <v>0</v>
      </c>
      <c r="FI72" s="22" t="s">
        <v>491</v>
      </c>
      <c r="FJ72" s="22">
        <v>0</v>
      </c>
      <c r="FK72" s="22">
        <v>0</v>
      </c>
      <c r="FL72" s="22">
        <v>-570</v>
      </c>
      <c r="FM72" s="21" t="s">
        <v>490</v>
      </c>
      <c r="FN72" s="22">
        <v>0</v>
      </c>
      <c r="FO72" s="22">
        <v>0</v>
      </c>
      <c r="FP72" s="22" t="s">
        <v>490</v>
      </c>
      <c r="FQ72" s="22">
        <v>0</v>
      </c>
      <c r="FR72" s="22">
        <v>0</v>
      </c>
      <c r="FS72" s="25" t="s">
        <v>20</v>
      </c>
      <c r="FT72" s="22">
        <v>0</v>
      </c>
      <c r="FU72" s="26">
        <v>43055.629201388889</v>
      </c>
      <c r="FV72" s="20" t="s">
        <v>543</v>
      </c>
      <c r="FW72" s="22">
        <v>0</v>
      </c>
      <c r="FX72" s="22">
        <v>0</v>
      </c>
      <c r="FY72" s="22">
        <v>0</v>
      </c>
      <c r="FZ72" s="22">
        <v>43054</v>
      </c>
      <c r="GA72" s="33" t="s">
        <v>490</v>
      </c>
      <c r="GB72" s="4"/>
    </row>
    <row r="73" spans="1:184">
      <c r="A73" s="32">
        <v>43055</v>
      </c>
      <c r="B73" s="20">
        <v>43055.886076388888</v>
      </c>
      <c r="C73" s="21">
        <v>9985289</v>
      </c>
      <c r="D73" s="22" t="s">
        <v>1002</v>
      </c>
      <c r="E73" s="22" t="s">
        <v>38</v>
      </c>
      <c r="F73" s="67">
        <v>21155407</v>
      </c>
      <c r="G73" s="44"/>
      <c r="H73" s="44"/>
      <c r="I73" s="44"/>
      <c r="J73" s="44" t="s">
        <v>1001</v>
      </c>
      <c r="K73" s="44"/>
      <c r="L73" s="44"/>
      <c r="M73" s="25" t="str">
        <f t="shared" si="18"/>
        <v>MATCH</v>
      </c>
      <c r="N73" s="64">
        <v>10000000</v>
      </c>
      <c r="O73" s="25" t="str">
        <f t="shared" si="19"/>
        <v>MATCH</v>
      </c>
      <c r="P73" s="64">
        <v>7829000</v>
      </c>
      <c r="Q73" s="68">
        <v>43056</v>
      </c>
      <c r="R73" s="68">
        <v>43055.886076388888</v>
      </c>
      <c r="S73" s="44" t="s">
        <v>27</v>
      </c>
      <c r="T73" s="44"/>
      <c r="U73" s="44"/>
      <c r="V73" s="44"/>
      <c r="W73" s="44"/>
      <c r="X73" s="25" t="str">
        <f t="shared" si="20"/>
        <v>MATCH</v>
      </c>
      <c r="Y73" s="69">
        <v>7515172</v>
      </c>
      <c r="Z73" s="25" t="str">
        <f t="shared" si="21"/>
        <v>MATCH</v>
      </c>
      <c r="AA73" s="44" t="s">
        <v>1</v>
      </c>
      <c r="AB73" s="44" t="s">
        <v>905</v>
      </c>
      <c r="AC73" s="44"/>
      <c r="AD73" s="44" t="s">
        <v>22</v>
      </c>
      <c r="AE73" s="44" t="s">
        <v>34</v>
      </c>
      <c r="AF73" s="44" t="s">
        <v>20</v>
      </c>
      <c r="AG73" s="44"/>
      <c r="AH73" s="44"/>
      <c r="AI73" s="44" t="s">
        <v>33</v>
      </c>
      <c r="AJ73" s="44" t="s">
        <v>20</v>
      </c>
      <c r="AK73" s="44" t="s">
        <v>33</v>
      </c>
      <c r="AL73" s="44"/>
      <c r="AM73" s="44"/>
      <c r="AN73" s="44"/>
      <c r="AO73" s="44"/>
      <c r="AP73" s="44"/>
      <c r="AQ73" s="25" t="str">
        <f t="shared" si="22"/>
        <v>MATCH</v>
      </c>
      <c r="AR73" s="44" t="s">
        <v>63</v>
      </c>
      <c r="AS73" s="44"/>
      <c r="AT73" s="25" t="str">
        <f t="shared" si="23"/>
        <v>MATCH</v>
      </c>
      <c r="AU73" s="44" t="s">
        <v>121</v>
      </c>
      <c r="AV73" s="44"/>
      <c r="AW73" s="44"/>
      <c r="AX73" s="44"/>
      <c r="AY73" s="44" t="s">
        <v>62</v>
      </c>
      <c r="AZ73" s="44" t="s">
        <v>127</v>
      </c>
      <c r="BA73" s="44" t="s">
        <v>127</v>
      </c>
      <c r="BB73" s="44"/>
      <c r="BC73" s="44" t="s">
        <v>184</v>
      </c>
      <c r="BD73" s="44"/>
      <c r="BE73" s="44" t="s">
        <v>183</v>
      </c>
      <c r="BF73" s="44" t="s">
        <v>1000</v>
      </c>
      <c r="BG73" s="44" t="s">
        <v>1000</v>
      </c>
      <c r="BH73" s="44" t="s">
        <v>999</v>
      </c>
      <c r="BI73" s="44" t="s">
        <v>907</v>
      </c>
      <c r="BJ73" s="44"/>
      <c r="BK73" s="44" t="s">
        <v>906</v>
      </c>
      <c r="BL73" s="44"/>
      <c r="BM73" s="44"/>
      <c r="BN73" s="44"/>
      <c r="BO73" s="44"/>
      <c r="BP73" s="44"/>
      <c r="BQ73" s="44"/>
      <c r="BR73" s="44" t="s">
        <v>27</v>
      </c>
      <c r="BS73" s="44" t="s">
        <v>26</v>
      </c>
      <c r="BT73" s="44" t="s">
        <v>0</v>
      </c>
      <c r="BU73" s="44" t="s">
        <v>4</v>
      </c>
      <c r="BV73" s="44" t="s">
        <v>25</v>
      </c>
      <c r="BW73" s="44" t="s">
        <v>24</v>
      </c>
      <c r="BX73" s="25" t="str">
        <f t="shared" si="24"/>
        <v>MATCH</v>
      </c>
      <c r="BY73" s="69">
        <v>28858312</v>
      </c>
      <c r="BZ73" s="25" t="str">
        <f t="shared" si="25"/>
        <v>MATCH</v>
      </c>
      <c r="CA73" s="22" t="s">
        <v>905</v>
      </c>
      <c r="CB73" s="22"/>
      <c r="CC73" s="22"/>
      <c r="CD73" s="22" t="s">
        <v>23</v>
      </c>
      <c r="CE73" s="22" t="s">
        <v>22</v>
      </c>
      <c r="CF73" s="22"/>
      <c r="CG73" s="22"/>
      <c r="CH73" s="22"/>
      <c r="CI73" s="22" t="s">
        <v>21</v>
      </c>
      <c r="CJ73" s="22" t="s">
        <v>1</v>
      </c>
      <c r="CK73" s="22"/>
      <c r="CL73" s="34"/>
      <c r="CM73" s="51"/>
      <c r="CN73" s="54">
        <f>LOOKUP(Y73,SACM!$A$2:$A$163,SACM!$A$2:$A$163)</f>
        <v>7515172</v>
      </c>
      <c r="CO73" s="24">
        <v>43056</v>
      </c>
      <c r="CP73" s="21">
        <v>726</v>
      </c>
      <c r="CQ73" s="21">
        <v>19128</v>
      </c>
      <c r="CR73" s="21">
        <v>3</v>
      </c>
      <c r="CS73" s="21">
        <v>808</v>
      </c>
      <c r="CT73" s="22">
        <v>2</v>
      </c>
      <c r="CU73" s="21">
        <v>-2</v>
      </c>
      <c r="CV73" s="21">
        <f t="shared" si="26"/>
        <v>10000000</v>
      </c>
      <c r="CW73" s="23">
        <v>-10000000</v>
      </c>
      <c r="CX73" s="22" t="s">
        <v>545</v>
      </c>
      <c r="CY73" s="21">
        <v>1</v>
      </c>
      <c r="CZ73" s="20">
        <v>43055.669895833336</v>
      </c>
      <c r="DA73" s="22" t="s">
        <v>501</v>
      </c>
      <c r="DB73" s="21">
        <v>6833752</v>
      </c>
      <c r="DC73" s="22" t="s">
        <v>563</v>
      </c>
      <c r="DD73" s="21">
        <v>86015</v>
      </c>
      <c r="DE73" s="21">
        <v>2</v>
      </c>
      <c r="DF73" s="22">
        <v>0</v>
      </c>
      <c r="DG73" s="21">
        <v>0</v>
      </c>
      <c r="DH73" s="22" t="s">
        <v>490</v>
      </c>
      <c r="DI73" s="22">
        <v>0</v>
      </c>
      <c r="DJ73" s="22">
        <v>0</v>
      </c>
      <c r="DK73" s="22">
        <v>0</v>
      </c>
      <c r="DL73" s="22" t="s">
        <v>499</v>
      </c>
      <c r="DM73" s="26">
        <v>43055.677754629629</v>
      </c>
      <c r="DN73" s="20" t="s">
        <v>544</v>
      </c>
      <c r="DO73" s="22">
        <v>0</v>
      </c>
      <c r="DP73" s="59">
        <v>21155407</v>
      </c>
      <c r="DQ73" s="22" t="s">
        <v>561</v>
      </c>
      <c r="DR73" s="22">
        <v>0</v>
      </c>
      <c r="DS73" s="22">
        <v>0</v>
      </c>
      <c r="DT73" s="22">
        <v>0</v>
      </c>
      <c r="DU73" s="21">
        <v>0</v>
      </c>
      <c r="DV73" s="21">
        <v>0</v>
      </c>
      <c r="DW73" s="22">
        <v>0</v>
      </c>
      <c r="DX73" s="25" t="s">
        <v>121</v>
      </c>
      <c r="DY73" s="25" t="s">
        <v>63</v>
      </c>
      <c r="DZ73" s="22">
        <v>0</v>
      </c>
      <c r="EA73" s="22">
        <v>0</v>
      </c>
      <c r="EB73" s="22">
        <v>0</v>
      </c>
      <c r="EC73" s="22" t="s">
        <v>496</v>
      </c>
      <c r="ED73" s="22">
        <v>0</v>
      </c>
      <c r="EE73" s="22" t="s">
        <v>21</v>
      </c>
      <c r="EF73" s="22">
        <v>0</v>
      </c>
      <c r="EG73" s="22" t="s">
        <v>490</v>
      </c>
      <c r="EH73" s="25">
        <v>28858312</v>
      </c>
      <c r="EI73" s="21">
        <v>0</v>
      </c>
      <c r="EJ73" s="21">
        <v>1</v>
      </c>
      <c r="EK73" s="21">
        <v>0</v>
      </c>
      <c r="EL73" s="22" t="s">
        <v>490</v>
      </c>
      <c r="EM73" s="22">
        <v>0</v>
      </c>
      <c r="EN73" s="22">
        <v>0</v>
      </c>
      <c r="EO73" s="22" t="s">
        <v>490</v>
      </c>
      <c r="EP73" s="22">
        <v>1</v>
      </c>
      <c r="EQ73" s="21">
        <v>0</v>
      </c>
      <c r="ER73" s="21">
        <v>2</v>
      </c>
      <c r="ES73" s="21">
        <v>501</v>
      </c>
      <c r="ET73" s="21">
        <v>0</v>
      </c>
      <c r="EU73" s="22" t="s">
        <v>490</v>
      </c>
      <c r="EV73" s="22" t="s">
        <v>524</v>
      </c>
      <c r="EW73" s="22">
        <v>0</v>
      </c>
      <c r="EX73" s="22">
        <v>0</v>
      </c>
      <c r="EY73" s="22">
        <v>0</v>
      </c>
      <c r="EZ73" s="22">
        <v>0</v>
      </c>
      <c r="FA73" s="22" t="s">
        <v>490</v>
      </c>
      <c r="FB73" s="22">
        <v>0</v>
      </c>
      <c r="FC73" s="21">
        <v>0</v>
      </c>
      <c r="FD73" s="21" t="s">
        <v>494</v>
      </c>
      <c r="FE73" s="22">
        <v>0</v>
      </c>
      <c r="FF73" s="21" t="s">
        <v>493</v>
      </c>
      <c r="FG73" s="22" t="s">
        <v>492</v>
      </c>
      <c r="FH73" s="22">
        <v>0</v>
      </c>
      <c r="FI73" s="22" t="s">
        <v>491</v>
      </c>
      <c r="FJ73" s="22">
        <v>0</v>
      </c>
      <c r="FK73" s="22">
        <v>0</v>
      </c>
      <c r="FL73" s="22">
        <v>-10000000</v>
      </c>
      <c r="FM73" s="21" t="s">
        <v>490</v>
      </c>
      <c r="FN73" s="22">
        <v>0</v>
      </c>
      <c r="FO73" s="22">
        <v>0</v>
      </c>
      <c r="FP73" s="22" t="s">
        <v>490</v>
      </c>
      <c r="FQ73" s="22">
        <v>0</v>
      </c>
      <c r="FR73" s="22">
        <v>0</v>
      </c>
      <c r="FS73" s="25" t="s">
        <v>20</v>
      </c>
      <c r="FT73" s="22">
        <v>0</v>
      </c>
      <c r="FU73" s="26">
        <v>43055.677754629629</v>
      </c>
      <c r="FV73" s="20" t="s">
        <v>543</v>
      </c>
      <c r="FW73" s="22">
        <v>0</v>
      </c>
      <c r="FX73" s="22">
        <v>0</v>
      </c>
      <c r="FY73" s="22">
        <v>0</v>
      </c>
      <c r="FZ73" s="22">
        <v>43055</v>
      </c>
      <c r="GA73" s="33" t="s">
        <v>490</v>
      </c>
      <c r="GB73" s="4"/>
    </row>
    <row r="74" spans="1:184">
      <c r="A74" s="32">
        <v>43055</v>
      </c>
      <c r="B74" s="20">
        <v>43055.887337962966</v>
      </c>
      <c r="C74" s="21">
        <v>9985291</v>
      </c>
      <c r="D74" s="22" t="s">
        <v>998</v>
      </c>
      <c r="E74" s="22" t="s">
        <v>38</v>
      </c>
      <c r="F74" s="67" t="s">
        <v>78</v>
      </c>
      <c r="G74" s="44"/>
      <c r="H74" s="44"/>
      <c r="I74" s="44"/>
      <c r="J74" s="44" t="s">
        <v>757</v>
      </c>
      <c r="K74" s="44"/>
      <c r="L74" s="44"/>
      <c r="M74" s="25" t="str">
        <f t="shared" si="18"/>
        <v>MATCH</v>
      </c>
      <c r="N74" s="64">
        <v>35000000</v>
      </c>
      <c r="O74" s="25" t="str">
        <f t="shared" si="19"/>
        <v>MATCH</v>
      </c>
      <c r="P74" s="64">
        <v>35000000</v>
      </c>
      <c r="Q74" s="68">
        <v>43055</v>
      </c>
      <c r="R74" s="68">
        <v>43055.887337962966</v>
      </c>
      <c r="S74" s="44" t="s">
        <v>76</v>
      </c>
      <c r="T74" s="44"/>
      <c r="U74" s="44" t="s">
        <v>754</v>
      </c>
      <c r="V74" s="44"/>
      <c r="W74" s="44"/>
      <c r="X74" s="25" t="str">
        <f t="shared" si="20"/>
        <v>MATCH</v>
      </c>
      <c r="Y74" s="69">
        <v>7515193</v>
      </c>
      <c r="Z74" s="25" t="str">
        <f t="shared" si="21"/>
        <v>MATCH</v>
      </c>
      <c r="AA74" s="44" t="s">
        <v>1</v>
      </c>
      <c r="AB74" s="44" t="s">
        <v>3</v>
      </c>
      <c r="AC74" s="44" t="s">
        <v>997</v>
      </c>
      <c r="AD74" s="44" t="s">
        <v>22</v>
      </c>
      <c r="AE74" s="44" t="s">
        <v>34</v>
      </c>
      <c r="AF74" s="44" t="s">
        <v>20</v>
      </c>
      <c r="AG74" s="44"/>
      <c r="AH74" s="44"/>
      <c r="AI74" s="44" t="s">
        <v>33</v>
      </c>
      <c r="AJ74" s="44" t="s">
        <v>20</v>
      </c>
      <c r="AK74" s="44" t="s">
        <v>33</v>
      </c>
      <c r="AL74" s="44"/>
      <c r="AM74" s="44"/>
      <c r="AN74" s="44"/>
      <c r="AO74" s="44"/>
      <c r="AP74" s="44"/>
      <c r="AQ74" s="25" t="str">
        <f t="shared" si="22"/>
        <v>MATCH</v>
      </c>
      <c r="AR74" s="44" t="s">
        <v>73</v>
      </c>
      <c r="AS74" s="44"/>
      <c r="AT74" s="25" t="str">
        <f t="shared" si="23"/>
        <v>MATCH</v>
      </c>
      <c r="AU74" s="44" t="s">
        <v>32</v>
      </c>
      <c r="AV74" s="44"/>
      <c r="AW74" s="44"/>
      <c r="AX74" s="44"/>
      <c r="AY74" s="44" t="s">
        <v>72</v>
      </c>
      <c r="AZ74" s="44" t="s">
        <v>754</v>
      </c>
      <c r="BA74" s="44" t="s">
        <v>754</v>
      </c>
      <c r="BB74" s="44"/>
      <c r="BC74" s="44"/>
      <c r="BD74" s="44"/>
      <c r="BE74" s="44"/>
      <c r="BF74" s="44" t="s">
        <v>753</v>
      </c>
      <c r="BG74" s="44" t="s">
        <v>753</v>
      </c>
      <c r="BH74" s="44"/>
      <c r="BI74" s="44"/>
      <c r="BJ74" s="44"/>
      <c r="BK74" s="44"/>
      <c r="BL74" s="44"/>
      <c r="BM74" s="44"/>
      <c r="BN74" s="44"/>
      <c r="BO74" s="44"/>
      <c r="BP74" s="44"/>
      <c r="BQ74" s="44"/>
      <c r="BR74" s="44"/>
      <c r="BS74" s="44"/>
      <c r="BT74" s="44"/>
      <c r="BU74" s="44"/>
      <c r="BV74" s="44"/>
      <c r="BW74" s="44" t="s">
        <v>68</v>
      </c>
      <c r="BX74" s="25" t="str">
        <f t="shared" si="24"/>
        <v>MATCH</v>
      </c>
      <c r="BY74" s="69">
        <v>28858330</v>
      </c>
      <c r="BZ74" s="25" t="str">
        <f t="shared" si="25"/>
        <v>MATCH</v>
      </c>
      <c r="CA74" s="22"/>
      <c r="CB74" s="22"/>
      <c r="CC74" s="22"/>
      <c r="CD74" s="22" t="s">
        <v>23</v>
      </c>
      <c r="CE74" s="22" t="s">
        <v>22</v>
      </c>
      <c r="CF74" s="22"/>
      <c r="CG74" s="22"/>
      <c r="CH74" s="22"/>
      <c r="CI74" s="22" t="s">
        <v>21</v>
      </c>
      <c r="CJ74" s="22" t="s">
        <v>1</v>
      </c>
      <c r="CK74" s="22"/>
      <c r="CL74" s="34"/>
      <c r="CM74" s="51"/>
      <c r="CN74" s="54">
        <f>LOOKUP(Y74,SACM!$A$2:$A$163,SACM!$A$2:$A$163)</f>
        <v>7515193</v>
      </c>
      <c r="CO74" s="24">
        <v>43055</v>
      </c>
      <c r="CP74" s="21">
        <v>814</v>
      </c>
      <c r="CQ74" s="21">
        <v>19470</v>
      </c>
      <c r="CR74" s="21">
        <v>0</v>
      </c>
      <c r="CS74" s="21">
        <v>1</v>
      </c>
      <c r="CT74" s="22">
        <v>3</v>
      </c>
      <c r="CU74" s="21">
        <v>-2</v>
      </c>
      <c r="CV74" s="21">
        <f t="shared" si="26"/>
        <v>35000000</v>
      </c>
      <c r="CW74" s="23">
        <v>-35000000</v>
      </c>
      <c r="CX74" s="22" t="s">
        <v>522</v>
      </c>
      <c r="CY74" s="21">
        <v>1</v>
      </c>
      <c r="CZ74" s="20">
        <v>43055.676805555559</v>
      </c>
      <c r="DA74" s="22" t="s">
        <v>501</v>
      </c>
      <c r="DB74" s="21">
        <v>6833773</v>
      </c>
      <c r="DC74" s="22" t="s">
        <v>556</v>
      </c>
      <c r="DD74" s="21">
        <v>86016</v>
      </c>
      <c r="DE74" s="21">
        <v>2</v>
      </c>
      <c r="DF74" s="22">
        <v>0</v>
      </c>
      <c r="DG74" s="21">
        <v>0</v>
      </c>
      <c r="DH74" s="22" t="s">
        <v>490</v>
      </c>
      <c r="DI74" s="22">
        <v>0</v>
      </c>
      <c r="DJ74" s="22">
        <v>0</v>
      </c>
      <c r="DK74" s="22">
        <v>0</v>
      </c>
      <c r="DL74" s="22" t="s">
        <v>499</v>
      </c>
      <c r="DM74" s="26">
        <v>43055.679016203707</v>
      </c>
      <c r="DN74" s="20" t="s">
        <v>520</v>
      </c>
      <c r="DO74" s="22">
        <v>0</v>
      </c>
      <c r="DP74" s="59" t="s">
        <v>78</v>
      </c>
      <c r="DQ74" s="22" t="s">
        <v>518</v>
      </c>
      <c r="DR74" s="22">
        <v>0</v>
      </c>
      <c r="DS74" s="22">
        <v>0</v>
      </c>
      <c r="DT74" s="22">
        <v>0</v>
      </c>
      <c r="DU74" s="21">
        <v>0</v>
      </c>
      <c r="DV74" s="21">
        <v>0</v>
      </c>
      <c r="DW74" s="22">
        <v>0</v>
      </c>
      <c r="DX74" s="25" t="s">
        <v>32</v>
      </c>
      <c r="DY74" s="25" t="s">
        <v>73</v>
      </c>
      <c r="DZ74" s="22">
        <v>0</v>
      </c>
      <c r="EA74" s="22">
        <v>0</v>
      </c>
      <c r="EB74" s="22">
        <v>0</v>
      </c>
      <c r="EC74" s="22" t="s">
        <v>496</v>
      </c>
      <c r="ED74" s="22">
        <v>0</v>
      </c>
      <c r="EE74" s="22" t="s">
        <v>21</v>
      </c>
      <c r="EF74" s="22">
        <v>0</v>
      </c>
      <c r="EG74" s="22" t="s">
        <v>490</v>
      </c>
      <c r="EH74" s="25">
        <v>28858330</v>
      </c>
      <c r="EI74" s="21">
        <v>0</v>
      </c>
      <c r="EJ74" s="21">
        <v>3</v>
      </c>
      <c r="EK74" s="21">
        <v>0</v>
      </c>
      <c r="EL74" s="22" t="s">
        <v>490</v>
      </c>
      <c r="EM74" s="22">
        <v>0</v>
      </c>
      <c r="EN74" s="22">
        <v>0</v>
      </c>
      <c r="EO74" s="22" t="s">
        <v>490</v>
      </c>
      <c r="EP74" s="22">
        <v>1</v>
      </c>
      <c r="EQ74" s="21">
        <v>0</v>
      </c>
      <c r="ER74" s="22">
        <v>4</v>
      </c>
      <c r="ES74" s="21">
        <v>5</v>
      </c>
      <c r="ET74" s="21">
        <v>0</v>
      </c>
      <c r="EU74" s="22" t="s">
        <v>490</v>
      </c>
      <c r="EV74" s="22" t="s">
        <v>517</v>
      </c>
      <c r="EW74" s="22">
        <v>0</v>
      </c>
      <c r="EX74" s="22">
        <v>0</v>
      </c>
      <c r="EY74" s="22">
        <v>0</v>
      </c>
      <c r="EZ74" s="22">
        <v>0</v>
      </c>
      <c r="FA74" s="22" t="s">
        <v>490</v>
      </c>
      <c r="FB74" s="22">
        <v>0</v>
      </c>
      <c r="FC74" s="22">
        <v>0</v>
      </c>
      <c r="FD74" s="22" t="s">
        <v>494</v>
      </c>
      <c r="FE74" s="22">
        <v>0</v>
      </c>
      <c r="FF74" s="22" t="s">
        <v>493</v>
      </c>
      <c r="FG74" s="22" t="s">
        <v>492</v>
      </c>
      <c r="FH74" s="22">
        <v>0</v>
      </c>
      <c r="FI74" s="22" t="s">
        <v>491</v>
      </c>
      <c r="FJ74" s="22">
        <v>0</v>
      </c>
      <c r="FK74" s="22" t="s">
        <v>503</v>
      </c>
      <c r="FL74" s="22">
        <v>-35000000</v>
      </c>
      <c r="FM74" s="21" t="s">
        <v>490</v>
      </c>
      <c r="FN74" s="22">
        <v>0</v>
      </c>
      <c r="FO74" s="22">
        <v>0</v>
      </c>
      <c r="FP74" s="22" t="s">
        <v>490</v>
      </c>
      <c r="FQ74" s="22">
        <v>0</v>
      </c>
      <c r="FR74" s="22">
        <v>0</v>
      </c>
      <c r="FS74" s="25" t="s">
        <v>20</v>
      </c>
      <c r="FT74" s="22">
        <v>0</v>
      </c>
      <c r="FU74" s="26">
        <v>43055.679016203707</v>
      </c>
      <c r="FV74" s="20" t="s">
        <v>21</v>
      </c>
      <c r="FW74" s="22">
        <v>0</v>
      </c>
      <c r="FX74" s="22">
        <v>0</v>
      </c>
      <c r="FY74" s="22">
        <v>0</v>
      </c>
      <c r="FZ74" s="22">
        <v>43055</v>
      </c>
      <c r="GA74" s="33" t="s">
        <v>490</v>
      </c>
      <c r="GB74" s="4"/>
    </row>
    <row r="75" spans="1:184">
      <c r="A75" s="32">
        <v>43055</v>
      </c>
      <c r="B75" s="20">
        <v>43055.909756944442</v>
      </c>
      <c r="C75" s="21">
        <v>9985302</v>
      </c>
      <c r="D75" s="22" t="s">
        <v>996</v>
      </c>
      <c r="E75" s="22" t="s">
        <v>38</v>
      </c>
      <c r="F75" s="67" t="s">
        <v>78</v>
      </c>
      <c r="G75" s="44"/>
      <c r="H75" s="44"/>
      <c r="I75" s="44"/>
      <c r="J75" s="44" t="s">
        <v>995</v>
      </c>
      <c r="K75" s="44"/>
      <c r="L75" s="44"/>
      <c r="M75" s="25" t="str">
        <f t="shared" si="18"/>
        <v>MATCH</v>
      </c>
      <c r="N75" s="64">
        <v>35000000</v>
      </c>
      <c r="O75" s="25" t="str">
        <f t="shared" si="19"/>
        <v>MATCH</v>
      </c>
      <c r="P75" s="64">
        <v>35000000</v>
      </c>
      <c r="Q75" s="68">
        <v>43055</v>
      </c>
      <c r="R75" s="68">
        <v>43055.909756944442</v>
      </c>
      <c r="S75" s="44" t="s">
        <v>76</v>
      </c>
      <c r="T75" s="44"/>
      <c r="U75" s="44" t="s">
        <v>994</v>
      </c>
      <c r="V75" s="44"/>
      <c r="W75" s="44"/>
      <c r="X75" s="25" t="str">
        <f t="shared" si="20"/>
        <v>MATCH</v>
      </c>
      <c r="Y75" s="69">
        <v>7515213</v>
      </c>
      <c r="Z75" s="25" t="str">
        <f t="shared" si="21"/>
        <v>MATCH</v>
      </c>
      <c r="AA75" s="44" t="s">
        <v>1</v>
      </c>
      <c r="AB75" s="44" t="s">
        <v>3</v>
      </c>
      <c r="AC75" s="44" t="s">
        <v>993</v>
      </c>
      <c r="AD75" s="44" t="s">
        <v>22</v>
      </c>
      <c r="AE75" s="44" t="s">
        <v>34</v>
      </c>
      <c r="AF75" s="44" t="s">
        <v>20</v>
      </c>
      <c r="AG75" s="44"/>
      <c r="AH75" s="44"/>
      <c r="AI75" s="44" t="s">
        <v>33</v>
      </c>
      <c r="AJ75" s="44" t="s">
        <v>20</v>
      </c>
      <c r="AK75" s="44" t="s">
        <v>33</v>
      </c>
      <c r="AL75" s="44"/>
      <c r="AM75" s="44"/>
      <c r="AN75" s="44"/>
      <c r="AO75" s="44"/>
      <c r="AP75" s="44"/>
      <c r="AQ75" s="25" t="str">
        <f t="shared" si="22"/>
        <v>MATCH</v>
      </c>
      <c r="AR75" s="44" t="s">
        <v>73</v>
      </c>
      <c r="AS75" s="44"/>
      <c r="AT75" s="25" t="str">
        <f t="shared" si="23"/>
        <v>MATCH</v>
      </c>
      <c r="AU75" s="44" t="s">
        <v>63</v>
      </c>
      <c r="AV75" s="44"/>
      <c r="AW75" s="44"/>
      <c r="AX75" s="44"/>
      <c r="AY75" s="44" t="s">
        <v>72</v>
      </c>
      <c r="AZ75" s="44" t="s">
        <v>992</v>
      </c>
      <c r="BA75" s="44" t="s">
        <v>992</v>
      </c>
      <c r="BB75" s="44" t="s">
        <v>991</v>
      </c>
      <c r="BC75" s="44"/>
      <c r="BD75" s="44"/>
      <c r="BE75" s="44"/>
      <c r="BF75" s="44" t="s">
        <v>159</v>
      </c>
      <c r="BG75" s="44" t="s">
        <v>159</v>
      </c>
      <c r="BH75" s="44"/>
      <c r="BI75" s="44"/>
      <c r="BJ75" s="44"/>
      <c r="BK75" s="44"/>
      <c r="BL75" s="44"/>
      <c r="BM75" s="44"/>
      <c r="BN75" s="44"/>
      <c r="BO75" s="44"/>
      <c r="BP75" s="44"/>
      <c r="BQ75" s="44"/>
      <c r="BR75" s="44"/>
      <c r="BS75" s="44"/>
      <c r="BT75" s="44"/>
      <c r="BU75" s="44"/>
      <c r="BV75" s="44"/>
      <c r="BW75" s="44" t="s">
        <v>68</v>
      </c>
      <c r="BX75" s="25" t="str">
        <f t="shared" si="24"/>
        <v>MATCH</v>
      </c>
      <c r="BY75" s="69">
        <v>28859027</v>
      </c>
      <c r="BZ75" s="25" t="str">
        <f t="shared" si="25"/>
        <v>MATCH</v>
      </c>
      <c r="CA75" s="22"/>
      <c r="CB75" s="22"/>
      <c r="CC75" s="22"/>
      <c r="CD75" s="22" t="s">
        <v>23</v>
      </c>
      <c r="CE75" s="22" t="s">
        <v>22</v>
      </c>
      <c r="CF75" s="22"/>
      <c r="CG75" s="22"/>
      <c r="CH75" s="22"/>
      <c r="CI75" s="22" t="s">
        <v>21</v>
      </c>
      <c r="CJ75" s="22" t="s">
        <v>1</v>
      </c>
      <c r="CK75" s="22"/>
      <c r="CL75" s="34"/>
      <c r="CM75" s="51"/>
      <c r="CN75" s="54">
        <f>LOOKUP(Y75,SACM!$A$2:$A$163,SACM!$A$2:$A$163)</f>
        <v>7515213</v>
      </c>
      <c r="CO75" s="24">
        <v>43055</v>
      </c>
      <c r="CP75" s="21">
        <v>814</v>
      </c>
      <c r="CQ75" s="21">
        <v>19459</v>
      </c>
      <c r="CR75" s="21">
        <v>0</v>
      </c>
      <c r="CS75" s="21">
        <v>1</v>
      </c>
      <c r="CT75" s="22">
        <v>3</v>
      </c>
      <c r="CU75" s="21">
        <v>-2</v>
      </c>
      <c r="CV75" s="21">
        <f t="shared" si="26"/>
        <v>35000000</v>
      </c>
      <c r="CW75" s="23">
        <v>-35000000</v>
      </c>
      <c r="CX75" s="22" t="s">
        <v>522</v>
      </c>
      <c r="CY75" s="21">
        <v>1</v>
      </c>
      <c r="CZ75" s="20">
        <v>43055.694849537038</v>
      </c>
      <c r="DA75" s="22" t="s">
        <v>501</v>
      </c>
      <c r="DB75" s="21">
        <v>6833793</v>
      </c>
      <c r="DC75" s="22" t="s">
        <v>556</v>
      </c>
      <c r="DD75" s="21">
        <v>86020</v>
      </c>
      <c r="DE75" s="21">
        <v>2</v>
      </c>
      <c r="DF75" s="22">
        <v>0</v>
      </c>
      <c r="DG75" s="21">
        <v>0</v>
      </c>
      <c r="DH75" s="22" t="s">
        <v>490</v>
      </c>
      <c r="DI75" s="22">
        <v>0</v>
      </c>
      <c r="DJ75" s="22">
        <v>0</v>
      </c>
      <c r="DK75" s="22">
        <v>0</v>
      </c>
      <c r="DL75" s="22" t="s">
        <v>499</v>
      </c>
      <c r="DM75" s="26">
        <v>43055.701435185183</v>
      </c>
      <c r="DN75" s="20" t="s">
        <v>520</v>
      </c>
      <c r="DO75" s="22">
        <v>0</v>
      </c>
      <c r="DP75" s="59" t="s">
        <v>78</v>
      </c>
      <c r="DQ75" s="22" t="s">
        <v>518</v>
      </c>
      <c r="DR75" s="22">
        <v>0</v>
      </c>
      <c r="DS75" s="22">
        <v>0</v>
      </c>
      <c r="DT75" s="22">
        <v>0</v>
      </c>
      <c r="DU75" s="21">
        <v>0</v>
      </c>
      <c r="DV75" s="21">
        <v>0</v>
      </c>
      <c r="DW75" s="22">
        <v>0</v>
      </c>
      <c r="DX75" s="25" t="s">
        <v>63</v>
      </c>
      <c r="DY75" s="25" t="s">
        <v>73</v>
      </c>
      <c r="DZ75" s="22">
        <v>0</v>
      </c>
      <c r="EA75" s="22">
        <v>0</v>
      </c>
      <c r="EB75" s="22">
        <v>0</v>
      </c>
      <c r="EC75" s="22" t="s">
        <v>496</v>
      </c>
      <c r="ED75" s="22">
        <v>0</v>
      </c>
      <c r="EE75" s="22" t="s">
        <v>21</v>
      </c>
      <c r="EF75" s="22">
        <v>0</v>
      </c>
      <c r="EG75" s="22" t="s">
        <v>490</v>
      </c>
      <c r="EH75" s="25">
        <v>28859027</v>
      </c>
      <c r="EI75" s="21">
        <v>0</v>
      </c>
      <c r="EJ75" s="21">
        <v>3</v>
      </c>
      <c r="EK75" s="21">
        <v>0</v>
      </c>
      <c r="EL75" s="22" t="s">
        <v>490</v>
      </c>
      <c r="EM75" s="22">
        <v>0</v>
      </c>
      <c r="EN75" s="22">
        <v>0</v>
      </c>
      <c r="EO75" s="22" t="s">
        <v>490</v>
      </c>
      <c r="EP75" s="22">
        <v>1</v>
      </c>
      <c r="EQ75" s="21">
        <v>0</v>
      </c>
      <c r="ER75" s="22">
        <v>501</v>
      </c>
      <c r="ES75" s="21">
        <v>5</v>
      </c>
      <c r="ET75" s="21">
        <v>0</v>
      </c>
      <c r="EU75" s="22" t="s">
        <v>490</v>
      </c>
      <c r="EV75" s="22" t="s">
        <v>517</v>
      </c>
      <c r="EW75" s="22">
        <v>0</v>
      </c>
      <c r="EX75" s="22">
        <v>0</v>
      </c>
      <c r="EY75" s="22">
        <v>0</v>
      </c>
      <c r="EZ75" s="22">
        <v>0</v>
      </c>
      <c r="FA75" s="22" t="s">
        <v>490</v>
      </c>
      <c r="FB75" s="22">
        <v>0</v>
      </c>
      <c r="FC75" s="22">
        <v>0</v>
      </c>
      <c r="FD75" s="22" t="s">
        <v>494</v>
      </c>
      <c r="FE75" s="22">
        <v>0</v>
      </c>
      <c r="FF75" s="22" t="s">
        <v>493</v>
      </c>
      <c r="FG75" s="22" t="s">
        <v>492</v>
      </c>
      <c r="FH75" s="22">
        <v>0</v>
      </c>
      <c r="FI75" s="22" t="s">
        <v>491</v>
      </c>
      <c r="FJ75" s="22">
        <v>0</v>
      </c>
      <c r="FK75" s="22" t="s">
        <v>503</v>
      </c>
      <c r="FL75" s="22">
        <v>-35000000</v>
      </c>
      <c r="FM75" s="21" t="s">
        <v>490</v>
      </c>
      <c r="FN75" s="22">
        <v>0</v>
      </c>
      <c r="FO75" s="22">
        <v>0</v>
      </c>
      <c r="FP75" s="22" t="s">
        <v>490</v>
      </c>
      <c r="FQ75" s="22">
        <v>0</v>
      </c>
      <c r="FR75" s="22">
        <v>0</v>
      </c>
      <c r="FS75" s="25" t="s">
        <v>20</v>
      </c>
      <c r="FT75" s="22">
        <v>0</v>
      </c>
      <c r="FU75" s="26">
        <v>43055.701435185183</v>
      </c>
      <c r="FV75" s="20" t="s">
        <v>21</v>
      </c>
      <c r="FW75" s="22">
        <v>0</v>
      </c>
      <c r="FX75" s="22">
        <v>0</v>
      </c>
      <c r="FY75" s="22">
        <v>0</v>
      </c>
      <c r="FZ75" s="22">
        <v>43055</v>
      </c>
      <c r="GA75" s="33" t="s">
        <v>490</v>
      </c>
      <c r="GB75" s="4"/>
    </row>
    <row r="76" spans="1:184">
      <c r="A76" s="32">
        <v>43055</v>
      </c>
      <c r="B76" s="20">
        <v>43055.790300925924</v>
      </c>
      <c r="C76" s="21">
        <v>9985153</v>
      </c>
      <c r="D76" s="22" t="s">
        <v>990</v>
      </c>
      <c r="E76" s="22" t="s">
        <v>38</v>
      </c>
      <c r="F76" s="67">
        <v>30897541</v>
      </c>
      <c r="G76" s="44"/>
      <c r="H76" s="44"/>
      <c r="I76" s="44"/>
      <c r="J76" s="44" t="s">
        <v>113</v>
      </c>
      <c r="K76" s="44" t="s">
        <v>124</v>
      </c>
      <c r="L76" s="44"/>
      <c r="M76" s="25" t="str">
        <f t="shared" si="18"/>
        <v>MATCH</v>
      </c>
      <c r="N76" s="64">
        <v>748147.5</v>
      </c>
      <c r="O76" s="25" t="str">
        <f t="shared" si="19"/>
        <v>MATCH</v>
      </c>
      <c r="P76" s="64">
        <v>748147.5</v>
      </c>
      <c r="Q76" s="68">
        <v>43055</v>
      </c>
      <c r="R76" s="68">
        <v>43055.790300925924</v>
      </c>
      <c r="S76" s="44"/>
      <c r="T76" s="44"/>
      <c r="U76" s="44" t="s">
        <v>111</v>
      </c>
      <c r="V76" s="68">
        <v>43055.875</v>
      </c>
      <c r="W76" s="44"/>
      <c r="X76" s="25" t="str">
        <f t="shared" si="20"/>
        <v>MATCH</v>
      </c>
      <c r="Y76" s="69">
        <v>7237491</v>
      </c>
      <c r="Z76" s="25" t="str">
        <f t="shared" si="21"/>
        <v>MATCH</v>
      </c>
      <c r="AA76" s="44" t="s">
        <v>1</v>
      </c>
      <c r="AB76" s="44" t="s">
        <v>3</v>
      </c>
      <c r="AC76" s="44"/>
      <c r="AD76" s="44" t="s">
        <v>23</v>
      </c>
      <c r="AE76" s="44" t="s">
        <v>34</v>
      </c>
      <c r="AF76" s="44" t="s">
        <v>20</v>
      </c>
      <c r="AG76" s="44"/>
      <c r="AH76" s="44"/>
      <c r="AI76" s="44" t="s">
        <v>33</v>
      </c>
      <c r="AJ76" s="44" t="s">
        <v>48</v>
      </c>
      <c r="AK76" s="44" t="s">
        <v>33</v>
      </c>
      <c r="AL76" s="44"/>
      <c r="AM76" s="44"/>
      <c r="AN76" s="44"/>
      <c r="AO76" s="44"/>
      <c r="AP76" s="44"/>
      <c r="AQ76" s="25" t="str">
        <f t="shared" si="22"/>
        <v>MATCH</v>
      </c>
      <c r="AR76" s="44" t="s">
        <v>32</v>
      </c>
      <c r="AS76" s="44"/>
      <c r="AT76" s="25" t="str">
        <f t="shared" si="23"/>
        <v>MATCH</v>
      </c>
      <c r="AU76" s="44" t="s">
        <v>31</v>
      </c>
      <c r="AV76" s="44"/>
      <c r="AW76" s="44"/>
      <c r="AX76" s="44"/>
      <c r="AY76" s="44"/>
      <c r="AZ76" s="44" t="s">
        <v>111</v>
      </c>
      <c r="BA76" s="44" t="s">
        <v>111</v>
      </c>
      <c r="BB76" s="44"/>
      <c r="BC76" s="44"/>
      <c r="BD76" s="44"/>
      <c r="BE76" s="44"/>
      <c r="BF76" s="44" t="s">
        <v>110</v>
      </c>
      <c r="BG76" s="44" t="s">
        <v>110</v>
      </c>
      <c r="BH76" s="44"/>
      <c r="BI76" s="44"/>
      <c r="BJ76" s="44"/>
      <c r="BK76" s="44"/>
      <c r="BL76" s="44"/>
      <c r="BM76" s="44"/>
      <c r="BN76" s="44"/>
      <c r="BO76" s="44"/>
      <c r="BP76" s="44"/>
      <c r="BQ76" s="44"/>
      <c r="BR76" s="44" t="s">
        <v>27</v>
      </c>
      <c r="BS76" s="44" t="s">
        <v>26</v>
      </c>
      <c r="BT76" s="44" t="s">
        <v>0</v>
      </c>
      <c r="BU76" s="44" t="s">
        <v>4</v>
      </c>
      <c r="BV76" s="44" t="s">
        <v>25</v>
      </c>
      <c r="BW76" s="44" t="s">
        <v>24</v>
      </c>
      <c r="BX76" s="25" t="str">
        <f t="shared" si="24"/>
        <v>MATCH</v>
      </c>
      <c r="BY76" s="69">
        <v>28856940</v>
      </c>
      <c r="BZ76" s="25" t="str">
        <f t="shared" si="25"/>
        <v>MATCH</v>
      </c>
      <c r="CA76" s="22" t="s">
        <v>3</v>
      </c>
      <c r="CB76" s="22"/>
      <c r="CC76" s="22"/>
      <c r="CD76" s="22" t="s">
        <v>22</v>
      </c>
      <c r="CE76" s="22" t="s">
        <v>23</v>
      </c>
      <c r="CF76" s="22"/>
      <c r="CG76" s="22"/>
      <c r="CH76" s="21">
        <v>104347</v>
      </c>
      <c r="CI76" s="22" t="s">
        <v>109</v>
      </c>
      <c r="CJ76" s="22" t="s">
        <v>1</v>
      </c>
      <c r="CK76" s="22"/>
      <c r="CL76" s="34"/>
      <c r="CM76" s="51"/>
      <c r="CN76" s="54">
        <f>LOOKUP(Y76,SACM!$A$2:$A$163,SACM!$A$2:$A$163)</f>
        <v>7237491</v>
      </c>
      <c r="CO76" s="24">
        <v>43055</v>
      </c>
      <c r="CP76" s="21">
        <v>726</v>
      </c>
      <c r="CQ76" s="21">
        <v>20234</v>
      </c>
      <c r="CR76" s="21">
        <v>0</v>
      </c>
      <c r="CS76" s="21">
        <v>1</v>
      </c>
      <c r="CT76" s="22">
        <v>1</v>
      </c>
      <c r="CU76" s="21">
        <v>3</v>
      </c>
      <c r="CV76" s="21">
        <f t="shared" si="26"/>
        <v>748147.5</v>
      </c>
      <c r="CW76" s="23">
        <v>-748147.5</v>
      </c>
      <c r="CX76" s="22" t="s">
        <v>545</v>
      </c>
      <c r="CY76" s="21">
        <v>1</v>
      </c>
      <c r="CZ76" s="20">
        <v>42860.842222222222</v>
      </c>
      <c r="DA76" s="22" t="s">
        <v>501</v>
      </c>
      <c r="DB76" s="21">
        <v>6556055</v>
      </c>
      <c r="DC76" s="22" t="s">
        <v>526</v>
      </c>
      <c r="DD76" s="21">
        <v>80187</v>
      </c>
      <c r="DE76" s="21">
        <v>3</v>
      </c>
      <c r="DF76" s="22">
        <v>0</v>
      </c>
      <c r="DG76" s="21">
        <v>0</v>
      </c>
      <c r="DH76" s="22" t="s">
        <v>490</v>
      </c>
      <c r="DI76" s="22">
        <v>0</v>
      </c>
      <c r="DJ76" s="22">
        <v>0</v>
      </c>
      <c r="DK76" s="22">
        <v>0</v>
      </c>
      <c r="DL76" s="22" t="s">
        <v>499</v>
      </c>
      <c r="DM76" s="26">
        <v>43055.581979166665</v>
      </c>
      <c r="DN76" s="20" t="s">
        <v>548</v>
      </c>
      <c r="DO76" s="22">
        <v>0</v>
      </c>
      <c r="DP76" s="59">
        <v>30897541</v>
      </c>
      <c r="DQ76" s="22" t="s">
        <v>525</v>
      </c>
      <c r="DR76" s="22">
        <v>0</v>
      </c>
      <c r="DS76" s="22">
        <v>0</v>
      </c>
      <c r="DT76" s="22">
        <v>0</v>
      </c>
      <c r="DU76" s="21">
        <v>-748147.5</v>
      </c>
      <c r="DV76" s="21">
        <v>0</v>
      </c>
      <c r="DW76" s="22">
        <v>0</v>
      </c>
      <c r="DX76" s="25" t="s">
        <v>31</v>
      </c>
      <c r="DY76" s="25" t="s">
        <v>32</v>
      </c>
      <c r="DZ76" s="22">
        <v>0</v>
      </c>
      <c r="EA76" s="22">
        <v>0</v>
      </c>
      <c r="EB76" s="22">
        <v>0</v>
      </c>
      <c r="EC76" s="22" t="s">
        <v>496</v>
      </c>
      <c r="ED76" s="22">
        <v>0</v>
      </c>
      <c r="EE76" s="22" t="s">
        <v>21</v>
      </c>
      <c r="EF76" s="22">
        <v>0</v>
      </c>
      <c r="EG76" s="22" t="s">
        <v>490</v>
      </c>
      <c r="EH76" s="25">
        <v>28856940</v>
      </c>
      <c r="EI76" s="21">
        <v>0</v>
      </c>
      <c r="EJ76" s="21">
        <v>2</v>
      </c>
      <c r="EK76" s="21">
        <v>0</v>
      </c>
      <c r="EL76" s="22" t="s">
        <v>490</v>
      </c>
      <c r="EM76" s="22">
        <v>0</v>
      </c>
      <c r="EN76" s="22">
        <v>0</v>
      </c>
      <c r="EO76" s="22" t="s">
        <v>490</v>
      </c>
      <c r="EP76" s="22">
        <v>1</v>
      </c>
      <c r="EQ76" s="21">
        <v>0</v>
      </c>
      <c r="ER76" s="22">
        <v>402</v>
      </c>
      <c r="ES76" s="21">
        <v>4</v>
      </c>
      <c r="ET76" s="21">
        <v>0</v>
      </c>
      <c r="EU76" s="22" t="s">
        <v>490</v>
      </c>
      <c r="EV76" s="22" t="s">
        <v>524</v>
      </c>
      <c r="EW76" s="22">
        <v>0</v>
      </c>
      <c r="EX76" s="22">
        <v>0</v>
      </c>
      <c r="EY76" s="22">
        <v>0</v>
      </c>
      <c r="EZ76" s="22">
        <v>0</v>
      </c>
      <c r="FA76" s="22" t="s">
        <v>490</v>
      </c>
      <c r="FB76" s="22">
        <v>0</v>
      </c>
      <c r="FC76" s="22">
        <v>0</v>
      </c>
      <c r="FD76" s="22" t="s">
        <v>494</v>
      </c>
      <c r="FE76" s="22">
        <v>0</v>
      </c>
      <c r="FF76" s="22" t="s">
        <v>493</v>
      </c>
      <c r="FG76" s="22" t="s">
        <v>492</v>
      </c>
      <c r="FH76" s="22">
        <v>0</v>
      </c>
      <c r="FI76" s="22" t="s">
        <v>491</v>
      </c>
      <c r="FJ76" s="22">
        <v>0</v>
      </c>
      <c r="FK76" s="22" t="s">
        <v>539</v>
      </c>
      <c r="FL76" s="22">
        <v>-748147.5</v>
      </c>
      <c r="FM76" s="21" t="s">
        <v>490</v>
      </c>
      <c r="FN76" s="22">
        <v>0</v>
      </c>
      <c r="FO76" s="22">
        <v>0</v>
      </c>
      <c r="FP76" s="22" t="s">
        <v>490</v>
      </c>
      <c r="FQ76" s="22">
        <v>0</v>
      </c>
      <c r="FR76" s="22">
        <v>0</v>
      </c>
      <c r="FS76" s="25" t="s">
        <v>20</v>
      </c>
      <c r="FT76" s="22">
        <v>0</v>
      </c>
      <c r="FU76" s="26">
        <v>43055.581979166665</v>
      </c>
      <c r="FV76" s="20" t="s">
        <v>21</v>
      </c>
      <c r="FW76" s="22">
        <v>0</v>
      </c>
      <c r="FX76" s="22">
        <v>0</v>
      </c>
      <c r="FY76" s="22">
        <v>0</v>
      </c>
      <c r="FZ76" s="22">
        <v>42662</v>
      </c>
      <c r="GA76" s="33">
        <v>0</v>
      </c>
      <c r="GB76" s="4"/>
    </row>
    <row r="77" spans="1:184">
      <c r="A77" s="32">
        <v>43055</v>
      </c>
      <c r="B77" s="20">
        <v>43055.790937500002</v>
      </c>
      <c r="C77" s="21">
        <v>9985166</v>
      </c>
      <c r="D77" s="22" t="s">
        <v>989</v>
      </c>
      <c r="E77" s="22" t="s">
        <v>38</v>
      </c>
      <c r="F77" s="67">
        <v>30897541</v>
      </c>
      <c r="G77" s="44"/>
      <c r="H77" s="44"/>
      <c r="I77" s="44"/>
      <c r="J77" s="44" t="s">
        <v>14</v>
      </c>
      <c r="K77" s="44"/>
      <c r="L77" s="44"/>
      <c r="M77" s="25" t="str">
        <f t="shared" si="18"/>
        <v>MATCH</v>
      </c>
      <c r="N77" s="64">
        <v>1495042.11</v>
      </c>
      <c r="O77" s="25" t="str">
        <f t="shared" si="19"/>
        <v>MATCH</v>
      </c>
      <c r="P77" s="64">
        <v>1495042.11</v>
      </c>
      <c r="Q77" s="68">
        <v>43055</v>
      </c>
      <c r="R77" s="68">
        <v>43055.790937500002</v>
      </c>
      <c r="S77" s="44" t="s">
        <v>27</v>
      </c>
      <c r="T77" s="44"/>
      <c r="U77" s="44" t="s">
        <v>13</v>
      </c>
      <c r="V77" s="44"/>
      <c r="W77" s="44"/>
      <c r="X77" s="25" t="str">
        <f t="shared" si="20"/>
        <v>MATCH</v>
      </c>
      <c r="Y77" s="69">
        <v>7511487</v>
      </c>
      <c r="Z77" s="25" t="str">
        <f t="shared" si="21"/>
        <v>MATCH</v>
      </c>
      <c r="AA77" s="44" t="s">
        <v>1</v>
      </c>
      <c r="AB77" s="44" t="s">
        <v>3</v>
      </c>
      <c r="AC77" s="44"/>
      <c r="AD77" s="44" t="s">
        <v>23</v>
      </c>
      <c r="AE77" s="44" t="s">
        <v>34</v>
      </c>
      <c r="AF77" s="44" t="s">
        <v>20</v>
      </c>
      <c r="AG77" s="44"/>
      <c r="AH77" s="44"/>
      <c r="AI77" s="44" t="s">
        <v>33</v>
      </c>
      <c r="AJ77" s="44" t="s">
        <v>48</v>
      </c>
      <c r="AK77" s="44" t="s">
        <v>33</v>
      </c>
      <c r="AL77" s="44"/>
      <c r="AM77" s="44"/>
      <c r="AN77" s="44"/>
      <c r="AO77" s="44"/>
      <c r="AP77" s="44"/>
      <c r="AQ77" s="25" t="str">
        <f t="shared" si="22"/>
        <v>MATCH</v>
      </c>
      <c r="AR77" s="44" t="s">
        <v>31</v>
      </c>
      <c r="AS77" s="44"/>
      <c r="AT77" s="25" t="str">
        <f t="shared" si="23"/>
        <v>MATCH</v>
      </c>
      <c r="AU77" s="44" t="s">
        <v>32</v>
      </c>
      <c r="AV77" s="44"/>
      <c r="AW77" s="44"/>
      <c r="AX77" s="44"/>
      <c r="AY77" s="44" t="s">
        <v>62</v>
      </c>
      <c r="AZ77" s="44" t="s">
        <v>13</v>
      </c>
      <c r="BA77" s="44" t="s">
        <v>13</v>
      </c>
      <c r="BB77" s="44"/>
      <c r="BC77" s="44"/>
      <c r="BD77" s="44"/>
      <c r="BE77" s="44"/>
      <c r="BF77" s="44" t="s">
        <v>988</v>
      </c>
      <c r="BG77" s="44" t="s">
        <v>988</v>
      </c>
      <c r="BH77" s="44"/>
      <c r="BI77" s="44"/>
      <c r="BJ77" s="44"/>
      <c r="BK77" s="44"/>
      <c r="BL77" s="44"/>
      <c r="BM77" s="44"/>
      <c r="BN77" s="44"/>
      <c r="BO77" s="44"/>
      <c r="BP77" s="44"/>
      <c r="BQ77" s="44"/>
      <c r="BR77" s="44" t="s">
        <v>27</v>
      </c>
      <c r="BS77" s="44" t="s">
        <v>26</v>
      </c>
      <c r="BT77" s="44" t="s">
        <v>0</v>
      </c>
      <c r="BU77" s="44" t="s">
        <v>4</v>
      </c>
      <c r="BV77" s="44" t="s">
        <v>25</v>
      </c>
      <c r="BW77" s="44" t="s">
        <v>24</v>
      </c>
      <c r="BX77" s="25" t="str">
        <f t="shared" si="24"/>
        <v>MATCH</v>
      </c>
      <c r="BY77" s="69">
        <v>28856954</v>
      </c>
      <c r="BZ77" s="25" t="str">
        <f t="shared" si="25"/>
        <v>MATCH</v>
      </c>
      <c r="CA77" s="22" t="s">
        <v>3</v>
      </c>
      <c r="CB77" s="22"/>
      <c r="CC77" s="22"/>
      <c r="CD77" s="22" t="s">
        <v>22</v>
      </c>
      <c r="CE77" s="22" t="s">
        <v>22</v>
      </c>
      <c r="CF77" s="22"/>
      <c r="CG77" s="22"/>
      <c r="CH77" s="22"/>
      <c r="CI77" s="22" t="s">
        <v>21</v>
      </c>
      <c r="CJ77" s="22" t="s">
        <v>1</v>
      </c>
      <c r="CK77" s="22"/>
      <c r="CL77" s="34"/>
      <c r="CM77" s="51"/>
      <c r="CN77" s="54">
        <f>LOOKUP(Y77,SACM!$A$2:$A$163,SACM!$A$2:$A$163)</f>
        <v>7511487</v>
      </c>
      <c r="CO77" s="24">
        <v>43055</v>
      </c>
      <c r="CP77" s="21">
        <v>726</v>
      </c>
      <c r="CQ77" s="21">
        <v>425</v>
      </c>
      <c r="CR77" s="21">
        <v>0</v>
      </c>
      <c r="CS77" s="21">
        <v>1</v>
      </c>
      <c r="CT77" s="22">
        <v>2</v>
      </c>
      <c r="CU77" s="21">
        <v>1</v>
      </c>
      <c r="CV77" s="21">
        <f t="shared" si="26"/>
        <v>1495042.11</v>
      </c>
      <c r="CW77" s="23">
        <v>-1495042.11</v>
      </c>
      <c r="CX77" s="22" t="s">
        <v>547</v>
      </c>
      <c r="CY77" s="21">
        <v>18</v>
      </c>
      <c r="CZ77" s="20">
        <v>43054.458877314813</v>
      </c>
      <c r="DA77" s="22" t="s">
        <v>501</v>
      </c>
      <c r="DB77" s="21">
        <v>6830067</v>
      </c>
      <c r="DC77" s="22" t="s">
        <v>526</v>
      </c>
      <c r="DD77" s="21">
        <v>85949</v>
      </c>
      <c r="DE77" s="21">
        <v>1</v>
      </c>
      <c r="DF77" s="22">
        <v>0</v>
      </c>
      <c r="DG77" s="21">
        <v>0</v>
      </c>
      <c r="DH77" s="22" t="s">
        <v>490</v>
      </c>
      <c r="DI77" s="22">
        <v>0</v>
      </c>
      <c r="DJ77" s="22">
        <v>0</v>
      </c>
      <c r="DK77" s="22">
        <v>0</v>
      </c>
      <c r="DL77" s="22" t="s">
        <v>499</v>
      </c>
      <c r="DM77" s="26">
        <v>43055.582615740743</v>
      </c>
      <c r="DN77" s="20" t="s">
        <v>544</v>
      </c>
      <c r="DO77" s="22">
        <v>0</v>
      </c>
      <c r="DP77" s="59">
        <v>30897541</v>
      </c>
      <c r="DQ77" s="22" t="s">
        <v>525</v>
      </c>
      <c r="DR77" s="22">
        <v>0</v>
      </c>
      <c r="DS77" s="22">
        <v>0</v>
      </c>
      <c r="DT77" s="22">
        <v>0</v>
      </c>
      <c r="DU77" s="21">
        <v>0</v>
      </c>
      <c r="DV77" s="21">
        <v>0</v>
      </c>
      <c r="DW77" s="22">
        <v>0</v>
      </c>
      <c r="DX77" s="25" t="s">
        <v>32</v>
      </c>
      <c r="DY77" s="25" t="s">
        <v>31</v>
      </c>
      <c r="DZ77" s="22">
        <v>0</v>
      </c>
      <c r="EA77" s="22">
        <v>0</v>
      </c>
      <c r="EB77" s="22">
        <v>0</v>
      </c>
      <c r="EC77" s="22" t="s">
        <v>496</v>
      </c>
      <c r="ED77" s="22">
        <v>0</v>
      </c>
      <c r="EE77" s="22" t="s">
        <v>21</v>
      </c>
      <c r="EF77" s="22">
        <v>0</v>
      </c>
      <c r="EG77" s="22" t="s">
        <v>499</v>
      </c>
      <c r="EH77" s="25">
        <v>28856954</v>
      </c>
      <c r="EI77" s="21">
        <v>0</v>
      </c>
      <c r="EJ77" s="21">
        <v>1</v>
      </c>
      <c r="EK77" s="21">
        <v>0</v>
      </c>
      <c r="EL77" s="22" t="s">
        <v>490</v>
      </c>
      <c r="EM77" s="22">
        <v>0</v>
      </c>
      <c r="EN77" s="22">
        <v>0</v>
      </c>
      <c r="EO77" s="22" t="s">
        <v>490</v>
      </c>
      <c r="EP77" s="22">
        <v>99</v>
      </c>
      <c r="EQ77" s="21">
        <v>0</v>
      </c>
      <c r="ER77" s="22">
        <v>4</v>
      </c>
      <c r="ES77" s="21">
        <v>402</v>
      </c>
      <c r="ET77" s="21">
        <v>0</v>
      </c>
      <c r="EU77" s="22" t="s">
        <v>490</v>
      </c>
      <c r="EV77" s="22" t="s">
        <v>524</v>
      </c>
      <c r="EW77" s="22">
        <v>0</v>
      </c>
      <c r="EX77" s="22">
        <v>0</v>
      </c>
      <c r="EY77" s="22">
        <v>0</v>
      </c>
      <c r="EZ77" s="22">
        <v>0</v>
      </c>
      <c r="FA77" s="22" t="s">
        <v>490</v>
      </c>
      <c r="FB77" s="22">
        <v>0</v>
      </c>
      <c r="FC77" s="22">
        <v>0</v>
      </c>
      <c r="FD77" s="22" t="s">
        <v>494</v>
      </c>
      <c r="FE77" s="22">
        <v>0</v>
      </c>
      <c r="FF77" s="22" t="s">
        <v>493</v>
      </c>
      <c r="FG77" s="22" t="s">
        <v>492</v>
      </c>
      <c r="FH77" s="22">
        <v>0</v>
      </c>
      <c r="FI77" s="22" t="s">
        <v>491</v>
      </c>
      <c r="FJ77" s="22">
        <v>0</v>
      </c>
      <c r="FK77" s="22" t="s">
        <v>544</v>
      </c>
      <c r="FL77" s="22">
        <v>-1495042.11</v>
      </c>
      <c r="FM77" s="21" t="s">
        <v>490</v>
      </c>
      <c r="FN77" s="22">
        <v>0</v>
      </c>
      <c r="FO77" s="22">
        <v>0</v>
      </c>
      <c r="FP77" s="22" t="s">
        <v>490</v>
      </c>
      <c r="FQ77" s="22">
        <v>0</v>
      </c>
      <c r="FR77" s="22">
        <v>0</v>
      </c>
      <c r="FS77" s="25" t="s">
        <v>20</v>
      </c>
      <c r="FT77" s="22">
        <v>0</v>
      </c>
      <c r="FU77" s="26">
        <v>43055.582615740743</v>
      </c>
      <c r="FV77" s="20" t="s">
        <v>543</v>
      </c>
      <c r="FW77" s="22">
        <v>0</v>
      </c>
      <c r="FX77" s="22">
        <v>0</v>
      </c>
      <c r="FY77" s="22">
        <v>0</v>
      </c>
      <c r="FZ77" s="22">
        <v>43054</v>
      </c>
      <c r="GA77" s="33" t="s">
        <v>490</v>
      </c>
      <c r="GB77" s="4"/>
    </row>
    <row r="78" spans="1:184">
      <c r="A78" s="32">
        <v>43055</v>
      </c>
      <c r="B78" s="20">
        <v>43055.803194444445</v>
      </c>
      <c r="C78" s="21">
        <v>9985172</v>
      </c>
      <c r="D78" s="22" t="s">
        <v>987</v>
      </c>
      <c r="E78" s="22" t="s">
        <v>38</v>
      </c>
      <c r="F78" s="67">
        <v>2607358400</v>
      </c>
      <c r="G78" s="44"/>
      <c r="H78" s="44"/>
      <c r="I78" s="44"/>
      <c r="J78" s="44" t="s">
        <v>745</v>
      </c>
      <c r="K78" s="44"/>
      <c r="L78" s="44"/>
      <c r="M78" s="25" t="str">
        <f t="shared" si="18"/>
        <v>MATCH</v>
      </c>
      <c r="N78" s="64">
        <v>20864000</v>
      </c>
      <c r="O78" s="25" t="str">
        <f t="shared" si="19"/>
        <v>MATCH</v>
      </c>
      <c r="P78" s="64">
        <v>20864000</v>
      </c>
      <c r="Q78" s="68">
        <v>43055</v>
      </c>
      <c r="R78" s="68">
        <v>43055.803194444445</v>
      </c>
      <c r="S78" s="44" t="s">
        <v>122</v>
      </c>
      <c r="T78" s="44"/>
      <c r="U78" s="44" t="s">
        <v>744</v>
      </c>
      <c r="V78" s="44"/>
      <c r="W78" s="44"/>
      <c r="X78" s="25" t="str">
        <f t="shared" si="20"/>
        <v>MATCH</v>
      </c>
      <c r="Y78" s="69">
        <v>7514728</v>
      </c>
      <c r="Z78" s="25" t="str">
        <f t="shared" si="21"/>
        <v>MATCH</v>
      </c>
      <c r="AA78" s="44" t="s">
        <v>1</v>
      </c>
      <c r="AB78" s="44" t="s">
        <v>3</v>
      </c>
      <c r="AC78" s="44"/>
      <c r="AD78" s="44" t="s">
        <v>22</v>
      </c>
      <c r="AE78" s="44" t="s">
        <v>64</v>
      </c>
      <c r="AF78" s="44" t="s">
        <v>20</v>
      </c>
      <c r="AG78" s="44"/>
      <c r="AH78" s="44"/>
      <c r="AI78" s="44" t="s">
        <v>33</v>
      </c>
      <c r="AJ78" s="44" t="s">
        <v>20</v>
      </c>
      <c r="AK78" s="44" t="s">
        <v>33</v>
      </c>
      <c r="AL78" s="44"/>
      <c r="AM78" s="44"/>
      <c r="AN78" s="44"/>
      <c r="AO78" s="44"/>
      <c r="AP78" s="44"/>
      <c r="AQ78" s="25" t="str">
        <f t="shared" si="22"/>
        <v>MATCH</v>
      </c>
      <c r="AR78" s="44" t="s">
        <v>694</v>
      </c>
      <c r="AS78" s="44"/>
      <c r="AT78" s="25" t="str">
        <f t="shared" si="23"/>
        <v>MATCH</v>
      </c>
      <c r="AU78" s="44" t="s">
        <v>695</v>
      </c>
      <c r="AV78" s="44"/>
      <c r="AW78" s="44"/>
      <c r="AX78" s="44"/>
      <c r="AY78" s="44"/>
      <c r="AZ78" s="44" t="s">
        <v>744</v>
      </c>
      <c r="BA78" s="44" t="s">
        <v>744</v>
      </c>
      <c r="BB78" s="44"/>
      <c r="BC78" s="44"/>
      <c r="BD78" s="44"/>
      <c r="BE78" s="44"/>
      <c r="BF78" s="44" t="s">
        <v>743</v>
      </c>
      <c r="BG78" s="44" t="s">
        <v>743</v>
      </c>
      <c r="BH78" s="44"/>
      <c r="BI78" s="44"/>
      <c r="BJ78" s="44"/>
      <c r="BK78" s="44"/>
      <c r="BL78" s="44"/>
      <c r="BM78" s="44"/>
      <c r="BN78" s="44"/>
      <c r="BO78" s="44"/>
      <c r="BP78" s="44"/>
      <c r="BQ78" s="44"/>
      <c r="BR78" s="44" t="s">
        <v>118</v>
      </c>
      <c r="BS78" s="44" t="s">
        <v>117</v>
      </c>
      <c r="BT78" s="44" t="s">
        <v>0</v>
      </c>
      <c r="BU78" s="44" t="s">
        <v>4</v>
      </c>
      <c r="BV78" s="44" t="s">
        <v>116</v>
      </c>
      <c r="BW78" s="44" t="s">
        <v>115</v>
      </c>
      <c r="BX78" s="25" t="str">
        <f t="shared" si="24"/>
        <v>MATCH</v>
      </c>
      <c r="BY78" s="69">
        <v>28857090</v>
      </c>
      <c r="BZ78" s="25" t="str">
        <f t="shared" si="25"/>
        <v>MATCH</v>
      </c>
      <c r="CA78" s="22" t="s">
        <v>3</v>
      </c>
      <c r="CB78" s="22"/>
      <c r="CC78" s="22"/>
      <c r="CD78" s="22" t="s">
        <v>23</v>
      </c>
      <c r="CE78" s="22" t="s">
        <v>22</v>
      </c>
      <c r="CF78" s="22"/>
      <c r="CG78" s="22"/>
      <c r="CH78" s="22"/>
      <c r="CI78" s="22" t="s">
        <v>21</v>
      </c>
      <c r="CJ78" s="22" t="s">
        <v>1</v>
      </c>
      <c r="CK78" s="22"/>
      <c r="CL78" s="34"/>
      <c r="CM78" s="51"/>
      <c r="CN78" s="54">
        <f>LOOKUP(Y78,SACM!$A$2:$A$163,SACM!$A$2:$A$163)</f>
        <v>7514728</v>
      </c>
      <c r="CO78" s="24">
        <v>43055</v>
      </c>
      <c r="CP78" s="21">
        <v>766</v>
      </c>
      <c r="CQ78" s="21">
        <v>0</v>
      </c>
      <c r="CR78" s="21">
        <v>0</v>
      </c>
      <c r="CS78" s="21">
        <v>0</v>
      </c>
      <c r="CT78" s="21">
        <v>0</v>
      </c>
      <c r="CU78" s="21">
        <v>0</v>
      </c>
      <c r="CV78" s="21">
        <f t="shared" si="26"/>
        <v>20864000</v>
      </c>
      <c r="CW78" s="23">
        <v>-20864000</v>
      </c>
      <c r="CX78" s="22">
        <v>0</v>
      </c>
      <c r="CY78" s="21">
        <v>0</v>
      </c>
      <c r="CZ78" s="20">
        <v>43055.59165509259</v>
      </c>
      <c r="DA78" s="22" t="s">
        <v>501</v>
      </c>
      <c r="DB78" s="21">
        <v>6833308</v>
      </c>
      <c r="DC78" s="22" t="s">
        <v>734</v>
      </c>
      <c r="DD78" s="21">
        <v>0</v>
      </c>
      <c r="DE78" s="21">
        <v>0</v>
      </c>
      <c r="DF78" s="22">
        <v>0</v>
      </c>
      <c r="DG78" s="21">
        <v>0</v>
      </c>
      <c r="DH78" s="22" t="s">
        <v>490</v>
      </c>
      <c r="DI78" s="22">
        <v>0</v>
      </c>
      <c r="DJ78" s="22">
        <v>0</v>
      </c>
      <c r="DK78" s="22">
        <v>0</v>
      </c>
      <c r="DL78" s="22" t="s">
        <v>499</v>
      </c>
      <c r="DM78" s="26">
        <v>43055.594872685186</v>
      </c>
      <c r="DN78" s="20" t="s">
        <v>697</v>
      </c>
      <c r="DO78" s="22" t="s">
        <v>499</v>
      </c>
      <c r="DP78" s="59">
        <v>2607358400</v>
      </c>
      <c r="DQ78" s="22" t="s">
        <v>512</v>
      </c>
      <c r="DR78" s="22">
        <v>0</v>
      </c>
      <c r="DS78" s="22" t="s">
        <v>499</v>
      </c>
      <c r="DT78" s="22">
        <v>0</v>
      </c>
      <c r="DU78" s="21">
        <v>0</v>
      </c>
      <c r="DV78" s="21">
        <v>0</v>
      </c>
      <c r="DW78" s="22" t="s">
        <v>694</v>
      </c>
      <c r="DX78" s="25" t="s">
        <v>695</v>
      </c>
      <c r="DY78" s="25" t="s">
        <v>694</v>
      </c>
      <c r="DZ78" s="22">
        <v>0</v>
      </c>
      <c r="EA78" s="22">
        <v>4967</v>
      </c>
      <c r="EB78" s="22">
        <v>0</v>
      </c>
      <c r="EC78" s="22" t="s">
        <v>496</v>
      </c>
      <c r="ED78" s="22" t="s">
        <v>694</v>
      </c>
      <c r="EE78" s="22">
        <v>0</v>
      </c>
      <c r="EF78" s="22">
        <v>0</v>
      </c>
      <c r="EG78" s="22">
        <v>0</v>
      </c>
      <c r="EH78" s="25">
        <v>28857090</v>
      </c>
      <c r="EI78" s="21">
        <v>0</v>
      </c>
      <c r="EJ78" s="21">
        <v>0</v>
      </c>
      <c r="EK78" s="21">
        <v>0</v>
      </c>
      <c r="EL78" s="22">
        <v>0</v>
      </c>
      <c r="EM78" s="22">
        <v>0</v>
      </c>
      <c r="EN78" s="22">
        <v>0</v>
      </c>
      <c r="EO78" s="22">
        <v>0</v>
      </c>
      <c r="EP78" s="22">
        <v>0</v>
      </c>
      <c r="EQ78" s="21">
        <v>683</v>
      </c>
      <c r="ER78" s="22">
        <v>902</v>
      </c>
      <c r="ES78" s="21">
        <v>683</v>
      </c>
      <c r="ET78" s="21">
        <v>0</v>
      </c>
      <c r="EU78" s="22" t="s">
        <v>490</v>
      </c>
      <c r="EV78" s="22" t="s">
        <v>517</v>
      </c>
      <c r="EW78" s="22">
        <v>0</v>
      </c>
      <c r="EX78" s="22">
        <v>0</v>
      </c>
      <c r="EY78" s="22">
        <v>0</v>
      </c>
      <c r="EZ78" s="22">
        <v>0</v>
      </c>
      <c r="FA78" s="22" t="s">
        <v>490</v>
      </c>
      <c r="FB78" s="22">
        <v>0</v>
      </c>
      <c r="FC78" s="22">
        <v>0</v>
      </c>
      <c r="FD78" s="22">
        <v>0</v>
      </c>
      <c r="FE78" s="22">
        <v>-1</v>
      </c>
      <c r="FF78" s="22">
        <v>0</v>
      </c>
      <c r="FG78" s="22">
        <v>0</v>
      </c>
      <c r="FH78" s="22">
        <v>0</v>
      </c>
      <c r="FI78" s="22" t="s">
        <v>491</v>
      </c>
      <c r="FJ78" s="22">
        <v>0</v>
      </c>
      <c r="FK78" s="22">
        <v>0</v>
      </c>
      <c r="FL78" s="22">
        <v>0</v>
      </c>
      <c r="FM78" s="21">
        <v>0</v>
      </c>
      <c r="FN78" s="22">
        <v>0</v>
      </c>
      <c r="FO78" s="22">
        <v>0</v>
      </c>
      <c r="FP78" s="22">
        <v>0</v>
      </c>
      <c r="FQ78" s="22">
        <v>0</v>
      </c>
      <c r="FR78" s="22">
        <v>0</v>
      </c>
      <c r="FS78" s="25" t="s">
        <v>20</v>
      </c>
      <c r="FT78" s="22">
        <v>0</v>
      </c>
      <c r="FU78" s="26">
        <v>43055.594872685186</v>
      </c>
      <c r="FV78" s="20">
        <v>0</v>
      </c>
      <c r="FW78" s="22">
        <v>0</v>
      </c>
      <c r="FX78" s="22">
        <v>0</v>
      </c>
      <c r="FY78" s="22">
        <v>0</v>
      </c>
      <c r="FZ78" s="22">
        <v>0</v>
      </c>
      <c r="GA78" s="33" t="s">
        <v>499</v>
      </c>
      <c r="GB78" s="4"/>
    </row>
    <row r="79" spans="1:184">
      <c r="A79" s="32">
        <v>43055</v>
      </c>
      <c r="B79" s="20">
        <v>43055.803379629629</v>
      </c>
      <c r="C79" s="21">
        <v>9985177</v>
      </c>
      <c r="D79" s="22" t="s">
        <v>986</v>
      </c>
      <c r="E79" s="22" t="s">
        <v>38</v>
      </c>
      <c r="F79" s="67">
        <v>8866328400</v>
      </c>
      <c r="G79" s="44"/>
      <c r="H79" s="44"/>
      <c r="I79" s="44"/>
      <c r="J79" s="44" t="s">
        <v>745</v>
      </c>
      <c r="K79" s="44"/>
      <c r="L79" s="44"/>
      <c r="M79" s="25" t="str">
        <f t="shared" si="18"/>
        <v>MATCH</v>
      </c>
      <c r="N79" s="64">
        <v>5230000</v>
      </c>
      <c r="O79" s="25" t="str">
        <f t="shared" si="19"/>
        <v>MATCH</v>
      </c>
      <c r="P79" s="64">
        <v>5230000</v>
      </c>
      <c r="Q79" s="68">
        <v>43055</v>
      </c>
      <c r="R79" s="68">
        <v>43055.803379629629</v>
      </c>
      <c r="S79" s="44" t="s">
        <v>132</v>
      </c>
      <c r="T79" s="44"/>
      <c r="U79" s="44" t="s">
        <v>744</v>
      </c>
      <c r="V79" s="44"/>
      <c r="W79" s="44"/>
      <c r="X79" s="25" t="str">
        <f t="shared" si="20"/>
        <v>MATCH</v>
      </c>
      <c r="Y79" s="69">
        <v>7514733</v>
      </c>
      <c r="Z79" s="25" t="str">
        <f t="shared" si="21"/>
        <v>MATCH</v>
      </c>
      <c r="AA79" s="44" t="s">
        <v>1</v>
      </c>
      <c r="AB79" s="44" t="s">
        <v>3</v>
      </c>
      <c r="AC79" s="44"/>
      <c r="AD79" s="44" t="s">
        <v>22</v>
      </c>
      <c r="AE79" s="44" t="s">
        <v>64</v>
      </c>
      <c r="AF79" s="44" t="s">
        <v>20</v>
      </c>
      <c r="AG79" s="44"/>
      <c r="AH79" s="44"/>
      <c r="AI79" s="44" t="s">
        <v>33</v>
      </c>
      <c r="AJ79" s="44" t="s">
        <v>20</v>
      </c>
      <c r="AK79" s="44" t="s">
        <v>33</v>
      </c>
      <c r="AL79" s="44"/>
      <c r="AM79" s="44"/>
      <c r="AN79" s="44"/>
      <c r="AO79" s="44"/>
      <c r="AP79" s="44"/>
      <c r="AQ79" s="25" t="str">
        <f t="shared" si="22"/>
        <v>MATCH</v>
      </c>
      <c r="AR79" s="44" t="s">
        <v>694</v>
      </c>
      <c r="AS79" s="44"/>
      <c r="AT79" s="25" t="str">
        <f t="shared" si="23"/>
        <v>MATCH</v>
      </c>
      <c r="AU79" s="44" t="s">
        <v>695</v>
      </c>
      <c r="AV79" s="44"/>
      <c r="AW79" s="44"/>
      <c r="AX79" s="44"/>
      <c r="AY79" s="44"/>
      <c r="AZ79" s="44" t="s">
        <v>744</v>
      </c>
      <c r="BA79" s="44" t="s">
        <v>744</v>
      </c>
      <c r="BB79" s="44"/>
      <c r="BC79" s="44"/>
      <c r="BD79" s="44"/>
      <c r="BE79" s="44"/>
      <c r="BF79" s="44" t="s">
        <v>743</v>
      </c>
      <c r="BG79" s="44" t="s">
        <v>743</v>
      </c>
      <c r="BH79" s="44"/>
      <c r="BI79" s="44"/>
      <c r="BJ79" s="44"/>
      <c r="BK79" s="44"/>
      <c r="BL79" s="44"/>
      <c r="BM79" s="44"/>
      <c r="BN79" s="44"/>
      <c r="BO79" s="44"/>
      <c r="BP79" s="44"/>
      <c r="BQ79" s="44"/>
      <c r="BR79" s="44" t="s">
        <v>130</v>
      </c>
      <c r="BS79" s="44" t="s">
        <v>117</v>
      </c>
      <c r="BT79" s="44" t="s">
        <v>0</v>
      </c>
      <c r="BU79" s="44" t="s">
        <v>4</v>
      </c>
      <c r="BV79" s="44" t="s">
        <v>116</v>
      </c>
      <c r="BW79" s="44" t="s">
        <v>129</v>
      </c>
      <c r="BX79" s="25" t="str">
        <f t="shared" si="24"/>
        <v>MATCH</v>
      </c>
      <c r="BY79" s="69">
        <v>28857097</v>
      </c>
      <c r="BZ79" s="25" t="str">
        <f t="shared" si="25"/>
        <v>MATCH</v>
      </c>
      <c r="CA79" s="22" t="s">
        <v>3</v>
      </c>
      <c r="CB79" s="22"/>
      <c r="CC79" s="22"/>
      <c r="CD79" s="22" t="s">
        <v>23</v>
      </c>
      <c r="CE79" s="22" t="s">
        <v>22</v>
      </c>
      <c r="CF79" s="22"/>
      <c r="CG79" s="22"/>
      <c r="CH79" s="22"/>
      <c r="CI79" s="22" t="s">
        <v>21</v>
      </c>
      <c r="CJ79" s="22" t="s">
        <v>1</v>
      </c>
      <c r="CK79" s="22"/>
      <c r="CL79" s="34"/>
      <c r="CM79" s="51"/>
      <c r="CN79" s="54">
        <f>LOOKUP(Y79,SACM!$A$2:$A$163,SACM!$A$2:$A$163)</f>
        <v>7514733</v>
      </c>
      <c r="CO79" s="24">
        <v>43055</v>
      </c>
      <c r="CP79" s="21">
        <v>728</v>
      </c>
      <c r="CQ79" s="21">
        <v>0</v>
      </c>
      <c r="CR79" s="21">
        <v>0</v>
      </c>
      <c r="CS79" s="21">
        <v>0</v>
      </c>
      <c r="CT79" s="21">
        <v>0</v>
      </c>
      <c r="CU79" s="21">
        <v>0</v>
      </c>
      <c r="CV79" s="21">
        <f t="shared" si="26"/>
        <v>5230000</v>
      </c>
      <c r="CW79" s="23">
        <v>-5230000</v>
      </c>
      <c r="CX79" s="22">
        <v>0</v>
      </c>
      <c r="CY79" s="21">
        <v>0</v>
      </c>
      <c r="CZ79" s="20">
        <v>43055.591666666667</v>
      </c>
      <c r="DA79" s="22" t="s">
        <v>501</v>
      </c>
      <c r="DB79" s="21">
        <v>6833313</v>
      </c>
      <c r="DC79" s="22" t="s">
        <v>726</v>
      </c>
      <c r="DD79" s="21">
        <v>0</v>
      </c>
      <c r="DE79" s="21">
        <v>0</v>
      </c>
      <c r="DF79" s="22">
        <v>0</v>
      </c>
      <c r="DG79" s="21">
        <v>0</v>
      </c>
      <c r="DH79" s="22" t="s">
        <v>490</v>
      </c>
      <c r="DI79" s="22">
        <v>0</v>
      </c>
      <c r="DJ79" s="22">
        <v>0</v>
      </c>
      <c r="DK79" s="22">
        <v>0</v>
      </c>
      <c r="DL79" s="22" t="s">
        <v>499</v>
      </c>
      <c r="DM79" s="26">
        <v>43055.595057870371</v>
      </c>
      <c r="DN79" s="20" t="s">
        <v>697</v>
      </c>
      <c r="DO79" s="22" t="s">
        <v>499</v>
      </c>
      <c r="DP79" s="59">
        <v>8866328400</v>
      </c>
      <c r="DQ79" s="22" t="s">
        <v>512</v>
      </c>
      <c r="DR79" s="22">
        <v>0</v>
      </c>
      <c r="DS79" s="22" t="s">
        <v>499</v>
      </c>
      <c r="DT79" s="22">
        <v>0</v>
      </c>
      <c r="DU79" s="21">
        <v>0</v>
      </c>
      <c r="DV79" s="21">
        <v>0</v>
      </c>
      <c r="DW79" s="22" t="s">
        <v>694</v>
      </c>
      <c r="DX79" s="25" t="s">
        <v>695</v>
      </c>
      <c r="DY79" s="25" t="s">
        <v>694</v>
      </c>
      <c r="DZ79" s="22">
        <v>0</v>
      </c>
      <c r="EA79" s="22">
        <v>4954</v>
      </c>
      <c r="EB79" s="22">
        <v>0</v>
      </c>
      <c r="EC79" s="22" t="s">
        <v>496</v>
      </c>
      <c r="ED79" s="22" t="s">
        <v>694</v>
      </c>
      <c r="EE79" s="22">
        <v>0</v>
      </c>
      <c r="EF79" s="22">
        <v>0</v>
      </c>
      <c r="EG79" s="22">
        <v>0</v>
      </c>
      <c r="EH79" s="25">
        <v>28857097</v>
      </c>
      <c r="EI79" s="21">
        <v>0</v>
      </c>
      <c r="EJ79" s="21">
        <v>0</v>
      </c>
      <c r="EK79" s="21">
        <v>0</v>
      </c>
      <c r="EL79" s="22">
        <v>0</v>
      </c>
      <c r="EM79" s="22">
        <v>0</v>
      </c>
      <c r="EN79" s="22">
        <v>0</v>
      </c>
      <c r="EO79" s="22">
        <v>0</v>
      </c>
      <c r="EP79" s="22">
        <v>0</v>
      </c>
      <c r="EQ79" s="21">
        <v>683</v>
      </c>
      <c r="ER79" s="22">
        <v>902</v>
      </c>
      <c r="ES79" s="21">
        <v>683</v>
      </c>
      <c r="ET79" s="21">
        <v>0</v>
      </c>
      <c r="EU79" s="22" t="s">
        <v>490</v>
      </c>
      <c r="EV79" s="22" t="s">
        <v>517</v>
      </c>
      <c r="EW79" s="22">
        <v>0</v>
      </c>
      <c r="EX79" s="22">
        <v>0</v>
      </c>
      <c r="EY79" s="22">
        <v>0</v>
      </c>
      <c r="EZ79" s="22">
        <v>0</v>
      </c>
      <c r="FA79" s="22" t="s">
        <v>490</v>
      </c>
      <c r="FB79" s="22">
        <v>0</v>
      </c>
      <c r="FC79" s="22">
        <v>0</v>
      </c>
      <c r="FD79" s="22">
        <v>0</v>
      </c>
      <c r="FE79" s="22">
        <v>-1</v>
      </c>
      <c r="FF79" s="22">
        <v>0</v>
      </c>
      <c r="FG79" s="22">
        <v>0</v>
      </c>
      <c r="FH79" s="22">
        <v>0</v>
      </c>
      <c r="FI79" s="22" t="s">
        <v>491</v>
      </c>
      <c r="FJ79" s="22">
        <v>0</v>
      </c>
      <c r="FK79" s="22">
        <v>0</v>
      </c>
      <c r="FL79" s="22">
        <v>0</v>
      </c>
      <c r="FM79" s="21">
        <v>0</v>
      </c>
      <c r="FN79" s="22">
        <v>0</v>
      </c>
      <c r="FO79" s="22">
        <v>0</v>
      </c>
      <c r="FP79" s="22">
        <v>0</v>
      </c>
      <c r="FQ79" s="22">
        <v>0</v>
      </c>
      <c r="FR79" s="22">
        <v>0</v>
      </c>
      <c r="FS79" s="25" t="s">
        <v>20</v>
      </c>
      <c r="FT79" s="22">
        <v>0</v>
      </c>
      <c r="FU79" s="26">
        <v>43055.595057870371</v>
      </c>
      <c r="FV79" s="20">
        <v>0</v>
      </c>
      <c r="FW79" s="22">
        <v>0</v>
      </c>
      <c r="FX79" s="22">
        <v>0</v>
      </c>
      <c r="FY79" s="22">
        <v>0</v>
      </c>
      <c r="FZ79" s="22">
        <v>0</v>
      </c>
      <c r="GA79" s="33" t="s">
        <v>499</v>
      </c>
      <c r="GB79" s="4"/>
    </row>
    <row r="80" spans="1:184">
      <c r="A80" s="32">
        <v>43055</v>
      </c>
      <c r="B80" s="20">
        <v>43055.834988425922</v>
      </c>
      <c r="C80" s="21">
        <v>9985228</v>
      </c>
      <c r="D80" s="22" t="s">
        <v>985</v>
      </c>
      <c r="E80" s="22" t="s">
        <v>38</v>
      </c>
      <c r="F80" s="67">
        <v>13402762</v>
      </c>
      <c r="G80" s="44"/>
      <c r="H80" s="44"/>
      <c r="I80" s="44"/>
      <c r="J80" s="44" t="s">
        <v>984</v>
      </c>
      <c r="K80" s="44"/>
      <c r="L80" s="44"/>
      <c r="M80" s="25" t="str">
        <f t="shared" si="18"/>
        <v>MATCH</v>
      </c>
      <c r="N80" s="64">
        <v>42759.56</v>
      </c>
      <c r="O80" s="25" t="str">
        <f t="shared" si="19"/>
        <v>MATCH</v>
      </c>
      <c r="P80" s="64">
        <v>50332.278076000002</v>
      </c>
      <c r="Q80" s="68">
        <v>43056</v>
      </c>
      <c r="R80" s="68">
        <v>43055.834988425922</v>
      </c>
      <c r="S80" s="44" t="s">
        <v>27</v>
      </c>
      <c r="T80" s="44"/>
      <c r="U80" s="44"/>
      <c r="V80" s="44"/>
      <c r="W80" s="44"/>
      <c r="X80" s="25" t="str">
        <f t="shared" si="20"/>
        <v>MATCH</v>
      </c>
      <c r="Y80" s="69">
        <v>7378585</v>
      </c>
      <c r="Z80" s="25" t="str">
        <f t="shared" si="21"/>
        <v>MATCH</v>
      </c>
      <c r="AA80" s="44" t="s">
        <v>1</v>
      </c>
      <c r="AB80" s="44" t="s">
        <v>7</v>
      </c>
      <c r="AC80" s="44"/>
      <c r="AD80" s="44" t="s">
        <v>22</v>
      </c>
      <c r="AE80" s="44" t="s">
        <v>34</v>
      </c>
      <c r="AF80" s="44" t="s">
        <v>20</v>
      </c>
      <c r="AG80" s="44"/>
      <c r="AH80" s="44"/>
      <c r="AI80" s="44" t="s">
        <v>33</v>
      </c>
      <c r="AJ80" s="44" t="s">
        <v>20</v>
      </c>
      <c r="AK80" s="44" t="s">
        <v>33</v>
      </c>
      <c r="AL80" s="44"/>
      <c r="AM80" s="44"/>
      <c r="AN80" s="44"/>
      <c r="AO80" s="44"/>
      <c r="AP80" s="44"/>
      <c r="AQ80" s="25" t="str">
        <f t="shared" si="22"/>
        <v>MATCH</v>
      </c>
      <c r="AR80" s="44" t="s">
        <v>63</v>
      </c>
      <c r="AS80" s="44"/>
      <c r="AT80" s="25" t="str">
        <f t="shared" si="23"/>
        <v>MATCH</v>
      </c>
      <c r="AU80" s="44" t="s">
        <v>121</v>
      </c>
      <c r="AV80" s="44"/>
      <c r="AW80" s="44"/>
      <c r="AX80" s="44"/>
      <c r="AY80" s="44"/>
      <c r="AZ80" s="44" t="s">
        <v>983</v>
      </c>
      <c r="BA80" s="44" t="s">
        <v>983</v>
      </c>
      <c r="BB80" s="44" t="s">
        <v>982</v>
      </c>
      <c r="BC80" s="44" t="s">
        <v>269</v>
      </c>
      <c r="BD80" s="44"/>
      <c r="BE80" s="44" t="s">
        <v>268</v>
      </c>
      <c r="BF80" s="44" t="s">
        <v>983</v>
      </c>
      <c r="BG80" s="44" t="s">
        <v>983</v>
      </c>
      <c r="BH80" s="44" t="s">
        <v>982</v>
      </c>
      <c r="BI80" s="44" t="s">
        <v>269</v>
      </c>
      <c r="BJ80" s="44"/>
      <c r="BK80" s="44" t="s">
        <v>268</v>
      </c>
      <c r="BL80" s="44"/>
      <c r="BM80" s="44"/>
      <c r="BN80" s="44"/>
      <c r="BO80" s="44"/>
      <c r="BP80" s="44"/>
      <c r="BQ80" s="44"/>
      <c r="BR80" s="44" t="s">
        <v>27</v>
      </c>
      <c r="BS80" s="44" t="s">
        <v>26</v>
      </c>
      <c r="BT80" s="44" t="s">
        <v>0</v>
      </c>
      <c r="BU80" s="44" t="s">
        <v>4</v>
      </c>
      <c r="BV80" s="44" t="s">
        <v>25</v>
      </c>
      <c r="BW80" s="44" t="s">
        <v>24</v>
      </c>
      <c r="BX80" s="25" t="str">
        <f t="shared" si="24"/>
        <v>MATCH</v>
      </c>
      <c r="BY80" s="69">
        <v>28857542</v>
      </c>
      <c r="BZ80" s="25" t="str">
        <f t="shared" si="25"/>
        <v>MATCH</v>
      </c>
      <c r="CA80" s="22" t="s">
        <v>7</v>
      </c>
      <c r="CB80" s="22"/>
      <c r="CC80" s="22"/>
      <c r="CD80" s="22" t="s">
        <v>23</v>
      </c>
      <c r="CE80" s="22" t="s">
        <v>22</v>
      </c>
      <c r="CF80" s="22"/>
      <c r="CG80" s="22"/>
      <c r="CH80" s="22"/>
      <c r="CI80" s="22" t="s">
        <v>21</v>
      </c>
      <c r="CJ80" s="22" t="s">
        <v>1</v>
      </c>
      <c r="CK80" s="22"/>
      <c r="CL80" s="34"/>
      <c r="CM80" s="51"/>
      <c r="CN80" s="54">
        <f>LOOKUP(Y80,SACM!$A$2:$A$163,SACM!$A$2:$A$163)</f>
        <v>7378585</v>
      </c>
      <c r="CO80" s="24">
        <v>43056</v>
      </c>
      <c r="CP80" s="21">
        <v>726</v>
      </c>
      <c r="CQ80" s="21">
        <v>65</v>
      </c>
      <c r="CR80" s="21">
        <v>21</v>
      </c>
      <c r="CS80" s="21">
        <v>1</v>
      </c>
      <c r="CT80" s="21">
        <v>1</v>
      </c>
      <c r="CU80" s="21">
        <v>-2</v>
      </c>
      <c r="CV80" s="21">
        <f t="shared" si="26"/>
        <v>42759.56</v>
      </c>
      <c r="CW80" s="23">
        <v>-42759.56</v>
      </c>
      <c r="CX80" s="22" t="s">
        <v>545</v>
      </c>
      <c r="CY80" s="21">
        <v>1</v>
      </c>
      <c r="CZ80" s="20">
        <v>42962.414571759262</v>
      </c>
      <c r="DA80" s="22" t="s">
        <v>501</v>
      </c>
      <c r="DB80" s="21">
        <v>6697156</v>
      </c>
      <c r="DC80" s="22" t="s">
        <v>10</v>
      </c>
      <c r="DD80" s="21">
        <v>83329</v>
      </c>
      <c r="DE80" s="21">
        <v>2</v>
      </c>
      <c r="DF80" s="22">
        <v>0</v>
      </c>
      <c r="DG80" s="21">
        <v>0</v>
      </c>
      <c r="DH80" s="22" t="s">
        <v>490</v>
      </c>
      <c r="DI80" s="22">
        <v>0</v>
      </c>
      <c r="DJ80" s="22">
        <v>0</v>
      </c>
      <c r="DK80" s="22">
        <v>0</v>
      </c>
      <c r="DL80" s="22" t="s">
        <v>499</v>
      </c>
      <c r="DM80" s="26">
        <v>43055.626666666663</v>
      </c>
      <c r="DN80" s="20" t="s">
        <v>548</v>
      </c>
      <c r="DO80" s="22">
        <v>0</v>
      </c>
      <c r="DP80" s="59">
        <v>13402762</v>
      </c>
      <c r="DQ80" s="22" t="s">
        <v>534</v>
      </c>
      <c r="DR80" s="22">
        <v>0</v>
      </c>
      <c r="DS80" s="22">
        <v>0</v>
      </c>
      <c r="DT80" s="22">
        <v>0</v>
      </c>
      <c r="DU80" s="21">
        <v>-42759.555555555598</v>
      </c>
      <c r="DV80" s="21">
        <v>0</v>
      </c>
      <c r="DW80" s="22">
        <v>0</v>
      </c>
      <c r="DX80" s="25" t="s">
        <v>121</v>
      </c>
      <c r="DY80" s="25" t="s">
        <v>63</v>
      </c>
      <c r="DZ80" s="22">
        <v>0</v>
      </c>
      <c r="EA80" s="22">
        <v>0</v>
      </c>
      <c r="EB80" s="22">
        <v>0</v>
      </c>
      <c r="EC80" s="22" t="s">
        <v>496</v>
      </c>
      <c r="ED80" s="22">
        <v>0</v>
      </c>
      <c r="EE80" s="22" t="s">
        <v>21</v>
      </c>
      <c r="EF80" s="22">
        <v>0</v>
      </c>
      <c r="EG80" s="22" t="s">
        <v>490</v>
      </c>
      <c r="EH80" s="25">
        <v>28857542</v>
      </c>
      <c r="EI80" s="21">
        <v>0</v>
      </c>
      <c r="EJ80" s="21">
        <v>2</v>
      </c>
      <c r="EK80" s="21">
        <v>0</v>
      </c>
      <c r="EL80" s="22" t="s">
        <v>490</v>
      </c>
      <c r="EM80" s="22">
        <v>0</v>
      </c>
      <c r="EN80" s="22">
        <v>0</v>
      </c>
      <c r="EO80" s="22" t="s">
        <v>490</v>
      </c>
      <c r="EP80" s="22">
        <v>1</v>
      </c>
      <c r="EQ80" s="21">
        <v>0</v>
      </c>
      <c r="ER80" s="21">
        <v>2</v>
      </c>
      <c r="ES80" s="21">
        <v>501</v>
      </c>
      <c r="ET80" s="21">
        <v>0</v>
      </c>
      <c r="EU80" s="22" t="s">
        <v>490</v>
      </c>
      <c r="EV80" s="22" t="s">
        <v>524</v>
      </c>
      <c r="EW80" s="22">
        <v>0</v>
      </c>
      <c r="EX80" s="22">
        <v>0</v>
      </c>
      <c r="EY80" s="22">
        <v>0</v>
      </c>
      <c r="EZ80" s="22">
        <v>0</v>
      </c>
      <c r="FA80" s="22" t="s">
        <v>490</v>
      </c>
      <c r="FB80" s="22">
        <v>0</v>
      </c>
      <c r="FC80" s="22">
        <v>0</v>
      </c>
      <c r="FD80" s="22" t="s">
        <v>494</v>
      </c>
      <c r="FE80" s="22">
        <v>0</v>
      </c>
      <c r="FF80" s="22" t="s">
        <v>493</v>
      </c>
      <c r="FG80" s="22" t="s">
        <v>492</v>
      </c>
      <c r="FH80" s="22">
        <v>0</v>
      </c>
      <c r="FI80" s="22" t="s">
        <v>491</v>
      </c>
      <c r="FJ80" s="22">
        <v>0</v>
      </c>
      <c r="FK80" s="22">
        <v>0</v>
      </c>
      <c r="FL80" s="22">
        <v>-42759.56</v>
      </c>
      <c r="FM80" s="21" t="s">
        <v>490</v>
      </c>
      <c r="FN80" s="22">
        <v>0</v>
      </c>
      <c r="FO80" s="22">
        <v>0</v>
      </c>
      <c r="FP80" s="22" t="s">
        <v>490</v>
      </c>
      <c r="FQ80" s="22">
        <v>0</v>
      </c>
      <c r="FR80" s="22">
        <v>0</v>
      </c>
      <c r="FS80" s="25" t="s">
        <v>20</v>
      </c>
      <c r="FT80" s="22">
        <v>0</v>
      </c>
      <c r="FU80" s="26">
        <v>43055.626666666663</v>
      </c>
      <c r="FV80" s="20" t="s">
        <v>21</v>
      </c>
      <c r="FW80" s="22">
        <v>0</v>
      </c>
      <c r="FX80" s="22">
        <v>0</v>
      </c>
      <c r="FY80" s="22">
        <v>0</v>
      </c>
      <c r="FZ80" s="22">
        <v>42215</v>
      </c>
      <c r="GA80" s="33">
        <v>0</v>
      </c>
      <c r="GB80" s="4"/>
    </row>
    <row r="81" spans="1:184">
      <c r="A81" s="32">
        <v>43055</v>
      </c>
      <c r="B81" s="20">
        <v>43055.745983796296</v>
      </c>
      <c r="C81" s="21">
        <v>9977045</v>
      </c>
      <c r="D81" s="22" t="s">
        <v>79</v>
      </c>
      <c r="E81" s="22" t="s">
        <v>38</v>
      </c>
      <c r="F81" s="67" t="s">
        <v>78</v>
      </c>
      <c r="G81" s="44"/>
      <c r="H81" s="44"/>
      <c r="I81" s="44"/>
      <c r="J81" s="44" t="s">
        <v>77</v>
      </c>
      <c r="K81" s="44"/>
      <c r="L81" s="44"/>
      <c r="M81" s="25" t="str">
        <f t="shared" si="18"/>
        <v>MATCH</v>
      </c>
      <c r="N81" s="64">
        <v>30000000</v>
      </c>
      <c r="O81" s="25" t="str">
        <f t="shared" si="19"/>
        <v>MATCH</v>
      </c>
      <c r="P81" s="64">
        <v>30000000</v>
      </c>
      <c r="Q81" s="68">
        <v>43055</v>
      </c>
      <c r="R81" s="68">
        <v>43055.745983796296</v>
      </c>
      <c r="S81" s="44" t="s">
        <v>76</v>
      </c>
      <c r="T81" s="44"/>
      <c r="U81" s="44" t="s">
        <v>75</v>
      </c>
      <c r="V81" s="44"/>
      <c r="W81" s="44"/>
      <c r="X81" s="25" t="str">
        <f t="shared" si="20"/>
        <v>MATCH</v>
      </c>
      <c r="Y81" s="69">
        <v>7514505</v>
      </c>
      <c r="Z81" s="25" t="str">
        <f t="shared" si="21"/>
        <v>MATCH</v>
      </c>
      <c r="AA81" s="44" t="s">
        <v>1</v>
      </c>
      <c r="AB81" s="44" t="s">
        <v>3</v>
      </c>
      <c r="AC81" s="44" t="s">
        <v>74</v>
      </c>
      <c r="AD81" s="44" t="s">
        <v>22</v>
      </c>
      <c r="AE81" s="44" t="s">
        <v>34</v>
      </c>
      <c r="AF81" s="44" t="s">
        <v>20</v>
      </c>
      <c r="AG81" s="44"/>
      <c r="AH81" s="44"/>
      <c r="AI81" s="44" t="s">
        <v>33</v>
      </c>
      <c r="AJ81" s="44" t="s">
        <v>20</v>
      </c>
      <c r="AK81" s="44" t="s">
        <v>33</v>
      </c>
      <c r="AL81" s="44"/>
      <c r="AM81" s="44"/>
      <c r="AN81" s="44"/>
      <c r="AO81" s="44"/>
      <c r="AP81" s="44"/>
      <c r="AQ81" s="25" t="str">
        <f t="shared" si="22"/>
        <v>MATCH</v>
      </c>
      <c r="AR81" s="44" t="s">
        <v>73</v>
      </c>
      <c r="AS81" s="44"/>
      <c r="AT81" s="25" t="str">
        <f t="shared" si="23"/>
        <v>MATCH</v>
      </c>
      <c r="AU81" s="44" t="s">
        <v>32</v>
      </c>
      <c r="AV81" s="44"/>
      <c r="AW81" s="44"/>
      <c r="AX81" s="44"/>
      <c r="AY81" s="44" t="s">
        <v>72</v>
      </c>
      <c r="AZ81" s="44" t="s">
        <v>71</v>
      </c>
      <c r="BA81" s="44" t="s">
        <v>71</v>
      </c>
      <c r="BB81" s="44" t="s">
        <v>70</v>
      </c>
      <c r="BC81" s="44"/>
      <c r="BD81" s="44"/>
      <c r="BE81" s="44"/>
      <c r="BF81" s="44" t="s">
        <v>69</v>
      </c>
      <c r="BG81" s="44" t="s">
        <v>69</v>
      </c>
      <c r="BH81" s="44"/>
      <c r="BI81" s="44"/>
      <c r="BJ81" s="44"/>
      <c r="BK81" s="44"/>
      <c r="BL81" s="44"/>
      <c r="BM81" s="44"/>
      <c r="BN81" s="44"/>
      <c r="BO81" s="44"/>
      <c r="BP81" s="44"/>
      <c r="BQ81" s="44"/>
      <c r="BR81" s="44"/>
      <c r="BS81" s="44"/>
      <c r="BT81" s="44"/>
      <c r="BU81" s="44"/>
      <c r="BV81" s="44"/>
      <c r="BW81" s="44" t="s">
        <v>68</v>
      </c>
      <c r="BX81" s="25" t="str">
        <f t="shared" si="24"/>
        <v>MATCH</v>
      </c>
      <c r="BY81" s="69">
        <v>28856169</v>
      </c>
      <c r="BZ81" s="25" t="str">
        <f t="shared" si="25"/>
        <v>MATCH</v>
      </c>
      <c r="CA81" s="22"/>
      <c r="CB81" s="22"/>
      <c r="CC81" s="22"/>
      <c r="CD81" s="22" t="s">
        <v>23</v>
      </c>
      <c r="CE81" s="22" t="s">
        <v>22</v>
      </c>
      <c r="CF81" s="22"/>
      <c r="CG81" s="22"/>
      <c r="CH81" s="22"/>
      <c r="CI81" s="22" t="s">
        <v>21</v>
      </c>
      <c r="CJ81" s="22" t="s">
        <v>1</v>
      </c>
      <c r="CK81" s="22"/>
      <c r="CL81" s="34"/>
      <c r="CM81" s="51"/>
      <c r="CN81" s="54">
        <f>LOOKUP(Y81,SACM!$A$2:$A$163,SACM!$A$2:$A$163)</f>
        <v>7514505</v>
      </c>
      <c r="CO81" s="24">
        <v>43055</v>
      </c>
      <c r="CP81" s="21">
        <v>814</v>
      </c>
      <c r="CQ81" s="21">
        <v>19520</v>
      </c>
      <c r="CR81" s="21">
        <v>0</v>
      </c>
      <c r="CS81" s="21">
        <v>1</v>
      </c>
      <c r="CT81" s="21">
        <v>3</v>
      </c>
      <c r="CU81" s="21">
        <v>-2</v>
      </c>
      <c r="CV81" s="21">
        <f t="shared" si="26"/>
        <v>30000000</v>
      </c>
      <c r="CW81" s="23">
        <v>-30000000</v>
      </c>
      <c r="CX81" s="22" t="s">
        <v>522</v>
      </c>
      <c r="CY81" s="21">
        <v>1</v>
      </c>
      <c r="CZ81" s="20">
        <v>43055.533842592595</v>
      </c>
      <c r="DA81" s="22" t="s">
        <v>501</v>
      </c>
      <c r="DB81" s="21">
        <v>6833085</v>
      </c>
      <c r="DC81" s="22" t="s">
        <v>556</v>
      </c>
      <c r="DD81" s="21">
        <v>86000</v>
      </c>
      <c r="DE81" s="21">
        <v>2</v>
      </c>
      <c r="DF81" s="22">
        <v>0</v>
      </c>
      <c r="DG81" s="21">
        <v>0</v>
      </c>
      <c r="DH81" s="22" t="s">
        <v>490</v>
      </c>
      <c r="DI81" s="22">
        <v>0</v>
      </c>
      <c r="DJ81" s="22">
        <v>0</v>
      </c>
      <c r="DK81" s="22">
        <v>0</v>
      </c>
      <c r="DL81" s="22" t="s">
        <v>499</v>
      </c>
      <c r="DM81" s="26">
        <v>43055.537662037037</v>
      </c>
      <c r="DN81" s="20" t="s">
        <v>520</v>
      </c>
      <c r="DO81" s="22">
        <v>0</v>
      </c>
      <c r="DP81" s="59" t="s">
        <v>78</v>
      </c>
      <c r="DQ81" s="22" t="s">
        <v>518</v>
      </c>
      <c r="DR81" s="22">
        <v>0</v>
      </c>
      <c r="DS81" s="22">
        <v>0</v>
      </c>
      <c r="DT81" s="22">
        <v>0</v>
      </c>
      <c r="DU81" s="21">
        <v>0</v>
      </c>
      <c r="DV81" s="21">
        <v>0</v>
      </c>
      <c r="DW81" s="22">
        <v>0</v>
      </c>
      <c r="DX81" s="25" t="s">
        <v>32</v>
      </c>
      <c r="DY81" s="25" t="s">
        <v>73</v>
      </c>
      <c r="DZ81" s="22">
        <v>0</v>
      </c>
      <c r="EA81" s="22">
        <v>0</v>
      </c>
      <c r="EB81" s="22">
        <v>0</v>
      </c>
      <c r="EC81" s="22" t="s">
        <v>496</v>
      </c>
      <c r="ED81" s="22">
        <v>0</v>
      </c>
      <c r="EE81" s="22" t="s">
        <v>21</v>
      </c>
      <c r="EF81" s="22">
        <v>0</v>
      </c>
      <c r="EG81" s="22" t="s">
        <v>490</v>
      </c>
      <c r="EH81" s="25">
        <v>28856169</v>
      </c>
      <c r="EI81" s="21">
        <v>0</v>
      </c>
      <c r="EJ81" s="21">
        <v>3</v>
      </c>
      <c r="EK81" s="21">
        <v>0</v>
      </c>
      <c r="EL81" s="22" t="s">
        <v>490</v>
      </c>
      <c r="EM81" s="22">
        <v>0</v>
      </c>
      <c r="EN81" s="22">
        <v>0</v>
      </c>
      <c r="EO81" s="22" t="s">
        <v>490</v>
      </c>
      <c r="EP81" s="22">
        <v>1</v>
      </c>
      <c r="EQ81" s="21">
        <v>0</v>
      </c>
      <c r="ER81" s="22">
        <v>4</v>
      </c>
      <c r="ES81" s="21">
        <v>5</v>
      </c>
      <c r="ET81" s="21">
        <v>0</v>
      </c>
      <c r="EU81" s="22" t="s">
        <v>490</v>
      </c>
      <c r="EV81" s="22" t="s">
        <v>517</v>
      </c>
      <c r="EW81" s="22">
        <v>0</v>
      </c>
      <c r="EX81" s="22">
        <v>0</v>
      </c>
      <c r="EY81" s="22">
        <v>0</v>
      </c>
      <c r="EZ81" s="22">
        <v>0</v>
      </c>
      <c r="FA81" s="22" t="s">
        <v>490</v>
      </c>
      <c r="FB81" s="22">
        <v>0</v>
      </c>
      <c r="FC81" s="22">
        <v>0</v>
      </c>
      <c r="FD81" s="22" t="s">
        <v>494</v>
      </c>
      <c r="FE81" s="22">
        <v>0</v>
      </c>
      <c r="FF81" s="22" t="s">
        <v>493</v>
      </c>
      <c r="FG81" s="22" t="s">
        <v>492</v>
      </c>
      <c r="FH81" s="22">
        <v>0</v>
      </c>
      <c r="FI81" s="22" t="s">
        <v>491</v>
      </c>
      <c r="FJ81" s="22">
        <v>0</v>
      </c>
      <c r="FK81" s="22" t="s">
        <v>503</v>
      </c>
      <c r="FL81" s="22">
        <v>-30000000</v>
      </c>
      <c r="FM81" s="21" t="s">
        <v>490</v>
      </c>
      <c r="FN81" s="22">
        <v>0</v>
      </c>
      <c r="FO81" s="22">
        <v>0</v>
      </c>
      <c r="FP81" s="22" t="s">
        <v>490</v>
      </c>
      <c r="FQ81" s="22">
        <v>0</v>
      </c>
      <c r="FR81" s="22">
        <v>0</v>
      </c>
      <c r="FS81" s="25" t="s">
        <v>20</v>
      </c>
      <c r="FT81" s="22">
        <v>0</v>
      </c>
      <c r="FU81" s="26">
        <v>43055.537662037037</v>
      </c>
      <c r="FV81" s="20" t="s">
        <v>21</v>
      </c>
      <c r="FW81" s="22">
        <v>0</v>
      </c>
      <c r="FX81" s="22">
        <v>0</v>
      </c>
      <c r="FY81" s="22">
        <v>0</v>
      </c>
      <c r="FZ81" s="22">
        <v>43055</v>
      </c>
      <c r="GA81" s="33" t="s">
        <v>490</v>
      </c>
      <c r="GB81" s="4"/>
    </row>
    <row r="82" spans="1:184">
      <c r="A82" s="32">
        <v>43055</v>
      </c>
      <c r="B82" s="20">
        <v>43055.419456018521</v>
      </c>
      <c r="C82" s="21">
        <v>9961925</v>
      </c>
      <c r="D82" s="22" t="s">
        <v>328</v>
      </c>
      <c r="E82" s="22" t="s">
        <v>38</v>
      </c>
      <c r="F82" s="67">
        <v>17678436</v>
      </c>
      <c r="G82" s="44"/>
      <c r="H82" s="44"/>
      <c r="I82" s="44"/>
      <c r="J82" s="44" t="s">
        <v>326</v>
      </c>
      <c r="K82" s="44"/>
      <c r="L82" s="44"/>
      <c r="M82" s="25" t="str">
        <f t="shared" si="18"/>
        <v>MATCH</v>
      </c>
      <c r="N82" s="64">
        <v>36500000</v>
      </c>
      <c r="O82" s="25" t="str">
        <f t="shared" si="19"/>
        <v>MATCH</v>
      </c>
      <c r="P82" s="64">
        <v>10171090</v>
      </c>
      <c r="Q82" s="68">
        <v>43056</v>
      </c>
      <c r="R82" s="68">
        <v>43055.419456018521</v>
      </c>
      <c r="S82" s="44"/>
      <c r="T82" s="44"/>
      <c r="U82" s="44"/>
      <c r="V82" s="44"/>
      <c r="W82" s="44"/>
      <c r="X82" s="25" t="str">
        <f t="shared" si="20"/>
        <v>MATCH</v>
      </c>
      <c r="Y82" s="69">
        <v>7514061</v>
      </c>
      <c r="Z82" s="25" t="str">
        <f t="shared" si="21"/>
        <v>MATCH</v>
      </c>
      <c r="AA82" s="44" t="s">
        <v>1</v>
      </c>
      <c r="AB82" s="44" t="s">
        <v>318</v>
      </c>
      <c r="AC82" s="44" t="s">
        <v>325</v>
      </c>
      <c r="AD82" s="44" t="s">
        <v>22</v>
      </c>
      <c r="AE82" s="44" t="s">
        <v>34</v>
      </c>
      <c r="AF82" s="44" t="s">
        <v>20</v>
      </c>
      <c r="AG82" s="44"/>
      <c r="AH82" s="44"/>
      <c r="AI82" s="44" t="s">
        <v>33</v>
      </c>
      <c r="AJ82" s="44" t="s">
        <v>20</v>
      </c>
      <c r="AK82" s="44" t="s">
        <v>33</v>
      </c>
      <c r="AL82" s="44"/>
      <c r="AM82" s="44"/>
      <c r="AN82" s="44"/>
      <c r="AO82" s="44"/>
      <c r="AP82" s="44"/>
      <c r="AQ82" s="25" t="str">
        <f t="shared" si="22"/>
        <v>MATCH</v>
      </c>
      <c r="AR82" s="44" t="s">
        <v>173</v>
      </c>
      <c r="AS82" s="44"/>
      <c r="AT82" s="25" t="str">
        <f t="shared" si="23"/>
        <v>MATCH</v>
      </c>
      <c r="AU82" s="44" t="s">
        <v>172</v>
      </c>
      <c r="AV82" s="44"/>
      <c r="AW82" s="44"/>
      <c r="AX82" s="44"/>
      <c r="AY82" s="44" t="s">
        <v>72</v>
      </c>
      <c r="AZ82" s="44" t="s">
        <v>270</v>
      </c>
      <c r="BA82" s="44" t="s">
        <v>270</v>
      </c>
      <c r="BB82" s="44"/>
      <c r="BC82" s="44" t="s">
        <v>269</v>
      </c>
      <c r="BD82" s="44"/>
      <c r="BE82" s="44" t="s">
        <v>268</v>
      </c>
      <c r="BF82" s="44" t="s">
        <v>324</v>
      </c>
      <c r="BG82" s="44" t="s">
        <v>324</v>
      </c>
      <c r="BH82" s="44" t="s">
        <v>323</v>
      </c>
      <c r="BI82" s="44" t="s">
        <v>250</v>
      </c>
      <c r="BJ82" s="44"/>
      <c r="BK82" s="44" t="s">
        <v>249</v>
      </c>
      <c r="BL82" s="44" t="s">
        <v>322</v>
      </c>
      <c r="BM82" s="44" t="s">
        <v>322</v>
      </c>
      <c r="BN82" s="44" t="s">
        <v>321</v>
      </c>
      <c r="BO82" s="44" t="s">
        <v>320</v>
      </c>
      <c r="BP82" s="44"/>
      <c r="BQ82" s="44" t="s">
        <v>319</v>
      </c>
      <c r="BR82" s="44" t="s">
        <v>169</v>
      </c>
      <c r="BS82" s="44" t="s">
        <v>168</v>
      </c>
      <c r="BT82" s="44" t="s">
        <v>167</v>
      </c>
      <c r="BU82" s="44" t="s">
        <v>166</v>
      </c>
      <c r="BV82" s="44" t="s">
        <v>165</v>
      </c>
      <c r="BW82" s="44" t="s">
        <v>164</v>
      </c>
      <c r="BX82" s="25" t="str">
        <f t="shared" si="24"/>
        <v>MATCH</v>
      </c>
      <c r="BY82" s="69">
        <v>28851957</v>
      </c>
      <c r="BZ82" s="25" t="str">
        <f t="shared" si="25"/>
        <v>MATCH</v>
      </c>
      <c r="CA82" s="22" t="s">
        <v>318</v>
      </c>
      <c r="CB82" s="22"/>
      <c r="CC82" s="22"/>
      <c r="CD82" s="22" t="s">
        <v>23</v>
      </c>
      <c r="CE82" s="22" t="s">
        <v>22</v>
      </c>
      <c r="CF82" s="22"/>
      <c r="CG82" s="22"/>
      <c r="CH82" s="22"/>
      <c r="CI82" s="22" t="s">
        <v>21</v>
      </c>
      <c r="CJ82" s="22" t="s">
        <v>1</v>
      </c>
      <c r="CK82" s="22"/>
      <c r="CL82" s="34"/>
      <c r="CM82" s="51"/>
      <c r="CN82" s="54">
        <f>LOOKUP(Y82,SACM!$A$2:$A$163,SACM!$A$2:$A$163)</f>
        <v>7514061</v>
      </c>
      <c r="CO82" s="24">
        <v>43056</v>
      </c>
      <c r="CP82" s="21">
        <v>770</v>
      </c>
      <c r="CQ82" s="21">
        <v>20627</v>
      </c>
      <c r="CR82" s="21">
        <v>49</v>
      </c>
      <c r="CS82" s="21">
        <v>1</v>
      </c>
      <c r="CT82" s="21">
        <v>3</v>
      </c>
      <c r="CU82" s="21">
        <v>-2</v>
      </c>
      <c r="CV82" s="21">
        <f t="shared" si="26"/>
        <v>36500000</v>
      </c>
      <c r="CW82" s="23">
        <v>-36500000</v>
      </c>
      <c r="CX82" s="22" t="s">
        <v>522</v>
      </c>
      <c r="CY82" s="21">
        <v>1</v>
      </c>
      <c r="CZ82" s="20">
        <v>43055.203125</v>
      </c>
      <c r="DA82" s="22" t="s">
        <v>501</v>
      </c>
      <c r="DB82" s="21">
        <v>6832641</v>
      </c>
      <c r="DC82" s="22" t="s">
        <v>596</v>
      </c>
      <c r="DD82" s="21">
        <v>85978</v>
      </c>
      <c r="DE82" s="21">
        <v>2</v>
      </c>
      <c r="DF82" s="22">
        <v>0</v>
      </c>
      <c r="DG82" s="21">
        <v>0</v>
      </c>
      <c r="DH82" s="22" t="s">
        <v>490</v>
      </c>
      <c r="DI82" s="22">
        <v>0</v>
      </c>
      <c r="DJ82" s="22">
        <v>0</v>
      </c>
      <c r="DK82" s="22">
        <v>0</v>
      </c>
      <c r="DL82" s="22" t="s">
        <v>499</v>
      </c>
      <c r="DM82" s="26">
        <v>43055.211134259262</v>
      </c>
      <c r="DN82" s="20" t="s">
        <v>552</v>
      </c>
      <c r="DO82" s="22">
        <v>0</v>
      </c>
      <c r="DP82" s="59">
        <v>17678436</v>
      </c>
      <c r="DQ82" s="22" t="s">
        <v>534</v>
      </c>
      <c r="DR82" s="22">
        <v>0</v>
      </c>
      <c r="DS82" s="22">
        <v>0</v>
      </c>
      <c r="DT82" s="22">
        <v>0</v>
      </c>
      <c r="DU82" s="21">
        <v>0</v>
      </c>
      <c r="DV82" s="21">
        <v>0</v>
      </c>
      <c r="DW82" s="22">
        <v>0</v>
      </c>
      <c r="DX82" s="25" t="s">
        <v>172</v>
      </c>
      <c r="DY82" s="25" t="s">
        <v>173</v>
      </c>
      <c r="DZ82" s="22">
        <v>0</v>
      </c>
      <c r="EA82" s="22">
        <v>0</v>
      </c>
      <c r="EB82" s="22">
        <v>0</v>
      </c>
      <c r="EC82" s="22" t="s">
        <v>496</v>
      </c>
      <c r="ED82" s="22">
        <v>0</v>
      </c>
      <c r="EE82" s="22" t="s">
        <v>21</v>
      </c>
      <c r="EF82" s="22">
        <v>0</v>
      </c>
      <c r="EG82" s="22" t="s">
        <v>490</v>
      </c>
      <c r="EH82" s="25">
        <v>28851957</v>
      </c>
      <c r="EI82" s="21">
        <v>0</v>
      </c>
      <c r="EJ82" s="21">
        <v>3</v>
      </c>
      <c r="EK82" s="21">
        <v>0</v>
      </c>
      <c r="EL82" s="22" t="s">
        <v>490</v>
      </c>
      <c r="EM82" s="22">
        <v>0</v>
      </c>
      <c r="EN82" s="22">
        <v>0</v>
      </c>
      <c r="EO82" s="22" t="s">
        <v>490</v>
      </c>
      <c r="EP82" s="22">
        <v>1</v>
      </c>
      <c r="EQ82" s="21">
        <v>0</v>
      </c>
      <c r="ER82" s="22">
        <v>921</v>
      </c>
      <c r="ES82" s="21">
        <v>861</v>
      </c>
      <c r="ET82" s="21">
        <v>0</v>
      </c>
      <c r="EU82" s="22" t="s">
        <v>490</v>
      </c>
      <c r="EV82" s="22" t="s">
        <v>517</v>
      </c>
      <c r="EW82" s="22">
        <v>0</v>
      </c>
      <c r="EX82" s="22">
        <v>0</v>
      </c>
      <c r="EY82" s="22">
        <v>0</v>
      </c>
      <c r="EZ82" s="22">
        <v>0</v>
      </c>
      <c r="FA82" s="22" t="s">
        <v>490</v>
      </c>
      <c r="FB82" s="22">
        <v>0</v>
      </c>
      <c r="FC82" s="22">
        <v>0</v>
      </c>
      <c r="FD82" s="22" t="s">
        <v>494</v>
      </c>
      <c r="FE82" s="22">
        <v>0</v>
      </c>
      <c r="FF82" s="22" t="s">
        <v>493</v>
      </c>
      <c r="FG82" s="22" t="s">
        <v>492</v>
      </c>
      <c r="FH82" s="22">
        <v>0</v>
      </c>
      <c r="FI82" s="22" t="s">
        <v>491</v>
      </c>
      <c r="FJ82" s="22">
        <v>0</v>
      </c>
      <c r="FK82" s="22">
        <v>0</v>
      </c>
      <c r="FL82" s="22">
        <v>-36500000</v>
      </c>
      <c r="FM82" s="21" t="s">
        <v>490</v>
      </c>
      <c r="FN82" s="22">
        <v>0</v>
      </c>
      <c r="FO82" s="22">
        <v>0</v>
      </c>
      <c r="FP82" s="22" t="s">
        <v>490</v>
      </c>
      <c r="FQ82" s="22">
        <v>0</v>
      </c>
      <c r="FR82" s="22">
        <v>0</v>
      </c>
      <c r="FS82" s="25" t="s">
        <v>20</v>
      </c>
      <c r="FT82" s="22">
        <v>0</v>
      </c>
      <c r="FU82" s="26">
        <v>43055.211134259262</v>
      </c>
      <c r="FV82" s="20" t="s">
        <v>21</v>
      </c>
      <c r="FW82" s="22">
        <v>0</v>
      </c>
      <c r="FX82" s="22">
        <v>0</v>
      </c>
      <c r="FY82" s="22">
        <v>0</v>
      </c>
      <c r="FZ82" s="22">
        <v>43055</v>
      </c>
      <c r="GA82" s="33" t="s">
        <v>490</v>
      </c>
      <c r="GB82" s="4"/>
    </row>
    <row r="83" spans="1:184">
      <c r="A83" s="32">
        <v>43055</v>
      </c>
      <c r="B83" s="20">
        <v>43055.604837962965</v>
      </c>
      <c r="C83" s="21">
        <v>9976782</v>
      </c>
      <c r="D83" s="22" t="s">
        <v>201</v>
      </c>
      <c r="E83" s="22" t="s">
        <v>38</v>
      </c>
      <c r="F83" s="67">
        <v>13174174</v>
      </c>
      <c r="G83" s="44"/>
      <c r="H83" s="44"/>
      <c r="I83" s="44"/>
      <c r="J83" s="44" t="s">
        <v>200</v>
      </c>
      <c r="K83" s="44"/>
      <c r="L83" s="44"/>
      <c r="M83" s="25" t="str">
        <f t="shared" si="18"/>
        <v>MATCH</v>
      </c>
      <c r="N83" s="64">
        <v>33725.29</v>
      </c>
      <c r="O83" s="25" t="str">
        <f t="shared" si="19"/>
        <v>MATCH</v>
      </c>
      <c r="P83" s="64">
        <v>44411.1481365</v>
      </c>
      <c r="Q83" s="68">
        <v>43055</v>
      </c>
      <c r="R83" s="68">
        <v>43055.604837962965</v>
      </c>
      <c r="S83" s="44" t="s">
        <v>27</v>
      </c>
      <c r="T83" s="44"/>
      <c r="U83" s="44" t="s">
        <v>199</v>
      </c>
      <c r="V83" s="44"/>
      <c r="W83" s="44"/>
      <c r="X83" s="25" t="str">
        <f t="shared" si="20"/>
        <v>MATCH</v>
      </c>
      <c r="Y83" s="69">
        <v>7514223</v>
      </c>
      <c r="Z83" s="25" t="str">
        <f t="shared" si="21"/>
        <v>MATCH</v>
      </c>
      <c r="AA83" s="44" t="s">
        <v>1</v>
      </c>
      <c r="AB83" s="44" t="s">
        <v>9</v>
      </c>
      <c r="AC83" s="44"/>
      <c r="AD83" s="44" t="s">
        <v>22</v>
      </c>
      <c r="AE83" s="44" t="s">
        <v>34</v>
      </c>
      <c r="AF83" s="44" t="s">
        <v>20</v>
      </c>
      <c r="AG83" s="44"/>
      <c r="AH83" s="44"/>
      <c r="AI83" s="44" t="s">
        <v>33</v>
      </c>
      <c r="AJ83" s="44" t="s">
        <v>20</v>
      </c>
      <c r="AK83" s="44" t="s">
        <v>33</v>
      </c>
      <c r="AL83" s="44"/>
      <c r="AM83" s="44"/>
      <c r="AN83" s="44"/>
      <c r="AO83" s="44"/>
      <c r="AP83" s="44"/>
      <c r="AQ83" s="25" t="str">
        <f t="shared" si="22"/>
        <v>MATCH</v>
      </c>
      <c r="AR83" s="44" t="s">
        <v>63</v>
      </c>
      <c r="AS83" s="44"/>
      <c r="AT83" s="25" t="str">
        <f t="shared" si="23"/>
        <v>MATCH</v>
      </c>
      <c r="AU83" s="44" t="s">
        <v>31</v>
      </c>
      <c r="AV83" s="44"/>
      <c r="AW83" s="44"/>
      <c r="AX83" s="44"/>
      <c r="AY83" s="44"/>
      <c r="AZ83" s="44" t="s">
        <v>199</v>
      </c>
      <c r="BA83" s="44" t="s">
        <v>199</v>
      </c>
      <c r="BB83" s="44"/>
      <c r="BC83" s="44"/>
      <c r="BD83" s="44"/>
      <c r="BE83" s="44"/>
      <c r="BF83" s="44" t="s">
        <v>198</v>
      </c>
      <c r="BG83" s="44" t="s">
        <v>198</v>
      </c>
      <c r="BH83" s="44" t="s">
        <v>197</v>
      </c>
      <c r="BI83" s="44" t="s">
        <v>101</v>
      </c>
      <c r="BJ83" s="44"/>
      <c r="BK83" s="44" t="s">
        <v>59</v>
      </c>
      <c r="BL83" s="44" t="s">
        <v>196</v>
      </c>
      <c r="BM83" s="44" t="s">
        <v>196</v>
      </c>
      <c r="BN83" s="44" t="s">
        <v>195</v>
      </c>
      <c r="BO83" s="44" t="s">
        <v>184</v>
      </c>
      <c r="BP83" s="44"/>
      <c r="BQ83" s="44" t="s">
        <v>183</v>
      </c>
      <c r="BR83" s="44" t="s">
        <v>27</v>
      </c>
      <c r="BS83" s="44" t="s">
        <v>26</v>
      </c>
      <c r="BT83" s="44" t="s">
        <v>0</v>
      </c>
      <c r="BU83" s="44" t="s">
        <v>4</v>
      </c>
      <c r="BV83" s="44" t="s">
        <v>25</v>
      </c>
      <c r="BW83" s="44" t="s">
        <v>24</v>
      </c>
      <c r="BX83" s="25" t="str">
        <f t="shared" si="24"/>
        <v>MATCH</v>
      </c>
      <c r="BY83" s="69">
        <v>28853721</v>
      </c>
      <c r="BZ83" s="25" t="str">
        <f t="shared" si="25"/>
        <v>MATCH</v>
      </c>
      <c r="CA83" s="22" t="s">
        <v>9</v>
      </c>
      <c r="CB83" s="22"/>
      <c r="CC83" s="22"/>
      <c r="CD83" s="22" t="s">
        <v>23</v>
      </c>
      <c r="CE83" s="22" t="s">
        <v>22</v>
      </c>
      <c r="CF83" s="22"/>
      <c r="CG83" s="22"/>
      <c r="CH83" s="22"/>
      <c r="CI83" s="22" t="s">
        <v>21</v>
      </c>
      <c r="CJ83" s="22" t="s">
        <v>1</v>
      </c>
      <c r="CK83" s="22"/>
      <c r="CL83" s="34"/>
      <c r="CM83" s="51"/>
      <c r="CN83" s="54">
        <f>LOOKUP(Y83,SACM!$A$2:$A$163,SACM!$A$2:$A$163)</f>
        <v>7514223</v>
      </c>
      <c r="CO83" s="24">
        <v>43055</v>
      </c>
      <c r="CP83" s="21">
        <v>726</v>
      </c>
      <c r="CQ83" s="21">
        <v>20163</v>
      </c>
      <c r="CR83" s="21">
        <v>2</v>
      </c>
      <c r="CS83" s="21">
        <v>3</v>
      </c>
      <c r="CT83" s="21">
        <v>3</v>
      </c>
      <c r="CU83" s="21">
        <v>-2</v>
      </c>
      <c r="CV83" s="21">
        <f t="shared" si="26"/>
        <v>33725.29</v>
      </c>
      <c r="CW83" s="23">
        <v>-33725.29</v>
      </c>
      <c r="CX83" s="22" t="s">
        <v>503</v>
      </c>
      <c r="CY83" s="21">
        <v>1</v>
      </c>
      <c r="CZ83" s="20">
        <v>43055.377962962964</v>
      </c>
      <c r="DA83" s="22" t="s">
        <v>501</v>
      </c>
      <c r="DB83" s="21">
        <v>6832803</v>
      </c>
      <c r="DC83" s="22" t="s">
        <v>8</v>
      </c>
      <c r="DD83" s="21">
        <v>85985</v>
      </c>
      <c r="DE83" s="21">
        <v>2</v>
      </c>
      <c r="DF83" s="22">
        <v>0</v>
      </c>
      <c r="DG83" s="21">
        <v>0</v>
      </c>
      <c r="DH83" s="22" t="s">
        <v>490</v>
      </c>
      <c r="DI83" s="22">
        <v>0</v>
      </c>
      <c r="DJ83" s="22">
        <v>0</v>
      </c>
      <c r="DK83" s="22">
        <v>0</v>
      </c>
      <c r="DL83" s="22" t="s">
        <v>499</v>
      </c>
      <c r="DM83" s="26">
        <v>43055.396516203706</v>
      </c>
      <c r="DN83" s="20" t="s">
        <v>535</v>
      </c>
      <c r="DO83" s="22">
        <v>0</v>
      </c>
      <c r="DP83" s="59">
        <v>13174174</v>
      </c>
      <c r="DQ83" s="22" t="s">
        <v>534</v>
      </c>
      <c r="DR83" s="22">
        <v>0</v>
      </c>
      <c r="DS83" s="22" t="s">
        <v>499</v>
      </c>
      <c r="DT83" s="22">
        <v>0</v>
      </c>
      <c r="DU83" s="21">
        <v>0</v>
      </c>
      <c r="DV83" s="21">
        <v>0</v>
      </c>
      <c r="DW83" s="22" t="s">
        <v>63</v>
      </c>
      <c r="DX83" s="25" t="s">
        <v>31</v>
      </c>
      <c r="DY83" s="25" t="s">
        <v>63</v>
      </c>
      <c r="DZ83" s="22">
        <v>0</v>
      </c>
      <c r="EA83" s="22">
        <v>0</v>
      </c>
      <c r="EB83" s="22">
        <v>0</v>
      </c>
      <c r="EC83" s="22" t="s">
        <v>496</v>
      </c>
      <c r="ED83" s="22">
        <v>0</v>
      </c>
      <c r="EE83" s="22" t="s">
        <v>21</v>
      </c>
      <c r="EF83" s="22">
        <v>0</v>
      </c>
      <c r="EG83" s="22" t="s">
        <v>490</v>
      </c>
      <c r="EH83" s="25">
        <v>28853721</v>
      </c>
      <c r="EI83" s="21">
        <v>0</v>
      </c>
      <c r="EJ83" s="21">
        <v>3</v>
      </c>
      <c r="EK83" s="21">
        <v>0</v>
      </c>
      <c r="EL83" s="22" t="s">
        <v>490</v>
      </c>
      <c r="EM83" s="22">
        <v>0</v>
      </c>
      <c r="EN83" s="22">
        <v>0</v>
      </c>
      <c r="EO83" s="22" t="s">
        <v>490</v>
      </c>
      <c r="EP83" s="22">
        <v>1</v>
      </c>
      <c r="EQ83" s="21">
        <v>501</v>
      </c>
      <c r="ER83" s="22">
        <v>402</v>
      </c>
      <c r="ES83" s="21">
        <v>501</v>
      </c>
      <c r="ET83" s="21">
        <v>0</v>
      </c>
      <c r="EU83" s="22" t="s">
        <v>490</v>
      </c>
      <c r="EV83" s="22" t="s">
        <v>524</v>
      </c>
      <c r="EW83" s="22">
        <v>0</v>
      </c>
      <c r="EX83" s="22">
        <v>0</v>
      </c>
      <c r="EY83" s="22">
        <v>0</v>
      </c>
      <c r="EZ83" s="22">
        <v>0</v>
      </c>
      <c r="FA83" s="22" t="s">
        <v>490</v>
      </c>
      <c r="FB83" s="22">
        <v>0</v>
      </c>
      <c r="FC83" s="22">
        <v>0</v>
      </c>
      <c r="FD83" s="22" t="s">
        <v>494</v>
      </c>
      <c r="FE83" s="22">
        <v>-1</v>
      </c>
      <c r="FF83" s="22" t="s">
        <v>493</v>
      </c>
      <c r="FG83" s="22" t="s">
        <v>492</v>
      </c>
      <c r="FH83" s="22">
        <v>0</v>
      </c>
      <c r="FI83" s="22" t="s">
        <v>491</v>
      </c>
      <c r="FJ83" s="22">
        <v>0</v>
      </c>
      <c r="FK83" s="22">
        <v>0</v>
      </c>
      <c r="FL83" s="22">
        <v>-33745.120000000003</v>
      </c>
      <c r="FM83" s="21" t="s">
        <v>499</v>
      </c>
      <c r="FN83" s="22">
        <v>501</v>
      </c>
      <c r="FO83" s="22" t="s">
        <v>63</v>
      </c>
      <c r="FP83" s="22" t="s">
        <v>499</v>
      </c>
      <c r="FQ83" s="22">
        <v>0</v>
      </c>
      <c r="FR83" s="22">
        <v>0</v>
      </c>
      <c r="FS83" s="25" t="s">
        <v>20</v>
      </c>
      <c r="FT83" s="22">
        <v>0</v>
      </c>
      <c r="FU83" s="26">
        <v>43055.396516203706</v>
      </c>
      <c r="FV83" s="20" t="s">
        <v>21</v>
      </c>
      <c r="FW83" s="22">
        <v>0</v>
      </c>
      <c r="FX83" s="22">
        <v>0</v>
      </c>
      <c r="FY83" s="22">
        <v>0</v>
      </c>
      <c r="FZ83" s="22">
        <v>41507</v>
      </c>
      <c r="GA83" s="33" t="s">
        <v>490</v>
      </c>
      <c r="GB83" s="4"/>
    </row>
    <row r="84" spans="1:184">
      <c r="A84" s="32">
        <v>43055</v>
      </c>
      <c r="B84" s="20">
        <v>43055.790671296294</v>
      </c>
      <c r="C84" s="21">
        <v>9985164</v>
      </c>
      <c r="D84" s="22" t="s">
        <v>981</v>
      </c>
      <c r="E84" s="22" t="s">
        <v>38</v>
      </c>
      <c r="F84" s="67">
        <v>30897541</v>
      </c>
      <c r="G84" s="44"/>
      <c r="H84" s="44"/>
      <c r="I84" s="44"/>
      <c r="J84" s="44" t="s">
        <v>363</v>
      </c>
      <c r="K84" s="44" t="s">
        <v>980</v>
      </c>
      <c r="L84" s="44"/>
      <c r="M84" s="25" t="str">
        <f t="shared" si="18"/>
        <v>MATCH</v>
      </c>
      <c r="N84" s="64">
        <v>35165.129999999997</v>
      </c>
      <c r="O84" s="25" t="str">
        <f t="shared" si="19"/>
        <v>MATCH</v>
      </c>
      <c r="P84" s="64">
        <v>35165.129999999997</v>
      </c>
      <c r="Q84" s="68">
        <v>43055</v>
      </c>
      <c r="R84" s="68">
        <v>43055.790671296294</v>
      </c>
      <c r="S84" s="44" t="s">
        <v>27</v>
      </c>
      <c r="T84" s="44"/>
      <c r="U84" s="44" t="s">
        <v>798</v>
      </c>
      <c r="V84" s="68">
        <v>43055.8125</v>
      </c>
      <c r="W84" s="44"/>
      <c r="X84" s="25" t="str">
        <f t="shared" si="20"/>
        <v>MATCH</v>
      </c>
      <c r="Y84" s="69">
        <v>7510155</v>
      </c>
      <c r="Z84" s="25" t="str">
        <f t="shared" si="21"/>
        <v>MATCH</v>
      </c>
      <c r="AA84" s="44" t="s">
        <v>1</v>
      </c>
      <c r="AB84" s="44" t="s">
        <v>3</v>
      </c>
      <c r="AC84" s="44"/>
      <c r="AD84" s="44" t="s">
        <v>23</v>
      </c>
      <c r="AE84" s="44" t="s">
        <v>34</v>
      </c>
      <c r="AF84" s="44" t="s">
        <v>20</v>
      </c>
      <c r="AG84" s="44"/>
      <c r="AH84" s="44"/>
      <c r="AI84" s="44" t="s">
        <v>33</v>
      </c>
      <c r="AJ84" s="44" t="s">
        <v>48</v>
      </c>
      <c r="AK84" s="44" t="s">
        <v>33</v>
      </c>
      <c r="AL84" s="44"/>
      <c r="AM84" s="44"/>
      <c r="AN84" s="44"/>
      <c r="AO84" s="44"/>
      <c r="AP84" s="44"/>
      <c r="AQ84" s="25" t="str">
        <f t="shared" si="22"/>
        <v>MATCH</v>
      </c>
      <c r="AR84" s="44" t="s">
        <v>121</v>
      </c>
      <c r="AS84" s="44"/>
      <c r="AT84" s="25" t="str">
        <f t="shared" si="23"/>
        <v>MATCH</v>
      </c>
      <c r="AU84" s="44" t="s">
        <v>31</v>
      </c>
      <c r="AV84" s="44"/>
      <c r="AW84" s="44"/>
      <c r="AX84" s="44"/>
      <c r="AY84" s="44" t="s">
        <v>62</v>
      </c>
      <c r="AZ84" s="44" t="s">
        <v>797</v>
      </c>
      <c r="BA84" s="44" t="s">
        <v>797</v>
      </c>
      <c r="BB84" s="44"/>
      <c r="BC84" s="44"/>
      <c r="BD84" s="44"/>
      <c r="BE84" s="44"/>
      <c r="BF84" s="44" t="s">
        <v>103</v>
      </c>
      <c r="BG84" s="44" t="s">
        <v>103</v>
      </c>
      <c r="BH84" s="44" t="s">
        <v>102</v>
      </c>
      <c r="BI84" s="44" t="s">
        <v>101</v>
      </c>
      <c r="BJ84" s="44"/>
      <c r="BK84" s="44" t="s">
        <v>59</v>
      </c>
      <c r="BL84" s="44"/>
      <c r="BM84" s="44"/>
      <c r="BN84" s="44"/>
      <c r="BO84" s="44"/>
      <c r="BP84" s="44"/>
      <c r="BQ84" s="44"/>
      <c r="BR84" s="44" t="s">
        <v>27</v>
      </c>
      <c r="BS84" s="44" t="s">
        <v>26</v>
      </c>
      <c r="BT84" s="44" t="s">
        <v>0</v>
      </c>
      <c r="BU84" s="44" t="s">
        <v>4</v>
      </c>
      <c r="BV84" s="44" t="s">
        <v>25</v>
      </c>
      <c r="BW84" s="44" t="s">
        <v>24</v>
      </c>
      <c r="BX84" s="25" t="str">
        <f t="shared" si="24"/>
        <v>MATCH</v>
      </c>
      <c r="BY84" s="69">
        <v>28856952</v>
      </c>
      <c r="BZ84" s="25" t="str">
        <f t="shared" si="25"/>
        <v>MATCH</v>
      </c>
      <c r="CA84" s="22" t="s">
        <v>3</v>
      </c>
      <c r="CB84" s="22"/>
      <c r="CC84" s="22"/>
      <c r="CD84" s="22" t="s">
        <v>22</v>
      </c>
      <c r="CE84" s="22" t="s">
        <v>22</v>
      </c>
      <c r="CF84" s="22"/>
      <c r="CG84" s="22"/>
      <c r="CH84" s="21">
        <v>104355</v>
      </c>
      <c r="CI84" s="22" t="s">
        <v>109</v>
      </c>
      <c r="CJ84" s="22" t="s">
        <v>1</v>
      </c>
      <c r="CK84" s="22"/>
      <c r="CL84" s="34"/>
      <c r="CM84" s="51"/>
      <c r="CN84" s="54">
        <f>LOOKUP(Y84,SACM!$A$2:$A$163,SACM!$A$2:$A$163)</f>
        <v>7510155</v>
      </c>
      <c r="CO84" s="24">
        <v>43055</v>
      </c>
      <c r="CP84" s="21">
        <v>726</v>
      </c>
      <c r="CQ84" s="22">
        <v>21762</v>
      </c>
      <c r="CR84" s="21">
        <v>0</v>
      </c>
      <c r="CS84" s="21">
        <v>1</v>
      </c>
      <c r="CT84" s="21">
        <v>0</v>
      </c>
      <c r="CU84" s="22">
        <v>109000</v>
      </c>
      <c r="CV84" s="21">
        <f t="shared" si="26"/>
        <v>35165.129999999997</v>
      </c>
      <c r="CW84" s="23">
        <v>-35165.129999999997</v>
      </c>
      <c r="CX84" s="22" t="s">
        <v>545</v>
      </c>
      <c r="CY84" s="22">
        <v>1</v>
      </c>
      <c r="CZ84" s="20">
        <v>43053.529641203706</v>
      </c>
      <c r="DA84" s="22" t="s">
        <v>501</v>
      </c>
      <c r="DB84" s="21">
        <v>6828735</v>
      </c>
      <c r="DC84" s="22" t="s">
        <v>526</v>
      </c>
      <c r="DD84" s="22">
        <v>85908</v>
      </c>
      <c r="DE84" s="22">
        <v>0</v>
      </c>
      <c r="DF84" s="22">
        <v>0</v>
      </c>
      <c r="DG84" s="22">
        <v>0</v>
      </c>
      <c r="DH84" s="22" t="s">
        <v>490</v>
      </c>
      <c r="DI84" s="22">
        <v>0</v>
      </c>
      <c r="DJ84" s="22">
        <v>0</v>
      </c>
      <c r="DK84" s="22">
        <v>0</v>
      </c>
      <c r="DL84" s="22" t="s">
        <v>499</v>
      </c>
      <c r="DM84" s="26">
        <v>43055.582337962966</v>
      </c>
      <c r="DN84" s="20" t="s">
        <v>544</v>
      </c>
      <c r="DO84" s="22">
        <v>0</v>
      </c>
      <c r="DP84" s="59">
        <v>30897541</v>
      </c>
      <c r="DQ84" s="22" t="s">
        <v>525</v>
      </c>
      <c r="DR84" s="22">
        <v>0</v>
      </c>
      <c r="DS84" s="22">
        <v>0</v>
      </c>
      <c r="DT84" s="22">
        <v>0</v>
      </c>
      <c r="DU84" s="22">
        <v>0</v>
      </c>
      <c r="DV84" s="22">
        <v>0</v>
      </c>
      <c r="DW84" s="22">
        <v>0</v>
      </c>
      <c r="DX84" s="25" t="s">
        <v>31</v>
      </c>
      <c r="DY84" s="25" t="s">
        <v>121</v>
      </c>
      <c r="DZ84" s="22">
        <v>0</v>
      </c>
      <c r="EA84" s="22">
        <v>0</v>
      </c>
      <c r="EB84" s="22">
        <v>0</v>
      </c>
      <c r="EC84" s="22" t="s">
        <v>496</v>
      </c>
      <c r="ED84" s="22">
        <v>0</v>
      </c>
      <c r="EE84" s="22" t="s">
        <v>21</v>
      </c>
      <c r="EF84" s="22">
        <v>0</v>
      </c>
      <c r="EG84" s="22" t="s">
        <v>490</v>
      </c>
      <c r="EH84" s="25">
        <v>28856952</v>
      </c>
      <c r="EI84" s="21">
        <v>0</v>
      </c>
      <c r="EJ84" s="22">
        <v>1</v>
      </c>
      <c r="EK84" s="22">
        <v>0</v>
      </c>
      <c r="EL84" s="22" t="s">
        <v>490</v>
      </c>
      <c r="EM84" s="22">
        <v>0</v>
      </c>
      <c r="EN84" s="22">
        <v>0</v>
      </c>
      <c r="EO84" s="22" t="s">
        <v>490</v>
      </c>
      <c r="EP84" s="22">
        <v>1</v>
      </c>
      <c r="EQ84" s="22">
        <v>0</v>
      </c>
      <c r="ER84" s="22">
        <v>402</v>
      </c>
      <c r="ES84" s="21">
        <v>2</v>
      </c>
      <c r="ET84" s="21">
        <v>0</v>
      </c>
      <c r="EU84" s="22" t="s">
        <v>490</v>
      </c>
      <c r="EV84" s="22" t="s">
        <v>524</v>
      </c>
      <c r="EW84" s="22">
        <v>0</v>
      </c>
      <c r="EX84" s="22">
        <v>0</v>
      </c>
      <c r="EY84" s="22">
        <v>0</v>
      </c>
      <c r="EZ84" s="22">
        <v>0</v>
      </c>
      <c r="FA84" s="22" t="s">
        <v>490</v>
      </c>
      <c r="FB84" s="22">
        <v>0</v>
      </c>
      <c r="FC84" s="22">
        <v>0</v>
      </c>
      <c r="FD84" s="22" t="s">
        <v>494</v>
      </c>
      <c r="FE84" s="22">
        <v>0</v>
      </c>
      <c r="FF84" s="22" t="s">
        <v>493</v>
      </c>
      <c r="FG84" s="22" t="s">
        <v>492</v>
      </c>
      <c r="FH84" s="22">
        <v>0</v>
      </c>
      <c r="FI84" s="22" t="s">
        <v>491</v>
      </c>
      <c r="FJ84" s="22">
        <v>0</v>
      </c>
      <c r="FK84" s="22" t="s">
        <v>544</v>
      </c>
      <c r="FL84" s="22">
        <v>-35165.129999999997</v>
      </c>
      <c r="FM84" s="22" t="s">
        <v>490</v>
      </c>
      <c r="FN84" s="22">
        <v>0</v>
      </c>
      <c r="FO84" s="22">
        <v>0</v>
      </c>
      <c r="FP84" s="22" t="s">
        <v>490</v>
      </c>
      <c r="FQ84" s="22">
        <v>0</v>
      </c>
      <c r="FR84" s="22">
        <v>0</v>
      </c>
      <c r="FS84" s="25" t="s">
        <v>20</v>
      </c>
      <c r="FT84" s="22">
        <v>0</v>
      </c>
      <c r="FU84" s="26">
        <v>43055.582337962966</v>
      </c>
      <c r="FV84" s="20" t="s">
        <v>543</v>
      </c>
      <c r="FW84" s="22">
        <v>0</v>
      </c>
      <c r="FX84" s="22">
        <v>0</v>
      </c>
      <c r="FY84" s="22">
        <v>0</v>
      </c>
      <c r="FZ84" s="22">
        <v>43053</v>
      </c>
      <c r="GA84" s="34" t="s">
        <v>490</v>
      </c>
      <c r="GB84" s="4"/>
    </row>
    <row r="85" spans="1:184">
      <c r="A85" s="32">
        <v>43055</v>
      </c>
      <c r="B85" s="20">
        <v>43055.790706018517</v>
      </c>
      <c r="C85" s="21">
        <v>9985165</v>
      </c>
      <c r="D85" s="22" t="s">
        <v>979</v>
      </c>
      <c r="E85" s="22" t="s">
        <v>38</v>
      </c>
      <c r="F85" s="67">
        <v>30897541</v>
      </c>
      <c r="G85" s="44"/>
      <c r="H85" s="44"/>
      <c r="I85" s="44"/>
      <c r="J85" s="44" t="s">
        <v>978</v>
      </c>
      <c r="K85" s="44" t="s">
        <v>977</v>
      </c>
      <c r="L85" s="44"/>
      <c r="M85" s="25" t="str">
        <f t="shared" si="18"/>
        <v>MATCH</v>
      </c>
      <c r="N85" s="64">
        <v>21966.76</v>
      </c>
      <c r="O85" s="25" t="str">
        <f t="shared" si="19"/>
        <v>MATCH</v>
      </c>
      <c r="P85" s="64">
        <v>21966.76</v>
      </c>
      <c r="Q85" s="68">
        <v>43055</v>
      </c>
      <c r="R85" s="68">
        <v>43055.790706018517</v>
      </c>
      <c r="S85" s="44"/>
      <c r="T85" s="44"/>
      <c r="U85" s="44" t="s">
        <v>976</v>
      </c>
      <c r="V85" s="44"/>
      <c r="W85" s="44" t="s">
        <v>888</v>
      </c>
      <c r="X85" s="25" t="str">
        <f t="shared" si="20"/>
        <v>MATCH</v>
      </c>
      <c r="Y85" s="69">
        <v>7509728</v>
      </c>
      <c r="Z85" s="25" t="str">
        <f t="shared" si="21"/>
        <v>MATCH</v>
      </c>
      <c r="AA85" s="44" t="s">
        <v>1</v>
      </c>
      <c r="AB85" s="44" t="s">
        <v>3</v>
      </c>
      <c r="AC85" s="44"/>
      <c r="AD85" s="44" t="s">
        <v>23</v>
      </c>
      <c r="AE85" s="44" t="s">
        <v>34</v>
      </c>
      <c r="AF85" s="44" t="s">
        <v>20</v>
      </c>
      <c r="AG85" s="44"/>
      <c r="AH85" s="44"/>
      <c r="AI85" s="44" t="s">
        <v>33</v>
      </c>
      <c r="AJ85" s="44" t="s">
        <v>48</v>
      </c>
      <c r="AK85" s="44" t="s">
        <v>33</v>
      </c>
      <c r="AL85" s="44"/>
      <c r="AM85" s="44"/>
      <c r="AN85" s="44"/>
      <c r="AO85" s="44"/>
      <c r="AP85" s="44"/>
      <c r="AQ85" s="25" t="str">
        <f t="shared" si="22"/>
        <v>MATCH</v>
      </c>
      <c r="AR85" s="44" t="s">
        <v>63</v>
      </c>
      <c r="AS85" s="44"/>
      <c r="AT85" s="25" t="str">
        <f t="shared" si="23"/>
        <v>MATCH</v>
      </c>
      <c r="AU85" s="44" t="s">
        <v>31</v>
      </c>
      <c r="AV85" s="44"/>
      <c r="AW85" s="44"/>
      <c r="AX85" s="44"/>
      <c r="AY85" s="44" t="s">
        <v>62</v>
      </c>
      <c r="AZ85" s="44" t="s">
        <v>976</v>
      </c>
      <c r="BA85" s="44" t="s">
        <v>976</v>
      </c>
      <c r="BB85" s="44"/>
      <c r="BC85" s="44"/>
      <c r="BD85" s="44"/>
      <c r="BE85" s="44"/>
      <c r="BF85" s="44" t="s">
        <v>211</v>
      </c>
      <c r="BG85" s="44" t="s">
        <v>211</v>
      </c>
      <c r="BH85" s="44" t="s">
        <v>210</v>
      </c>
      <c r="BI85" s="44" t="s">
        <v>184</v>
      </c>
      <c r="BJ85" s="44"/>
      <c r="BK85" s="44" t="s">
        <v>183</v>
      </c>
      <c r="BL85" s="44" t="s">
        <v>28</v>
      </c>
      <c r="BM85" s="44" t="s">
        <v>28</v>
      </c>
      <c r="BN85" s="44"/>
      <c r="BO85" s="44"/>
      <c r="BP85" s="44"/>
      <c r="BQ85" s="44"/>
      <c r="BR85" s="44" t="s">
        <v>975</v>
      </c>
      <c r="BS85" s="44" t="s">
        <v>235</v>
      </c>
      <c r="BT85" s="44" t="s">
        <v>0</v>
      </c>
      <c r="BU85" s="44" t="s">
        <v>974</v>
      </c>
      <c r="BV85" s="44" t="s">
        <v>234</v>
      </c>
      <c r="BW85" s="44" t="s">
        <v>973</v>
      </c>
      <c r="BX85" s="25" t="str">
        <f t="shared" si="24"/>
        <v>MATCH</v>
      </c>
      <c r="BY85" s="69">
        <v>28856953</v>
      </c>
      <c r="BZ85" s="25" t="str">
        <f t="shared" si="25"/>
        <v>MATCH</v>
      </c>
      <c r="CA85" s="22" t="s">
        <v>3</v>
      </c>
      <c r="CB85" s="22"/>
      <c r="CC85" s="22"/>
      <c r="CD85" s="22" t="s">
        <v>22</v>
      </c>
      <c r="CE85" s="22" t="s">
        <v>22</v>
      </c>
      <c r="CF85" s="22"/>
      <c r="CG85" s="22"/>
      <c r="CH85" s="21">
        <v>104356</v>
      </c>
      <c r="CI85" s="22" t="s">
        <v>21</v>
      </c>
      <c r="CJ85" s="22" t="s">
        <v>1</v>
      </c>
      <c r="CK85" s="22"/>
      <c r="CL85" s="34"/>
      <c r="CM85" s="51"/>
      <c r="CN85" s="54">
        <f>LOOKUP(Y85,SACM!$A$2:$A$163,SACM!$A$2:$A$163)</f>
        <v>7509728</v>
      </c>
      <c r="CO85" s="24">
        <v>43055</v>
      </c>
      <c r="CP85" s="21">
        <v>726</v>
      </c>
      <c r="CQ85" s="21">
        <v>20599</v>
      </c>
      <c r="CR85" s="21">
        <v>0</v>
      </c>
      <c r="CS85" s="21">
        <v>1</v>
      </c>
      <c r="CT85" s="21">
        <v>0</v>
      </c>
      <c r="CU85" s="21">
        <v>24000</v>
      </c>
      <c r="CV85" s="21">
        <f t="shared" si="26"/>
        <v>21966.76</v>
      </c>
      <c r="CW85" s="23">
        <v>-21966.76</v>
      </c>
      <c r="CX85" s="22" t="s">
        <v>545</v>
      </c>
      <c r="CY85" s="21">
        <v>1</v>
      </c>
      <c r="CZ85" s="20">
        <v>43053.393784722219</v>
      </c>
      <c r="DA85" s="22" t="s">
        <v>501</v>
      </c>
      <c r="DB85" s="21">
        <v>6828308</v>
      </c>
      <c r="DC85" s="22" t="s">
        <v>526</v>
      </c>
      <c r="DD85" s="21">
        <v>85897</v>
      </c>
      <c r="DE85" s="21">
        <v>0</v>
      </c>
      <c r="DF85" s="22">
        <v>0</v>
      </c>
      <c r="DG85" s="21">
        <v>0</v>
      </c>
      <c r="DH85" s="22" t="s">
        <v>490</v>
      </c>
      <c r="DI85" s="22">
        <v>0</v>
      </c>
      <c r="DJ85" s="22">
        <v>0</v>
      </c>
      <c r="DK85" s="22">
        <v>0</v>
      </c>
      <c r="DL85" s="22" t="s">
        <v>499</v>
      </c>
      <c r="DM85" s="26">
        <v>43055.582384259258</v>
      </c>
      <c r="DN85" s="20" t="s">
        <v>544</v>
      </c>
      <c r="DO85" s="22">
        <v>0</v>
      </c>
      <c r="DP85" s="59">
        <v>30897541</v>
      </c>
      <c r="DQ85" s="22" t="s">
        <v>525</v>
      </c>
      <c r="DR85" s="22">
        <v>0</v>
      </c>
      <c r="DS85" s="22">
        <v>0</v>
      </c>
      <c r="DT85" s="22">
        <v>0</v>
      </c>
      <c r="DU85" s="21">
        <v>0</v>
      </c>
      <c r="DV85" s="21">
        <v>0</v>
      </c>
      <c r="DW85" s="22">
        <v>0</v>
      </c>
      <c r="DX85" s="25" t="s">
        <v>31</v>
      </c>
      <c r="DY85" s="25" t="s">
        <v>63</v>
      </c>
      <c r="DZ85" s="22">
        <v>0</v>
      </c>
      <c r="EA85" s="22">
        <v>0</v>
      </c>
      <c r="EB85" s="22">
        <v>0</v>
      </c>
      <c r="EC85" s="22" t="s">
        <v>496</v>
      </c>
      <c r="ED85" s="22">
        <v>0</v>
      </c>
      <c r="EE85" s="22" t="s">
        <v>21</v>
      </c>
      <c r="EF85" s="22">
        <v>0</v>
      </c>
      <c r="EG85" s="22" t="s">
        <v>490</v>
      </c>
      <c r="EH85" s="25">
        <v>28856953</v>
      </c>
      <c r="EI85" s="21">
        <v>0</v>
      </c>
      <c r="EJ85" s="21">
        <v>1</v>
      </c>
      <c r="EK85" s="21">
        <v>0</v>
      </c>
      <c r="EL85" s="22" t="s">
        <v>490</v>
      </c>
      <c r="EM85" s="22">
        <v>0</v>
      </c>
      <c r="EN85" s="22">
        <v>0</v>
      </c>
      <c r="EO85" s="22" t="s">
        <v>490</v>
      </c>
      <c r="EP85" s="22">
        <v>1</v>
      </c>
      <c r="EQ85" s="21">
        <v>0</v>
      </c>
      <c r="ER85" s="22">
        <v>402</v>
      </c>
      <c r="ES85" s="21">
        <v>501</v>
      </c>
      <c r="ET85" s="21">
        <v>0</v>
      </c>
      <c r="EU85" s="22" t="s">
        <v>490</v>
      </c>
      <c r="EV85" s="22" t="s">
        <v>524</v>
      </c>
      <c r="EW85" s="22">
        <v>0</v>
      </c>
      <c r="EX85" s="22">
        <v>0</v>
      </c>
      <c r="EY85" s="22">
        <v>0</v>
      </c>
      <c r="EZ85" s="22">
        <v>0</v>
      </c>
      <c r="FA85" s="22" t="s">
        <v>490</v>
      </c>
      <c r="FB85" s="22">
        <v>0</v>
      </c>
      <c r="FC85" s="22">
        <v>0</v>
      </c>
      <c r="FD85" s="22" t="s">
        <v>494</v>
      </c>
      <c r="FE85" s="22">
        <v>0</v>
      </c>
      <c r="FF85" s="22" t="s">
        <v>493</v>
      </c>
      <c r="FG85" s="22" t="s">
        <v>492</v>
      </c>
      <c r="FH85" s="22">
        <v>0</v>
      </c>
      <c r="FI85" s="22" t="s">
        <v>491</v>
      </c>
      <c r="FJ85" s="22">
        <v>0</v>
      </c>
      <c r="FK85" s="22" t="s">
        <v>544</v>
      </c>
      <c r="FL85" s="22">
        <v>-21966.76</v>
      </c>
      <c r="FM85" s="21" t="s">
        <v>490</v>
      </c>
      <c r="FN85" s="22">
        <v>0</v>
      </c>
      <c r="FO85" s="22">
        <v>0</v>
      </c>
      <c r="FP85" s="22" t="s">
        <v>490</v>
      </c>
      <c r="FQ85" s="22">
        <v>0</v>
      </c>
      <c r="FR85" s="22">
        <v>0</v>
      </c>
      <c r="FS85" s="25" t="s">
        <v>20</v>
      </c>
      <c r="FT85" s="22">
        <v>0</v>
      </c>
      <c r="FU85" s="26">
        <v>43055.582384259258</v>
      </c>
      <c r="FV85" s="20" t="s">
        <v>543</v>
      </c>
      <c r="FW85" s="22">
        <v>0</v>
      </c>
      <c r="FX85" s="22">
        <v>0</v>
      </c>
      <c r="FY85" s="22">
        <v>0</v>
      </c>
      <c r="FZ85" s="22">
        <v>43053</v>
      </c>
      <c r="GA85" s="33" t="s">
        <v>490</v>
      </c>
      <c r="GB85" s="4"/>
    </row>
    <row r="86" spans="1:184">
      <c r="A86" s="32">
        <v>43055</v>
      </c>
      <c r="B86" s="20">
        <v>43055.834930555553</v>
      </c>
      <c r="C86" s="21">
        <v>9985227</v>
      </c>
      <c r="D86" s="22" t="s">
        <v>972</v>
      </c>
      <c r="E86" s="22" t="s">
        <v>38</v>
      </c>
      <c r="F86" s="67">
        <v>90089710</v>
      </c>
      <c r="G86" s="44"/>
      <c r="H86" s="44"/>
      <c r="I86" s="44"/>
      <c r="J86" s="44" t="s">
        <v>971</v>
      </c>
      <c r="K86" s="44"/>
      <c r="L86" s="44"/>
      <c r="M86" s="25" t="str">
        <f t="shared" si="18"/>
        <v>MATCH</v>
      </c>
      <c r="N86" s="64">
        <v>42759.56</v>
      </c>
      <c r="O86" s="25" t="str">
        <f t="shared" si="19"/>
        <v>MATCH</v>
      </c>
      <c r="P86" s="64">
        <v>50332.278076000002</v>
      </c>
      <c r="Q86" s="68">
        <v>43056</v>
      </c>
      <c r="R86" s="68">
        <v>43055.834930555553</v>
      </c>
      <c r="S86" s="44" t="s">
        <v>100</v>
      </c>
      <c r="T86" s="44"/>
      <c r="U86" s="44"/>
      <c r="V86" s="44"/>
      <c r="W86" s="44"/>
      <c r="X86" s="25" t="str">
        <f t="shared" si="20"/>
        <v>MATCH</v>
      </c>
      <c r="Y86" s="69">
        <v>7514375</v>
      </c>
      <c r="Z86" s="25" t="str">
        <f t="shared" si="21"/>
        <v>MATCH</v>
      </c>
      <c r="AA86" s="44" t="s">
        <v>1</v>
      </c>
      <c r="AB86" s="44" t="s">
        <v>7</v>
      </c>
      <c r="AC86" s="44"/>
      <c r="AD86" s="44" t="s">
        <v>23</v>
      </c>
      <c r="AE86" s="44" t="s">
        <v>64</v>
      </c>
      <c r="AF86" s="44" t="s">
        <v>20</v>
      </c>
      <c r="AG86" s="44"/>
      <c r="AH86" s="44"/>
      <c r="AI86" s="44" t="s">
        <v>33</v>
      </c>
      <c r="AJ86" s="44" t="s">
        <v>48</v>
      </c>
      <c r="AK86" s="44" t="s">
        <v>33</v>
      </c>
      <c r="AL86" s="44"/>
      <c r="AM86" s="44"/>
      <c r="AN86" s="44"/>
      <c r="AO86" s="44"/>
      <c r="AP86" s="44"/>
      <c r="AQ86" s="25" t="str">
        <f t="shared" si="22"/>
        <v>MATCH</v>
      </c>
      <c r="AR86" s="44" t="s">
        <v>63</v>
      </c>
      <c r="AS86" s="44"/>
      <c r="AT86" s="25" t="str">
        <f t="shared" si="23"/>
        <v>MATCH</v>
      </c>
      <c r="AU86" s="44" t="s">
        <v>121</v>
      </c>
      <c r="AV86" s="44"/>
      <c r="AW86" s="44"/>
      <c r="AX86" s="44"/>
      <c r="AY86" s="44"/>
      <c r="AZ86" s="44" t="s">
        <v>61</v>
      </c>
      <c r="BA86" s="44" t="s">
        <v>61</v>
      </c>
      <c r="BB86" s="44"/>
      <c r="BC86" s="44" t="s">
        <v>60</v>
      </c>
      <c r="BD86" s="44"/>
      <c r="BE86" s="44" t="s">
        <v>59</v>
      </c>
      <c r="BF86" s="44" t="s">
        <v>211</v>
      </c>
      <c r="BG86" s="44" t="s">
        <v>211</v>
      </c>
      <c r="BH86" s="44" t="s">
        <v>210</v>
      </c>
      <c r="BI86" s="44" t="s">
        <v>184</v>
      </c>
      <c r="BJ86" s="44"/>
      <c r="BK86" s="44" t="s">
        <v>183</v>
      </c>
      <c r="BL86" s="44"/>
      <c r="BM86" s="44"/>
      <c r="BN86" s="44"/>
      <c r="BO86" s="44"/>
      <c r="BP86" s="44"/>
      <c r="BQ86" s="44"/>
      <c r="BR86" s="44" t="s">
        <v>100</v>
      </c>
      <c r="BS86" s="44" t="s">
        <v>26</v>
      </c>
      <c r="BT86" s="44" t="s">
        <v>0</v>
      </c>
      <c r="BU86" s="44" t="s">
        <v>4</v>
      </c>
      <c r="BV86" s="44" t="s">
        <v>25</v>
      </c>
      <c r="BW86" s="44" t="s">
        <v>99</v>
      </c>
      <c r="BX86" s="25" t="str">
        <f t="shared" si="24"/>
        <v>MATCH</v>
      </c>
      <c r="BY86" s="69">
        <v>28857539</v>
      </c>
      <c r="BZ86" s="25" t="str">
        <f t="shared" si="25"/>
        <v>MATCH</v>
      </c>
      <c r="CA86" s="22" t="s">
        <v>7</v>
      </c>
      <c r="CB86" s="22"/>
      <c r="CC86" s="22"/>
      <c r="CD86" s="22" t="s">
        <v>22</v>
      </c>
      <c r="CE86" s="22" t="s">
        <v>22</v>
      </c>
      <c r="CF86" s="22"/>
      <c r="CG86" s="22"/>
      <c r="CH86" s="22"/>
      <c r="CI86" s="22" t="s">
        <v>21</v>
      </c>
      <c r="CJ86" s="22" t="s">
        <v>1</v>
      </c>
      <c r="CK86" s="22"/>
      <c r="CL86" s="34"/>
      <c r="CM86" s="51"/>
      <c r="CN86" s="54">
        <f>LOOKUP(Y86,SACM!$A$2:$A$163,SACM!$A$2:$A$163)</f>
        <v>7514375</v>
      </c>
      <c r="CO86" s="24">
        <v>43056</v>
      </c>
      <c r="CP86" s="21">
        <v>0</v>
      </c>
      <c r="CQ86" s="21">
        <v>18097</v>
      </c>
      <c r="CR86" s="21">
        <v>21</v>
      </c>
      <c r="CS86" s="21">
        <v>1</v>
      </c>
      <c r="CT86" s="21">
        <v>1</v>
      </c>
      <c r="CU86" s="21">
        <v>3</v>
      </c>
      <c r="CV86" s="21">
        <f t="shared" si="26"/>
        <v>42759.56</v>
      </c>
      <c r="CW86" s="23">
        <v>-42759.56</v>
      </c>
      <c r="CX86" s="22" t="s">
        <v>542</v>
      </c>
      <c r="CY86" s="21">
        <v>1</v>
      </c>
      <c r="CZ86" s="20">
        <v>43055.453263888892</v>
      </c>
      <c r="DA86" s="22" t="s">
        <v>501</v>
      </c>
      <c r="DB86" s="21">
        <v>6832955</v>
      </c>
      <c r="DC86" s="22" t="s">
        <v>511</v>
      </c>
      <c r="DD86" s="21">
        <v>85994</v>
      </c>
      <c r="DE86" s="21">
        <v>3</v>
      </c>
      <c r="DF86" s="22">
        <v>0</v>
      </c>
      <c r="DG86" s="21">
        <v>0</v>
      </c>
      <c r="DH86" s="22" t="s">
        <v>490</v>
      </c>
      <c r="DI86" s="22">
        <v>0</v>
      </c>
      <c r="DJ86" s="22">
        <v>0</v>
      </c>
      <c r="DK86" s="22">
        <v>0</v>
      </c>
      <c r="DL86" s="22" t="s">
        <v>499</v>
      </c>
      <c r="DM86" s="26">
        <v>43055.626608796294</v>
      </c>
      <c r="DN86" s="20" t="s">
        <v>548</v>
      </c>
      <c r="DO86" s="22">
        <v>0</v>
      </c>
      <c r="DP86" s="59">
        <v>90089710</v>
      </c>
      <c r="DQ86" s="22" t="s">
        <v>509</v>
      </c>
      <c r="DR86" s="22">
        <v>0</v>
      </c>
      <c r="DS86" s="22">
        <v>0</v>
      </c>
      <c r="DT86" s="22">
        <v>0</v>
      </c>
      <c r="DU86" s="21">
        <v>-42759.555555555598</v>
      </c>
      <c r="DV86" s="21">
        <v>0</v>
      </c>
      <c r="DW86" s="22">
        <v>0</v>
      </c>
      <c r="DX86" s="25" t="s">
        <v>121</v>
      </c>
      <c r="DY86" s="25" t="s">
        <v>63</v>
      </c>
      <c r="DZ86" s="22">
        <v>0</v>
      </c>
      <c r="EA86" s="22">
        <v>0</v>
      </c>
      <c r="EB86" s="22">
        <v>0</v>
      </c>
      <c r="EC86" s="22" t="s">
        <v>496</v>
      </c>
      <c r="ED86" s="22">
        <v>0</v>
      </c>
      <c r="EE86" s="22" t="s">
        <v>21</v>
      </c>
      <c r="EF86" s="22">
        <v>0</v>
      </c>
      <c r="EG86" s="22" t="s">
        <v>490</v>
      </c>
      <c r="EH86" s="25">
        <v>28857539</v>
      </c>
      <c r="EI86" s="21">
        <v>0</v>
      </c>
      <c r="EJ86" s="21">
        <v>2</v>
      </c>
      <c r="EK86" s="21">
        <v>0</v>
      </c>
      <c r="EL86" s="22" t="s">
        <v>490</v>
      </c>
      <c r="EM86" s="22">
        <v>0</v>
      </c>
      <c r="EN86" s="22">
        <v>0</v>
      </c>
      <c r="EO86" s="22" t="s">
        <v>490</v>
      </c>
      <c r="EP86" s="22">
        <v>99</v>
      </c>
      <c r="EQ86" s="21">
        <v>0</v>
      </c>
      <c r="ER86" s="22">
        <v>2</v>
      </c>
      <c r="ES86" s="21">
        <v>501</v>
      </c>
      <c r="ET86" s="21">
        <v>0</v>
      </c>
      <c r="EU86" s="22" t="s">
        <v>490</v>
      </c>
      <c r="EV86" s="22" t="s">
        <v>253</v>
      </c>
      <c r="EW86" s="22">
        <v>0</v>
      </c>
      <c r="EX86" s="22">
        <v>0</v>
      </c>
      <c r="EY86" s="22" t="s">
        <v>540</v>
      </c>
      <c r="EZ86" s="22">
        <v>0</v>
      </c>
      <c r="FA86" s="22" t="s">
        <v>490</v>
      </c>
      <c r="FB86" s="22">
        <v>0</v>
      </c>
      <c r="FC86" s="22">
        <v>0</v>
      </c>
      <c r="FD86" s="22" t="s">
        <v>494</v>
      </c>
      <c r="FE86" s="22">
        <v>0</v>
      </c>
      <c r="FF86" s="22" t="s">
        <v>493</v>
      </c>
      <c r="FG86" s="22" t="s">
        <v>492</v>
      </c>
      <c r="FH86" s="22">
        <v>0</v>
      </c>
      <c r="FI86" s="22" t="s">
        <v>491</v>
      </c>
      <c r="FJ86" s="22">
        <v>0</v>
      </c>
      <c r="FK86" s="22">
        <v>0</v>
      </c>
      <c r="FL86" s="22">
        <v>-42759.56</v>
      </c>
      <c r="FM86" s="21" t="s">
        <v>490</v>
      </c>
      <c r="FN86" s="22">
        <v>0</v>
      </c>
      <c r="FO86" s="22">
        <v>0</v>
      </c>
      <c r="FP86" s="22" t="s">
        <v>490</v>
      </c>
      <c r="FQ86" s="22">
        <v>0</v>
      </c>
      <c r="FR86" s="22">
        <v>0</v>
      </c>
      <c r="FS86" s="25" t="s">
        <v>20</v>
      </c>
      <c r="FT86" s="22">
        <v>0</v>
      </c>
      <c r="FU86" s="26">
        <v>43055.626608796294</v>
      </c>
      <c r="FV86" s="20" t="s">
        <v>21</v>
      </c>
      <c r="FW86" s="22">
        <v>0</v>
      </c>
      <c r="FX86" s="22">
        <v>0</v>
      </c>
      <c r="FY86" s="22">
        <v>0</v>
      </c>
      <c r="FZ86" s="22">
        <v>42215</v>
      </c>
      <c r="GA86" s="33" t="s">
        <v>490</v>
      </c>
      <c r="GB86" s="4"/>
    </row>
    <row r="87" spans="1:184">
      <c r="A87" s="32">
        <v>43055</v>
      </c>
      <c r="B87" s="20">
        <v>43055.835555555554</v>
      </c>
      <c r="C87" s="21">
        <v>9985231</v>
      </c>
      <c r="D87" s="22" t="s">
        <v>970</v>
      </c>
      <c r="E87" s="22" t="s">
        <v>38</v>
      </c>
      <c r="F87" s="67">
        <v>13402762</v>
      </c>
      <c r="G87" s="44"/>
      <c r="H87" s="44"/>
      <c r="I87" s="44"/>
      <c r="J87" s="44" t="s">
        <v>969</v>
      </c>
      <c r="K87" s="44"/>
      <c r="L87" s="44"/>
      <c r="M87" s="25" t="str">
        <f t="shared" si="18"/>
        <v>MATCH</v>
      </c>
      <c r="N87" s="64">
        <v>4320000</v>
      </c>
      <c r="O87" s="25" t="str">
        <f t="shared" si="19"/>
        <v>MATCH</v>
      </c>
      <c r="P87" s="64">
        <v>5085072</v>
      </c>
      <c r="Q87" s="68">
        <v>43056</v>
      </c>
      <c r="R87" s="68">
        <v>43055.835555555554</v>
      </c>
      <c r="S87" s="44"/>
      <c r="T87" s="44"/>
      <c r="U87" s="44"/>
      <c r="V87" s="44"/>
      <c r="W87" s="44"/>
      <c r="X87" s="25" t="str">
        <f t="shared" si="20"/>
        <v>MATCH</v>
      </c>
      <c r="Y87" s="69">
        <v>7514364</v>
      </c>
      <c r="Z87" s="25" t="str">
        <f t="shared" si="21"/>
        <v>MATCH</v>
      </c>
      <c r="AA87" s="44" t="s">
        <v>1</v>
      </c>
      <c r="AB87" s="44" t="s">
        <v>7</v>
      </c>
      <c r="AC87" s="44"/>
      <c r="AD87" s="44" t="s">
        <v>22</v>
      </c>
      <c r="AE87" s="44" t="s">
        <v>34</v>
      </c>
      <c r="AF87" s="44" t="s">
        <v>20</v>
      </c>
      <c r="AG87" s="44"/>
      <c r="AH87" s="44"/>
      <c r="AI87" s="44" t="s">
        <v>33</v>
      </c>
      <c r="AJ87" s="44" t="s">
        <v>20</v>
      </c>
      <c r="AK87" s="44" t="s">
        <v>33</v>
      </c>
      <c r="AL87" s="44"/>
      <c r="AM87" s="44"/>
      <c r="AN87" s="44"/>
      <c r="AO87" s="44"/>
      <c r="AP87" s="44"/>
      <c r="AQ87" s="25" t="str">
        <f t="shared" si="22"/>
        <v>MATCH</v>
      </c>
      <c r="AR87" s="44" t="s">
        <v>63</v>
      </c>
      <c r="AS87" s="44"/>
      <c r="AT87" s="25" t="str">
        <f t="shared" si="23"/>
        <v>MATCH</v>
      </c>
      <c r="AU87" s="44" t="s">
        <v>121</v>
      </c>
      <c r="AV87" s="44"/>
      <c r="AW87" s="44"/>
      <c r="AX87" s="44"/>
      <c r="AY87" s="44"/>
      <c r="AZ87" s="44" t="s">
        <v>968</v>
      </c>
      <c r="BA87" s="44" t="s">
        <v>968</v>
      </c>
      <c r="BB87" s="44" t="s">
        <v>967</v>
      </c>
      <c r="BC87" s="44" t="s">
        <v>269</v>
      </c>
      <c r="BD87" s="44"/>
      <c r="BE87" s="44" t="s">
        <v>268</v>
      </c>
      <c r="BF87" s="44" t="s">
        <v>968</v>
      </c>
      <c r="BG87" s="44" t="s">
        <v>968</v>
      </c>
      <c r="BH87" s="44" t="s">
        <v>967</v>
      </c>
      <c r="BI87" s="44" t="s">
        <v>269</v>
      </c>
      <c r="BJ87" s="44"/>
      <c r="BK87" s="44" t="s">
        <v>268</v>
      </c>
      <c r="BL87" s="44"/>
      <c r="BM87" s="44"/>
      <c r="BN87" s="44"/>
      <c r="BO87" s="44"/>
      <c r="BP87" s="44"/>
      <c r="BQ87" s="44"/>
      <c r="BR87" s="44" t="s">
        <v>27</v>
      </c>
      <c r="BS87" s="44" t="s">
        <v>26</v>
      </c>
      <c r="BT87" s="44" t="s">
        <v>0</v>
      </c>
      <c r="BU87" s="44" t="s">
        <v>4</v>
      </c>
      <c r="BV87" s="44" t="s">
        <v>25</v>
      </c>
      <c r="BW87" s="44" t="s">
        <v>24</v>
      </c>
      <c r="BX87" s="25" t="str">
        <f t="shared" si="24"/>
        <v>MATCH</v>
      </c>
      <c r="BY87" s="69">
        <v>28857547</v>
      </c>
      <c r="BZ87" s="25" t="str">
        <f t="shared" si="25"/>
        <v>MATCH</v>
      </c>
      <c r="CA87" s="22" t="s">
        <v>7</v>
      </c>
      <c r="CB87" s="22"/>
      <c r="CC87" s="22"/>
      <c r="CD87" s="22" t="s">
        <v>23</v>
      </c>
      <c r="CE87" s="22" t="s">
        <v>22</v>
      </c>
      <c r="CF87" s="22"/>
      <c r="CG87" s="22"/>
      <c r="CH87" s="22"/>
      <c r="CI87" s="22" t="s">
        <v>21</v>
      </c>
      <c r="CJ87" s="22" t="s">
        <v>1</v>
      </c>
      <c r="CK87" s="22"/>
      <c r="CL87" s="34"/>
      <c r="CM87" s="51"/>
      <c r="CN87" s="54">
        <f>LOOKUP(Y87,SACM!$A$2:$A$163,SACM!$A$2:$A$163)</f>
        <v>7514364</v>
      </c>
      <c r="CO87" s="24">
        <v>43056</v>
      </c>
      <c r="CP87" s="21">
        <v>726</v>
      </c>
      <c r="CQ87" s="21">
        <v>453</v>
      </c>
      <c r="CR87" s="21">
        <v>21</v>
      </c>
      <c r="CS87" s="21">
        <v>3</v>
      </c>
      <c r="CT87" s="21">
        <v>3</v>
      </c>
      <c r="CU87" s="21">
        <v>-2</v>
      </c>
      <c r="CV87" s="21">
        <f t="shared" si="26"/>
        <v>4320000</v>
      </c>
      <c r="CW87" s="23">
        <v>-4320000</v>
      </c>
      <c r="CX87" s="22" t="s">
        <v>503</v>
      </c>
      <c r="CY87" s="21">
        <v>1</v>
      </c>
      <c r="CZ87" s="20">
        <v>43055.453229166669</v>
      </c>
      <c r="DA87" s="22" t="s">
        <v>501</v>
      </c>
      <c r="DB87" s="21">
        <v>6832944</v>
      </c>
      <c r="DC87" s="22" t="s">
        <v>10</v>
      </c>
      <c r="DD87" s="21">
        <v>85994</v>
      </c>
      <c r="DE87" s="21">
        <v>2</v>
      </c>
      <c r="DF87" s="22">
        <v>0</v>
      </c>
      <c r="DG87" s="21">
        <v>0</v>
      </c>
      <c r="DH87" s="22" t="s">
        <v>490</v>
      </c>
      <c r="DI87" s="22">
        <v>0</v>
      </c>
      <c r="DJ87" s="22">
        <v>0</v>
      </c>
      <c r="DK87" s="22">
        <v>0</v>
      </c>
      <c r="DL87" s="22" t="s">
        <v>499</v>
      </c>
      <c r="DM87" s="26">
        <v>43055.627233796295</v>
      </c>
      <c r="DN87" s="20" t="s">
        <v>503</v>
      </c>
      <c r="DO87" s="22">
        <v>0</v>
      </c>
      <c r="DP87" s="59">
        <v>13402762</v>
      </c>
      <c r="DQ87" s="22" t="s">
        <v>534</v>
      </c>
      <c r="DR87" s="22">
        <v>0</v>
      </c>
      <c r="DS87" s="22">
        <v>0</v>
      </c>
      <c r="DT87" s="22">
        <v>0</v>
      </c>
      <c r="DU87" s="21">
        <v>0</v>
      </c>
      <c r="DV87" s="21">
        <v>0</v>
      </c>
      <c r="DW87" s="22">
        <v>0</v>
      </c>
      <c r="DX87" s="25" t="s">
        <v>121</v>
      </c>
      <c r="DY87" s="25" t="s">
        <v>63</v>
      </c>
      <c r="DZ87" s="22">
        <v>0</v>
      </c>
      <c r="EA87" s="22">
        <v>0</v>
      </c>
      <c r="EB87" s="22">
        <v>0</v>
      </c>
      <c r="EC87" s="22" t="s">
        <v>496</v>
      </c>
      <c r="ED87" s="22">
        <v>0</v>
      </c>
      <c r="EE87" s="22" t="s">
        <v>21</v>
      </c>
      <c r="EF87" s="22">
        <v>0</v>
      </c>
      <c r="EG87" s="22" t="s">
        <v>490</v>
      </c>
      <c r="EH87" s="25">
        <v>28857547</v>
      </c>
      <c r="EI87" s="21">
        <v>0</v>
      </c>
      <c r="EJ87" s="21">
        <v>3</v>
      </c>
      <c r="EK87" s="21">
        <v>0</v>
      </c>
      <c r="EL87" s="22" t="s">
        <v>490</v>
      </c>
      <c r="EM87" s="22">
        <v>0</v>
      </c>
      <c r="EN87" s="22">
        <v>0</v>
      </c>
      <c r="EO87" s="22" t="s">
        <v>490</v>
      </c>
      <c r="EP87" s="22">
        <v>1</v>
      </c>
      <c r="EQ87" s="21">
        <v>0</v>
      </c>
      <c r="ER87" s="22">
        <v>2</v>
      </c>
      <c r="ES87" s="21">
        <v>501</v>
      </c>
      <c r="ET87" s="21">
        <v>0</v>
      </c>
      <c r="EU87" s="22" t="s">
        <v>490</v>
      </c>
      <c r="EV87" s="22" t="s">
        <v>524</v>
      </c>
      <c r="EW87" s="22">
        <v>0</v>
      </c>
      <c r="EX87" s="22">
        <v>0</v>
      </c>
      <c r="EY87" s="22">
        <v>0</v>
      </c>
      <c r="EZ87" s="22">
        <v>0</v>
      </c>
      <c r="FA87" s="22" t="s">
        <v>490</v>
      </c>
      <c r="FB87" s="22">
        <v>0</v>
      </c>
      <c r="FC87" s="22">
        <v>0</v>
      </c>
      <c r="FD87" s="22" t="s">
        <v>494</v>
      </c>
      <c r="FE87" s="22">
        <v>0</v>
      </c>
      <c r="FF87" s="22" t="s">
        <v>493</v>
      </c>
      <c r="FG87" s="22" t="s">
        <v>492</v>
      </c>
      <c r="FH87" s="22">
        <v>0</v>
      </c>
      <c r="FI87" s="22" t="s">
        <v>491</v>
      </c>
      <c r="FJ87" s="22">
        <v>0</v>
      </c>
      <c r="FK87" s="22">
        <v>0</v>
      </c>
      <c r="FL87" s="22">
        <v>-4320000</v>
      </c>
      <c r="FM87" s="21" t="s">
        <v>490</v>
      </c>
      <c r="FN87" s="22">
        <v>0</v>
      </c>
      <c r="FO87" s="22">
        <v>0</v>
      </c>
      <c r="FP87" s="22" t="s">
        <v>490</v>
      </c>
      <c r="FQ87" s="22">
        <v>0</v>
      </c>
      <c r="FR87" s="22">
        <v>0</v>
      </c>
      <c r="FS87" s="25" t="s">
        <v>20</v>
      </c>
      <c r="FT87" s="22">
        <v>0</v>
      </c>
      <c r="FU87" s="26">
        <v>43055.627233796295</v>
      </c>
      <c r="FV87" s="20" t="s">
        <v>21</v>
      </c>
      <c r="FW87" s="22">
        <v>0</v>
      </c>
      <c r="FX87" s="22">
        <v>0</v>
      </c>
      <c r="FY87" s="22">
        <v>0</v>
      </c>
      <c r="FZ87" s="22">
        <v>41232</v>
      </c>
      <c r="GA87" s="33" t="s">
        <v>490</v>
      </c>
      <c r="GB87" s="4"/>
    </row>
    <row r="88" spans="1:184">
      <c r="A88" s="32">
        <v>43055</v>
      </c>
      <c r="B88" s="20">
        <v>43055.836678240739</v>
      </c>
      <c r="C88" s="21">
        <v>9985238</v>
      </c>
      <c r="D88" s="22" t="s">
        <v>966</v>
      </c>
      <c r="E88" s="22" t="s">
        <v>38</v>
      </c>
      <c r="F88" s="67">
        <v>8900416084</v>
      </c>
      <c r="G88" s="44"/>
      <c r="H88" s="44"/>
      <c r="I88" s="44"/>
      <c r="J88" s="44" t="s">
        <v>37</v>
      </c>
      <c r="K88" s="44"/>
      <c r="L88" s="44"/>
      <c r="M88" s="25" t="str">
        <f t="shared" si="18"/>
        <v>MATCH</v>
      </c>
      <c r="N88" s="64">
        <v>220106.91</v>
      </c>
      <c r="O88" s="25" t="str">
        <f t="shared" si="19"/>
        <v>MATCH</v>
      </c>
      <c r="P88" s="64">
        <v>220106.91</v>
      </c>
      <c r="Q88" s="68">
        <v>43055</v>
      </c>
      <c r="R88" s="68">
        <v>43055.836678240739</v>
      </c>
      <c r="S88" s="44" t="s">
        <v>100</v>
      </c>
      <c r="T88" s="44"/>
      <c r="U88" s="44"/>
      <c r="V88" s="44"/>
      <c r="W88" s="44"/>
      <c r="X88" s="25" t="str">
        <f t="shared" si="20"/>
        <v>MATCH</v>
      </c>
      <c r="Y88" s="69">
        <v>7511510</v>
      </c>
      <c r="Z88" s="25" t="str">
        <f t="shared" si="21"/>
        <v>MATCH</v>
      </c>
      <c r="AA88" s="44" t="s">
        <v>1</v>
      </c>
      <c r="AB88" s="44" t="s">
        <v>3</v>
      </c>
      <c r="AC88" s="44"/>
      <c r="AD88" s="44" t="s">
        <v>23</v>
      </c>
      <c r="AE88" s="44" t="s">
        <v>34</v>
      </c>
      <c r="AF88" s="44" t="s">
        <v>20</v>
      </c>
      <c r="AG88" s="44"/>
      <c r="AH88" s="44"/>
      <c r="AI88" s="44" t="s">
        <v>33</v>
      </c>
      <c r="AJ88" s="44" t="s">
        <v>48</v>
      </c>
      <c r="AK88" s="44" t="s">
        <v>33</v>
      </c>
      <c r="AL88" s="44"/>
      <c r="AM88" s="44"/>
      <c r="AN88" s="44"/>
      <c r="AO88" s="44"/>
      <c r="AP88" s="44"/>
      <c r="AQ88" s="25" t="str">
        <f t="shared" si="22"/>
        <v>MATCH</v>
      </c>
      <c r="AR88" s="44" t="s">
        <v>32</v>
      </c>
      <c r="AS88" s="44"/>
      <c r="AT88" s="25" t="str">
        <f t="shared" si="23"/>
        <v>MATCH</v>
      </c>
      <c r="AU88" s="44" t="s">
        <v>31</v>
      </c>
      <c r="AV88" s="44"/>
      <c r="AW88" s="44"/>
      <c r="AX88" s="44"/>
      <c r="AY88" s="44"/>
      <c r="AZ88" s="44" t="s">
        <v>61</v>
      </c>
      <c r="BA88" s="44" t="s">
        <v>61</v>
      </c>
      <c r="BB88" s="44"/>
      <c r="BC88" s="44" t="s">
        <v>60</v>
      </c>
      <c r="BD88" s="44"/>
      <c r="BE88" s="44" t="s">
        <v>59</v>
      </c>
      <c r="BF88" s="44" t="s">
        <v>127</v>
      </c>
      <c r="BG88" s="44" t="s">
        <v>127</v>
      </c>
      <c r="BH88" s="44" t="s">
        <v>126</v>
      </c>
      <c r="BI88" s="44" t="s">
        <v>101</v>
      </c>
      <c r="BJ88" s="44"/>
      <c r="BK88" s="44" t="s">
        <v>59</v>
      </c>
      <c r="BL88" s="44"/>
      <c r="BM88" s="44"/>
      <c r="BN88" s="44"/>
      <c r="BO88" s="44"/>
      <c r="BP88" s="44"/>
      <c r="BQ88" s="44"/>
      <c r="BR88" s="44" t="s">
        <v>100</v>
      </c>
      <c r="BS88" s="44" t="s">
        <v>26</v>
      </c>
      <c r="BT88" s="44" t="s">
        <v>0</v>
      </c>
      <c r="BU88" s="44" t="s">
        <v>4</v>
      </c>
      <c r="BV88" s="44" t="s">
        <v>25</v>
      </c>
      <c r="BW88" s="44" t="s">
        <v>99</v>
      </c>
      <c r="BX88" s="25" t="str">
        <f t="shared" si="24"/>
        <v>MATCH</v>
      </c>
      <c r="BY88" s="69">
        <v>28857560</v>
      </c>
      <c r="BZ88" s="25" t="str">
        <f t="shared" si="25"/>
        <v>MATCH</v>
      </c>
      <c r="CA88" s="22" t="s">
        <v>3</v>
      </c>
      <c r="CB88" s="22"/>
      <c r="CC88" s="22"/>
      <c r="CD88" s="22" t="s">
        <v>22</v>
      </c>
      <c r="CE88" s="22" t="s">
        <v>22</v>
      </c>
      <c r="CF88" s="22"/>
      <c r="CG88" s="22"/>
      <c r="CH88" s="22"/>
      <c r="CI88" s="22" t="s">
        <v>21</v>
      </c>
      <c r="CJ88" s="22" t="s">
        <v>1</v>
      </c>
      <c r="CK88" s="22"/>
      <c r="CL88" s="34"/>
      <c r="CM88" s="51"/>
      <c r="CN88" s="54">
        <f>LOOKUP(Y88,SACM!$A$2:$A$163,SACM!$A$2:$A$163)</f>
        <v>7511510</v>
      </c>
      <c r="CO88" s="24">
        <v>43055</v>
      </c>
      <c r="CP88" s="21">
        <v>0</v>
      </c>
      <c r="CQ88" s="21">
        <v>18097</v>
      </c>
      <c r="CR88" s="21">
        <v>0</v>
      </c>
      <c r="CS88" s="21">
        <v>1</v>
      </c>
      <c r="CT88" s="21">
        <v>1</v>
      </c>
      <c r="CU88" s="21">
        <v>3</v>
      </c>
      <c r="CV88" s="21">
        <f t="shared" si="26"/>
        <v>220106.91</v>
      </c>
      <c r="CW88" s="23">
        <v>-220106.91</v>
      </c>
      <c r="CX88" s="22" t="s">
        <v>542</v>
      </c>
      <c r="CY88" s="21">
        <v>1</v>
      </c>
      <c r="CZ88" s="20">
        <v>43054.458935185183</v>
      </c>
      <c r="DA88" s="22" t="s">
        <v>501</v>
      </c>
      <c r="DB88" s="21">
        <v>6830090</v>
      </c>
      <c r="DC88" s="22" t="s">
        <v>2</v>
      </c>
      <c r="DD88" s="21">
        <v>85949</v>
      </c>
      <c r="DE88" s="21">
        <v>3</v>
      </c>
      <c r="DF88" s="22">
        <v>0</v>
      </c>
      <c r="DG88" s="21">
        <v>0</v>
      </c>
      <c r="DH88" s="22" t="s">
        <v>490</v>
      </c>
      <c r="DI88" s="22">
        <v>0</v>
      </c>
      <c r="DJ88" s="22">
        <v>0</v>
      </c>
      <c r="DK88" s="22">
        <v>0</v>
      </c>
      <c r="DL88" s="22" t="s">
        <v>499</v>
      </c>
      <c r="DM88" s="26">
        <v>43055.628344907411</v>
      </c>
      <c r="DN88" s="20" t="s">
        <v>548</v>
      </c>
      <c r="DO88" s="22">
        <v>0</v>
      </c>
      <c r="DP88" s="59">
        <v>8900416084</v>
      </c>
      <c r="DQ88" s="22" t="s">
        <v>523</v>
      </c>
      <c r="DR88" s="22">
        <v>0</v>
      </c>
      <c r="DS88" s="22">
        <v>0</v>
      </c>
      <c r="DT88" s="22">
        <v>0</v>
      </c>
      <c r="DU88" s="21">
        <v>-220106.90550333299</v>
      </c>
      <c r="DV88" s="21">
        <v>0</v>
      </c>
      <c r="DW88" s="22">
        <v>0</v>
      </c>
      <c r="DX88" s="25" t="s">
        <v>31</v>
      </c>
      <c r="DY88" s="25" t="s">
        <v>32</v>
      </c>
      <c r="DZ88" s="22">
        <v>0</v>
      </c>
      <c r="EA88" s="22">
        <v>0</v>
      </c>
      <c r="EB88" s="22">
        <v>0</v>
      </c>
      <c r="EC88" s="22" t="s">
        <v>496</v>
      </c>
      <c r="ED88" s="22">
        <v>0</v>
      </c>
      <c r="EE88" s="22" t="s">
        <v>21</v>
      </c>
      <c r="EF88" s="22">
        <v>0</v>
      </c>
      <c r="EG88" s="22" t="s">
        <v>490</v>
      </c>
      <c r="EH88" s="25">
        <v>28857560</v>
      </c>
      <c r="EI88" s="21">
        <v>0</v>
      </c>
      <c r="EJ88" s="21">
        <v>2</v>
      </c>
      <c r="EK88" s="21">
        <v>0</v>
      </c>
      <c r="EL88" s="22" t="s">
        <v>490</v>
      </c>
      <c r="EM88" s="22">
        <v>0</v>
      </c>
      <c r="EN88" s="22">
        <v>0</v>
      </c>
      <c r="EO88" s="22" t="s">
        <v>490</v>
      </c>
      <c r="EP88" s="22">
        <v>99</v>
      </c>
      <c r="EQ88" s="21">
        <v>0</v>
      </c>
      <c r="ER88" s="22">
        <v>402</v>
      </c>
      <c r="ES88" s="21">
        <v>4</v>
      </c>
      <c r="ET88" s="21">
        <v>0</v>
      </c>
      <c r="EU88" s="22" t="s">
        <v>499</v>
      </c>
      <c r="EV88" s="22" t="s">
        <v>253</v>
      </c>
      <c r="EW88" s="22">
        <v>0</v>
      </c>
      <c r="EX88" s="22">
        <v>0</v>
      </c>
      <c r="EY88" s="22">
        <v>0</v>
      </c>
      <c r="EZ88" s="22">
        <v>0</v>
      </c>
      <c r="FA88" s="22" t="s">
        <v>490</v>
      </c>
      <c r="FB88" s="22">
        <v>0</v>
      </c>
      <c r="FC88" s="22">
        <v>0</v>
      </c>
      <c r="FD88" s="22" t="s">
        <v>494</v>
      </c>
      <c r="FE88" s="22">
        <v>0</v>
      </c>
      <c r="FF88" s="22" t="s">
        <v>493</v>
      </c>
      <c r="FG88" s="22" t="s">
        <v>492</v>
      </c>
      <c r="FH88" s="22">
        <v>0</v>
      </c>
      <c r="FI88" s="22" t="s">
        <v>491</v>
      </c>
      <c r="FJ88" s="22">
        <v>0</v>
      </c>
      <c r="FK88" s="22" t="s">
        <v>539</v>
      </c>
      <c r="FL88" s="22">
        <v>-220106.91</v>
      </c>
      <c r="FM88" s="21" t="s">
        <v>490</v>
      </c>
      <c r="FN88" s="22">
        <v>0</v>
      </c>
      <c r="FO88" s="22">
        <v>0</v>
      </c>
      <c r="FP88" s="22" t="s">
        <v>490</v>
      </c>
      <c r="FQ88" s="22">
        <v>0</v>
      </c>
      <c r="FR88" s="22">
        <v>0</v>
      </c>
      <c r="FS88" s="25" t="s">
        <v>20</v>
      </c>
      <c r="FT88" s="22">
        <v>0</v>
      </c>
      <c r="FU88" s="26">
        <v>43055.628344907411</v>
      </c>
      <c r="FV88" s="20" t="s">
        <v>21</v>
      </c>
      <c r="FW88" s="22">
        <v>0</v>
      </c>
      <c r="FX88" s="22">
        <v>0</v>
      </c>
      <c r="FY88" s="22">
        <v>0</v>
      </c>
      <c r="FZ88" s="22">
        <v>42495</v>
      </c>
      <c r="GA88" s="33" t="s">
        <v>490</v>
      </c>
      <c r="GB88" s="4"/>
    </row>
    <row r="89" spans="1:184">
      <c r="A89" s="32">
        <v>43055</v>
      </c>
      <c r="B89" s="20">
        <v>43055.837569444448</v>
      </c>
      <c r="C89" s="21">
        <v>9985244</v>
      </c>
      <c r="D89" s="22" t="s">
        <v>965</v>
      </c>
      <c r="E89" s="22" t="s">
        <v>38</v>
      </c>
      <c r="F89" s="67">
        <v>13174174</v>
      </c>
      <c r="G89" s="44"/>
      <c r="H89" s="44"/>
      <c r="I89" s="44"/>
      <c r="J89" s="44" t="s">
        <v>964</v>
      </c>
      <c r="K89" s="44" t="s">
        <v>865</v>
      </c>
      <c r="L89" s="44"/>
      <c r="M89" s="25" t="str">
        <f t="shared" si="18"/>
        <v>MATCH</v>
      </c>
      <c r="N89" s="64">
        <v>50</v>
      </c>
      <c r="O89" s="25" t="str">
        <f t="shared" si="19"/>
        <v>MATCH</v>
      </c>
      <c r="P89" s="64">
        <v>65.974999999999994</v>
      </c>
      <c r="Q89" s="68">
        <v>43056</v>
      </c>
      <c r="R89" s="68">
        <v>43055.837569444448</v>
      </c>
      <c r="S89" s="44"/>
      <c r="T89" s="44"/>
      <c r="U89" s="44" t="s">
        <v>963</v>
      </c>
      <c r="V89" s="44"/>
      <c r="W89" s="44"/>
      <c r="X89" s="25" t="str">
        <f t="shared" si="20"/>
        <v>MATCH</v>
      </c>
      <c r="Y89" s="69">
        <v>7511422</v>
      </c>
      <c r="Z89" s="25" t="str">
        <f t="shared" si="21"/>
        <v>MATCH</v>
      </c>
      <c r="AA89" s="44" t="s">
        <v>1</v>
      </c>
      <c r="AB89" s="44" t="s">
        <v>9</v>
      </c>
      <c r="AC89" s="44"/>
      <c r="AD89" s="44" t="s">
        <v>23</v>
      </c>
      <c r="AE89" s="44" t="s">
        <v>34</v>
      </c>
      <c r="AF89" s="44" t="s">
        <v>20</v>
      </c>
      <c r="AG89" s="44"/>
      <c r="AH89" s="44"/>
      <c r="AI89" s="44" t="s">
        <v>33</v>
      </c>
      <c r="AJ89" s="44" t="s">
        <v>48</v>
      </c>
      <c r="AK89" s="44" t="s">
        <v>33</v>
      </c>
      <c r="AL89" s="44"/>
      <c r="AM89" s="44"/>
      <c r="AN89" s="44"/>
      <c r="AO89" s="44"/>
      <c r="AP89" s="44"/>
      <c r="AQ89" s="25" t="str">
        <f t="shared" si="22"/>
        <v>MATCH</v>
      </c>
      <c r="AR89" s="44" t="s">
        <v>63</v>
      </c>
      <c r="AS89" s="44"/>
      <c r="AT89" s="25" t="str">
        <f t="shared" si="23"/>
        <v>MATCH</v>
      </c>
      <c r="AU89" s="44" t="s">
        <v>121</v>
      </c>
      <c r="AV89" s="44"/>
      <c r="AW89" s="44"/>
      <c r="AX89" s="44" t="s">
        <v>962</v>
      </c>
      <c r="AY89" s="44" t="s">
        <v>62</v>
      </c>
      <c r="AZ89" s="44" t="s">
        <v>961</v>
      </c>
      <c r="BA89" s="44" t="s">
        <v>961</v>
      </c>
      <c r="BB89" s="44" t="s">
        <v>960</v>
      </c>
      <c r="BC89" s="44"/>
      <c r="BD89" s="44"/>
      <c r="BE89" s="44"/>
      <c r="BF89" s="44" t="s">
        <v>959</v>
      </c>
      <c r="BG89" s="44" t="s">
        <v>959</v>
      </c>
      <c r="BH89" s="44" t="s">
        <v>958</v>
      </c>
      <c r="BI89" s="44" t="s">
        <v>184</v>
      </c>
      <c r="BJ89" s="44"/>
      <c r="BK89" s="44" t="s">
        <v>183</v>
      </c>
      <c r="BL89" s="44"/>
      <c r="BM89" s="44"/>
      <c r="BN89" s="44"/>
      <c r="BO89" s="44"/>
      <c r="BP89" s="44"/>
      <c r="BQ89" s="44"/>
      <c r="BR89" s="44" t="s">
        <v>860</v>
      </c>
      <c r="BS89" s="44" t="s">
        <v>374</v>
      </c>
      <c r="BT89" s="44" t="s">
        <v>382</v>
      </c>
      <c r="BU89" s="44" t="s">
        <v>4</v>
      </c>
      <c r="BV89" s="44" t="s">
        <v>165</v>
      </c>
      <c r="BW89" s="44" t="s">
        <v>859</v>
      </c>
      <c r="BX89" s="25" t="str">
        <f t="shared" si="24"/>
        <v>MATCH</v>
      </c>
      <c r="BY89" s="69">
        <v>28857573</v>
      </c>
      <c r="BZ89" s="25" t="str">
        <f t="shared" si="25"/>
        <v>MATCH</v>
      </c>
      <c r="CA89" s="22" t="s">
        <v>9</v>
      </c>
      <c r="CB89" s="22"/>
      <c r="CC89" s="22"/>
      <c r="CD89" s="22" t="s">
        <v>22</v>
      </c>
      <c r="CE89" s="22" t="s">
        <v>23</v>
      </c>
      <c r="CF89" s="22"/>
      <c r="CG89" s="22"/>
      <c r="CH89" s="21">
        <v>104382</v>
      </c>
      <c r="CI89" s="22" t="s">
        <v>21</v>
      </c>
      <c r="CJ89" s="22" t="s">
        <v>1</v>
      </c>
      <c r="CK89" s="22"/>
      <c r="CL89" s="34"/>
      <c r="CM89" s="51"/>
      <c r="CN89" s="54">
        <f>LOOKUP(Y89,SACM!$A$2:$A$163,SACM!$A$2:$A$163)</f>
        <v>7511422</v>
      </c>
      <c r="CO89" s="24">
        <v>43056</v>
      </c>
      <c r="CP89" s="21">
        <v>726</v>
      </c>
      <c r="CQ89" s="21">
        <v>20328</v>
      </c>
      <c r="CR89" s="21">
        <v>2</v>
      </c>
      <c r="CS89" s="21">
        <v>1</v>
      </c>
      <c r="CT89" s="21">
        <v>0</v>
      </c>
      <c r="CU89" s="21">
        <v>61000</v>
      </c>
      <c r="CV89" s="21">
        <f t="shared" si="26"/>
        <v>50</v>
      </c>
      <c r="CW89" s="23">
        <v>-50</v>
      </c>
      <c r="CX89" s="22" t="s">
        <v>545</v>
      </c>
      <c r="CY89" s="21">
        <v>1</v>
      </c>
      <c r="CZ89" s="20">
        <v>43054.42291666667</v>
      </c>
      <c r="DA89" s="22" t="s">
        <v>501</v>
      </c>
      <c r="DB89" s="21">
        <v>6830002</v>
      </c>
      <c r="DC89" s="22" t="s">
        <v>8</v>
      </c>
      <c r="DD89" s="21">
        <v>85946</v>
      </c>
      <c r="DE89" s="21">
        <v>0</v>
      </c>
      <c r="DF89" s="22">
        <v>0</v>
      </c>
      <c r="DG89" s="21">
        <v>0</v>
      </c>
      <c r="DH89" s="22" t="s">
        <v>490</v>
      </c>
      <c r="DI89" s="22">
        <v>0</v>
      </c>
      <c r="DJ89" s="22">
        <v>0</v>
      </c>
      <c r="DK89" s="22">
        <v>0</v>
      </c>
      <c r="DL89" s="22" t="s">
        <v>499</v>
      </c>
      <c r="DM89" s="26">
        <v>43055.629236111112</v>
      </c>
      <c r="DN89" s="20" t="s">
        <v>544</v>
      </c>
      <c r="DO89" s="22">
        <v>0</v>
      </c>
      <c r="DP89" s="59">
        <v>13174174</v>
      </c>
      <c r="DQ89" s="22" t="s">
        <v>534</v>
      </c>
      <c r="DR89" s="22">
        <v>0</v>
      </c>
      <c r="DS89" s="22">
        <v>0</v>
      </c>
      <c r="DT89" s="22">
        <v>0</v>
      </c>
      <c r="DU89" s="21">
        <v>0</v>
      </c>
      <c r="DV89" s="21">
        <v>0</v>
      </c>
      <c r="DW89" s="22">
        <v>0</v>
      </c>
      <c r="DX89" s="25" t="s">
        <v>121</v>
      </c>
      <c r="DY89" s="25" t="s">
        <v>63</v>
      </c>
      <c r="DZ89" s="22">
        <v>0</v>
      </c>
      <c r="EA89" s="22">
        <v>0</v>
      </c>
      <c r="EB89" s="22">
        <v>0</v>
      </c>
      <c r="EC89" s="22" t="s">
        <v>496</v>
      </c>
      <c r="ED89" s="22">
        <v>0</v>
      </c>
      <c r="EE89" s="22" t="s">
        <v>21</v>
      </c>
      <c r="EF89" s="22">
        <v>0</v>
      </c>
      <c r="EG89" s="22" t="s">
        <v>490</v>
      </c>
      <c r="EH89" s="25">
        <v>28857573</v>
      </c>
      <c r="EI89" s="21">
        <v>0</v>
      </c>
      <c r="EJ89" s="21">
        <v>1</v>
      </c>
      <c r="EK89" s="21">
        <v>0</v>
      </c>
      <c r="EL89" s="22" t="s">
        <v>490</v>
      </c>
      <c r="EM89" s="22">
        <v>0</v>
      </c>
      <c r="EN89" s="22">
        <v>0</v>
      </c>
      <c r="EO89" s="22" t="s">
        <v>490</v>
      </c>
      <c r="EP89" s="22">
        <v>1</v>
      </c>
      <c r="EQ89" s="21">
        <v>0</v>
      </c>
      <c r="ER89" s="22">
        <v>2</v>
      </c>
      <c r="ES89" s="21">
        <v>501</v>
      </c>
      <c r="ET89" s="21">
        <v>0</v>
      </c>
      <c r="EU89" s="22" t="s">
        <v>490</v>
      </c>
      <c r="EV89" s="22" t="s">
        <v>524</v>
      </c>
      <c r="EW89" s="22">
        <v>0</v>
      </c>
      <c r="EX89" s="22">
        <v>0</v>
      </c>
      <c r="EY89" s="22">
        <v>0</v>
      </c>
      <c r="EZ89" s="22">
        <v>0</v>
      </c>
      <c r="FA89" s="22" t="s">
        <v>490</v>
      </c>
      <c r="FB89" s="22">
        <v>0</v>
      </c>
      <c r="FC89" s="22">
        <v>0</v>
      </c>
      <c r="FD89" s="22" t="s">
        <v>494</v>
      </c>
      <c r="FE89" s="22">
        <v>0</v>
      </c>
      <c r="FF89" s="22" t="s">
        <v>493</v>
      </c>
      <c r="FG89" s="22" t="s">
        <v>492</v>
      </c>
      <c r="FH89" s="22">
        <v>0</v>
      </c>
      <c r="FI89" s="22" t="s">
        <v>491</v>
      </c>
      <c r="FJ89" s="22">
        <v>0</v>
      </c>
      <c r="FK89" s="22">
        <v>0</v>
      </c>
      <c r="FL89" s="22">
        <v>-50</v>
      </c>
      <c r="FM89" s="21" t="s">
        <v>490</v>
      </c>
      <c r="FN89" s="22">
        <v>0</v>
      </c>
      <c r="FO89" s="22">
        <v>0</v>
      </c>
      <c r="FP89" s="22" t="s">
        <v>490</v>
      </c>
      <c r="FQ89" s="22">
        <v>0</v>
      </c>
      <c r="FR89" s="22">
        <v>0</v>
      </c>
      <c r="FS89" s="25" t="s">
        <v>20</v>
      </c>
      <c r="FT89" s="22">
        <v>0</v>
      </c>
      <c r="FU89" s="26">
        <v>43055.629236111112</v>
      </c>
      <c r="FV89" s="20" t="s">
        <v>543</v>
      </c>
      <c r="FW89" s="22">
        <v>0</v>
      </c>
      <c r="FX89" s="22">
        <v>0</v>
      </c>
      <c r="FY89" s="22">
        <v>0</v>
      </c>
      <c r="FZ89" s="22">
        <v>43054</v>
      </c>
      <c r="GA89" s="33" t="s">
        <v>490</v>
      </c>
      <c r="GB89" s="4"/>
    </row>
    <row r="90" spans="1:184">
      <c r="A90" s="32">
        <v>43055</v>
      </c>
      <c r="B90" s="20">
        <v>43055.837847222225</v>
      </c>
      <c r="C90" s="21">
        <v>9985250</v>
      </c>
      <c r="D90" s="22" t="s">
        <v>957</v>
      </c>
      <c r="E90" s="22" t="s">
        <v>38</v>
      </c>
      <c r="F90" s="67">
        <v>13402762</v>
      </c>
      <c r="G90" s="44"/>
      <c r="H90" s="44"/>
      <c r="I90" s="44"/>
      <c r="J90" s="44" t="s">
        <v>255</v>
      </c>
      <c r="K90" s="44"/>
      <c r="L90" s="44"/>
      <c r="M90" s="25" t="str">
        <f t="shared" si="18"/>
        <v>MATCH</v>
      </c>
      <c r="N90" s="64">
        <v>3917795.11</v>
      </c>
      <c r="O90" s="25" t="str">
        <f t="shared" si="19"/>
        <v>MATCH</v>
      </c>
      <c r="P90" s="64">
        <v>4611636.6239809999</v>
      </c>
      <c r="Q90" s="68">
        <v>43056</v>
      </c>
      <c r="R90" s="68">
        <v>43055.837847222225</v>
      </c>
      <c r="S90" s="44" t="s">
        <v>27</v>
      </c>
      <c r="T90" s="44"/>
      <c r="U90" s="44" t="s">
        <v>13</v>
      </c>
      <c r="V90" s="44"/>
      <c r="W90" s="44"/>
      <c r="X90" s="25" t="str">
        <f t="shared" si="20"/>
        <v>MATCH</v>
      </c>
      <c r="Y90" s="69">
        <v>7514360</v>
      </c>
      <c r="Z90" s="25" t="str">
        <f t="shared" si="21"/>
        <v>MATCH</v>
      </c>
      <c r="AA90" s="44" t="s">
        <v>1</v>
      </c>
      <c r="AB90" s="44" t="s">
        <v>7</v>
      </c>
      <c r="AC90" s="44"/>
      <c r="AD90" s="44" t="s">
        <v>23</v>
      </c>
      <c r="AE90" s="44" t="s">
        <v>34</v>
      </c>
      <c r="AF90" s="44" t="s">
        <v>20</v>
      </c>
      <c r="AG90" s="44"/>
      <c r="AH90" s="44"/>
      <c r="AI90" s="44" t="s">
        <v>33</v>
      </c>
      <c r="AJ90" s="44" t="s">
        <v>48</v>
      </c>
      <c r="AK90" s="44" t="s">
        <v>33</v>
      </c>
      <c r="AL90" s="44"/>
      <c r="AM90" s="44"/>
      <c r="AN90" s="44"/>
      <c r="AO90" s="44"/>
      <c r="AP90" s="44"/>
      <c r="AQ90" s="25" t="str">
        <f t="shared" si="22"/>
        <v>MATCH</v>
      </c>
      <c r="AR90" s="44" t="s">
        <v>63</v>
      </c>
      <c r="AS90" s="44"/>
      <c r="AT90" s="25" t="str">
        <f t="shared" si="23"/>
        <v>MATCH</v>
      </c>
      <c r="AU90" s="44" t="s">
        <v>121</v>
      </c>
      <c r="AV90" s="44"/>
      <c r="AW90" s="44"/>
      <c r="AX90" s="44"/>
      <c r="AY90" s="44" t="s">
        <v>62</v>
      </c>
      <c r="AZ90" s="44" t="s">
        <v>13</v>
      </c>
      <c r="BA90" s="44" t="s">
        <v>13</v>
      </c>
      <c r="BB90" s="44"/>
      <c r="BC90" s="44"/>
      <c r="BD90" s="44"/>
      <c r="BE90" s="44"/>
      <c r="BF90" s="44" t="s">
        <v>252</v>
      </c>
      <c r="BG90" s="44" t="s">
        <v>252</v>
      </c>
      <c r="BH90" s="44" t="s">
        <v>251</v>
      </c>
      <c r="BI90" s="44" t="s">
        <v>250</v>
      </c>
      <c r="BJ90" s="44"/>
      <c r="BK90" s="44" t="s">
        <v>249</v>
      </c>
      <c r="BL90" s="44"/>
      <c r="BM90" s="44"/>
      <c r="BN90" s="44"/>
      <c r="BO90" s="44"/>
      <c r="BP90" s="44"/>
      <c r="BQ90" s="44"/>
      <c r="BR90" s="44" t="s">
        <v>27</v>
      </c>
      <c r="BS90" s="44" t="s">
        <v>26</v>
      </c>
      <c r="BT90" s="44" t="s">
        <v>0</v>
      </c>
      <c r="BU90" s="44" t="s">
        <v>4</v>
      </c>
      <c r="BV90" s="44" t="s">
        <v>25</v>
      </c>
      <c r="BW90" s="44" t="s">
        <v>24</v>
      </c>
      <c r="BX90" s="25" t="str">
        <f t="shared" si="24"/>
        <v>MATCH</v>
      </c>
      <c r="BY90" s="69">
        <v>28857587</v>
      </c>
      <c r="BZ90" s="25" t="str">
        <f t="shared" si="25"/>
        <v>MATCH</v>
      </c>
      <c r="CA90" s="22" t="s">
        <v>7</v>
      </c>
      <c r="CB90" s="22"/>
      <c r="CC90" s="22"/>
      <c r="CD90" s="22" t="s">
        <v>22</v>
      </c>
      <c r="CE90" s="22" t="s">
        <v>22</v>
      </c>
      <c r="CF90" s="22"/>
      <c r="CG90" s="22"/>
      <c r="CH90" s="22"/>
      <c r="CI90" s="22" t="s">
        <v>21</v>
      </c>
      <c r="CJ90" s="22" t="s">
        <v>1</v>
      </c>
      <c r="CK90" s="22"/>
      <c r="CL90" s="34"/>
      <c r="CM90" s="51"/>
      <c r="CN90" s="54">
        <f>LOOKUP(Y90,SACM!$A$2:$A$163,SACM!$A$2:$A$163)</f>
        <v>7514360</v>
      </c>
      <c r="CO90" s="24">
        <v>43056</v>
      </c>
      <c r="CP90" s="21">
        <v>726</v>
      </c>
      <c r="CQ90" s="21">
        <v>425</v>
      </c>
      <c r="CR90" s="21">
        <v>21</v>
      </c>
      <c r="CS90" s="21">
        <v>1</v>
      </c>
      <c r="CT90" s="21">
        <v>2</v>
      </c>
      <c r="CU90" s="21">
        <v>1</v>
      </c>
      <c r="CV90" s="21">
        <f t="shared" si="26"/>
        <v>3917795.11</v>
      </c>
      <c r="CW90" s="23">
        <v>-3917795.11</v>
      </c>
      <c r="CX90" s="22" t="s">
        <v>547</v>
      </c>
      <c r="CY90" s="21">
        <v>6</v>
      </c>
      <c r="CZ90" s="20">
        <v>43055.453229166669</v>
      </c>
      <c r="DA90" s="22" t="s">
        <v>501</v>
      </c>
      <c r="DB90" s="21">
        <v>6832940</v>
      </c>
      <c r="DC90" s="22" t="s">
        <v>10</v>
      </c>
      <c r="DD90" s="21">
        <v>85994</v>
      </c>
      <c r="DE90" s="21">
        <v>1</v>
      </c>
      <c r="DF90" s="22">
        <v>0</v>
      </c>
      <c r="DG90" s="21">
        <v>0</v>
      </c>
      <c r="DH90" s="22" t="s">
        <v>490</v>
      </c>
      <c r="DI90" s="22">
        <v>0</v>
      </c>
      <c r="DJ90" s="22">
        <v>0</v>
      </c>
      <c r="DK90" s="22">
        <v>0</v>
      </c>
      <c r="DL90" s="22" t="s">
        <v>499</v>
      </c>
      <c r="DM90" s="26">
        <v>43055.629525462966</v>
      </c>
      <c r="DN90" s="20" t="s">
        <v>544</v>
      </c>
      <c r="DO90" s="22">
        <v>0</v>
      </c>
      <c r="DP90" s="59">
        <v>13402762</v>
      </c>
      <c r="DQ90" s="22" t="s">
        <v>534</v>
      </c>
      <c r="DR90" s="22">
        <v>0</v>
      </c>
      <c r="DS90" s="22">
        <v>0</v>
      </c>
      <c r="DT90" s="22">
        <v>0</v>
      </c>
      <c r="DU90" s="21">
        <v>0</v>
      </c>
      <c r="DV90" s="21">
        <v>0</v>
      </c>
      <c r="DW90" s="22">
        <v>0</v>
      </c>
      <c r="DX90" s="25" t="s">
        <v>121</v>
      </c>
      <c r="DY90" s="25" t="s">
        <v>63</v>
      </c>
      <c r="DZ90" s="22">
        <v>0</v>
      </c>
      <c r="EA90" s="22">
        <v>0</v>
      </c>
      <c r="EB90" s="22">
        <v>0</v>
      </c>
      <c r="EC90" s="22" t="s">
        <v>496</v>
      </c>
      <c r="ED90" s="22">
        <v>0</v>
      </c>
      <c r="EE90" s="22" t="s">
        <v>21</v>
      </c>
      <c r="EF90" s="22">
        <v>0</v>
      </c>
      <c r="EG90" s="22" t="s">
        <v>499</v>
      </c>
      <c r="EH90" s="25">
        <v>28857587</v>
      </c>
      <c r="EI90" s="21">
        <v>0</v>
      </c>
      <c r="EJ90" s="21">
        <v>1</v>
      </c>
      <c r="EK90" s="21">
        <v>0</v>
      </c>
      <c r="EL90" s="22" t="s">
        <v>490</v>
      </c>
      <c r="EM90" s="22">
        <v>0</v>
      </c>
      <c r="EN90" s="22">
        <v>0</v>
      </c>
      <c r="EO90" s="22" t="s">
        <v>490</v>
      </c>
      <c r="EP90" s="22">
        <v>99</v>
      </c>
      <c r="EQ90" s="21">
        <v>0</v>
      </c>
      <c r="ER90" s="22">
        <v>2</v>
      </c>
      <c r="ES90" s="21">
        <v>501</v>
      </c>
      <c r="ET90" s="21">
        <v>0</v>
      </c>
      <c r="EU90" s="22" t="s">
        <v>490</v>
      </c>
      <c r="EV90" s="22" t="s">
        <v>524</v>
      </c>
      <c r="EW90" s="22">
        <v>0</v>
      </c>
      <c r="EX90" s="22">
        <v>0</v>
      </c>
      <c r="EY90" s="22">
        <v>0</v>
      </c>
      <c r="EZ90" s="22">
        <v>0</v>
      </c>
      <c r="FA90" s="22" t="s">
        <v>490</v>
      </c>
      <c r="FB90" s="22">
        <v>0</v>
      </c>
      <c r="FC90" s="22">
        <v>0</v>
      </c>
      <c r="FD90" s="22" t="s">
        <v>494</v>
      </c>
      <c r="FE90" s="22">
        <v>0</v>
      </c>
      <c r="FF90" s="22" t="s">
        <v>493</v>
      </c>
      <c r="FG90" s="22" t="s">
        <v>492</v>
      </c>
      <c r="FH90" s="22">
        <v>0</v>
      </c>
      <c r="FI90" s="22" t="s">
        <v>491</v>
      </c>
      <c r="FJ90" s="22">
        <v>0</v>
      </c>
      <c r="FK90" s="22">
        <v>0</v>
      </c>
      <c r="FL90" s="22">
        <v>-3917795.11</v>
      </c>
      <c r="FM90" s="21" t="s">
        <v>490</v>
      </c>
      <c r="FN90" s="22">
        <v>0</v>
      </c>
      <c r="FO90" s="22">
        <v>0</v>
      </c>
      <c r="FP90" s="22" t="s">
        <v>490</v>
      </c>
      <c r="FQ90" s="22">
        <v>0</v>
      </c>
      <c r="FR90" s="22">
        <v>0</v>
      </c>
      <c r="FS90" s="25" t="s">
        <v>20</v>
      </c>
      <c r="FT90" s="22">
        <v>0</v>
      </c>
      <c r="FU90" s="26">
        <v>43055.629525462966</v>
      </c>
      <c r="FV90" s="20" t="s">
        <v>543</v>
      </c>
      <c r="FW90" s="22">
        <v>0</v>
      </c>
      <c r="FX90" s="22">
        <v>0</v>
      </c>
      <c r="FY90" s="22">
        <v>0</v>
      </c>
      <c r="FZ90" s="22">
        <v>43055</v>
      </c>
      <c r="GA90" s="33" t="s">
        <v>490</v>
      </c>
      <c r="GB90" s="4"/>
    </row>
    <row r="91" spans="1:184">
      <c r="A91" s="32">
        <v>43055</v>
      </c>
      <c r="B91" s="20">
        <v>43055.838287037041</v>
      </c>
      <c r="C91" s="21">
        <v>9985259</v>
      </c>
      <c r="D91" s="22" t="s">
        <v>956</v>
      </c>
      <c r="E91" s="22" t="s">
        <v>38</v>
      </c>
      <c r="F91" s="67" t="s">
        <v>578</v>
      </c>
      <c r="G91" s="44"/>
      <c r="H91" s="44"/>
      <c r="I91" s="44"/>
      <c r="J91" s="44" t="s">
        <v>853</v>
      </c>
      <c r="K91" s="44" t="s">
        <v>852</v>
      </c>
      <c r="L91" s="44"/>
      <c r="M91" s="25" t="str">
        <f t="shared" si="18"/>
        <v>MATCH</v>
      </c>
      <c r="N91" s="64">
        <v>11626.69</v>
      </c>
      <c r="O91" s="25" t="str">
        <f t="shared" si="19"/>
        <v>MATCH</v>
      </c>
      <c r="P91" s="64">
        <v>8823.4950410000001</v>
      </c>
      <c r="Q91" s="68">
        <v>43056</v>
      </c>
      <c r="R91" s="68">
        <v>43055.838287037041</v>
      </c>
      <c r="S91" s="44"/>
      <c r="T91" s="44"/>
      <c r="U91" s="44" t="s">
        <v>851</v>
      </c>
      <c r="V91" s="44"/>
      <c r="W91" s="44"/>
      <c r="X91" s="25" t="str">
        <f t="shared" si="20"/>
        <v>MATCH</v>
      </c>
      <c r="Y91" s="69">
        <v>7511419</v>
      </c>
      <c r="Z91" s="25" t="str">
        <f t="shared" si="21"/>
        <v>MATCH</v>
      </c>
      <c r="AA91" s="44" t="s">
        <v>1</v>
      </c>
      <c r="AB91" s="44" t="s">
        <v>6</v>
      </c>
      <c r="AC91" s="44"/>
      <c r="AD91" s="44" t="s">
        <v>23</v>
      </c>
      <c r="AE91" s="44" t="s">
        <v>34</v>
      </c>
      <c r="AF91" s="44" t="s">
        <v>20</v>
      </c>
      <c r="AG91" s="44"/>
      <c r="AH91" s="44"/>
      <c r="AI91" s="44" t="s">
        <v>33</v>
      </c>
      <c r="AJ91" s="44" t="s">
        <v>48</v>
      </c>
      <c r="AK91" s="44" t="s">
        <v>33</v>
      </c>
      <c r="AL91" s="44"/>
      <c r="AM91" s="44"/>
      <c r="AN91" s="44"/>
      <c r="AO91" s="44"/>
      <c r="AP91" s="44"/>
      <c r="AQ91" s="25" t="str">
        <f t="shared" si="22"/>
        <v>MATCH</v>
      </c>
      <c r="AR91" s="44" t="s">
        <v>63</v>
      </c>
      <c r="AS91" s="44"/>
      <c r="AT91" s="25" t="str">
        <f t="shared" si="23"/>
        <v>MATCH</v>
      </c>
      <c r="AU91" s="44" t="s">
        <v>121</v>
      </c>
      <c r="AV91" s="44"/>
      <c r="AW91" s="44"/>
      <c r="AX91" s="44"/>
      <c r="AY91" s="44" t="s">
        <v>62</v>
      </c>
      <c r="AZ91" s="44" t="s">
        <v>851</v>
      </c>
      <c r="BA91" s="44" t="s">
        <v>851</v>
      </c>
      <c r="BB91" s="44"/>
      <c r="BC91" s="44"/>
      <c r="BD91" s="44"/>
      <c r="BE91" s="44"/>
      <c r="BF91" s="44" t="s">
        <v>850</v>
      </c>
      <c r="BG91" s="44" t="s">
        <v>850</v>
      </c>
      <c r="BH91" s="44" t="s">
        <v>849</v>
      </c>
      <c r="BI91" s="44" t="s">
        <v>848</v>
      </c>
      <c r="BJ91" s="44"/>
      <c r="BK91" s="44" t="s">
        <v>274</v>
      </c>
      <c r="BL91" s="44"/>
      <c r="BM91" s="44"/>
      <c r="BN91" s="44"/>
      <c r="BO91" s="44"/>
      <c r="BP91" s="44"/>
      <c r="BQ91" s="44"/>
      <c r="BR91" s="44" t="s">
        <v>236</v>
      </c>
      <c r="BS91" s="44" t="s">
        <v>235</v>
      </c>
      <c r="BT91" s="44" t="s">
        <v>0</v>
      </c>
      <c r="BU91" s="44" t="s">
        <v>4</v>
      </c>
      <c r="BV91" s="44" t="s">
        <v>234</v>
      </c>
      <c r="BW91" s="44" t="s">
        <v>233</v>
      </c>
      <c r="BX91" s="25" t="str">
        <f t="shared" si="24"/>
        <v>MATCH</v>
      </c>
      <c r="BY91" s="69">
        <v>28857606</v>
      </c>
      <c r="BZ91" s="25" t="str">
        <f t="shared" si="25"/>
        <v>MATCH</v>
      </c>
      <c r="CA91" s="22" t="s">
        <v>6</v>
      </c>
      <c r="CB91" s="22"/>
      <c r="CC91" s="22"/>
      <c r="CD91" s="22" t="s">
        <v>22</v>
      </c>
      <c r="CE91" s="22" t="s">
        <v>22</v>
      </c>
      <c r="CF91" s="22"/>
      <c r="CG91" s="22"/>
      <c r="CH91" s="21">
        <v>104392</v>
      </c>
      <c r="CI91" s="22" t="s">
        <v>21</v>
      </c>
      <c r="CJ91" s="22" t="s">
        <v>1</v>
      </c>
      <c r="CK91" s="22"/>
      <c r="CL91" s="34"/>
      <c r="CM91" s="51"/>
      <c r="CN91" s="54">
        <f>LOOKUP(Y91,SACM!$A$2:$A$163,SACM!$A$2:$A$163)</f>
        <v>7511419</v>
      </c>
      <c r="CO91" s="24">
        <v>43056</v>
      </c>
      <c r="CP91" s="21">
        <v>726</v>
      </c>
      <c r="CQ91" s="21">
        <v>19848</v>
      </c>
      <c r="CR91" s="21">
        <v>8</v>
      </c>
      <c r="CS91" s="21">
        <v>1</v>
      </c>
      <c r="CT91" s="21">
        <v>0</v>
      </c>
      <c r="CU91" s="21">
        <v>52000</v>
      </c>
      <c r="CV91" s="21">
        <f t="shared" si="26"/>
        <v>11626.69</v>
      </c>
      <c r="CW91" s="23">
        <v>-11626.69</v>
      </c>
      <c r="CX91" s="22" t="s">
        <v>545</v>
      </c>
      <c r="CY91" s="21">
        <v>1</v>
      </c>
      <c r="CZ91" s="20">
        <v>43054.422905092593</v>
      </c>
      <c r="DA91" s="22" t="s">
        <v>501</v>
      </c>
      <c r="DB91" s="21">
        <v>6829999</v>
      </c>
      <c r="DC91" s="22" t="s">
        <v>5</v>
      </c>
      <c r="DD91" s="21">
        <v>85946</v>
      </c>
      <c r="DE91" s="21">
        <v>0</v>
      </c>
      <c r="DF91" s="22">
        <v>0</v>
      </c>
      <c r="DG91" s="21">
        <v>0</v>
      </c>
      <c r="DH91" s="22" t="s">
        <v>490</v>
      </c>
      <c r="DI91" s="22">
        <v>0</v>
      </c>
      <c r="DJ91" s="22">
        <v>0</v>
      </c>
      <c r="DK91" s="22">
        <v>0</v>
      </c>
      <c r="DL91" s="22" t="s">
        <v>499</v>
      </c>
      <c r="DM91" s="26">
        <v>43055.629965277774</v>
      </c>
      <c r="DN91" s="20" t="s">
        <v>544</v>
      </c>
      <c r="DO91" s="22">
        <v>0</v>
      </c>
      <c r="DP91" s="59" t="s">
        <v>578</v>
      </c>
      <c r="DQ91" s="22" t="s">
        <v>577</v>
      </c>
      <c r="DR91" s="22">
        <v>0</v>
      </c>
      <c r="DS91" s="22">
        <v>0</v>
      </c>
      <c r="DT91" s="22">
        <v>0</v>
      </c>
      <c r="DU91" s="21">
        <v>0</v>
      </c>
      <c r="DV91" s="21">
        <v>0</v>
      </c>
      <c r="DW91" s="22">
        <v>0</v>
      </c>
      <c r="DX91" s="25" t="s">
        <v>121</v>
      </c>
      <c r="DY91" s="25" t="s">
        <v>63</v>
      </c>
      <c r="DZ91" s="22">
        <v>0</v>
      </c>
      <c r="EA91" s="22">
        <v>0</v>
      </c>
      <c r="EB91" s="22">
        <v>0</v>
      </c>
      <c r="EC91" s="22" t="s">
        <v>496</v>
      </c>
      <c r="ED91" s="22">
        <v>0</v>
      </c>
      <c r="EE91" s="22" t="s">
        <v>21</v>
      </c>
      <c r="EF91" s="22">
        <v>0</v>
      </c>
      <c r="EG91" s="22" t="s">
        <v>490</v>
      </c>
      <c r="EH91" s="25">
        <v>28857606</v>
      </c>
      <c r="EI91" s="21">
        <v>0</v>
      </c>
      <c r="EJ91" s="21">
        <v>1</v>
      </c>
      <c r="EK91" s="21">
        <v>0</v>
      </c>
      <c r="EL91" s="22" t="s">
        <v>490</v>
      </c>
      <c r="EM91" s="22">
        <v>0</v>
      </c>
      <c r="EN91" s="22">
        <v>0</v>
      </c>
      <c r="EO91" s="22" t="s">
        <v>490</v>
      </c>
      <c r="EP91" s="22">
        <v>1</v>
      </c>
      <c r="EQ91" s="21">
        <v>0</v>
      </c>
      <c r="ER91" s="22">
        <v>2</v>
      </c>
      <c r="ES91" s="21">
        <v>501</v>
      </c>
      <c r="ET91" s="21">
        <v>0</v>
      </c>
      <c r="EU91" s="22" t="s">
        <v>490</v>
      </c>
      <c r="EV91" s="22" t="s">
        <v>524</v>
      </c>
      <c r="EW91" s="22">
        <v>0</v>
      </c>
      <c r="EX91" s="22">
        <v>0</v>
      </c>
      <c r="EY91" s="22">
        <v>0</v>
      </c>
      <c r="EZ91" s="22">
        <v>0</v>
      </c>
      <c r="FA91" s="22" t="s">
        <v>490</v>
      </c>
      <c r="FB91" s="22">
        <v>0</v>
      </c>
      <c r="FC91" s="22">
        <v>0</v>
      </c>
      <c r="FD91" s="22" t="s">
        <v>494</v>
      </c>
      <c r="FE91" s="22">
        <v>0</v>
      </c>
      <c r="FF91" s="22" t="s">
        <v>493</v>
      </c>
      <c r="FG91" s="22" t="s">
        <v>492</v>
      </c>
      <c r="FH91" s="22">
        <v>0</v>
      </c>
      <c r="FI91" s="22" t="s">
        <v>491</v>
      </c>
      <c r="FJ91" s="22">
        <v>0</v>
      </c>
      <c r="FK91" s="22">
        <v>0</v>
      </c>
      <c r="FL91" s="22">
        <v>-11626.69</v>
      </c>
      <c r="FM91" s="21" t="s">
        <v>490</v>
      </c>
      <c r="FN91" s="22">
        <v>0</v>
      </c>
      <c r="FO91" s="22">
        <v>0</v>
      </c>
      <c r="FP91" s="22" t="s">
        <v>490</v>
      </c>
      <c r="FQ91" s="22">
        <v>0</v>
      </c>
      <c r="FR91" s="22">
        <v>0</v>
      </c>
      <c r="FS91" s="25" t="s">
        <v>20</v>
      </c>
      <c r="FT91" s="22">
        <v>0</v>
      </c>
      <c r="FU91" s="26">
        <v>43055.629965277774</v>
      </c>
      <c r="FV91" s="20" t="s">
        <v>543</v>
      </c>
      <c r="FW91" s="22">
        <v>0</v>
      </c>
      <c r="FX91" s="22">
        <v>0</v>
      </c>
      <c r="FY91" s="22">
        <v>0</v>
      </c>
      <c r="FZ91" s="22">
        <v>43054</v>
      </c>
      <c r="GA91" s="33" t="s">
        <v>490</v>
      </c>
      <c r="GB91" s="4"/>
    </row>
    <row r="92" spans="1:184">
      <c r="A92" s="32">
        <v>43055</v>
      </c>
      <c r="B92" s="20">
        <v>43055.838321759256</v>
      </c>
      <c r="C92" s="21">
        <v>9985260</v>
      </c>
      <c r="D92" s="22" t="s">
        <v>955</v>
      </c>
      <c r="E92" s="22" t="s">
        <v>38</v>
      </c>
      <c r="F92" s="67" t="s">
        <v>578</v>
      </c>
      <c r="G92" s="44"/>
      <c r="H92" s="44"/>
      <c r="I92" s="44"/>
      <c r="J92" s="44" t="s">
        <v>954</v>
      </c>
      <c r="K92" s="44" t="s">
        <v>852</v>
      </c>
      <c r="L92" s="44"/>
      <c r="M92" s="25" t="str">
        <f t="shared" si="18"/>
        <v>MATCH</v>
      </c>
      <c r="N92" s="64">
        <v>112781.15</v>
      </c>
      <c r="O92" s="25" t="str">
        <f t="shared" si="19"/>
        <v>MATCH</v>
      </c>
      <c r="P92" s="64">
        <v>85589.614734999996</v>
      </c>
      <c r="Q92" s="68">
        <v>43056</v>
      </c>
      <c r="R92" s="68">
        <v>43055.838321759256</v>
      </c>
      <c r="S92" s="44"/>
      <c r="T92" s="44"/>
      <c r="U92" s="44" t="s">
        <v>953</v>
      </c>
      <c r="V92" s="44"/>
      <c r="W92" s="44"/>
      <c r="X92" s="25" t="str">
        <f t="shared" si="20"/>
        <v>MATCH</v>
      </c>
      <c r="Y92" s="69">
        <v>7511418</v>
      </c>
      <c r="Z92" s="25" t="str">
        <f t="shared" si="21"/>
        <v>MATCH</v>
      </c>
      <c r="AA92" s="44" t="s">
        <v>1</v>
      </c>
      <c r="AB92" s="44" t="s">
        <v>6</v>
      </c>
      <c r="AC92" s="44"/>
      <c r="AD92" s="44" t="s">
        <v>23</v>
      </c>
      <c r="AE92" s="44" t="s">
        <v>34</v>
      </c>
      <c r="AF92" s="44" t="s">
        <v>20</v>
      </c>
      <c r="AG92" s="44"/>
      <c r="AH92" s="44"/>
      <c r="AI92" s="44" t="s">
        <v>33</v>
      </c>
      <c r="AJ92" s="44" t="s">
        <v>48</v>
      </c>
      <c r="AK92" s="44" t="s">
        <v>33</v>
      </c>
      <c r="AL92" s="44"/>
      <c r="AM92" s="44"/>
      <c r="AN92" s="44"/>
      <c r="AO92" s="44"/>
      <c r="AP92" s="44"/>
      <c r="AQ92" s="25" t="str">
        <f t="shared" si="22"/>
        <v>MATCH</v>
      </c>
      <c r="AR92" s="44" t="s">
        <v>63</v>
      </c>
      <c r="AS92" s="44"/>
      <c r="AT92" s="25" t="str">
        <f t="shared" si="23"/>
        <v>MATCH</v>
      </c>
      <c r="AU92" s="44" t="s">
        <v>121</v>
      </c>
      <c r="AV92" s="44"/>
      <c r="AW92" s="44"/>
      <c r="AX92" s="44"/>
      <c r="AY92" s="44" t="s">
        <v>62</v>
      </c>
      <c r="AZ92" s="44" t="s">
        <v>953</v>
      </c>
      <c r="BA92" s="44" t="s">
        <v>953</v>
      </c>
      <c r="BB92" s="44"/>
      <c r="BC92" s="44"/>
      <c r="BD92" s="44"/>
      <c r="BE92" s="44"/>
      <c r="BF92" s="44" t="s">
        <v>952</v>
      </c>
      <c r="BG92" s="44" t="s">
        <v>952</v>
      </c>
      <c r="BH92" s="44" t="s">
        <v>951</v>
      </c>
      <c r="BI92" s="44" t="s">
        <v>275</v>
      </c>
      <c r="BJ92" s="44"/>
      <c r="BK92" s="44" t="s">
        <v>274</v>
      </c>
      <c r="BL92" s="44"/>
      <c r="BM92" s="44"/>
      <c r="BN92" s="44"/>
      <c r="BO92" s="44"/>
      <c r="BP92" s="44"/>
      <c r="BQ92" s="44"/>
      <c r="BR92" s="44" t="s">
        <v>236</v>
      </c>
      <c r="BS92" s="44" t="s">
        <v>235</v>
      </c>
      <c r="BT92" s="44" t="s">
        <v>0</v>
      </c>
      <c r="BU92" s="44" t="s">
        <v>4</v>
      </c>
      <c r="BV92" s="44" t="s">
        <v>234</v>
      </c>
      <c r="BW92" s="44" t="s">
        <v>233</v>
      </c>
      <c r="BX92" s="25" t="str">
        <f t="shared" si="24"/>
        <v>MATCH</v>
      </c>
      <c r="BY92" s="69">
        <v>28857607</v>
      </c>
      <c r="BZ92" s="25" t="str">
        <f t="shared" si="25"/>
        <v>MATCH</v>
      </c>
      <c r="CA92" s="22" t="s">
        <v>6</v>
      </c>
      <c r="CB92" s="22"/>
      <c r="CC92" s="22"/>
      <c r="CD92" s="22" t="s">
        <v>22</v>
      </c>
      <c r="CE92" s="22" t="s">
        <v>22</v>
      </c>
      <c r="CF92" s="22"/>
      <c r="CG92" s="22"/>
      <c r="CH92" s="21">
        <v>104393</v>
      </c>
      <c r="CI92" s="22" t="s">
        <v>21</v>
      </c>
      <c r="CJ92" s="22" t="s">
        <v>1</v>
      </c>
      <c r="CK92" s="22"/>
      <c r="CL92" s="34"/>
      <c r="CM92" s="51"/>
      <c r="CN92" s="54">
        <f>LOOKUP(Y92,SACM!$A$2:$A$163,SACM!$A$2:$A$163)</f>
        <v>7511418</v>
      </c>
      <c r="CO92" s="24">
        <v>43056</v>
      </c>
      <c r="CP92" s="21">
        <v>726</v>
      </c>
      <c r="CQ92" s="21">
        <v>19848</v>
      </c>
      <c r="CR92" s="21">
        <v>8</v>
      </c>
      <c r="CS92" s="21">
        <v>1</v>
      </c>
      <c r="CT92" s="21">
        <v>0</v>
      </c>
      <c r="CU92" s="21">
        <v>48000</v>
      </c>
      <c r="CV92" s="21">
        <f t="shared" si="26"/>
        <v>112781.15</v>
      </c>
      <c r="CW92" s="23">
        <v>-112781.15</v>
      </c>
      <c r="CX92" s="22" t="s">
        <v>545</v>
      </c>
      <c r="CY92" s="21">
        <v>1</v>
      </c>
      <c r="CZ92" s="20">
        <v>43054.422893518517</v>
      </c>
      <c r="DA92" s="22" t="s">
        <v>501</v>
      </c>
      <c r="DB92" s="21">
        <v>6829998</v>
      </c>
      <c r="DC92" s="22" t="s">
        <v>5</v>
      </c>
      <c r="DD92" s="21">
        <v>85946</v>
      </c>
      <c r="DE92" s="21">
        <v>0</v>
      </c>
      <c r="DF92" s="22">
        <v>0</v>
      </c>
      <c r="DG92" s="21">
        <v>0</v>
      </c>
      <c r="DH92" s="22" t="s">
        <v>490</v>
      </c>
      <c r="DI92" s="22">
        <v>0</v>
      </c>
      <c r="DJ92" s="22">
        <v>0</v>
      </c>
      <c r="DK92" s="22">
        <v>0</v>
      </c>
      <c r="DL92" s="22" t="s">
        <v>499</v>
      </c>
      <c r="DM92" s="26">
        <v>43055.63</v>
      </c>
      <c r="DN92" s="20" t="s">
        <v>544</v>
      </c>
      <c r="DO92" s="22">
        <v>0</v>
      </c>
      <c r="DP92" s="59" t="s">
        <v>578</v>
      </c>
      <c r="DQ92" s="22" t="s">
        <v>577</v>
      </c>
      <c r="DR92" s="22">
        <v>0</v>
      </c>
      <c r="DS92" s="22">
        <v>0</v>
      </c>
      <c r="DT92" s="22">
        <v>0</v>
      </c>
      <c r="DU92" s="21">
        <v>0</v>
      </c>
      <c r="DV92" s="21">
        <v>0</v>
      </c>
      <c r="DW92" s="22">
        <v>0</v>
      </c>
      <c r="DX92" s="25" t="s">
        <v>121</v>
      </c>
      <c r="DY92" s="25" t="s">
        <v>63</v>
      </c>
      <c r="DZ92" s="22">
        <v>0</v>
      </c>
      <c r="EA92" s="22">
        <v>0</v>
      </c>
      <c r="EB92" s="22">
        <v>0</v>
      </c>
      <c r="EC92" s="22" t="s">
        <v>496</v>
      </c>
      <c r="ED92" s="22">
        <v>0</v>
      </c>
      <c r="EE92" s="22" t="s">
        <v>21</v>
      </c>
      <c r="EF92" s="22">
        <v>0</v>
      </c>
      <c r="EG92" s="22" t="s">
        <v>490</v>
      </c>
      <c r="EH92" s="25">
        <v>28857607</v>
      </c>
      <c r="EI92" s="21">
        <v>0</v>
      </c>
      <c r="EJ92" s="21">
        <v>1</v>
      </c>
      <c r="EK92" s="21">
        <v>0</v>
      </c>
      <c r="EL92" s="22" t="s">
        <v>490</v>
      </c>
      <c r="EM92" s="22">
        <v>0</v>
      </c>
      <c r="EN92" s="22">
        <v>0</v>
      </c>
      <c r="EO92" s="22" t="s">
        <v>490</v>
      </c>
      <c r="EP92" s="22">
        <v>1</v>
      </c>
      <c r="EQ92" s="21">
        <v>0</v>
      </c>
      <c r="ER92" s="22">
        <v>2</v>
      </c>
      <c r="ES92" s="21">
        <v>501</v>
      </c>
      <c r="ET92" s="21">
        <v>0</v>
      </c>
      <c r="EU92" s="22" t="s">
        <v>490</v>
      </c>
      <c r="EV92" s="22" t="s">
        <v>524</v>
      </c>
      <c r="EW92" s="22">
        <v>0</v>
      </c>
      <c r="EX92" s="22">
        <v>0</v>
      </c>
      <c r="EY92" s="22">
        <v>0</v>
      </c>
      <c r="EZ92" s="22">
        <v>0</v>
      </c>
      <c r="FA92" s="22" t="s">
        <v>490</v>
      </c>
      <c r="FB92" s="22">
        <v>0</v>
      </c>
      <c r="FC92" s="22">
        <v>0</v>
      </c>
      <c r="FD92" s="22" t="s">
        <v>494</v>
      </c>
      <c r="FE92" s="22">
        <v>0</v>
      </c>
      <c r="FF92" s="22" t="s">
        <v>493</v>
      </c>
      <c r="FG92" s="22" t="s">
        <v>492</v>
      </c>
      <c r="FH92" s="22">
        <v>0</v>
      </c>
      <c r="FI92" s="22" t="s">
        <v>491</v>
      </c>
      <c r="FJ92" s="22">
        <v>0</v>
      </c>
      <c r="FK92" s="22">
        <v>0</v>
      </c>
      <c r="FL92" s="22">
        <v>-112781.15</v>
      </c>
      <c r="FM92" s="21" t="s">
        <v>490</v>
      </c>
      <c r="FN92" s="22">
        <v>0</v>
      </c>
      <c r="FO92" s="22">
        <v>0</v>
      </c>
      <c r="FP92" s="22" t="s">
        <v>490</v>
      </c>
      <c r="FQ92" s="22">
        <v>0</v>
      </c>
      <c r="FR92" s="22">
        <v>0</v>
      </c>
      <c r="FS92" s="25" t="s">
        <v>20</v>
      </c>
      <c r="FT92" s="22">
        <v>0</v>
      </c>
      <c r="FU92" s="26">
        <v>43055.63</v>
      </c>
      <c r="FV92" s="20" t="s">
        <v>543</v>
      </c>
      <c r="FW92" s="22">
        <v>0</v>
      </c>
      <c r="FX92" s="22">
        <v>0</v>
      </c>
      <c r="FY92" s="22">
        <v>0</v>
      </c>
      <c r="FZ92" s="22">
        <v>43054</v>
      </c>
      <c r="GA92" s="33" t="s">
        <v>490</v>
      </c>
      <c r="GB92" s="4"/>
    </row>
    <row r="93" spans="1:184">
      <c r="A93" s="32">
        <v>43055</v>
      </c>
      <c r="B93" s="20">
        <v>43055.790636574071</v>
      </c>
      <c r="C93" s="21">
        <v>9985163</v>
      </c>
      <c r="D93" s="22" t="s">
        <v>950</v>
      </c>
      <c r="E93" s="22" t="s">
        <v>38</v>
      </c>
      <c r="F93" s="67">
        <v>30897541</v>
      </c>
      <c r="G93" s="44"/>
      <c r="H93" s="44"/>
      <c r="I93" s="44"/>
      <c r="J93" s="44" t="s">
        <v>949</v>
      </c>
      <c r="K93" s="44"/>
      <c r="L93" s="44"/>
      <c r="M93" s="25" t="str">
        <f t="shared" si="18"/>
        <v>MATCH</v>
      </c>
      <c r="N93" s="64">
        <v>41500</v>
      </c>
      <c r="O93" s="25" t="str">
        <f t="shared" si="19"/>
        <v>MATCH</v>
      </c>
      <c r="P93" s="64">
        <v>41500</v>
      </c>
      <c r="Q93" s="68">
        <v>43055</v>
      </c>
      <c r="R93" s="68">
        <v>43055.790636574071</v>
      </c>
      <c r="S93" s="44" t="s">
        <v>27</v>
      </c>
      <c r="T93" s="44"/>
      <c r="U93" s="44" t="s">
        <v>948</v>
      </c>
      <c r="V93" s="44"/>
      <c r="W93" s="44"/>
      <c r="X93" s="25" t="str">
        <f t="shared" si="20"/>
        <v>MATCH</v>
      </c>
      <c r="Y93" s="69">
        <v>7510232</v>
      </c>
      <c r="Z93" s="25" t="str">
        <f t="shared" si="21"/>
        <v>MATCH</v>
      </c>
      <c r="AA93" s="44" t="s">
        <v>1</v>
      </c>
      <c r="AB93" s="44" t="s">
        <v>3</v>
      </c>
      <c r="AC93" s="44"/>
      <c r="AD93" s="44" t="s">
        <v>22</v>
      </c>
      <c r="AE93" s="44" t="s">
        <v>34</v>
      </c>
      <c r="AF93" s="44" t="s">
        <v>20</v>
      </c>
      <c r="AG93" s="44"/>
      <c r="AH93" s="44"/>
      <c r="AI93" s="44" t="s">
        <v>33</v>
      </c>
      <c r="AJ93" s="44" t="s">
        <v>20</v>
      </c>
      <c r="AK93" s="44" t="s">
        <v>33</v>
      </c>
      <c r="AL93" s="44"/>
      <c r="AM93" s="44"/>
      <c r="AN93" s="44"/>
      <c r="AO93" s="44"/>
      <c r="AP93" s="44"/>
      <c r="AQ93" s="25" t="str">
        <f t="shared" si="22"/>
        <v>MATCH</v>
      </c>
      <c r="AR93" s="44" t="s">
        <v>32</v>
      </c>
      <c r="AS93" s="44"/>
      <c r="AT93" s="25" t="str">
        <f t="shared" si="23"/>
        <v>MATCH</v>
      </c>
      <c r="AU93" s="44" t="s">
        <v>31</v>
      </c>
      <c r="AV93" s="44"/>
      <c r="AW93" s="44"/>
      <c r="AX93" s="44"/>
      <c r="AY93" s="44"/>
      <c r="AZ93" s="44" t="s">
        <v>948</v>
      </c>
      <c r="BA93" s="44" t="s">
        <v>948</v>
      </c>
      <c r="BB93" s="44"/>
      <c r="BC93" s="44"/>
      <c r="BD93" s="44"/>
      <c r="BE93" s="44"/>
      <c r="BF93" s="44" t="s">
        <v>948</v>
      </c>
      <c r="BG93" s="44" t="s">
        <v>948</v>
      </c>
      <c r="BH93" s="44"/>
      <c r="BI93" s="44"/>
      <c r="BJ93" s="44"/>
      <c r="BK93" s="44"/>
      <c r="BL93" s="44"/>
      <c r="BM93" s="44"/>
      <c r="BN93" s="44"/>
      <c r="BO93" s="44"/>
      <c r="BP93" s="44"/>
      <c r="BQ93" s="44"/>
      <c r="BR93" s="44" t="s">
        <v>27</v>
      </c>
      <c r="BS93" s="44" t="s">
        <v>26</v>
      </c>
      <c r="BT93" s="44" t="s">
        <v>0</v>
      </c>
      <c r="BU93" s="44" t="s">
        <v>4</v>
      </c>
      <c r="BV93" s="44" t="s">
        <v>25</v>
      </c>
      <c r="BW93" s="44" t="s">
        <v>24</v>
      </c>
      <c r="BX93" s="25" t="str">
        <f t="shared" si="24"/>
        <v>MATCH</v>
      </c>
      <c r="BY93" s="69">
        <v>28856951</v>
      </c>
      <c r="BZ93" s="25" t="str">
        <f t="shared" si="25"/>
        <v>MATCH</v>
      </c>
      <c r="CA93" s="22" t="s">
        <v>3</v>
      </c>
      <c r="CB93" s="22"/>
      <c r="CC93" s="22"/>
      <c r="CD93" s="22" t="s">
        <v>23</v>
      </c>
      <c r="CE93" s="22" t="s">
        <v>22</v>
      </c>
      <c r="CF93" s="22"/>
      <c r="CG93" s="22"/>
      <c r="CH93" s="22"/>
      <c r="CI93" s="22" t="s">
        <v>21</v>
      </c>
      <c r="CJ93" s="22" t="s">
        <v>1</v>
      </c>
      <c r="CK93" s="22"/>
      <c r="CL93" s="34"/>
      <c r="CM93" s="51"/>
      <c r="CN93" s="54">
        <f>LOOKUP(Y93,SACM!$A$2:$A$163,SACM!$A$2:$A$163)</f>
        <v>7510232</v>
      </c>
      <c r="CO93" s="24">
        <v>43055</v>
      </c>
      <c r="CP93" s="21">
        <v>726</v>
      </c>
      <c r="CQ93" s="21">
        <v>162</v>
      </c>
      <c r="CR93" s="21">
        <v>0</v>
      </c>
      <c r="CS93" s="21">
        <v>1</v>
      </c>
      <c r="CT93" s="21">
        <v>1</v>
      </c>
      <c r="CU93" s="21">
        <v>-2</v>
      </c>
      <c r="CV93" s="21">
        <f t="shared" si="26"/>
        <v>41500</v>
      </c>
      <c r="CW93" s="23">
        <v>-41500</v>
      </c>
      <c r="CX93" s="22" t="s">
        <v>545</v>
      </c>
      <c r="CY93" s="21">
        <v>1</v>
      </c>
      <c r="CZ93" s="20">
        <v>43053.576828703706</v>
      </c>
      <c r="DA93" s="22" t="s">
        <v>501</v>
      </c>
      <c r="DB93" s="21">
        <v>6828812</v>
      </c>
      <c r="DC93" s="22" t="s">
        <v>526</v>
      </c>
      <c r="DD93" s="21">
        <v>85913</v>
      </c>
      <c r="DE93" s="21">
        <v>2</v>
      </c>
      <c r="DF93" s="22">
        <v>0</v>
      </c>
      <c r="DG93" s="21">
        <v>0</v>
      </c>
      <c r="DH93" s="22" t="s">
        <v>490</v>
      </c>
      <c r="DI93" s="22">
        <v>0</v>
      </c>
      <c r="DJ93" s="22">
        <v>0</v>
      </c>
      <c r="DK93" s="22">
        <v>0</v>
      </c>
      <c r="DL93" s="22" t="s">
        <v>499</v>
      </c>
      <c r="DM93" s="26">
        <v>43055.582303240742</v>
      </c>
      <c r="DN93" s="20" t="s">
        <v>548</v>
      </c>
      <c r="DO93" s="22">
        <v>0</v>
      </c>
      <c r="DP93" s="59">
        <v>30897541</v>
      </c>
      <c r="DQ93" s="22" t="s">
        <v>525</v>
      </c>
      <c r="DR93" s="22">
        <v>0</v>
      </c>
      <c r="DS93" s="22">
        <v>0</v>
      </c>
      <c r="DT93" s="22">
        <v>0</v>
      </c>
      <c r="DU93" s="21">
        <v>0</v>
      </c>
      <c r="DV93" s="21">
        <v>0</v>
      </c>
      <c r="DW93" s="22">
        <v>0</v>
      </c>
      <c r="DX93" s="25" t="s">
        <v>31</v>
      </c>
      <c r="DY93" s="25" t="s">
        <v>32</v>
      </c>
      <c r="DZ93" s="22">
        <v>0</v>
      </c>
      <c r="EA93" s="22">
        <v>0</v>
      </c>
      <c r="EB93" s="22">
        <v>0</v>
      </c>
      <c r="EC93" s="22" t="s">
        <v>496</v>
      </c>
      <c r="ED93" s="22">
        <v>0</v>
      </c>
      <c r="EE93" s="22" t="s">
        <v>21</v>
      </c>
      <c r="EF93" s="22">
        <v>0</v>
      </c>
      <c r="EG93" s="22" t="s">
        <v>490</v>
      </c>
      <c r="EH93" s="25">
        <v>28856951</v>
      </c>
      <c r="EI93" s="21">
        <v>0</v>
      </c>
      <c r="EJ93" s="21">
        <v>2</v>
      </c>
      <c r="EK93" s="21">
        <v>0</v>
      </c>
      <c r="EL93" s="22" t="s">
        <v>490</v>
      </c>
      <c r="EM93" s="22">
        <v>0</v>
      </c>
      <c r="EN93" s="22">
        <v>0</v>
      </c>
      <c r="EO93" s="22" t="s">
        <v>490</v>
      </c>
      <c r="EP93" s="22">
        <v>1</v>
      </c>
      <c r="EQ93" s="21">
        <v>0</v>
      </c>
      <c r="ER93" s="22">
        <v>402</v>
      </c>
      <c r="ES93" s="21">
        <v>4</v>
      </c>
      <c r="ET93" s="21">
        <v>0</v>
      </c>
      <c r="EU93" s="22" t="s">
        <v>490</v>
      </c>
      <c r="EV93" s="22" t="s">
        <v>524</v>
      </c>
      <c r="EW93" s="22">
        <v>0</v>
      </c>
      <c r="EX93" s="22">
        <v>0</v>
      </c>
      <c r="EY93" s="22">
        <v>0</v>
      </c>
      <c r="EZ93" s="22">
        <v>0</v>
      </c>
      <c r="FA93" s="22" t="s">
        <v>490</v>
      </c>
      <c r="FB93" s="22">
        <v>0</v>
      </c>
      <c r="FC93" s="22">
        <v>0</v>
      </c>
      <c r="FD93" s="22" t="s">
        <v>494</v>
      </c>
      <c r="FE93" s="22">
        <v>0</v>
      </c>
      <c r="FF93" s="22" t="s">
        <v>493</v>
      </c>
      <c r="FG93" s="22" t="s">
        <v>492</v>
      </c>
      <c r="FH93" s="22">
        <v>0</v>
      </c>
      <c r="FI93" s="22" t="s">
        <v>491</v>
      </c>
      <c r="FJ93" s="22">
        <v>0</v>
      </c>
      <c r="FK93" s="22" t="s">
        <v>539</v>
      </c>
      <c r="FL93" s="22">
        <v>-41500</v>
      </c>
      <c r="FM93" s="21" t="s">
        <v>490</v>
      </c>
      <c r="FN93" s="22">
        <v>0</v>
      </c>
      <c r="FO93" s="22">
        <v>0</v>
      </c>
      <c r="FP93" s="22" t="s">
        <v>490</v>
      </c>
      <c r="FQ93" s="22">
        <v>0</v>
      </c>
      <c r="FR93" s="22">
        <v>0</v>
      </c>
      <c r="FS93" s="25" t="s">
        <v>20</v>
      </c>
      <c r="FT93" s="22">
        <v>0</v>
      </c>
      <c r="FU93" s="26">
        <v>43055.582303240742</v>
      </c>
      <c r="FV93" s="20" t="s">
        <v>21</v>
      </c>
      <c r="FW93" s="22">
        <v>0</v>
      </c>
      <c r="FX93" s="22">
        <v>0</v>
      </c>
      <c r="FY93" s="22">
        <v>0</v>
      </c>
      <c r="FZ93" s="22">
        <v>41870</v>
      </c>
      <c r="GA93" s="33" t="s">
        <v>490</v>
      </c>
      <c r="GB93" s="4"/>
    </row>
    <row r="94" spans="1:184">
      <c r="A94" s="32">
        <v>43055</v>
      </c>
      <c r="B94" s="20">
        <v>43055.803518518522</v>
      </c>
      <c r="C94" s="21">
        <v>9985181</v>
      </c>
      <c r="D94" s="22" t="s">
        <v>947</v>
      </c>
      <c r="E94" s="22" t="s">
        <v>38</v>
      </c>
      <c r="F94" s="67">
        <v>8866478400</v>
      </c>
      <c r="G94" s="44"/>
      <c r="H94" s="44"/>
      <c r="I94" s="44"/>
      <c r="J94" s="44" t="s">
        <v>745</v>
      </c>
      <c r="K94" s="44"/>
      <c r="L94" s="44"/>
      <c r="M94" s="25" t="str">
        <f t="shared" si="18"/>
        <v>MATCH</v>
      </c>
      <c r="N94" s="64">
        <v>157000</v>
      </c>
      <c r="O94" s="25" t="str">
        <f t="shared" si="19"/>
        <v>MATCH</v>
      </c>
      <c r="P94" s="64">
        <v>157000</v>
      </c>
      <c r="Q94" s="68">
        <v>43055</v>
      </c>
      <c r="R94" s="68">
        <v>43055.803518518522</v>
      </c>
      <c r="S94" s="44" t="s">
        <v>132</v>
      </c>
      <c r="T94" s="44"/>
      <c r="U94" s="44" t="s">
        <v>744</v>
      </c>
      <c r="V94" s="44"/>
      <c r="W94" s="44"/>
      <c r="X94" s="25" t="str">
        <f t="shared" si="20"/>
        <v>MATCH</v>
      </c>
      <c r="Y94" s="69">
        <v>7514737</v>
      </c>
      <c r="Z94" s="25" t="str">
        <f t="shared" si="21"/>
        <v>MATCH</v>
      </c>
      <c r="AA94" s="44" t="s">
        <v>1</v>
      </c>
      <c r="AB94" s="44" t="s">
        <v>3</v>
      </c>
      <c r="AC94" s="44"/>
      <c r="AD94" s="44" t="s">
        <v>22</v>
      </c>
      <c r="AE94" s="44" t="s">
        <v>64</v>
      </c>
      <c r="AF94" s="44" t="s">
        <v>394</v>
      </c>
      <c r="AG94" s="44" t="s">
        <v>946</v>
      </c>
      <c r="AH94" s="44" t="s">
        <v>945</v>
      </c>
      <c r="AI94" s="44" t="s">
        <v>33</v>
      </c>
      <c r="AJ94" s="44" t="s">
        <v>20</v>
      </c>
      <c r="AK94" s="44" t="s">
        <v>33</v>
      </c>
      <c r="AL94" s="44"/>
      <c r="AM94" s="44"/>
      <c r="AN94" s="44"/>
      <c r="AO94" s="44"/>
      <c r="AP94" s="44"/>
      <c r="AQ94" s="25" t="str">
        <f t="shared" si="22"/>
        <v>DIFFERENCE</v>
      </c>
      <c r="AR94" s="44" t="s">
        <v>694</v>
      </c>
      <c r="AS94" s="44"/>
      <c r="AT94" s="25" t="str">
        <f t="shared" si="23"/>
        <v>MATCH</v>
      </c>
      <c r="AU94" s="44" t="s">
        <v>695</v>
      </c>
      <c r="AV94" s="44"/>
      <c r="AW94" s="44"/>
      <c r="AX94" s="44"/>
      <c r="AY94" s="44"/>
      <c r="AZ94" s="44" t="s">
        <v>744</v>
      </c>
      <c r="BA94" s="44" t="s">
        <v>744</v>
      </c>
      <c r="BB94" s="44"/>
      <c r="BC94" s="44"/>
      <c r="BD94" s="44"/>
      <c r="BE94" s="44"/>
      <c r="BF94" s="44" t="s">
        <v>743</v>
      </c>
      <c r="BG94" s="44" t="s">
        <v>743</v>
      </c>
      <c r="BH94" s="44"/>
      <c r="BI94" s="44"/>
      <c r="BJ94" s="44"/>
      <c r="BK94" s="44"/>
      <c r="BL94" s="44"/>
      <c r="BM94" s="44"/>
      <c r="BN94" s="44"/>
      <c r="BO94" s="44"/>
      <c r="BP94" s="44"/>
      <c r="BQ94" s="44"/>
      <c r="BR94" s="44" t="s">
        <v>130</v>
      </c>
      <c r="BS94" s="44" t="s">
        <v>117</v>
      </c>
      <c r="BT94" s="44" t="s">
        <v>0</v>
      </c>
      <c r="BU94" s="44" t="s">
        <v>4</v>
      </c>
      <c r="BV94" s="44" t="s">
        <v>116</v>
      </c>
      <c r="BW94" s="44" t="s">
        <v>129</v>
      </c>
      <c r="BX94" s="25" t="str">
        <f t="shared" si="24"/>
        <v>MATCH</v>
      </c>
      <c r="BY94" s="69">
        <v>28857101</v>
      </c>
      <c r="BZ94" s="25" t="str">
        <f t="shared" si="25"/>
        <v>MATCH</v>
      </c>
      <c r="CA94" s="22" t="s">
        <v>3</v>
      </c>
      <c r="CB94" s="22"/>
      <c r="CC94" s="22"/>
      <c r="CD94" s="22" t="s">
        <v>23</v>
      </c>
      <c r="CE94" s="22" t="s">
        <v>22</v>
      </c>
      <c r="CF94" s="22"/>
      <c r="CG94" s="22"/>
      <c r="CH94" s="22"/>
      <c r="CI94" s="22" t="s">
        <v>21</v>
      </c>
      <c r="CJ94" s="22" t="s">
        <v>1</v>
      </c>
      <c r="CK94" s="22"/>
      <c r="CL94" s="34"/>
      <c r="CM94" s="51"/>
      <c r="CN94" s="54">
        <f>LOOKUP(Y94,SACM!$A$2:$A$163,SACM!$A$2:$A$163)</f>
        <v>7514737</v>
      </c>
      <c r="CO94" s="24">
        <v>43055</v>
      </c>
      <c r="CP94" s="21">
        <v>728</v>
      </c>
      <c r="CQ94" s="21">
        <v>0</v>
      </c>
      <c r="CR94" s="21">
        <v>0</v>
      </c>
      <c r="CS94" s="21">
        <v>0</v>
      </c>
      <c r="CT94" s="21">
        <v>0</v>
      </c>
      <c r="CU94" s="21">
        <v>0</v>
      </c>
      <c r="CV94" s="21">
        <f t="shared" si="26"/>
        <v>157000</v>
      </c>
      <c r="CW94" s="23">
        <v>-157000</v>
      </c>
      <c r="CX94" s="22">
        <v>0</v>
      </c>
      <c r="CY94" s="21">
        <v>0</v>
      </c>
      <c r="CZ94" s="20">
        <v>43055.591666666667</v>
      </c>
      <c r="DA94" s="22" t="s">
        <v>501</v>
      </c>
      <c r="DB94" s="21">
        <v>6833317</v>
      </c>
      <c r="DC94" s="22" t="s">
        <v>718</v>
      </c>
      <c r="DD94" s="21">
        <v>0</v>
      </c>
      <c r="DE94" s="21">
        <v>0</v>
      </c>
      <c r="DF94" s="22">
        <v>0</v>
      </c>
      <c r="DG94" s="21">
        <v>0</v>
      </c>
      <c r="DH94" s="22" t="s">
        <v>490</v>
      </c>
      <c r="DI94" s="22">
        <v>0</v>
      </c>
      <c r="DJ94" s="22">
        <v>0</v>
      </c>
      <c r="DK94" s="22">
        <v>0</v>
      </c>
      <c r="DL94" s="22" t="s">
        <v>499</v>
      </c>
      <c r="DM94" s="26">
        <v>43055.595196759263</v>
      </c>
      <c r="DN94" s="20" t="s">
        <v>697</v>
      </c>
      <c r="DO94" s="22" t="s">
        <v>499</v>
      </c>
      <c r="DP94" s="59">
        <v>8866478400</v>
      </c>
      <c r="DQ94" s="22" t="s">
        <v>512</v>
      </c>
      <c r="DR94" s="22">
        <v>0</v>
      </c>
      <c r="DS94" s="22" t="s">
        <v>499</v>
      </c>
      <c r="DT94" s="22">
        <v>0</v>
      </c>
      <c r="DU94" s="21">
        <v>0</v>
      </c>
      <c r="DV94" s="21">
        <v>0</v>
      </c>
      <c r="DW94" s="22" t="s">
        <v>694</v>
      </c>
      <c r="DX94" s="25" t="s">
        <v>695</v>
      </c>
      <c r="DY94" s="25" t="s">
        <v>694</v>
      </c>
      <c r="DZ94" s="22">
        <v>0</v>
      </c>
      <c r="EA94" s="22">
        <v>4950</v>
      </c>
      <c r="EB94" s="22">
        <v>0</v>
      </c>
      <c r="EC94" s="22" t="s">
        <v>496</v>
      </c>
      <c r="ED94" s="22" t="s">
        <v>694</v>
      </c>
      <c r="EE94" s="22">
        <v>0</v>
      </c>
      <c r="EF94" s="22">
        <v>0</v>
      </c>
      <c r="EG94" s="22">
        <v>0</v>
      </c>
      <c r="EH94" s="25">
        <v>28857101</v>
      </c>
      <c r="EI94" s="21">
        <v>0</v>
      </c>
      <c r="EJ94" s="21">
        <v>0</v>
      </c>
      <c r="EK94" s="21">
        <v>0</v>
      </c>
      <c r="EL94" s="22">
        <v>0</v>
      </c>
      <c r="EM94" s="22">
        <v>0</v>
      </c>
      <c r="EN94" s="22">
        <v>0</v>
      </c>
      <c r="EO94" s="22">
        <v>0</v>
      </c>
      <c r="EP94" s="22">
        <v>0</v>
      </c>
      <c r="EQ94" s="21">
        <v>683</v>
      </c>
      <c r="ER94" s="22">
        <v>902</v>
      </c>
      <c r="ES94" s="21">
        <v>683</v>
      </c>
      <c r="ET94" s="21">
        <v>0</v>
      </c>
      <c r="EU94" s="22" t="s">
        <v>490</v>
      </c>
      <c r="EV94" s="22" t="s">
        <v>517</v>
      </c>
      <c r="EW94" s="22">
        <v>0</v>
      </c>
      <c r="EX94" s="22">
        <v>0</v>
      </c>
      <c r="EY94" s="22">
        <v>0</v>
      </c>
      <c r="EZ94" s="22">
        <v>0</v>
      </c>
      <c r="FA94" s="22" t="s">
        <v>490</v>
      </c>
      <c r="FB94" s="22">
        <v>0</v>
      </c>
      <c r="FC94" s="22">
        <v>0</v>
      </c>
      <c r="FD94" s="22">
        <v>0</v>
      </c>
      <c r="FE94" s="22">
        <v>-1</v>
      </c>
      <c r="FF94" s="22">
        <v>0</v>
      </c>
      <c r="FG94" s="22">
        <v>0</v>
      </c>
      <c r="FH94" s="22">
        <v>0</v>
      </c>
      <c r="FI94" s="22" t="s">
        <v>491</v>
      </c>
      <c r="FJ94" s="22">
        <v>0</v>
      </c>
      <c r="FK94" s="22">
        <v>0</v>
      </c>
      <c r="FL94" s="22">
        <v>0</v>
      </c>
      <c r="FM94" s="21">
        <v>0</v>
      </c>
      <c r="FN94" s="22">
        <v>0</v>
      </c>
      <c r="FO94" s="22">
        <v>0</v>
      </c>
      <c r="FP94" s="22">
        <v>0</v>
      </c>
      <c r="FQ94" s="22">
        <v>0</v>
      </c>
      <c r="FR94" s="22">
        <v>0</v>
      </c>
      <c r="FS94" s="25" t="s">
        <v>20</v>
      </c>
      <c r="FT94" s="22">
        <v>0</v>
      </c>
      <c r="FU94" s="26">
        <v>43055.595196759263</v>
      </c>
      <c r="FV94" s="20">
        <v>0</v>
      </c>
      <c r="FW94" s="22">
        <v>0</v>
      </c>
      <c r="FX94" s="22">
        <v>0</v>
      </c>
      <c r="FY94" s="22">
        <v>0</v>
      </c>
      <c r="FZ94" s="22">
        <v>0</v>
      </c>
      <c r="GA94" s="33" t="s">
        <v>499</v>
      </c>
      <c r="GB94" s="4"/>
    </row>
    <row r="95" spans="1:184">
      <c r="A95" s="32">
        <v>43055</v>
      </c>
      <c r="B95" s="20">
        <v>43055.674837962964</v>
      </c>
      <c r="C95" s="21">
        <v>9976890</v>
      </c>
      <c r="D95" s="22" t="s">
        <v>379</v>
      </c>
      <c r="E95" s="22" t="s">
        <v>38</v>
      </c>
      <c r="F95" s="67">
        <v>9102475804</v>
      </c>
      <c r="G95" s="44"/>
      <c r="H95" s="44"/>
      <c r="I95" s="44"/>
      <c r="J95" s="44" t="s">
        <v>37</v>
      </c>
      <c r="K95" s="44"/>
      <c r="L95" s="44"/>
      <c r="M95" s="25" t="str">
        <f t="shared" si="18"/>
        <v>MATCH</v>
      </c>
      <c r="N95" s="64">
        <v>286540.65999999997</v>
      </c>
      <c r="O95" s="25" t="str">
        <f t="shared" si="19"/>
        <v>MATCH</v>
      </c>
      <c r="P95" s="64">
        <v>286540.65999999997</v>
      </c>
      <c r="Q95" s="68">
        <v>43055</v>
      </c>
      <c r="R95" s="68">
        <v>43055.674837962964</v>
      </c>
      <c r="S95" s="44" t="s">
        <v>377</v>
      </c>
      <c r="T95" s="44"/>
      <c r="U95" s="44"/>
      <c r="V95" s="44"/>
      <c r="W95" s="44"/>
      <c r="X95" s="25" t="str">
        <f t="shared" si="20"/>
        <v>MATCH</v>
      </c>
      <c r="Y95" s="69">
        <v>7509692</v>
      </c>
      <c r="Z95" s="25" t="str">
        <f t="shared" si="21"/>
        <v>MATCH</v>
      </c>
      <c r="AA95" s="44" t="s">
        <v>1</v>
      </c>
      <c r="AB95" s="44" t="s">
        <v>3</v>
      </c>
      <c r="AC95" s="44"/>
      <c r="AD95" s="44" t="s">
        <v>23</v>
      </c>
      <c r="AE95" s="44" t="s">
        <v>34</v>
      </c>
      <c r="AF95" s="44" t="s">
        <v>20</v>
      </c>
      <c r="AG95" s="44"/>
      <c r="AH95" s="44"/>
      <c r="AI95" s="44" t="s">
        <v>33</v>
      </c>
      <c r="AJ95" s="44" t="s">
        <v>48</v>
      </c>
      <c r="AK95" s="44" t="s">
        <v>33</v>
      </c>
      <c r="AL95" s="44"/>
      <c r="AM95" s="44"/>
      <c r="AN95" s="44"/>
      <c r="AO95" s="44"/>
      <c r="AP95" s="44"/>
      <c r="AQ95" s="25" t="str">
        <f t="shared" si="22"/>
        <v>MATCH</v>
      </c>
      <c r="AR95" s="44" t="s">
        <v>63</v>
      </c>
      <c r="AS95" s="44"/>
      <c r="AT95" s="25" t="str">
        <f t="shared" si="23"/>
        <v>MATCH</v>
      </c>
      <c r="AU95" s="44" t="s">
        <v>121</v>
      </c>
      <c r="AV95" s="44"/>
      <c r="AW95" s="44"/>
      <c r="AX95" s="44" t="s">
        <v>376</v>
      </c>
      <c r="AY95" s="44" t="s">
        <v>62</v>
      </c>
      <c r="AZ95" s="44" t="s">
        <v>61</v>
      </c>
      <c r="BA95" s="44" t="s">
        <v>61</v>
      </c>
      <c r="BB95" s="44"/>
      <c r="BC95" s="44" t="s">
        <v>60</v>
      </c>
      <c r="BD95" s="44"/>
      <c r="BE95" s="44" t="s">
        <v>59</v>
      </c>
      <c r="BF95" s="44" t="s">
        <v>127</v>
      </c>
      <c r="BG95" s="44" t="s">
        <v>127</v>
      </c>
      <c r="BH95" s="44" t="s">
        <v>126</v>
      </c>
      <c r="BI95" s="44" t="s">
        <v>101</v>
      </c>
      <c r="BJ95" s="44"/>
      <c r="BK95" s="44" t="s">
        <v>59</v>
      </c>
      <c r="BL95" s="44"/>
      <c r="BM95" s="44"/>
      <c r="BN95" s="44"/>
      <c r="BO95" s="44"/>
      <c r="BP95" s="44"/>
      <c r="BQ95" s="44"/>
      <c r="BR95" s="44" t="s">
        <v>375</v>
      </c>
      <c r="BS95" s="44" t="s">
        <v>374</v>
      </c>
      <c r="BT95" s="44" t="s">
        <v>0</v>
      </c>
      <c r="BU95" s="44" t="s">
        <v>4</v>
      </c>
      <c r="BV95" s="44" t="s">
        <v>165</v>
      </c>
      <c r="BW95" s="44" t="s">
        <v>373</v>
      </c>
      <c r="BX95" s="25" t="str">
        <f t="shared" si="24"/>
        <v>MATCH</v>
      </c>
      <c r="BY95" s="69">
        <v>28855352</v>
      </c>
      <c r="BZ95" s="25" t="str">
        <f t="shared" si="25"/>
        <v>MATCH</v>
      </c>
      <c r="CA95" s="22" t="s">
        <v>3</v>
      </c>
      <c r="CB95" s="22"/>
      <c r="CC95" s="22"/>
      <c r="CD95" s="22" t="s">
        <v>22</v>
      </c>
      <c r="CE95" s="22" t="s">
        <v>23</v>
      </c>
      <c r="CF95" s="22"/>
      <c r="CG95" s="22"/>
      <c r="CH95" s="22"/>
      <c r="CI95" s="22" t="s">
        <v>21</v>
      </c>
      <c r="CJ95" s="22" t="s">
        <v>1</v>
      </c>
      <c r="CK95" s="22"/>
      <c r="CL95" s="34"/>
      <c r="CM95" s="51"/>
      <c r="CN95" s="54">
        <f>LOOKUP(Y95,SACM!$A$2:$A$163,SACM!$A$2:$A$163)</f>
        <v>7509692</v>
      </c>
      <c r="CO95" s="24">
        <v>43055</v>
      </c>
      <c r="CP95" s="21">
        <v>841</v>
      </c>
      <c r="CQ95" s="21">
        <v>18097</v>
      </c>
      <c r="CR95" s="21">
        <v>0</v>
      </c>
      <c r="CS95" s="21">
        <v>1</v>
      </c>
      <c r="CT95" s="21">
        <v>2</v>
      </c>
      <c r="CU95" s="21">
        <v>33000</v>
      </c>
      <c r="CV95" s="21">
        <f t="shared" si="26"/>
        <v>286540.65999999997</v>
      </c>
      <c r="CW95" s="23">
        <v>-286540.65999999997</v>
      </c>
      <c r="CX95" s="22" t="s">
        <v>542</v>
      </c>
      <c r="CY95" s="21">
        <v>1</v>
      </c>
      <c r="CZ95" s="20">
        <v>43053.393657407411</v>
      </c>
      <c r="DA95" s="22" t="s">
        <v>501</v>
      </c>
      <c r="DB95" s="21">
        <v>6828272</v>
      </c>
      <c r="DC95" s="22" t="s">
        <v>558</v>
      </c>
      <c r="DD95" s="21">
        <v>85897</v>
      </c>
      <c r="DE95" s="21">
        <v>3</v>
      </c>
      <c r="DF95" s="22">
        <v>0</v>
      </c>
      <c r="DG95" s="21">
        <v>0</v>
      </c>
      <c r="DH95" s="22" t="s">
        <v>490</v>
      </c>
      <c r="DI95" s="22">
        <v>0</v>
      </c>
      <c r="DJ95" s="22">
        <v>0</v>
      </c>
      <c r="DK95" s="22">
        <v>0</v>
      </c>
      <c r="DL95" s="22" t="s">
        <v>499</v>
      </c>
      <c r="DM95" s="26">
        <v>43055.466504629629</v>
      </c>
      <c r="DN95" s="20" t="s">
        <v>506</v>
      </c>
      <c r="DO95" s="22">
        <v>0</v>
      </c>
      <c r="DP95" s="59">
        <v>9102475804</v>
      </c>
      <c r="DQ95" s="22" t="s">
        <v>505</v>
      </c>
      <c r="DR95" s="22">
        <v>0</v>
      </c>
      <c r="DS95" s="22">
        <v>0</v>
      </c>
      <c r="DT95" s="22">
        <v>0</v>
      </c>
      <c r="DU95" s="21">
        <v>0</v>
      </c>
      <c r="DV95" s="21">
        <v>0</v>
      </c>
      <c r="DW95" s="22">
        <v>0</v>
      </c>
      <c r="DX95" s="25" t="s">
        <v>121</v>
      </c>
      <c r="DY95" s="25" t="s">
        <v>63</v>
      </c>
      <c r="DZ95" s="22">
        <v>0</v>
      </c>
      <c r="EA95" s="22">
        <v>0</v>
      </c>
      <c r="EB95" s="22">
        <v>0</v>
      </c>
      <c r="EC95" s="22" t="s">
        <v>496</v>
      </c>
      <c r="ED95" s="22">
        <v>0</v>
      </c>
      <c r="EE95" s="22" t="s">
        <v>21</v>
      </c>
      <c r="EF95" s="22">
        <v>0</v>
      </c>
      <c r="EG95" s="22" t="s">
        <v>490</v>
      </c>
      <c r="EH95" s="25">
        <v>28855352</v>
      </c>
      <c r="EI95" s="21">
        <v>0</v>
      </c>
      <c r="EJ95" s="21">
        <v>1</v>
      </c>
      <c r="EK95" s="21">
        <v>0</v>
      </c>
      <c r="EL95" s="22" t="s">
        <v>490</v>
      </c>
      <c r="EM95" s="22">
        <v>0</v>
      </c>
      <c r="EN95" s="22">
        <v>0</v>
      </c>
      <c r="EO95" s="22" t="s">
        <v>490</v>
      </c>
      <c r="EP95" s="22">
        <v>99</v>
      </c>
      <c r="EQ95" s="21">
        <v>0</v>
      </c>
      <c r="ER95" s="22">
        <v>2</v>
      </c>
      <c r="ES95" s="21">
        <v>501</v>
      </c>
      <c r="ET95" s="21">
        <v>0</v>
      </c>
      <c r="EU95" s="22" t="s">
        <v>490</v>
      </c>
      <c r="EV95" s="22" t="s">
        <v>504</v>
      </c>
      <c r="EW95" s="22">
        <v>0</v>
      </c>
      <c r="EX95" s="22">
        <v>0</v>
      </c>
      <c r="EY95" s="22" t="s">
        <v>540</v>
      </c>
      <c r="EZ95" s="22">
        <v>0</v>
      </c>
      <c r="FA95" s="22" t="s">
        <v>490</v>
      </c>
      <c r="FB95" s="22">
        <v>0</v>
      </c>
      <c r="FC95" s="22">
        <v>0</v>
      </c>
      <c r="FD95" s="22" t="s">
        <v>494</v>
      </c>
      <c r="FE95" s="22">
        <v>0</v>
      </c>
      <c r="FF95" s="22" t="s">
        <v>493</v>
      </c>
      <c r="FG95" s="22" t="s">
        <v>492</v>
      </c>
      <c r="FH95" s="22">
        <v>0</v>
      </c>
      <c r="FI95" s="22" t="s">
        <v>491</v>
      </c>
      <c r="FJ95" s="22">
        <v>0</v>
      </c>
      <c r="FK95" s="22" t="s">
        <v>544</v>
      </c>
      <c r="FL95" s="22">
        <v>-286540.65999999997</v>
      </c>
      <c r="FM95" s="21" t="s">
        <v>490</v>
      </c>
      <c r="FN95" s="22">
        <v>0</v>
      </c>
      <c r="FO95" s="22">
        <v>0</v>
      </c>
      <c r="FP95" s="22" t="s">
        <v>490</v>
      </c>
      <c r="FQ95" s="22">
        <v>0</v>
      </c>
      <c r="FR95" s="22">
        <v>0</v>
      </c>
      <c r="FS95" s="25" t="s">
        <v>20</v>
      </c>
      <c r="FT95" s="22">
        <v>0</v>
      </c>
      <c r="FU95" s="26">
        <v>43055.466504629629</v>
      </c>
      <c r="FV95" s="20" t="s">
        <v>543</v>
      </c>
      <c r="FW95" s="22">
        <v>0</v>
      </c>
      <c r="FX95" s="22">
        <v>0</v>
      </c>
      <c r="FY95" s="22">
        <v>0</v>
      </c>
      <c r="FZ95" s="22">
        <v>43053</v>
      </c>
      <c r="GA95" s="33" t="s">
        <v>490</v>
      </c>
      <c r="GB95" s="4"/>
    </row>
    <row r="96" spans="1:184">
      <c r="A96" s="32">
        <v>43055</v>
      </c>
      <c r="B96" s="20">
        <v>43055.80369212963</v>
      </c>
      <c r="C96" s="21">
        <v>9985186</v>
      </c>
      <c r="D96" s="22" t="s">
        <v>944</v>
      </c>
      <c r="E96" s="22" t="s">
        <v>38</v>
      </c>
      <c r="F96" s="67" t="s">
        <v>78</v>
      </c>
      <c r="G96" s="44"/>
      <c r="H96" s="44"/>
      <c r="I96" s="44"/>
      <c r="J96" s="44" t="s">
        <v>702</v>
      </c>
      <c r="K96" s="44"/>
      <c r="L96" s="44"/>
      <c r="M96" s="25" t="str">
        <f t="shared" si="18"/>
        <v>MATCH</v>
      </c>
      <c r="N96" s="64">
        <v>14969000</v>
      </c>
      <c r="O96" s="25" t="str">
        <f t="shared" si="19"/>
        <v>MATCH</v>
      </c>
      <c r="P96" s="64">
        <v>14969000</v>
      </c>
      <c r="Q96" s="68">
        <v>43055</v>
      </c>
      <c r="R96" s="68">
        <v>43055.80369212963</v>
      </c>
      <c r="S96" s="44" t="s">
        <v>76</v>
      </c>
      <c r="T96" s="44"/>
      <c r="U96" s="44" t="s">
        <v>943</v>
      </c>
      <c r="V96" s="44"/>
      <c r="W96" s="44"/>
      <c r="X96" s="25" t="str">
        <f t="shared" si="20"/>
        <v>MATCH</v>
      </c>
      <c r="Y96" s="69">
        <v>7514742</v>
      </c>
      <c r="Z96" s="25" t="str">
        <f t="shared" si="21"/>
        <v>MATCH</v>
      </c>
      <c r="AA96" s="44" t="s">
        <v>1</v>
      </c>
      <c r="AB96" s="44" t="s">
        <v>3</v>
      </c>
      <c r="AC96" s="44"/>
      <c r="AD96" s="44" t="s">
        <v>23</v>
      </c>
      <c r="AE96" s="44" t="s">
        <v>34</v>
      </c>
      <c r="AF96" s="44" t="s">
        <v>20</v>
      </c>
      <c r="AG96" s="44"/>
      <c r="AH96" s="44"/>
      <c r="AI96" s="44" t="s">
        <v>33</v>
      </c>
      <c r="AJ96" s="44" t="s">
        <v>20</v>
      </c>
      <c r="AK96" s="44" t="s">
        <v>33</v>
      </c>
      <c r="AL96" s="44"/>
      <c r="AM96" s="44"/>
      <c r="AN96" s="44"/>
      <c r="AO96" s="44"/>
      <c r="AP96" s="44"/>
      <c r="AQ96" s="25" t="str">
        <f t="shared" si="22"/>
        <v>MATCH</v>
      </c>
      <c r="AR96" s="44" t="s">
        <v>694</v>
      </c>
      <c r="AS96" s="44"/>
      <c r="AT96" s="25" t="str">
        <f t="shared" si="23"/>
        <v>MATCH</v>
      </c>
      <c r="AU96" s="44" t="s">
        <v>695</v>
      </c>
      <c r="AV96" s="44"/>
      <c r="AW96" s="44"/>
      <c r="AX96" s="44"/>
      <c r="AY96" s="44"/>
      <c r="AZ96" s="44" t="s">
        <v>943</v>
      </c>
      <c r="BA96" s="44" t="s">
        <v>943</v>
      </c>
      <c r="BB96" s="44"/>
      <c r="BC96" s="44"/>
      <c r="BD96" s="44"/>
      <c r="BE96" s="44"/>
      <c r="BF96" s="44" t="s">
        <v>45</v>
      </c>
      <c r="BG96" s="44" t="s">
        <v>45</v>
      </c>
      <c r="BH96" s="44"/>
      <c r="BI96" s="44"/>
      <c r="BJ96" s="44"/>
      <c r="BK96" s="44"/>
      <c r="BL96" s="44"/>
      <c r="BM96" s="44"/>
      <c r="BN96" s="44"/>
      <c r="BO96" s="44"/>
      <c r="BP96" s="44"/>
      <c r="BQ96" s="44"/>
      <c r="BR96" s="44"/>
      <c r="BS96" s="44"/>
      <c r="BT96" s="44"/>
      <c r="BU96" s="44"/>
      <c r="BV96" s="44"/>
      <c r="BW96" s="44" t="s">
        <v>68</v>
      </c>
      <c r="BX96" s="25" t="str">
        <f t="shared" si="24"/>
        <v>MATCH</v>
      </c>
      <c r="BY96" s="69">
        <v>28857108</v>
      </c>
      <c r="BZ96" s="25" t="str">
        <f t="shared" si="25"/>
        <v>MATCH</v>
      </c>
      <c r="CA96" s="22"/>
      <c r="CB96" s="22"/>
      <c r="CC96" s="22"/>
      <c r="CD96" s="22" t="s">
        <v>23</v>
      </c>
      <c r="CE96" s="22" t="s">
        <v>22</v>
      </c>
      <c r="CF96" s="22"/>
      <c r="CG96" s="22"/>
      <c r="CH96" s="22"/>
      <c r="CI96" s="22" t="s">
        <v>21</v>
      </c>
      <c r="CJ96" s="22" t="s">
        <v>1</v>
      </c>
      <c r="CK96" s="22"/>
      <c r="CL96" s="34"/>
      <c r="CM96" s="51"/>
      <c r="CN96" s="54">
        <f>LOOKUP(Y96,SACM!$A$2:$A$163,SACM!$A$2:$A$163)</f>
        <v>7514742</v>
      </c>
      <c r="CO96" s="24">
        <v>43055</v>
      </c>
      <c r="CP96" s="21">
        <v>814</v>
      </c>
      <c r="CQ96" s="21">
        <v>0</v>
      </c>
      <c r="CR96" s="21">
        <v>0</v>
      </c>
      <c r="CS96" s="21">
        <v>0</v>
      </c>
      <c r="CT96" s="21">
        <v>0</v>
      </c>
      <c r="CU96" s="21">
        <v>0</v>
      </c>
      <c r="CV96" s="21">
        <f t="shared" si="26"/>
        <v>14969000</v>
      </c>
      <c r="CW96" s="23">
        <v>-14969000</v>
      </c>
      <c r="CX96" s="22">
        <v>0</v>
      </c>
      <c r="CY96" s="21">
        <v>0</v>
      </c>
      <c r="CZ96" s="20">
        <v>43055.591666666667</v>
      </c>
      <c r="DA96" s="22" t="s">
        <v>501</v>
      </c>
      <c r="DB96" s="21">
        <v>6833322</v>
      </c>
      <c r="DC96" s="22" t="s">
        <v>556</v>
      </c>
      <c r="DD96" s="21">
        <v>0</v>
      </c>
      <c r="DE96" s="21">
        <v>0</v>
      </c>
      <c r="DF96" s="22">
        <v>0</v>
      </c>
      <c r="DG96" s="21">
        <v>0</v>
      </c>
      <c r="DH96" s="22" t="s">
        <v>490</v>
      </c>
      <c r="DI96" s="22">
        <v>0</v>
      </c>
      <c r="DJ96" s="22">
        <v>0</v>
      </c>
      <c r="DK96" s="22">
        <v>0</v>
      </c>
      <c r="DL96" s="22" t="s">
        <v>499</v>
      </c>
      <c r="DM96" s="26">
        <v>43055.595370370371</v>
      </c>
      <c r="DN96" s="20" t="s">
        <v>697</v>
      </c>
      <c r="DO96" s="22" t="s">
        <v>499</v>
      </c>
      <c r="DP96" s="59" t="s">
        <v>78</v>
      </c>
      <c r="DQ96" s="22" t="s">
        <v>518</v>
      </c>
      <c r="DR96" s="22">
        <v>0</v>
      </c>
      <c r="DS96" s="22" t="s">
        <v>499</v>
      </c>
      <c r="DT96" s="22">
        <v>0</v>
      </c>
      <c r="DU96" s="21">
        <v>0</v>
      </c>
      <c r="DV96" s="21">
        <v>0</v>
      </c>
      <c r="DW96" s="22" t="s">
        <v>694</v>
      </c>
      <c r="DX96" s="25" t="s">
        <v>695</v>
      </c>
      <c r="DY96" s="25" t="s">
        <v>694</v>
      </c>
      <c r="DZ96" s="22">
        <v>0</v>
      </c>
      <c r="EA96" s="22">
        <v>5005</v>
      </c>
      <c r="EB96" s="22">
        <v>0</v>
      </c>
      <c r="EC96" s="22" t="s">
        <v>496</v>
      </c>
      <c r="ED96" s="22" t="s">
        <v>694</v>
      </c>
      <c r="EE96" s="22">
        <v>0</v>
      </c>
      <c r="EF96" s="22">
        <v>0</v>
      </c>
      <c r="EG96" s="22">
        <v>0</v>
      </c>
      <c r="EH96" s="25">
        <v>28857108</v>
      </c>
      <c r="EI96" s="21">
        <v>0</v>
      </c>
      <c r="EJ96" s="21">
        <v>0</v>
      </c>
      <c r="EK96" s="21">
        <v>0</v>
      </c>
      <c r="EL96" s="22">
        <v>0</v>
      </c>
      <c r="EM96" s="22">
        <v>0</v>
      </c>
      <c r="EN96" s="22">
        <v>0</v>
      </c>
      <c r="EO96" s="22">
        <v>0</v>
      </c>
      <c r="EP96" s="22">
        <v>0</v>
      </c>
      <c r="EQ96" s="21">
        <v>683</v>
      </c>
      <c r="ER96" s="22">
        <v>902</v>
      </c>
      <c r="ES96" s="21">
        <v>683</v>
      </c>
      <c r="ET96" s="21">
        <v>0</v>
      </c>
      <c r="EU96" s="22" t="s">
        <v>490</v>
      </c>
      <c r="EV96" s="22" t="s">
        <v>517</v>
      </c>
      <c r="EW96" s="22">
        <v>0</v>
      </c>
      <c r="EX96" s="22">
        <v>0</v>
      </c>
      <c r="EY96" s="22">
        <v>0</v>
      </c>
      <c r="EZ96" s="22">
        <v>0</v>
      </c>
      <c r="FA96" s="22" t="s">
        <v>490</v>
      </c>
      <c r="FB96" s="22">
        <v>0</v>
      </c>
      <c r="FC96" s="22">
        <v>0</v>
      </c>
      <c r="FD96" s="22">
        <v>0</v>
      </c>
      <c r="FE96" s="22">
        <v>-1</v>
      </c>
      <c r="FF96" s="22">
        <v>0</v>
      </c>
      <c r="FG96" s="22">
        <v>0</v>
      </c>
      <c r="FH96" s="22">
        <v>0</v>
      </c>
      <c r="FI96" s="22" t="s">
        <v>491</v>
      </c>
      <c r="FJ96" s="22">
        <v>0</v>
      </c>
      <c r="FK96" s="22">
        <v>0</v>
      </c>
      <c r="FL96" s="22">
        <v>0</v>
      </c>
      <c r="FM96" s="21">
        <v>0</v>
      </c>
      <c r="FN96" s="22">
        <v>0</v>
      </c>
      <c r="FO96" s="22">
        <v>0</v>
      </c>
      <c r="FP96" s="22">
        <v>0</v>
      </c>
      <c r="FQ96" s="22">
        <v>0</v>
      </c>
      <c r="FR96" s="22">
        <v>0</v>
      </c>
      <c r="FS96" s="25" t="s">
        <v>20</v>
      </c>
      <c r="FT96" s="22">
        <v>0</v>
      </c>
      <c r="FU96" s="26">
        <v>43055.595370370371</v>
      </c>
      <c r="FV96" s="20">
        <v>0</v>
      </c>
      <c r="FW96" s="22">
        <v>0</v>
      </c>
      <c r="FX96" s="22">
        <v>0</v>
      </c>
      <c r="FY96" s="22">
        <v>0</v>
      </c>
      <c r="FZ96" s="22">
        <v>0</v>
      </c>
      <c r="GA96" s="33" t="s">
        <v>499</v>
      </c>
      <c r="GB96" s="4"/>
    </row>
    <row r="97" spans="1:184">
      <c r="A97" s="32">
        <v>43055</v>
      </c>
      <c r="B97" s="20">
        <v>43055.502974537034</v>
      </c>
      <c r="C97" s="21">
        <v>9969909</v>
      </c>
      <c r="D97" s="22" t="s">
        <v>283</v>
      </c>
      <c r="E97" s="22" t="s">
        <v>38</v>
      </c>
      <c r="F97" s="67">
        <v>8015872</v>
      </c>
      <c r="G97" s="44"/>
      <c r="H97" s="44"/>
      <c r="I97" s="44"/>
      <c r="J97" s="44" t="s">
        <v>190</v>
      </c>
      <c r="K97" s="44"/>
      <c r="L97" s="44"/>
      <c r="M97" s="25" t="str">
        <f t="shared" si="18"/>
        <v>MATCH</v>
      </c>
      <c r="N97" s="64">
        <v>7000000</v>
      </c>
      <c r="O97" s="25" t="str">
        <f t="shared" si="19"/>
        <v>MATCH</v>
      </c>
      <c r="P97" s="64">
        <v>9217950</v>
      </c>
      <c r="Q97" s="68">
        <v>43055</v>
      </c>
      <c r="R97" s="68">
        <v>43055.502974537034</v>
      </c>
      <c r="S97" s="44" t="s">
        <v>169</v>
      </c>
      <c r="T97" s="44"/>
      <c r="U97" s="44"/>
      <c r="V97" s="44"/>
      <c r="W97" s="44"/>
      <c r="X97" s="25" t="str">
        <f t="shared" si="20"/>
        <v>MATCH</v>
      </c>
      <c r="Y97" s="69">
        <v>7514081</v>
      </c>
      <c r="Z97" s="25" t="str">
        <f t="shared" si="21"/>
        <v>MATCH</v>
      </c>
      <c r="AA97" s="44" t="s">
        <v>1</v>
      </c>
      <c r="AB97" s="44" t="s">
        <v>9</v>
      </c>
      <c r="AC97" s="44" t="s">
        <v>282</v>
      </c>
      <c r="AD97" s="44" t="s">
        <v>22</v>
      </c>
      <c r="AE97" s="44" t="s">
        <v>34</v>
      </c>
      <c r="AF97" s="44" t="s">
        <v>20</v>
      </c>
      <c r="AG97" s="44"/>
      <c r="AH97" s="44"/>
      <c r="AI97" s="44" t="s">
        <v>33</v>
      </c>
      <c r="AJ97" s="44" t="s">
        <v>20</v>
      </c>
      <c r="AK97" s="44" t="s">
        <v>33</v>
      </c>
      <c r="AL97" s="44"/>
      <c r="AM97" s="44"/>
      <c r="AN97" s="44"/>
      <c r="AO97" s="44"/>
      <c r="AP97" s="44"/>
      <c r="AQ97" s="25" t="str">
        <f t="shared" si="22"/>
        <v>MATCH</v>
      </c>
      <c r="AR97" s="44" t="s">
        <v>173</v>
      </c>
      <c r="AS97" s="44"/>
      <c r="AT97" s="25" t="str">
        <f t="shared" si="23"/>
        <v>MATCH</v>
      </c>
      <c r="AU97" s="44" t="s">
        <v>172</v>
      </c>
      <c r="AV97" s="44"/>
      <c r="AW97" s="44"/>
      <c r="AX97" s="44"/>
      <c r="AY97" s="44" t="s">
        <v>72</v>
      </c>
      <c r="AZ97" s="44" t="s">
        <v>188</v>
      </c>
      <c r="BA97" s="44" t="s">
        <v>188</v>
      </c>
      <c r="BB97" s="44" t="s">
        <v>187</v>
      </c>
      <c r="BC97" s="44" t="s">
        <v>184</v>
      </c>
      <c r="BD97" s="44"/>
      <c r="BE97" s="44" t="s">
        <v>183</v>
      </c>
      <c r="BF97" s="44" t="s">
        <v>186</v>
      </c>
      <c r="BG97" s="44" t="s">
        <v>186</v>
      </c>
      <c r="BH97" s="44" t="s">
        <v>185</v>
      </c>
      <c r="BI97" s="44" t="s">
        <v>184</v>
      </c>
      <c r="BJ97" s="44"/>
      <c r="BK97" s="44" t="s">
        <v>183</v>
      </c>
      <c r="BL97" s="44"/>
      <c r="BM97" s="44"/>
      <c r="BN97" s="44"/>
      <c r="BO97" s="44"/>
      <c r="BP97" s="44"/>
      <c r="BQ97" s="44"/>
      <c r="BR97" s="44" t="s">
        <v>169</v>
      </c>
      <c r="BS97" s="44" t="s">
        <v>168</v>
      </c>
      <c r="BT97" s="44" t="s">
        <v>167</v>
      </c>
      <c r="BU97" s="44" t="s">
        <v>166</v>
      </c>
      <c r="BV97" s="44" t="s">
        <v>165</v>
      </c>
      <c r="BW97" s="44" t="s">
        <v>164</v>
      </c>
      <c r="BX97" s="25" t="str">
        <f t="shared" si="24"/>
        <v>MATCH</v>
      </c>
      <c r="BY97" s="69">
        <v>28852547</v>
      </c>
      <c r="BZ97" s="25" t="str">
        <f t="shared" si="25"/>
        <v>MATCH</v>
      </c>
      <c r="CA97" s="22" t="s">
        <v>9</v>
      </c>
      <c r="CB97" s="22"/>
      <c r="CC97" s="22"/>
      <c r="CD97" s="22" t="s">
        <v>23</v>
      </c>
      <c r="CE97" s="22" t="s">
        <v>22</v>
      </c>
      <c r="CF97" s="22"/>
      <c r="CG97" s="22"/>
      <c r="CH97" s="22"/>
      <c r="CI97" s="22" t="s">
        <v>21</v>
      </c>
      <c r="CJ97" s="22" t="s">
        <v>1</v>
      </c>
      <c r="CK97" s="22"/>
      <c r="CL97" s="34"/>
      <c r="CM97" s="51"/>
      <c r="CN97" s="54">
        <f>LOOKUP(Y97,SACM!$A$2:$A$163,SACM!$A$2:$A$163)</f>
        <v>7514081</v>
      </c>
      <c r="CO97" s="24">
        <v>43055</v>
      </c>
      <c r="CP97" s="21">
        <v>770</v>
      </c>
      <c r="CQ97" s="21">
        <v>20619</v>
      </c>
      <c r="CR97" s="21">
        <v>2</v>
      </c>
      <c r="CS97" s="21">
        <v>1</v>
      </c>
      <c r="CT97" s="21">
        <v>3</v>
      </c>
      <c r="CU97" s="21">
        <v>-2</v>
      </c>
      <c r="CV97" s="21">
        <f t="shared" si="26"/>
        <v>7000000</v>
      </c>
      <c r="CW97" s="23">
        <v>-7000000</v>
      </c>
      <c r="CX97" s="22" t="s">
        <v>522</v>
      </c>
      <c r="CY97" s="21">
        <v>1</v>
      </c>
      <c r="CZ97" s="20">
        <v>43055.283877314818</v>
      </c>
      <c r="DA97" s="22" t="s">
        <v>501</v>
      </c>
      <c r="DB97" s="21">
        <v>6832661</v>
      </c>
      <c r="DC97" s="22" t="s">
        <v>553</v>
      </c>
      <c r="DD97" s="21">
        <v>85982</v>
      </c>
      <c r="DE97" s="21">
        <v>2</v>
      </c>
      <c r="DF97" s="22">
        <v>0</v>
      </c>
      <c r="DG97" s="21">
        <v>0</v>
      </c>
      <c r="DH97" s="22" t="s">
        <v>490</v>
      </c>
      <c r="DI97" s="22">
        <v>0</v>
      </c>
      <c r="DJ97" s="22">
        <v>0</v>
      </c>
      <c r="DK97" s="22">
        <v>0</v>
      </c>
      <c r="DL97" s="22" t="s">
        <v>499</v>
      </c>
      <c r="DM97" s="26">
        <v>43055.294652777775</v>
      </c>
      <c r="DN97" s="20" t="s">
        <v>552</v>
      </c>
      <c r="DO97" s="22">
        <v>0</v>
      </c>
      <c r="DP97" s="59">
        <v>8015872</v>
      </c>
      <c r="DQ97" s="22" t="s">
        <v>534</v>
      </c>
      <c r="DR97" s="22">
        <v>0</v>
      </c>
      <c r="DS97" s="22">
        <v>0</v>
      </c>
      <c r="DT97" s="22">
        <v>0</v>
      </c>
      <c r="DU97" s="21">
        <v>0</v>
      </c>
      <c r="DV97" s="21">
        <v>0</v>
      </c>
      <c r="DW97" s="22">
        <v>0</v>
      </c>
      <c r="DX97" s="25" t="s">
        <v>172</v>
      </c>
      <c r="DY97" s="25" t="s">
        <v>173</v>
      </c>
      <c r="DZ97" s="22">
        <v>0</v>
      </c>
      <c r="EA97" s="22">
        <v>0</v>
      </c>
      <c r="EB97" s="22">
        <v>0</v>
      </c>
      <c r="EC97" s="22" t="s">
        <v>496</v>
      </c>
      <c r="ED97" s="22">
        <v>0</v>
      </c>
      <c r="EE97" s="22" t="s">
        <v>21</v>
      </c>
      <c r="EF97" s="22">
        <v>0</v>
      </c>
      <c r="EG97" s="22" t="s">
        <v>490</v>
      </c>
      <c r="EH97" s="25">
        <v>28852547</v>
      </c>
      <c r="EI97" s="21">
        <v>0</v>
      </c>
      <c r="EJ97" s="21">
        <v>3</v>
      </c>
      <c r="EK97" s="21">
        <v>0</v>
      </c>
      <c r="EL97" s="22" t="s">
        <v>490</v>
      </c>
      <c r="EM97" s="22">
        <v>0</v>
      </c>
      <c r="EN97" s="22">
        <v>0</v>
      </c>
      <c r="EO97" s="22" t="s">
        <v>490</v>
      </c>
      <c r="EP97" s="22">
        <v>1</v>
      </c>
      <c r="EQ97" s="21">
        <v>0</v>
      </c>
      <c r="ER97" s="22">
        <v>921</v>
      </c>
      <c r="ES97" s="21">
        <v>861</v>
      </c>
      <c r="ET97" s="21">
        <v>0</v>
      </c>
      <c r="EU97" s="22" t="s">
        <v>490</v>
      </c>
      <c r="EV97" s="22" t="s">
        <v>517</v>
      </c>
      <c r="EW97" s="22">
        <v>0</v>
      </c>
      <c r="EX97" s="22">
        <v>0</v>
      </c>
      <c r="EY97" s="22">
        <v>0</v>
      </c>
      <c r="EZ97" s="22">
        <v>0</v>
      </c>
      <c r="FA97" s="22" t="s">
        <v>490</v>
      </c>
      <c r="FB97" s="22">
        <v>0</v>
      </c>
      <c r="FC97" s="22">
        <v>0</v>
      </c>
      <c r="FD97" s="22" t="s">
        <v>494</v>
      </c>
      <c r="FE97" s="22">
        <v>0</v>
      </c>
      <c r="FF97" s="22" t="s">
        <v>493</v>
      </c>
      <c r="FG97" s="22" t="s">
        <v>492</v>
      </c>
      <c r="FH97" s="22">
        <v>0</v>
      </c>
      <c r="FI97" s="22" t="s">
        <v>491</v>
      </c>
      <c r="FJ97" s="22">
        <v>0</v>
      </c>
      <c r="FK97" s="22">
        <v>0</v>
      </c>
      <c r="FL97" s="22">
        <v>-7000000</v>
      </c>
      <c r="FM97" s="21" t="s">
        <v>490</v>
      </c>
      <c r="FN97" s="22">
        <v>0</v>
      </c>
      <c r="FO97" s="22">
        <v>0</v>
      </c>
      <c r="FP97" s="22" t="s">
        <v>490</v>
      </c>
      <c r="FQ97" s="22">
        <v>0</v>
      </c>
      <c r="FR97" s="22">
        <v>0</v>
      </c>
      <c r="FS97" s="25" t="s">
        <v>20</v>
      </c>
      <c r="FT97" s="22">
        <v>0</v>
      </c>
      <c r="FU97" s="26">
        <v>43055.294652777775</v>
      </c>
      <c r="FV97" s="20" t="s">
        <v>21</v>
      </c>
      <c r="FW97" s="22">
        <v>0</v>
      </c>
      <c r="FX97" s="22">
        <v>0</v>
      </c>
      <c r="FY97" s="22">
        <v>0</v>
      </c>
      <c r="FZ97" s="22">
        <v>43055</v>
      </c>
      <c r="GA97" s="33" t="s">
        <v>490</v>
      </c>
      <c r="GB97" s="4"/>
    </row>
    <row r="98" spans="1:184">
      <c r="A98" s="32">
        <v>43055</v>
      </c>
      <c r="B98" s="20">
        <v>43055.50408564815</v>
      </c>
      <c r="C98" s="21">
        <v>9969911</v>
      </c>
      <c r="D98" s="22" t="s">
        <v>287</v>
      </c>
      <c r="E98" s="22" t="s">
        <v>38</v>
      </c>
      <c r="F98" s="67">
        <v>3111598</v>
      </c>
      <c r="G98" s="44"/>
      <c r="H98" s="44"/>
      <c r="I98" s="44"/>
      <c r="J98" s="44" t="s">
        <v>286</v>
      </c>
      <c r="K98" s="44"/>
      <c r="L98" s="44"/>
      <c r="M98" s="25" t="str">
        <f t="shared" si="18"/>
        <v>MATCH</v>
      </c>
      <c r="N98" s="64">
        <v>12000000</v>
      </c>
      <c r="O98" s="25" t="str">
        <f t="shared" si="19"/>
        <v>MATCH</v>
      </c>
      <c r="P98" s="64">
        <v>12000000</v>
      </c>
      <c r="Q98" s="68">
        <v>43055</v>
      </c>
      <c r="R98" s="68">
        <v>43055.50408564815</v>
      </c>
      <c r="S98" s="44" t="s">
        <v>169</v>
      </c>
      <c r="T98" s="44"/>
      <c r="U98" s="44"/>
      <c r="V98" s="44"/>
      <c r="W98" s="44"/>
      <c r="X98" s="25" t="str">
        <f t="shared" si="20"/>
        <v>MATCH</v>
      </c>
      <c r="Y98" s="69">
        <v>7514080</v>
      </c>
      <c r="Z98" s="25" t="str">
        <f t="shared" si="21"/>
        <v>MATCH</v>
      </c>
      <c r="AA98" s="44" t="s">
        <v>1</v>
      </c>
      <c r="AB98" s="44" t="s">
        <v>3</v>
      </c>
      <c r="AC98" s="44" t="s">
        <v>285</v>
      </c>
      <c r="AD98" s="44" t="s">
        <v>22</v>
      </c>
      <c r="AE98" s="44" t="s">
        <v>34</v>
      </c>
      <c r="AF98" s="44" t="s">
        <v>20</v>
      </c>
      <c r="AG98" s="44"/>
      <c r="AH98" s="44"/>
      <c r="AI98" s="44" t="s">
        <v>33</v>
      </c>
      <c r="AJ98" s="44" t="s">
        <v>20</v>
      </c>
      <c r="AK98" s="44" t="s">
        <v>33</v>
      </c>
      <c r="AL98" s="44"/>
      <c r="AM98" s="44"/>
      <c r="AN98" s="44"/>
      <c r="AO98" s="44"/>
      <c r="AP98" s="44"/>
      <c r="AQ98" s="25" t="str">
        <f t="shared" si="22"/>
        <v>MATCH</v>
      </c>
      <c r="AR98" s="44" t="s">
        <v>173</v>
      </c>
      <c r="AS98" s="44"/>
      <c r="AT98" s="25" t="str">
        <f t="shared" si="23"/>
        <v>MATCH</v>
      </c>
      <c r="AU98" s="44" t="s">
        <v>172</v>
      </c>
      <c r="AV98" s="44"/>
      <c r="AW98" s="44"/>
      <c r="AX98" s="44"/>
      <c r="AY98" s="44" t="s">
        <v>72</v>
      </c>
      <c r="AZ98" s="44" t="s">
        <v>188</v>
      </c>
      <c r="BA98" s="44" t="s">
        <v>188</v>
      </c>
      <c r="BB98" s="44" t="s">
        <v>187</v>
      </c>
      <c r="BC98" s="44" t="s">
        <v>184</v>
      </c>
      <c r="BD98" s="44"/>
      <c r="BE98" s="44" t="s">
        <v>183</v>
      </c>
      <c r="BF98" s="44" t="s">
        <v>284</v>
      </c>
      <c r="BG98" s="44" t="s">
        <v>284</v>
      </c>
      <c r="BH98" s="44"/>
      <c r="BI98" s="44"/>
      <c r="BJ98" s="44"/>
      <c r="BK98" s="44"/>
      <c r="BL98" s="44"/>
      <c r="BM98" s="44"/>
      <c r="BN98" s="44"/>
      <c r="BO98" s="44"/>
      <c r="BP98" s="44"/>
      <c r="BQ98" s="44"/>
      <c r="BR98" s="44" t="s">
        <v>169</v>
      </c>
      <c r="BS98" s="44" t="s">
        <v>168</v>
      </c>
      <c r="BT98" s="44" t="s">
        <v>167</v>
      </c>
      <c r="BU98" s="44" t="s">
        <v>166</v>
      </c>
      <c r="BV98" s="44" t="s">
        <v>165</v>
      </c>
      <c r="BW98" s="44" t="s">
        <v>164</v>
      </c>
      <c r="BX98" s="25" t="str">
        <f t="shared" si="24"/>
        <v>MATCH</v>
      </c>
      <c r="BY98" s="69">
        <v>28852551</v>
      </c>
      <c r="BZ98" s="25" t="str">
        <f t="shared" si="25"/>
        <v>MATCH</v>
      </c>
      <c r="CA98" s="22" t="s">
        <v>3</v>
      </c>
      <c r="CB98" s="22"/>
      <c r="CC98" s="22"/>
      <c r="CD98" s="22" t="s">
        <v>23</v>
      </c>
      <c r="CE98" s="22" t="s">
        <v>22</v>
      </c>
      <c r="CF98" s="22"/>
      <c r="CG98" s="22"/>
      <c r="CH98" s="22"/>
      <c r="CI98" s="22" t="s">
        <v>21</v>
      </c>
      <c r="CJ98" s="22" t="s">
        <v>1</v>
      </c>
      <c r="CK98" s="22"/>
      <c r="CL98" s="34"/>
      <c r="CM98" s="51"/>
      <c r="CN98" s="54">
        <f>LOOKUP(Y98,SACM!$A$2:$A$163,SACM!$A$2:$A$163)</f>
        <v>7514080</v>
      </c>
      <c r="CO98" s="24">
        <v>43055</v>
      </c>
      <c r="CP98" s="21">
        <v>770</v>
      </c>
      <c r="CQ98" s="21">
        <v>20619</v>
      </c>
      <c r="CR98" s="21">
        <v>0</v>
      </c>
      <c r="CS98" s="21">
        <v>1</v>
      </c>
      <c r="CT98" s="21">
        <v>3</v>
      </c>
      <c r="CU98" s="21">
        <v>-2</v>
      </c>
      <c r="CV98" s="21">
        <f t="shared" si="26"/>
        <v>12000000</v>
      </c>
      <c r="CW98" s="23">
        <v>-12000000</v>
      </c>
      <c r="CX98" s="22" t="s">
        <v>522</v>
      </c>
      <c r="CY98" s="21">
        <v>1</v>
      </c>
      <c r="CZ98" s="20">
        <v>43055.283877314818</v>
      </c>
      <c r="DA98" s="22" t="s">
        <v>501</v>
      </c>
      <c r="DB98" s="21">
        <v>6832660</v>
      </c>
      <c r="DC98" s="22" t="s">
        <v>555</v>
      </c>
      <c r="DD98" s="21">
        <v>85982</v>
      </c>
      <c r="DE98" s="21">
        <v>2</v>
      </c>
      <c r="DF98" s="22">
        <v>0</v>
      </c>
      <c r="DG98" s="21">
        <v>0</v>
      </c>
      <c r="DH98" s="22" t="s">
        <v>490</v>
      </c>
      <c r="DI98" s="22">
        <v>0</v>
      </c>
      <c r="DJ98" s="22">
        <v>0</v>
      </c>
      <c r="DK98" s="22">
        <v>0</v>
      </c>
      <c r="DL98" s="22" t="s">
        <v>499</v>
      </c>
      <c r="DM98" s="26">
        <v>43055.295752314814</v>
      </c>
      <c r="DN98" s="20" t="s">
        <v>552</v>
      </c>
      <c r="DO98" s="22">
        <v>0</v>
      </c>
      <c r="DP98" s="59">
        <v>3111598</v>
      </c>
      <c r="DQ98" s="22" t="s">
        <v>534</v>
      </c>
      <c r="DR98" s="22">
        <v>0</v>
      </c>
      <c r="DS98" s="22">
        <v>0</v>
      </c>
      <c r="DT98" s="22">
        <v>0</v>
      </c>
      <c r="DU98" s="21">
        <v>0</v>
      </c>
      <c r="DV98" s="21">
        <v>0</v>
      </c>
      <c r="DW98" s="22">
        <v>0</v>
      </c>
      <c r="DX98" s="25" t="s">
        <v>172</v>
      </c>
      <c r="DY98" s="25" t="s">
        <v>173</v>
      </c>
      <c r="DZ98" s="22">
        <v>0</v>
      </c>
      <c r="EA98" s="22">
        <v>0</v>
      </c>
      <c r="EB98" s="22">
        <v>0</v>
      </c>
      <c r="EC98" s="22" t="s">
        <v>496</v>
      </c>
      <c r="ED98" s="22">
        <v>0</v>
      </c>
      <c r="EE98" s="22" t="s">
        <v>21</v>
      </c>
      <c r="EF98" s="22">
        <v>0</v>
      </c>
      <c r="EG98" s="22" t="s">
        <v>490</v>
      </c>
      <c r="EH98" s="25">
        <v>28852551</v>
      </c>
      <c r="EI98" s="21">
        <v>0</v>
      </c>
      <c r="EJ98" s="21">
        <v>3</v>
      </c>
      <c r="EK98" s="21">
        <v>0</v>
      </c>
      <c r="EL98" s="22" t="s">
        <v>490</v>
      </c>
      <c r="EM98" s="22">
        <v>0</v>
      </c>
      <c r="EN98" s="22">
        <v>0</v>
      </c>
      <c r="EO98" s="22" t="s">
        <v>490</v>
      </c>
      <c r="EP98" s="22">
        <v>1</v>
      </c>
      <c r="EQ98" s="21">
        <v>0</v>
      </c>
      <c r="ER98" s="22">
        <v>921</v>
      </c>
      <c r="ES98" s="21">
        <v>861</v>
      </c>
      <c r="ET98" s="21">
        <v>0</v>
      </c>
      <c r="EU98" s="22" t="s">
        <v>490</v>
      </c>
      <c r="EV98" s="22" t="s">
        <v>517</v>
      </c>
      <c r="EW98" s="22">
        <v>0</v>
      </c>
      <c r="EX98" s="22">
        <v>0</v>
      </c>
      <c r="EY98" s="22">
        <v>0</v>
      </c>
      <c r="EZ98" s="22">
        <v>0</v>
      </c>
      <c r="FA98" s="22" t="s">
        <v>490</v>
      </c>
      <c r="FB98" s="22">
        <v>0</v>
      </c>
      <c r="FC98" s="22">
        <v>0</v>
      </c>
      <c r="FD98" s="22" t="s">
        <v>494</v>
      </c>
      <c r="FE98" s="22">
        <v>0</v>
      </c>
      <c r="FF98" s="22" t="s">
        <v>493</v>
      </c>
      <c r="FG98" s="22" t="s">
        <v>492</v>
      </c>
      <c r="FH98" s="22">
        <v>0</v>
      </c>
      <c r="FI98" s="22" t="s">
        <v>491</v>
      </c>
      <c r="FJ98" s="22">
        <v>0</v>
      </c>
      <c r="FK98" s="22" t="s">
        <v>503</v>
      </c>
      <c r="FL98" s="22">
        <v>-12000000</v>
      </c>
      <c r="FM98" s="21" t="s">
        <v>490</v>
      </c>
      <c r="FN98" s="22">
        <v>0</v>
      </c>
      <c r="FO98" s="22">
        <v>0</v>
      </c>
      <c r="FP98" s="22" t="s">
        <v>490</v>
      </c>
      <c r="FQ98" s="22">
        <v>0</v>
      </c>
      <c r="FR98" s="22">
        <v>0</v>
      </c>
      <c r="FS98" s="25" t="s">
        <v>20</v>
      </c>
      <c r="FT98" s="22">
        <v>0</v>
      </c>
      <c r="FU98" s="26">
        <v>43055.295752314814</v>
      </c>
      <c r="FV98" s="20" t="s">
        <v>21</v>
      </c>
      <c r="FW98" s="22">
        <v>0</v>
      </c>
      <c r="FX98" s="22">
        <v>0</v>
      </c>
      <c r="FY98" s="22">
        <v>0</v>
      </c>
      <c r="FZ98" s="22">
        <v>43055</v>
      </c>
      <c r="GA98" s="33" t="s">
        <v>490</v>
      </c>
      <c r="GB98" s="4"/>
    </row>
    <row r="99" spans="1:184">
      <c r="A99" s="32">
        <v>43055</v>
      </c>
      <c r="B99" s="20">
        <v>43055.789942129632</v>
      </c>
      <c r="C99" s="21">
        <v>9985143</v>
      </c>
      <c r="D99" s="22" t="s">
        <v>942</v>
      </c>
      <c r="E99" s="22" t="s">
        <v>38</v>
      </c>
      <c r="F99" s="67">
        <v>30897541</v>
      </c>
      <c r="G99" s="44"/>
      <c r="H99" s="44"/>
      <c r="I99" s="44"/>
      <c r="J99" s="44" t="s">
        <v>941</v>
      </c>
      <c r="K99" s="44"/>
      <c r="L99" s="44"/>
      <c r="M99" s="25" t="str">
        <f t="shared" si="18"/>
        <v>MATCH</v>
      </c>
      <c r="N99" s="64">
        <v>3859008.84</v>
      </c>
      <c r="O99" s="25" t="str">
        <f t="shared" si="19"/>
        <v>MATCH</v>
      </c>
      <c r="P99" s="64">
        <v>3859008.84</v>
      </c>
      <c r="Q99" s="68">
        <v>43055</v>
      </c>
      <c r="R99" s="68">
        <v>43055.789942129632</v>
      </c>
      <c r="S99" s="44" t="s">
        <v>27</v>
      </c>
      <c r="T99" s="44"/>
      <c r="U99" s="44" t="s">
        <v>940</v>
      </c>
      <c r="V99" s="44"/>
      <c r="W99" s="44"/>
      <c r="X99" s="25" t="str">
        <f t="shared" si="20"/>
        <v>MATCH</v>
      </c>
      <c r="Y99" s="69">
        <v>7514322</v>
      </c>
      <c r="Z99" s="25" t="str">
        <f t="shared" si="21"/>
        <v>MATCH</v>
      </c>
      <c r="AA99" s="44" t="s">
        <v>1</v>
      </c>
      <c r="AB99" s="44" t="s">
        <v>3</v>
      </c>
      <c r="AC99" s="44"/>
      <c r="AD99" s="44" t="s">
        <v>22</v>
      </c>
      <c r="AE99" s="44" t="s">
        <v>34</v>
      </c>
      <c r="AF99" s="44" t="s">
        <v>20</v>
      </c>
      <c r="AG99" s="44"/>
      <c r="AH99" s="44"/>
      <c r="AI99" s="44" t="s">
        <v>33</v>
      </c>
      <c r="AJ99" s="44" t="s">
        <v>20</v>
      </c>
      <c r="AK99" s="44" t="s">
        <v>33</v>
      </c>
      <c r="AL99" s="44"/>
      <c r="AM99" s="44"/>
      <c r="AN99" s="44"/>
      <c r="AO99" s="44"/>
      <c r="AP99" s="44"/>
      <c r="AQ99" s="25" t="str">
        <f t="shared" si="22"/>
        <v>MATCH</v>
      </c>
      <c r="AR99" s="44" t="s">
        <v>32</v>
      </c>
      <c r="AS99" s="44"/>
      <c r="AT99" s="25" t="str">
        <f t="shared" si="23"/>
        <v>MATCH</v>
      </c>
      <c r="AU99" s="44" t="s">
        <v>31</v>
      </c>
      <c r="AV99" s="44"/>
      <c r="AW99" s="44"/>
      <c r="AX99" s="44"/>
      <c r="AY99" s="44"/>
      <c r="AZ99" s="44" t="s">
        <v>940</v>
      </c>
      <c r="BA99" s="44" t="s">
        <v>940</v>
      </c>
      <c r="BB99" s="44"/>
      <c r="BC99" s="44"/>
      <c r="BD99" s="44"/>
      <c r="BE99" s="44"/>
      <c r="BF99" s="44" t="s">
        <v>939</v>
      </c>
      <c r="BG99" s="44" t="s">
        <v>939</v>
      </c>
      <c r="BH99" s="44"/>
      <c r="BI99" s="44"/>
      <c r="BJ99" s="44"/>
      <c r="BK99" s="44"/>
      <c r="BL99" s="44"/>
      <c r="BM99" s="44"/>
      <c r="BN99" s="44"/>
      <c r="BO99" s="44"/>
      <c r="BP99" s="44"/>
      <c r="BQ99" s="44"/>
      <c r="BR99" s="44" t="s">
        <v>27</v>
      </c>
      <c r="BS99" s="44" t="s">
        <v>26</v>
      </c>
      <c r="BT99" s="44" t="s">
        <v>0</v>
      </c>
      <c r="BU99" s="44" t="s">
        <v>4</v>
      </c>
      <c r="BV99" s="44" t="s">
        <v>25</v>
      </c>
      <c r="BW99" s="44" t="s">
        <v>24</v>
      </c>
      <c r="BX99" s="25" t="str">
        <f t="shared" si="24"/>
        <v>MATCH</v>
      </c>
      <c r="BY99" s="69">
        <v>28856919</v>
      </c>
      <c r="BZ99" s="25" t="str">
        <f t="shared" si="25"/>
        <v>MATCH</v>
      </c>
      <c r="CA99" s="22" t="s">
        <v>3</v>
      </c>
      <c r="CB99" s="22"/>
      <c r="CC99" s="22"/>
      <c r="CD99" s="22" t="s">
        <v>23</v>
      </c>
      <c r="CE99" s="22" t="s">
        <v>22</v>
      </c>
      <c r="CF99" s="22"/>
      <c r="CG99" s="22"/>
      <c r="CH99" s="22"/>
      <c r="CI99" s="22" t="s">
        <v>21</v>
      </c>
      <c r="CJ99" s="22" t="s">
        <v>1</v>
      </c>
      <c r="CK99" s="22"/>
      <c r="CL99" s="34"/>
      <c r="CM99" s="51"/>
      <c r="CN99" s="54">
        <f>LOOKUP(Y99,SACM!$A$2:$A$163,SACM!$A$2:$A$163)</f>
        <v>7514322</v>
      </c>
      <c r="CO99" s="24">
        <v>43055</v>
      </c>
      <c r="CP99" s="21">
        <v>726</v>
      </c>
      <c r="CQ99" s="21">
        <v>162</v>
      </c>
      <c r="CR99" s="21">
        <v>0</v>
      </c>
      <c r="CS99" s="21">
        <v>3</v>
      </c>
      <c r="CT99" s="21">
        <v>4</v>
      </c>
      <c r="CU99" s="21">
        <v>-2</v>
      </c>
      <c r="CV99" s="21">
        <f t="shared" si="26"/>
        <v>3859008.84</v>
      </c>
      <c r="CW99" s="23">
        <v>-3859008.84</v>
      </c>
      <c r="CX99" s="22" t="s">
        <v>503</v>
      </c>
      <c r="CY99" s="21">
        <v>2</v>
      </c>
      <c r="CZ99" s="20">
        <v>43055.443530092591</v>
      </c>
      <c r="DA99" s="22" t="s">
        <v>501</v>
      </c>
      <c r="DB99" s="21">
        <v>6832902</v>
      </c>
      <c r="DC99" s="22" t="s">
        <v>526</v>
      </c>
      <c r="DD99" s="21">
        <v>85993</v>
      </c>
      <c r="DE99" s="21">
        <v>2</v>
      </c>
      <c r="DF99" s="22">
        <v>0</v>
      </c>
      <c r="DG99" s="21">
        <v>0</v>
      </c>
      <c r="DH99" s="22" t="s">
        <v>490</v>
      </c>
      <c r="DI99" s="22">
        <v>0</v>
      </c>
      <c r="DJ99" s="22">
        <v>0</v>
      </c>
      <c r="DK99" s="22">
        <v>0</v>
      </c>
      <c r="DL99" s="22" t="s">
        <v>499</v>
      </c>
      <c r="DM99" s="26">
        <v>43055.581620370373</v>
      </c>
      <c r="DN99" s="20" t="s">
        <v>503</v>
      </c>
      <c r="DO99" s="22">
        <v>0</v>
      </c>
      <c r="DP99" s="59">
        <v>30897541</v>
      </c>
      <c r="DQ99" s="22" t="s">
        <v>525</v>
      </c>
      <c r="DR99" s="22">
        <v>0</v>
      </c>
      <c r="DS99" s="22">
        <v>0</v>
      </c>
      <c r="DT99" s="22">
        <v>0</v>
      </c>
      <c r="DU99" s="21">
        <v>0</v>
      </c>
      <c r="DV99" s="21">
        <v>0</v>
      </c>
      <c r="DW99" s="22">
        <v>0</v>
      </c>
      <c r="DX99" s="25" t="s">
        <v>31</v>
      </c>
      <c r="DY99" s="25" t="s">
        <v>32</v>
      </c>
      <c r="DZ99" s="22">
        <v>0</v>
      </c>
      <c r="EA99" s="22">
        <v>0</v>
      </c>
      <c r="EB99" s="22">
        <v>0</v>
      </c>
      <c r="EC99" s="22" t="s">
        <v>496</v>
      </c>
      <c r="ED99" s="22">
        <v>0</v>
      </c>
      <c r="EE99" s="22" t="s">
        <v>21</v>
      </c>
      <c r="EF99" s="22">
        <v>0</v>
      </c>
      <c r="EG99" s="22" t="s">
        <v>490</v>
      </c>
      <c r="EH99" s="25">
        <v>28856919</v>
      </c>
      <c r="EI99" s="21">
        <v>0</v>
      </c>
      <c r="EJ99" s="21">
        <v>3</v>
      </c>
      <c r="EK99" s="21">
        <v>0</v>
      </c>
      <c r="EL99" s="22" t="s">
        <v>490</v>
      </c>
      <c r="EM99" s="22">
        <v>0</v>
      </c>
      <c r="EN99" s="22">
        <v>0</v>
      </c>
      <c r="EO99" s="22" t="s">
        <v>490</v>
      </c>
      <c r="EP99" s="22">
        <v>1</v>
      </c>
      <c r="EQ99" s="21">
        <v>0</v>
      </c>
      <c r="ER99" s="22">
        <v>402</v>
      </c>
      <c r="ES99" s="21">
        <v>4</v>
      </c>
      <c r="ET99" s="21">
        <v>0</v>
      </c>
      <c r="EU99" s="22" t="s">
        <v>490</v>
      </c>
      <c r="EV99" s="22" t="s">
        <v>524</v>
      </c>
      <c r="EW99" s="22">
        <v>0</v>
      </c>
      <c r="EX99" s="22">
        <v>0</v>
      </c>
      <c r="EY99" s="22">
        <v>0</v>
      </c>
      <c r="EZ99" s="22">
        <v>0</v>
      </c>
      <c r="FA99" s="22" t="s">
        <v>490</v>
      </c>
      <c r="FB99" s="22">
        <v>0</v>
      </c>
      <c r="FC99" s="22">
        <v>0</v>
      </c>
      <c r="FD99" s="22" t="s">
        <v>494</v>
      </c>
      <c r="FE99" s="22">
        <v>0</v>
      </c>
      <c r="FF99" s="22" t="s">
        <v>493</v>
      </c>
      <c r="FG99" s="22" t="s">
        <v>492</v>
      </c>
      <c r="FH99" s="22">
        <v>0</v>
      </c>
      <c r="FI99" s="22" t="s">
        <v>491</v>
      </c>
      <c r="FJ99" s="22">
        <v>0</v>
      </c>
      <c r="FK99" s="22" t="s">
        <v>503</v>
      </c>
      <c r="FL99" s="22">
        <v>-3859008.84</v>
      </c>
      <c r="FM99" s="21" t="s">
        <v>490</v>
      </c>
      <c r="FN99" s="22">
        <v>0</v>
      </c>
      <c r="FO99" s="22">
        <v>0</v>
      </c>
      <c r="FP99" s="22" t="s">
        <v>490</v>
      </c>
      <c r="FQ99" s="22">
        <v>0</v>
      </c>
      <c r="FR99" s="22">
        <v>0</v>
      </c>
      <c r="FS99" s="25" t="s">
        <v>20</v>
      </c>
      <c r="FT99" s="22">
        <v>0</v>
      </c>
      <c r="FU99" s="26">
        <v>43055.581620370373</v>
      </c>
      <c r="FV99" s="20" t="s">
        <v>21</v>
      </c>
      <c r="FW99" s="22">
        <v>0</v>
      </c>
      <c r="FX99" s="22">
        <v>0</v>
      </c>
      <c r="FY99" s="22">
        <v>0</v>
      </c>
      <c r="FZ99" s="22">
        <v>41068</v>
      </c>
      <c r="GA99" s="33" t="s">
        <v>490</v>
      </c>
      <c r="GB99" s="4"/>
    </row>
    <row r="100" spans="1:184">
      <c r="A100" s="32">
        <v>43055</v>
      </c>
      <c r="B100" s="20">
        <v>43055.594629629632</v>
      </c>
      <c r="C100" s="21">
        <v>9976747</v>
      </c>
      <c r="D100" s="22" t="s">
        <v>359</v>
      </c>
      <c r="E100" s="22" t="s">
        <v>38</v>
      </c>
      <c r="F100" s="67">
        <v>30897541</v>
      </c>
      <c r="G100" s="44"/>
      <c r="H100" s="44"/>
      <c r="I100" s="44"/>
      <c r="J100" s="44" t="s">
        <v>358</v>
      </c>
      <c r="K100" s="44"/>
      <c r="L100" s="44"/>
      <c r="M100" s="25" t="str">
        <f t="shared" si="18"/>
        <v>MATCH</v>
      </c>
      <c r="N100" s="64">
        <v>6477.52</v>
      </c>
      <c r="O100" s="25" t="str">
        <f t="shared" si="19"/>
        <v>MATCH</v>
      </c>
      <c r="P100" s="64">
        <v>6477.52</v>
      </c>
      <c r="Q100" s="68">
        <v>43055</v>
      </c>
      <c r="R100" s="68">
        <v>43055.594629629632</v>
      </c>
      <c r="S100" s="44" t="s">
        <v>27</v>
      </c>
      <c r="T100" s="44"/>
      <c r="U100" s="44"/>
      <c r="V100" s="44"/>
      <c r="W100" s="44"/>
      <c r="X100" s="25" t="str">
        <f t="shared" si="20"/>
        <v>MATCH</v>
      </c>
      <c r="Y100" s="69">
        <v>7510311</v>
      </c>
      <c r="Z100" s="25" t="str">
        <f t="shared" si="21"/>
        <v>MATCH</v>
      </c>
      <c r="AA100" s="44" t="s">
        <v>1</v>
      </c>
      <c r="AB100" s="44" t="s">
        <v>3</v>
      </c>
      <c r="AC100" s="44"/>
      <c r="AD100" s="44" t="s">
        <v>22</v>
      </c>
      <c r="AE100" s="44" t="s">
        <v>34</v>
      </c>
      <c r="AF100" s="44" t="s">
        <v>20</v>
      </c>
      <c r="AG100" s="44"/>
      <c r="AH100" s="44"/>
      <c r="AI100" s="44" t="s">
        <v>33</v>
      </c>
      <c r="AJ100" s="44" t="s">
        <v>20</v>
      </c>
      <c r="AK100" s="44" t="s">
        <v>33</v>
      </c>
      <c r="AL100" s="44"/>
      <c r="AM100" s="44"/>
      <c r="AN100" s="44"/>
      <c r="AO100" s="44"/>
      <c r="AP100" s="44"/>
      <c r="AQ100" s="25" t="str">
        <f t="shared" si="22"/>
        <v>MATCH</v>
      </c>
      <c r="AR100" s="44" t="s">
        <v>296</v>
      </c>
      <c r="AS100" s="44"/>
      <c r="AT100" s="25" t="str">
        <f t="shared" si="23"/>
        <v>MATCH</v>
      </c>
      <c r="AU100" s="44" t="s">
        <v>295</v>
      </c>
      <c r="AV100" s="44"/>
      <c r="AW100" s="44"/>
      <c r="AX100" s="44"/>
      <c r="AY100" s="44" t="s">
        <v>62</v>
      </c>
      <c r="AZ100" s="44" t="s">
        <v>357</v>
      </c>
      <c r="BA100" s="44" t="s">
        <v>357</v>
      </c>
      <c r="BB100" s="44" t="s">
        <v>356</v>
      </c>
      <c r="BC100" s="44" t="s">
        <v>355</v>
      </c>
      <c r="BD100" s="44"/>
      <c r="BE100" s="44" t="s">
        <v>59</v>
      </c>
      <c r="BF100" s="44" t="s">
        <v>354</v>
      </c>
      <c r="BG100" s="44" t="s">
        <v>354</v>
      </c>
      <c r="BH100" s="44"/>
      <c r="BI100" s="44"/>
      <c r="BJ100" s="44"/>
      <c r="BK100" s="44"/>
      <c r="BL100" s="44"/>
      <c r="BM100" s="44"/>
      <c r="BN100" s="44"/>
      <c r="BO100" s="44"/>
      <c r="BP100" s="44"/>
      <c r="BQ100" s="44"/>
      <c r="BR100" s="44" t="s">
        <v>27</v>
      </c>
      <c r="BS100" s="44" t="s">
        <v>26</v>
      </c>
      <c r="BT100" s="44" t="s">
        <v>0</v>
      </c>
      <c r="BU100" s="44" t="s">
        <v>4</v>
      </c>
      <c r="BV100" s="44" t="s">
        <v>25</v>
      </c>
      <c r="BW100" s="44" t="s">
        <v>24</v>
      </c>
      <c r="BX100" s="25" t="str">
        <f t="shared" si="24"/>
        <v>MATCH</v>
      </c>
      <c r="BY100" s="69">
        <v>28853654</v>
      </c>
      <c r="BZ100" s="25" t="str">
        <f t="shared" si="25"/>
        <v>MATCH</v>
      </c>
      <c r="CA100" s="22" t="s">
        <v>3</v>
      </c>
      <c r="CB100" s="22"/>
      <c r="CC100" s="22"/>
      <c r="CD100" s="22" t="s">
        <v>23</v>
      </c>
      <c r="CE100" s="22" t="s">
        <v>22</v>
      </c>
      <c r="CF100" s="22"/>
      <c r="CG100" s="22"/>
      <c r="CH100" s="22"/>
      <c r="CI100" s="22" t="s">
        <v>21</v>
      </c>
      <c r="CJ100" s="22" t="s">
        <v>1</v>
      </c>
      <c r="CK100" s="22"/>
      <c r="CL100" s="34"/>
      <c r="CM100" s="51"/>
      <c r="CN100" s="54">
        <f>LOOKUP(Y100,SACM!$A$2:$A$163,SACM!$A$2:$A$163)</f>
        <v>7510311</v>
      </c>
      <c r="CO100" s="24">
        <v>43055</v>
      </c>
      <c r="CP100" s="21">
        <v>726</v>
      </c>
      <c r="CQ100" s="21">
        <v>21162</v>
      </c>
      <c r="CR100" s="21">
        <v>0</v>
      </c>
      <c r="CS100" s="21">
        <v>1</v>
      </c>
      <c r="CT100" s="21">
        <v>2</v>
      </c>
      <c r="CU100" s="21">
        <v>-2</v>
      </c>
      <c r="CV100" s="21">
        <f t="shared" si="26"/>
        <v>6477.52</v>
      </c>
      <c r="CW100" s="23">
        <v>-6477.52</v>
      </c>
      <c r="CX100" s="22" t="s">
        <v>545</v>
      </c>
      <c r="CY100" s="21">
        <v>1</v>
      </c>
      <c r="CZ100" s="20">
        <v>43053.62259259259</v>
      </c>
      <c r="DA100" s="22" t="s">
        <v>501</v>
      </c>
      <c r="DB100" s="21">
        <v>6828891</v>
      </c>
      <c r="DC100" s="22" t="s">
        <v>526</v>
      </c>
      <c r="DD100" s="21">
        <v>85919</v>
      </c>
      <c r="DE100" s="21">
        <v>2</v>
      </c>
      <c r="DF100" s="22">
        <v>0</v>
      </c>
      <c r="DG100" s="21">
        <v>0</v>
      </c>
      <c r="DH100" s="22" t="s">
        <v>490</v>
      </c>
      <c r="DI100" s="22">
        <v>0</v>
      </c>
      <c r="DJ100" s="22">
        <v>0</v>
      </c>
      <c r="DK100" s="22">
        <v>0</v>
      </c>
      <c r="DL100" s="22" t="s">
        <v>499</v>
      </c>
      <c r="DM100" s="26">
        <v>43055.386307870373</v>
      </c>
      <c r="DN100" s="20" t="s">
        <v>544</v>
      </c>
      <c r="DO100" s="22">
        <v>0</v>
      </c>
      <c r="DP100" s="59">
        <v>30897541</v>
      </c>
      <c r="DQ100" s="22" t="s">
        <v>525</v>
      </c>
      <c r="DR100" s="22">
        <v>0</v>
      </c>
      <c r="DS100" s="22">
        <v>0</v>
      </c>
      <c r="DT100" s="22">
        <v>0</v>
      </c>
      <c r="DU100" s="21">
        <v>0</v>
      </c>
      <c r="DV100" s="21">
        <v>0</v>
      </c>
      <c r="DW100" s="22">
        <v>0</v>
      </c>
      <c r="DX100" s="25" t="s">
        <v>295</v>
      </c>
      <c r="DY100" s="25" t="s">
        <v>296</v>
      </c>
      <c r="DZ100" s="22">
        <v>0</v>
      </c>
      <c r="EA100" s="22">
        <v>0</v>
      </c>
      <c r="EB100" s="22">
        <v>0</v>
      </c>
      <c r="EC100" s="22" t="s">
        <v>496</v>
      </c>
      <c r="ED100" s="22">
        <v>0</v>
      </c>
      <c r="EE100" s="22" t="s">
        <v>21</v>
      </c>
      <c r="EF100" s="22">
        <v>0</v>
      </c>
      <c r="EG100" s="22" t="s">
        <v>490</v>
      </c>
      <c r="EH100" s="25">
        <v>28853654</v>
      </c>
      <c r="EI100" s="21">
        <v>0</v>
      </c>
      <c r="EJ100" s="21">
        <v>1</v>
      </c>
      <c r="EK100" s="21">
        <v>0</v>
      </c>
      <c r="EL100" s="22" t="s">
        <v>490</v>
      </c>
      <c r="EM100" s="22">
        <v>0</v>
      </c>
      <c r="EN100" s="22">
        <v>0</v>
      </c>
      <c r="EO100" s="22" t="s">
        <v>490</v>
      </c>
      <c r="EP100" s="22">
        <v>1</v>
      </c>
      <c r="EQ100" s="21">
        <v>0</v>
      </c>
      <c r="ER100" s="22">
        <v>542</v>
      </c>
      <c r="ES100" s="21">
        <v>561</v>
      </c>
      <c r="ET100" s="21">
        <v>0</v>
      </c>
      <c r="EU100" s="22" t="s">
        <v>490</v>
      </c>
      <c r="EV100" s="22" t="s">
        <v>524</v>
      </c>
      <c r="EW100" s="22">
        <v>0</v>
      </c>
      <c r="EX100" s="22">
        <v>0</v>
      </c>
      <c r="EY100" s="22">
        <v>0</v>
      </c>
      <c r="EZ100" s="22">
        <v>0</v>
      </c>
      <c r="FA100" s="22" t="s">
        <v>490</v>
      </c>
      <c r="FB100" s="22">
        <v>0</v>
      </c>
      <c r="FC100" s="22">
        <v>0</v>
      </c>
      <c r="FD100" s="22" t="s">
        <v>494</v>
      </c>
      <c r="FE100" s="22">
        <v>0</v>
      </c>
      <c r="FF100" s="22" t="s">
        <v>493</v>
      </c>
      <c r="FG100" s="22" t="s">
        <v>492</v>
      </c>
      <c r="FH100" s="22">
        <v>0</v>
      </c>
      <c r="FI100" s="22" t="s">
        <v>491</v>
      </c>
      <c r="FJ100" s="22">
        <v>0</v>
      </c>
      <c r="FK100" s="22" t="s">
        <v>544</v>
      </c>
      <c r="FL100" s="22">
        <v>-6477.52</v>
      </c>
      <c r="FM100" s="21" t="s">
        <v>490</v>
      </c>
      <c r="FN100" s="22">
        <v>0</v>
      </c>
      <c r="FO100" s="22">
        <v>0</v>
      </c>
      <c r="FP100" s="22" t="s">
        <v>490</v>
      </c>
      <c r="FQ100" s="22">
        <v>0</v>
      </c>
      <c r="FR100" s="22">
        <v>0</v>
      </c>
      <c r="FS100" s="25" t="s">
        <v>20</v>
      </c>
      <c r="FT100" s="22">
        <v>0</v>
      </c>
      <c r="FU100" s="26">
        <v>43055.386307870373</v>
      </c>
      <c r="FV100" s="20" t="s">
        <v>543</v>
      </c>
      <c r="FW100" s="22">
        <v>0</v>
      </c>
      <c r="FX100" s="22">
        <v>0</v>
      </c>
      <c r="FY100" s="22">
        <v>0</v>
      </c>
      <c r="FZ100" s="22">
        <v>43053</v>
      </c>
      <c r="GA100" s="33" t="s">
        <v>490</v>
      </c>
      <c r="GB100" s="4"/>
    </row>
    <row r="101" spans="1:184">
      <c r="A101" s="32">
        <v>43055</v>
      </c>
      <c r="B101" s="20">
        <v>43055.602511574078</v>
      </c>
      <c r="C101" s="21">
        <v>9976752</v>
      </c>
      <c r="D101" s="22" t="s">
        <v>267</v>
      </c>
      <c r="E101" s="22" t="s">
        <v>38</v>
      </c>
      <c r="F101" s="67">
        <v>8015872</v>
      </c>
      <c r="G101" s="44"/>
      <c r="H101" s="44"/>
      <c r="I101" s="44"/>
      <c r="J101" s="44" t="s">
        <v>266</v>
      </c>
      <c r="K101" s="44"/>
      <c r="L101" s="44"/>
      <c r="M101" s="25" t="str">
        <f t="shared" ref="M101:M132" si="27">IF(F101=DP101,"MATCH","DIFFERENCE")</f>
        <v>MATCH</v>
      </c>
      <c r="N101" s="64">
        <v>15000000</v>
      </c>
      <c r="O101" s="25" t="str">
        <f t="shared" ref="O101:O132" si="28">IF(N101=CV101,"MATCH","DIFFERENCE")</f>
        <v>MATCH</v>
      </c>
      <c r="P101" s="64">
        <v>19752750</v>
      </c>
      <c r="Q101" s="68">
        <v>43055</v>
      </c>
      <c r="R101" s="68">
        <v>43055.602511574078</v>
      </c>
      <c r="S101" s="44" t="s">
        <v>169</v>
      </c>
      <c r="T101" s="44"/>
      <c r="U101" s="44"/>
      <c r="V101" s="44"/>
      <c r="W101" s="44"/>
      <c r="X101" s="25" t="str">
        <f t="shared" ref="X101:X132" si="29">IF(Q101=CO101,"MATCH","DIFFERENCE")</f>
        <v>MATCH</v>
      </c>
      <c r="Y101" s="69">
        <v>7514090</v>
      </c>
      <c r="Z101" s="25" t="str">
        <f t="shared" ref="Z101:Z132" si="30">IF(Y101=CN101,"MATCH","DIFFERENCE")</f>
        <v>MATCH</v>
      </c>
      <c r="AA101" s="44" t="s">
        <v>1</v>
      </c>
      <c r="AB101" s="44" t="s">
        <v>9</v>
      </c>
      <c r="AC101" s="44" t="s">
        <v>265</v>
      </c>
      <c r="AD101" s="44" t="s">
        <v>22</v>
      </c>
      <c r="AE101" s="44" t="s">
        <v>34</v>
      </c>
      <c r="AF101" s="44" t="s">
        <v>20</v>
      </c>
      <c r="AG101" s="44"/>
      <c r="AH101" s="44"/>
      <c r="AI101" s="44" t="s">
        <v>33</v>
      </c>
      <c r="AJ101" s="44" t="s">
        <v>20</v>
      </c>
      <c r="AK101" s="44" t="s">
        <v>33</v>
      </c>
      <c r="AL101" s="44"/>
      <c r="AM101" s="44"/>
      <c r="AN101" s="44"/>
      <c r="AO101" s="44"/>
      <c r="AP101" s="44"/>
      <c r="AQ101" s="25" t="str">
        <f t="shared" ref="AQ101:AQ132" si="31">IF(AF101=FS101,"MATCH","DIFFERENCE")</f>
        <v>MATCH</v>
      </c>
      <c r="AR101" s="44" t="s">
        <v>173</v>
      </c>
      <c r="AS101" s="44"/>
      <c r="AT101" s="25" t="str">
        <f t="shared" ref="AT101:AT132" si="32">IF(AR101=DY101,"MATCH","DIFFERENCE")</f>
        <v>MATCH</v>
      </c>
      <c r="AU101" s="44" t="s">
        <v>172</v>
      </c>
      <c r="AV101" s="44"/>
      <c r="AW101" s="44"/>
      <c r="AX101" s="44"/>
      <c r="AY101" s="44" t="s">
        <v>72</v>
      </c>
      <c r="AZ101" s="44" t="s">
        <v>264</v>
      </c>
      <c r="BA101" s="44" t="s">
        <v>264</v>
      </c>
      <c r="BB101" s="44" t="s">
        <v>263</v>
      </c>
      <c r="BC101" s="44" t="s">
        <v>262</v>
      </c>
      <c r="BD101" s="44"/>
      <c r="BE101" s="44" t="s">
        <v>261</v>
      </c>
      <c r="BF101" s="44" t="s">
        <v>260</v>
      </c>
      <c r="BG101" s="44" t="s">
        <v>260</v>
      </c>
      <c r="BH101" s="44" t="s">
        <v>259</v>
      </c>
      <c r="BI101" s="44" t="s">
        <v>184</v>
      </c>
      <c r="BJ101" s="44"/>
      <c r="BK101" s="44" t="s">
        <v>183</v>
      </c>
      <c r="BL101" s="44" t="s">
        <v>196</v>
      </c>
      <c r="BM101" s="44" t="s">
        <v>196</v>
      </c>
      <c r="BN101" s="44" t="s">
        <v>195</v>
      </c>
      <c r="BO101" s="44" t="s">
        <v>184</v>
      </c>
      <c r="BP101" s="44"/>
      <c r="BQ101" s="44" t="s">
        <v>183</v>
      </c>
      <c r="BR101" s="44" t="s">
        <v>169</v>
      </c>
      <c r="BS101" s="44" t="s">
        <v>168</v>
      </c>
      <c r="BT101" s="44" t="s">
        <v>167</v>
      </c>
      <c r="BU101" s="44" t="s">
        <v>166</v>
      </c>
      <c r="BV101" s="44" t="s">
        <v>165</v>
      </c>
      <c r="BW101" s="44" t="s">
        <v>164</v>
      </c>
      <c r="BX101" s="25" t="str">
        <f t="shared" ref="BX101:BX132" si="33">IF(AU101=DX101,"MATCH","DIFFERENCE")</f>
        <v>MATCH</v>
      </c>
      <c r="BY101" s="69">
        <v>28853695</v>
      </c>
      <c r="BZ101" s="25" t="str">
        <f t="shared" ref="BZ101:BZ132" si="34">IF(BY101=EH101,"MATCH","DIFFERENCE")</f>
        <v>MATCH</v>
      </c>
      <c r="CA101" s="22" t="s">
        <v>9</v>
      </c>
      <c r="CB101" s="22"/>
      <c r="CC101" s="22"/>
      <c r="CD101" s="22" t="s">
        <v>23</v>
      </c>
      <c r="CE101" s="22" t="s">
        <v>22</v>
      </c>
      <c r="CF101" s="22"/>
      <c r="CG101" s="22"/>
      <c r="CH101" s="22"/>
      <c r="CI101" s="22" t="s">
        <v>21</v>
      </c>
      <c r="CJ101" s="22" t="s">
        <v>1</v>
      </c>
      <c r="CK101" s="22"/>
      <c r="CL101" s="34"/>
      <c r="CM101" s="51"/>
      <c r="CN101" s="54">
        <f>LOOKUP(Y101,SACM!$A$2:$A$163,SACM!$A$2:$A$163)</f>
        <v>7514090</v>
      </c>
      <c r="CO101" s="24">
        <v>43055</v>
      </c>
      <c r="CP101" s="21">
        <v>770</v>
      </c>
      <c r="CQ101" s="21">
        <v>22530</v>
      </c>
      <c r="CR101" s="21">
        <v>2</v>
      </c>
      <c r="CS101" s="21">
        <v>1</v>
      </c>
      <c r="CT101" s="21">
        <v>3</v>
      </c>
      <c r="CU101" s="21">
        <v>-2</v>
      </c>
      <c r="CV101" s="21">
        <f t="shared" ref="CV101:CV132" si="35">CW101*-1</f>
        <v>15000000</v>
      </c>
      <c r="CW101" s="23">
        <v>-15000000</v>
      </c>
      <c r="CX101" s="22" t="s">
        <v>522</v>
      </c>
      <c r="CY101" s="21">
        <v>1</v>
      </c>
      <c r="CZ101" s="20">
        <v>43055.283888888887</v>
      </c>
      <c r="DA101" s="22" t="s">
        <v>501</v>
      </c>
      <c r="DB101" s="21">
        <v>6832670</v>
      </c>
      <c r="DC101" s="22" t="s">
        <v>553</v>
      </c>
      <c r="DD101" s="21">
        <v>85982</v>
      </c>
      <c r="DE101" s="21">
        <v>2</v>
      </c>
      <c r="DF101" s="22">
        <v>0</v>
      </c>
      <c r="DG101" s="21">
        <v>0</v>
      </c>
      <c r="DH101" s="22" t="s">
        <v>490</v>
      </c>
      <c r="DI101" s="22">
        <v>0</v>
      </c>
      <c r="DJ101" s="22">
        <v>0</v>
      </c>
      <c r="DK101" s="22">
        <v>0</v>
      </c>
      <c r="DL101" s="22" t="s">
        <v>499</v>
      </c>
      <c r="DM101" s="26">
        <v>43055.394189814811</v>
      </c>
      <c r="DN101" s="20" t="s">
        <v>552</v>
      </c>
      <c r="DO101" s="22">
        <v>0</v>
      </c>
      <c r="DP101" s="59">
        <v>8015872</v>
      </c>
      <c r="DQ101" s="22" t="s">
        <v>534</v>
      </c>
      <c r="DR101" s="22">
        <v>0</v>
      </c>
      <c r="DS101" s="22">
        <v>0</v>
      </c>
      <c r="DT101" s="22">
        <v>0</v>
      </c>
      <c r="DU101" s="21">
        <v>0</v>
      </c>
      <c r="DV101" s="21">
        <v>0</v>
      </c>
      <c r="DW101" s="22">
        <v>0</v>
      </c>
      <c r="DX101" s="25" t="s">
        <v>172</v>
      </c>
      <c r="DY101" s="25" t="s">
        <v>173</v>
      </c>
      <c r="DZ101" s="22">
        <v>0</v>
      </c>
      <c r="EA101" s="22">
        <v>0</v>
      </c>
      <c r="EB101" s="22">
        <v>0</v>
      </c>
      <c r="EC101" s="22" t="s">
        <v>496</v>
      </c>
      <c r="ED101" s="22">
        <v>0</v>
      </c>
      <c r="EE101" s="22" t="s">
        <v>21</v>
      </c>
      <c r="EF101" s="22">
        <v>0</v>
      </c>
      <c r="EG101" s="22" t="s">
        <v>490</v>
      </c>
      <c r="EH101" s="25">
        <v>28853695</v>
      </c>
      <c r="EI101" s="21">
        <v>0</v>
      </c>
      <c r="EJ101" s="21">
        <v>3</v>
      </c>
      <c r="EK101" s="21">
        <v>0</v>
      </c>
      <c r="EL101" s="22" t="s">
        <v>490</v>
      </c>
      <c r="EM101" s="22">
        <v>0</v>
      </c>
      <c r="EN101" s="22">
        <v>0</v>
      </c>
      <c r="EO101" s="22" t="s">
        <v>490</v>
      </c>
      <c r="EP101" s="22">
        <v>1</v>
      </c>
      <c r="EQ101" s="21">
        <v>0</v>
      </c>
      <c r="ER101" s="22">
        <v>921</v>
      </c>
      <c r="ES101" s="21">
        <v>861</v>
      </c>
      <c r="ET101" s="21">
        <v>0</v>
      </c>
      <c r="EU101" s="22" t="s">
        <v>490</v>
      </c>
      <c r="EV101" s="22" t="s">
        <v>517</v>
      </c>
      <c r="EW101" s="22">
        <v>0</v>
      </c>
      <c r="EX101" s="22">
        <v>0</v>
      </c>
      <c r="EY101" s="22">
        <v>0</v>
      </c>
      <c r="EZ101" s="22">
        <v>0</v>
      </c>
      <c r="FA101" s="22" t="s">
        <v>490</v>
      </c>
      <c r="FB101" s="22">
        <v>0</v>
      </c>
      <c r="FC101" s="22">
        <v>0</v>
      </c>
      <c r="FD101" s="22" t="s">
        <v>494</v>
      </c>
      <c r="FE101" s="22">
        <v>0</v>
      </c>
      <c r="FF101" s="22" t="s">
        <v>493</v>
      </c>
      <c r="FG101" s="22" t="s">
        <v>492</v>
      </c>
      <c r="FH101" s="22">
        <v>0</v>
      </c>
      <c r="FI101" s="22" t="s">
        <v>491</v>
      </c>
      <c r="FJ101" s="22">
        <v>0</v>
      </c>
      <c r="FK101" s="22">
        <v>0</v>
      </c>
      <c r="FL101" s="22">
        <v>-15000000</v>
      </c>
      <c r="FM101" s="21" t="s">
        <v>490</v>
      </c>
      <c r="FN101" s="22">
        <v>0</v>
      </c>
      <c r="FO101" s="22">
        <v>0</v>
      </c>
      <c r="FP101" s="22" t="s">
        <v>490</v>
      </c>
      <c r="FQ101" s="22">
        <v>0</v>
      </c>
      <c r="FR101" s="22">
        <v>0</v>
      </c>
      <c r="FS101" s="25" t="s">
        <v>20</v>
      </c>
      <c r="FT101" s="22">
        <v>0</v>
      </c>
      <c r="FU101" s="26">
        <v>43055.394189814811</v>
      </c>
      <c r="FV101" s="20" t="s">
        <v>21</v>
      </c>
      <c r="FW101" s="22">
        <v>0</v>
      </c>
      <c r="FX101" s="22">
        <v>0</v>
      </c>
      <c r="FY101" s="22">
        <v>0</v>
      </c>
      <c r="FZ101" s="22">
        <v>43055</v>
      </c>
      <c r="GA101" s="33" t="s">
        <v>490</v>
      </c>
      <c r="GB101" s="4"/>
    </row>
    <row r="102" spans="1:184">
      <c r="A102" s="32">
        <v>43055</v>
      </c>
      <c r="B102" s="20">
        <v>43055.603530092594</v>
      </c>
      <c r="C102" s="21">
        <v>9976754</v>
      </c>
      <c r="D102" s="22" t="s">
        <v>256</v>
      </c>
      <c r="E102" s="22" t="s">
        <v>38</v>
      </c>
      <c r="F102" s="67">
        <v>13402762</v>
      </c>
      <c r="G102" s="44"/>
      <c r="H102" s="44"/>
      <c r="I102" s="44"/>
      <c r="J102" s="44" t="s">
        <v>255</v>
      </c>
      <c r="K102" s="44"/>
      <c r="L102" s="44"/>
      <c r="M102" s="25" t="str">
        <f t="shared" si="27"/>
        <v>MATCH</v>
      </c>
      <c r="N102" s="64">
        <v>611096.72</v>
      </c>
      <c r="O102" s="25" t="str">
        <f t="shared" si="28"/>
        <v>MATCH</v>
      </c>
      <c r="P102" s="64">
        <v>720849.69091200002</v>
      </c>
      <c r="Q102" s="68">
        <v>43055</v>
      </c>
      <c r="R102" s="68">
        <v>43055.603530092594</v>
      </c>
      <c r="S102" s="44" t="s">
        <v>27</v>
      </c>
      <c r="T102" s="44"/>
      <c r="U102" s="44" t="s">
        <v>13</v>
      </c>
      <c r="V102" s="44"/>
      <c r="W102" s="44"/>
      <c r="X102" s="25" t="str">
        <f t="shared" si="29"/>
        <v>MATCH</v>
      </c>
      <c r="Y102" s="69">
        <v>7514095</v>
      </c>
      <c r="Z102" s="25" t="str">
        <f t="shared" si="30"/>
        <v>MATCH</v>
      </c>
      <c r="AA102" s="44" t="s">
        <v>1</v>
      </c>
      <c r="AB102" s="44" t="s">
        <v>7</v>
      </c>
      <c r="AC102" s="44"/>
      <c r="AD102" s="44" t="s">
        <v>23</v>
      </c>
      <c r="AE102" s="44" t="s">
        <v>34</v>
      </c>
      <c r="AF102" s="44" t="s">
        <v>20</v>
      </c>
      <c r="AG102" s="44"/>
      <c r="AH102" s="44"/>
      <c r="AI102" s="44" t="s">
        <v>33</v>
      </c>
      <c r="AJ102" s="44" t="s">
        <v>48</v>
      </c>
      <c r="AK102" s="44" t="s">
        <v>33</v>
      </c>
      <c r="AL102" s="44"/>
      <c r="AM102" s="44"/>
      <c r="AN102" s="44"/>
      <c r="AO102" s="44"/>
      <c r="AP102" s="44"/>
      <c r="AQ102" s="25" t="str">
        <f t="shared" si="31"/>
        <v>MATCH</v>
      </c>
      <c r="AR102" s="44" t="s">
        <v>63</v>
      </c>
      <c r="AS102" s="44"/>
      <c r="AT102" s="25" t="str">
        <f t="shared" si="32"/>
        <v>MATCH</v>
      </c>
      <c r="AU102" s="44" t="s">
        <v>31</v>
      </c>
      <c r="AV102" s="44"/>
      <c r="AW102" s="44"/>
      <c r="AX102" s="44"/>
      <c r="AY102" s="44"/>
      <c r="AZ102" s="44" t="s">
        <v>254</v>
      </c>
      <c r="BA102" s="44" t="s">
        <v>254</v>
      </c>
      <c r="BB102" s="44" t="s">
        <v>253</v>
      </c>
      <c r="BC102" s="44"/>
      <c r="BD102" s="44"/>
      <c r="BE102" s="44"/>
      <c r="BF102" s="44" t="s">
        <v>252</v>
      </c>
      <c r="BG102" s="44" t="s">
        <v>252</v>
      </c>
      <c r="BH102" s="44" t="s">
        <v>251</v>
      </c>
      <c r="BI102" s="44" t="s">
        <v>250</v>
      </c>
      <c r="BJ102" s="44"/>
      <c r="BK102" s="44" t="s">
        <v>249</v>
      </c>
      <c r="BL102" s="44"/>
      <c r="BM102" s="44"/>
      <c r="BN102" s="44"/>
      <c r="BO102" s="44"/>
      <c r="BP102" s="44"/>
      <c r="BQ102" s="44"/>
      <c r="BR102" s="44" t="s">
        <v>27</v>
      </c>
      <c r="BS102" s="44" t="s">
        <v>26</v>
      </c>
      <c r="BT102" s="44" t="s">
        <v>0</v>
      </c>
      <c r="BU102" s="44" t="s">
        <v>4</v>
      </c>
      <c r="BV102" s="44" t="s">
        <v>25</v>
      </c>
      <c r="BW102" s="44" t="s">
        <v>24</v>
      </c>
      <c r="BX102" s="25" t="str">
        <f t="shared" si="33"/>
        <v>MATCH</v>
      </c>
      <c r="BY102" s="69">
        <v>28853698</v>
      </c>
      <c r="BZ102" s="25" t="str">
        <f t="shared" si="34"/>
        <v>MATCH</v>
      </c>
      <c r="CA102" s="22" t="s">
        <v>7</v>
      </c>
      <c r="CB102" s="22"/>
      <c r="CC102" s="22"/>
      <c r="CD102" s="22" t="s">
        <v>22</v>
      </c>
      <c r="CE102" s="22" t="s">
        <v>22</v>
      </c>
      <c r="CF102" s="22"/>
      <c r="CG102" s="22"/>
      <c r="CH102" s="22"/>
      <c r="CI102" s="22" t="s">
        <v>21</v>
      </c>
      <c r="CJ102" s="22" t="s">
        <v>1</v>
      </c>
      <c r="CK102" s="22"/>
      <c r="CL102" s="34"/>
      <c r="CM102" s="51"/>
      <c r="CN102" s="54">
        <f>LOOKUP(Y102,SACM!$A$2:$A$163,SACM!$A$2:$A$163)</f>
        <v>7514095</v>
      </c>
      <c r="CO102" s="24">
        <v>43055</v>
      </c>
      <c r="CP102" s="21">
        <v>726</v>
      </c>
      <c r="CQ102" s="21">
        <v>425</v>
      </c>
      <c r="CR102" s="21">
        <v>21</v>
      </c>
      <c r="CS102" s="21">
        <v>3</v>
      </c>
      <c r="CT102" s="21">
        <v>3</v>
      </c>
      <c r="CU102" s="21">
        <v>-2</v>
      </c>
      <c r="CV102" s="21">
        <f t="shared" si="35"/>
        <v>611096.72</v>
      </c>
      <c r="CW102" s="23">
        <v>-611096.72</v>
      </c>
      <c r="CX102" s="22" t="s">
        <v>503</v>
      </c>
      <c r="CY102" s="21">
        <v>1</v>
      </c>
      <c r="CZ102" s="20">
        <v>43055.334062499998</v>
      </c>
      <c r="DA102" s="22" t="s">
        <v>501</v>
      </c>
      <c r="DB102" s="21">
        <v>6832675</v>
      </c>
      <c r="DC102" s="22" t="s">
        <v>10</v>
      </c>
      <c r="DD102" s="21">
        <v>85984</v>
      </c>
      <c r="DE102" s="21">
        <v>2</v>
      </c>
      <c r="DF102" s="22">
        <v>0</v>
      </c>
      <c r="DG102" s="21">
        <v>0</v>
      </c>
      <c r="DH102" s="22" t="s">
        <v>490</v>
      </c>
      <c r="DI102" s="22">
        <v>0</v>
      </c>
      <c r="DJ102" s="22">
        <v>0</v>
      </c>
      <c r="DK102" s="22">
        <v>0</v>
      </c>
      <c r="DL102" s="22" t="s">
        <v>499</v>
      </c>
      <c r="DM102" s="26">
        <v>43055.395208333335</v>
      </c>
      <c r="DN102" s="20" t="s">
        <v>503</v>
      </c>
      <c r="DO102" s="22">
        <v>0</v>
      </c>
      <c r="DP102" s="59">
        <v>13402762</v>
      </c>
      <c r="DQ102" s="22" t="s">
        <v>534</v>
      </c>
      <c r="DR102" s="22">
        <v>0</v>
      </c>
      <c r="DS102" s="22">
        <v>0</v>
      </c>
      <c r="DT102" s="22">
        <v>0</v>
      </c>
      <c r="DU102" s="21">
        <v>0</v>
      </c>
      <c r="DV102" s="21">
        <v>0</v>
      </c>
      <c r="DW102" s="22">
        <v>0</v>
      </c>
      <c r="DX102" s="25" t="s">
        <v>31</v>
      </c>
      <c r="DY102" s="25" t="s">
        <v>63</v>
      </c>
      <c r="DZ102" s="22">
        <v>0</v>
      </c>
      <c r="EA102" s="22">
        <v>0</v>
      </c>
      <c r="EB102" s="22">
        <v>0</v>
      </c>
      <c r="EC102" s="22" t="s">
        <v>496</v>
      </c>
      <c r="ED102" s="22">
        <v>0</v>
      </c>
      <c r="EE102" s="22" t="s">
        <v>21</v>
      </c>
      <c r="EF102" s="22">
        <v>0</v>
      </c>
      <c r="EG102" s="22" t="s">
        <v>490</v>
      </c>
      <c r="EH102" s="25">
        <v>28853698</v>
      </c>
      <c r="EI102" s="21">
        <v>0</v>
      </c>
      <c r="EJ102" s="21">
        <v>3</v>
      </c>
      <c r="EK102" s="21">
        <v>0</v>
      </c>
      <c r="EL102" s="22" t="s">
        <v>490</v>
      </c>
      <c r="EM102" s="22">
        <v>0</v>
      </c>
      <c r="EN102" s="22">
        <v>0</v>
      </c>
      <c r="EO102" s="22" t="s">
        <v>490</v>
      </c>
      <c r="EP102" s="22">
        <v>99</v>
      </c>
      <c r="EQ102" s="21">
        <v>0</v>
      </c>
      <c r="ER102" s="21">
        <v>402</v>
      </c>
      <c r="ES102" s="21">
        <v>501</v>
      </c>
      <c r="ET102" s="21">
        <v>0</v>
      </c>
      <c r="EU102" s="22" t="s">
        <v>490</v>
      </c>
      <c r="EV102" s="22" t="s">
        <v>524</v>
      </c>
      <c r="EW102" s="22">
        <v>0</v>
      </c>
      <c r="EX102" s="22">
        <v>0</v>
      </c>
      <c r="EY102" s="22">
        <v>0</v>
      </c>
      <c r="EZ102" s="22">
        <v>0</v>
      </c>
      <c r="FA102" s="22" t="s">
        <v>490</v>
      </c>
      <c r="FB102" s="22">
        <v>0</v>
      </c>
      <c r="FC102" s="21">
        <v>0</v>
      </c>
      <c r="FD102" s="21" t="s">
        <v>494</v>
      </c>
      <c r="FE102" s="22">
        <v>0</v>
      </c>
      <c r="FF102" s="21" t="s">
        <v>493</v>
      </c>
      <c r="FG102" s="22" t="s">
        <v>492</v>
      </c>
      <c r="FH102" s="22">
        <v>0</v>
      </c>
      <c r="FI102" s="22" t="s">
        <v>491</v>
      </c>
      <c r="FJ102" s="22">
        <v>0</v>
      </c>
      <c r="FK102" s="22">
        <v>0</v>
      </c>
      <c r="FL102" s="22">
        <v>-611096.72</v>
      </c>
      <c r="FM102" s="21" t="s">
        <v>490</v>
      </c>
      <c r="FN102" s="22">
        <v>0</v>
      </c>
      <c r="FO102" s="21">
        <v>0</v>
      </c>
      <c r="FP102" s="22" t="s">
        <v>490</v>
      </c>
      <c r="FQ102" s="22">
        <v>0</v>
      </c>
      <c r="FR102" s="22">
        <v>0</v>
      </c>
      <c r="FS102" s="25" t="s">
        <v>20</v>
      </c>
      <c r="FT102" s="22">
        <v>0</v>
      </c>
      <c r="FU102" s="26">
        <v>43055.395208333335</v>
      </c>
      <c r="FV102" s="20" t="s">
        <v>21</v>
      </c>
      <c r="FW102" s="22">
        <v>0</v>
      </c>
      <c r="FX102" s="22">
        <v>0</v>
      </c>
      <c r="FY102" s="22">
        <v>0</v>
      </c>
      <c r="FZ102" s="22">
        <v>41232</v>
      </c>
      <c r="GA102" s="33" t="s">
        <v>490</v>
      </c>
      <c r="GB102" s="4"/>
    </row>
    <row r="103" spans="1:184">
      <c r="A103" s="32">
        <v>43055</v>
      </c>
      <c r="B103" s="20">
        <v>43055.838136574072</v>
      </c>
      <c r="C103" s="21">
        <v>9985256</v>
      </c>
      <c r="D103" s="22" t="s">
        <v>938</v>
      </c>
      <c r="E103" s="22" t="s">
        <v>38</v>
      </c>
      <c r="F103" s="67" t="s">
        <v>565</v>
      </c>
      <c r="G103" s="44"/>
      <c r="H103" s="44"/>
      <c r="I103" s="44"/>
      <c r="J103" s="44" t="s">
        <v>578</v>
      </c>
      <c r="K103" s="44"/>
      <c r="L103" s="44"/>
      <c r="M103" s="25" t="str">
        <f t="shared" si="27"/>
        <v>MATCH</v>
      </c>
      <c r="N103" s="64">
        <v>128928.61</v>
      </c>
      <c r="O103" s="25" t="str">
        <f t="shared" si="28"/>
        <v>MATCH</v>
      </c>
      <c r="P103" s="64">
        <v>97843.922128999999</v>
      </c>
      <c r="Q103" s="68">
        <v>43056</v>
      </c>
      <c r="R103" s="68">
        <v>43055.838136574072</v>
      </c>
      <c r="S103" s="44"/>
      <c r="T103" s="44"/>
      <c r="U103" s="44"/>
      <c r="V103" s="44"/>
      <c r="W103" s="44"/>
      <c r="X103" s="25" t="str">
        <f t="shared" si="29"/>
        <v>MATCH</v>
      </c>
      <c r="Y103" s="69">
        <v>7511395</v>
      </c>
      <c r="Z103" s="25" t="str">
        <f t="shared" si="30"/>
        <v>MATCH</v>
      </c>
      <c r="AA103" s="44" t="s">
        <v>1</v>
      </c>
      <c r="AB103" s="44" t="s">
        <v>6</v>
      </c>
      <c r="AC103" s="44"/>
      <c r="AD103" s="44" t="s">
        <v>23</v>
      </c>
      <c r="AE103" s="44" t="s">
        <v>34</v>
      </c>
      <c r="AF103" s="44" t="s">
        <v>20</v>
      </c>
      <c r="AG103" s="44"/>
      <c r="AH103" s="44"/>
      <c r="AI103" s="44" t="s">
        <v>33</v>
      </c>
      <c r="AJ103" s="44" t="s">
        <v>48</v>
      </c>
      <c r="AK103" s="44" t="s">
        <v>33</v>
      </c>
      <c r="AL103" s="44"/>
      <c r="AM103" s="44"/>
      <c r="AN103" s="44"/>
      <c r="AO103" s="44"/>
      <c r="AP103" s="44"/>
      <c r="AQ103" s="25" t="str">
        <f t="shared" si="31"/>
        <v>MATCH</v>
      </c>
      <c r="AR103" s="44" t="s">
        <v>63</v>
      </c>
      <c r="AS103" s="44"/>
      <c r="AT103" s="25" t="str">
        <f t="shared" si="32"/>
        <v>MATCH</v>
      </c>
      <c r="AU103" s="44" t="s">
        <v>121</v>
      </c>
      <c r="AV103" s="44"/>
      <c r="AW103" s="44"/>
      <c r="AX103" s="44"/>
      <c r="AY103" s="44" t="s">
        <v>62</v>
      </c>
      <c r="AZ103" s="44" t="s">
        <v>61</v>
      </c>
      <c r="BA103" s="44" t="s">
        <v>61</v>
      </c>
      <c r="BB103" s="44"/>
      <c r="BC103" s="44" t="s">
        <v>60</v>
      </c>
      <c r="BD103" s="44"/>
      <c r="BE103" s="44" t="s">
        <v>59</v>
      </c>
      <c r="BF103" s="44" t="s">
        <v>850</v>
      </c>
      <c r="BG103" s="44" t="s">
        <v>850</v>
      </c>
      <c r="BH103" s="44" t="s">
        <v>849</v>
      </c>
      <c r="BI103" s="44" t="s">
        <v>848</v>
      </c>
      <c r="BJ103" s="44"/>
      <c r="BK103" s="44" t="s">
        <v>274</v>
      </c>
      <c r="BL103" s="44"/>
      <c r="BM103" s="44"/>
      <c r="BN103" s="44"/>
      <c r="BO103" s="44"/>
      <c r="BP103" s="44"/>
      <c r="BQ103" s="44"/>
      <c r="BR103" s="44" t="s">
        <v>100</v>
      </c>
      <c r="BS103" s="44" t="s">
        <v>26</v>
      </c>
      <c r="BT103" s="44" t="s">
        <v>0</v>
      </c>
      <c r="BU103" s="44" t="s">
        <v>4</v>
      </c>
      <c r="BV103" s="44" t="s">
        <v>25</v>
      </c>
      <c r="BW103" s="44" t="s">
        <v>99</v>
      </c>
      <c r="BX103" s="25" t="str">
        <f t="shared" si="33"/>
        <v>MATCH</v>
      </c>
      <c r="BY103" s="69">
        <v>28857599</v>
      </c>
      <c r="BZ103" s="25" t="str">
        <f t="shared" si="34"/>
        <v>MATCH</v>
      </c>
      <c r="CA103" s="22" t="s">
        <v>6</v>
      </c>
      <c r="CB103" s="22"/>
      <c r="CC103" s="22"/>
      <c r="CD103" s="22" t="s">
        <v>22</v>
      </c>
      <c r="CE103" s="22" t="s">
        <v>22</v>
      </c>
      <c r="CF103" s="22"/>
      <c r="CG103" s="22"/>
      <c r="CH103" s="22"/>
      <c r="CI103" s="22" t="s">
        <v>21</v>
      </c>
      <c r="CJ103" s="22" t="s">
        <v>1</v>
      </c>
      <c r="CK103" s="22"/>
      <c r="CL103" s="34"/>
      <c r="CM103" s="51"/>
      <c r="CN103" s="54">
        <f>LOOKUP(Y103,SACM!$A$2:$A$163,SACM!$A$2:$A$163)</f>
        <v>7511395</v>
      </c>
      <c r="CO103" s="24">
        <v>43056</v>
      </c>
      <c r="CP103" s="21">
        <v>0</v>
      </c>
      <c r="CQ103" s="21">
        <v>18097</v>
      </c>
      <c r="CR103" s="21">
        <v>8</v>
      </c>
      <c r="CS103" s="21">
        <v>1</v>
      </c>
      <c r="CT103" s="21">
        <v>2</v>
      </c>
      <c r="CU103" s="21">
        <v>3</v>
      </c>
      <c r="CV103" s="21">
        <f t="shared" si="35"/>
        <v>128928.61</v>
      </c>
      <c r="CW103" s="23">
        <v>-128928.61</v>
      </c>
      <c r="CX103" s="22" t="s">
        <v>547</v>
      </c>
      <c r="CY103" s="21">
        <v>4</v>
      </c>
      <c r="CZ103" s="20">
        <v>43054.422789351855</v>
      </c>
      <c r="DA103" s="22" t="s">
        <v>501</v>
      </c>
      <c r="DB103" s="21">
        <v>6829975</v>
      </c>
      <c r="DC103" s="22" t="s">
        <v>566</v>
      </c>
      <c r="DD103" s="21">
        <v>85946</v>
      </c>
      <c r="DE103" s="21">
        <v>3</v>
      </c>
      <c r="DF103" s="22">
        <v>0</v>
      </c>
      <c r="DG103" s="21">
        <v>0</v>
      </c>
      <c r="DH103" s="22" t="s">
        <v>490</v>
      </c>
      <c r="DI103" s="22">
        <v>0</v>
      </c>
      <c r="DJ103" s="22">
        <v>0</v>
      </c>
      <c r="DK103" s="22">
        <v>0</v>
      </c>
      <c r="DL103" s="22" t="s">
        <v>499</v>
      </c>
      <c r="DM103" s="26">
        <v>43055.629814814813</v>
      </c>
      <c r="DN103" s="20" t="s">
        <v>544</v>
      </c>
      <c r="DO103" s="22">
        <v>0</v>
      </c>
      <c r="DP103" s="59" t="s">
        <v>565</v>
      </c>
      <c r="DQ103" s="22" t="s">
        <v>564</v>
      </c>
      <c r="DR103" s="22">
        <v>0</v>
      </c>
      <c r="DS103" s="22">
        <v>0</v>
      </c>
      <c r="DT103" s="22">
        <v>0</v>
      </c>
      <c r="DU103" s="21">
        <v>0</v>
      </c>
      <c r="DV103" s="21">
        <v>0</v>
      </c>
      <c r="DW103" s="22">
        <v>0</v>
      </c>
      <c r="DX103" s="25" t="s">
        <v>121</v>
      </c>
      <c r="DY103" s="25" t="s">
        <v>63</v>
      </c>
      <c r="DZ103" s="22">
        <v>0</v>
      </c>
      <c r="EA103" s="22">
        <v>0</v>
      </c>
      <c r="EB103" s="22">
        <v>0</v>
      </c>
      <c r="EC103" s="22" t="s">
        <v>496</v>
      </c>
      <c r="ED103" s="22">
        <v>0</v>
      </c>
      <c r="EE103" s="22" t="s">
        <v>21</v>
      </c>
      <c r="EF103" s="22">
        <v>0</v>
      </c>
      <c r="EG103" s="22" t="s">
        <v>499</v>
      </c>
      <c r="EH103" s="25">
        <v>28857599</v>
      </c>
      <c r="EI103" s="21">
        <v>0</v>
      </c>
      <c r="EJ103" s="21">
        <v>1</v>
      </c>
      <c r="EK103" s="21">
        <v>0</v>
      </c>
      <c r="EL103" s="22" t="s">
        <v>490</v>
      </c>
      <c r="EM103" s="22">
        <v>0</v>
      </c>
      <c r="EN103" s="22">
        <v>0</v>
      </c>
      <c r="EO103" s="22" t="s">
        <v>490</v>
      </c>
      <c r="EP103" s="22">
        <v>99</v>
      </c>
      <c r="EQ103" s="21">
        <v>0</v>
      </c>
      <c r="ER103" s="21">
        <v>2</v>
      </c>
      <c r="ES103" s="21">
        <v>501</v>
      </c>
      <c r="ET103" s="21">
        <v>0</v>
      </c>
      <c r="EU103" s="22" t="s">
        <v>490</v>
      </c>
      <c r="EV103" s="22" t="s">
        <v>253</v>
      </c>
      <c r="EW103" s="22">
        <v>0</v>
      </c>
      <c r="EX103" s="22">
        <v>0</v>
      </c>
      <c r="EY103" s="22">
        <v>0</v>
      </c>
      <c r="EZ103" s="22">
        <v>0</v>
      </c>
      <c r="FA103" s="22" t="s">
        <v>490</v>
      </c>
      <c r="FB103" s="22">
        <v>0</v>
      </c>
      <c r="FC103" s="21">
        <v>0</v>
      </c>
      <c r="FD103" s="21" t="s">
        <v>494</v>
      </c>
      <c r="FE103" s="22">
        <v>0</v>
      </c>
      <c r="FF103" s="21" t="s">
        <v>493</v>
      </c>
      <c r="FG103" s="22" t="s">
        <v>492</v>
      </c>
      <c r="FH103" s="22">
        <v>0</v>
      </c>
      <c r="FI103" s="22" t="s">
        <v>491</v>
      </c>
      <c r="FJ103" s="22">
        <v>0</v>
      </c>
      <c r="FK103" s="22">
        <v>0</v>
      </c>
      <c r="FL103" s="22">
        <v>-128928.61</v>
      </c>
      <c r="FM103" s="21" t="s">
        <v>490</v>
      </c>
      <c r="FN103" s="22">
        <v>0</v>
      </c>
      <c r="FO103" s="21">
        <v>0</v>
      </c>
      <c r="FP103" s="22" t="s">
        <v>490</v>
      </c>
      <c r="FQ103" s="22">
        <v>0</v>
      </c>
      <c r="FR103" s="22">
        <v>0</v>
      </c>
      <c r="FS103" s="25" t="s">
        <v>20</v>
      </c>
      <c r="FT103" s="22">
        <v>0</v>
      </c>
      <c r="FU103" s="26">
        <v>43055.629814814813</v>
      </c>
      <c r="FV103" s="20" t="s">
        <v>543</v>
      </c>
      <c r="FW103" s="22">
        <v>0</v>
      </c>
      <c r="FX103" s="22">
        <v>0</v>
      </c>
      <c r="FY103" s="22">
        <v>0</v>
      </c>
      <c r="FZ103" s="22">
        <v>43054</v>
      </c>
      <c r="GA103" s="33" t="s">
        <v>490</v>
      </c>
      <c r="GB103" s="4"/>
    </row>
    <row r="104" spans="1:184">
      <c r="A104" s="32">
        <v>43055</v>
      </c>
      <c r="B104" s="20">
        <v>43055.803229166668</v>
      </c>
      <c r="C104" s="21">
        <v>9985173</v>
      </c>
      <c r="D104" s="22" t="s">
        <v>937</v>
      </c>
      <c r="E104" s="22" t="s">
        <v>38</v>
      </c>
      <c r="F104" s="67">
        <v>8866238400</v>
      </c>
      <c r="G104" s="44"/>
      <c r="H104" s="44"/>
      <c r="I104" s="44"/>
      <c r="J104" s="44" t="s">
        <v>745</v>
      </c>
      <c r="K104" s="44"/>
      <c r="L104" s="44"/>
      <c r="M104" s="25" t="str">
        <f t="shared" si="27"/>
        <v>MATCH</v>
      </c>
      <c r="N104" s="64">
        <v>56948000</v>
      </c>
      <c r="O104" s="25" t="str">
        <f t="shared" si="28"/>
        <v>MATCH</v>
      </c>
      <c r="P104" s="64">
        <v>56948000</v>
      </c>
      <c r="Q104" s="68">
        <v>43055</v>
      </c>
      <c r="R104" s="68">
        <v>43055.803229166668</v>
      </c>
      <c r="S104" s="44" t="s">
        <v>132</v>
      </c>
      <c r="T104" s="44"/>
      <c r="U104" s="44" t="s">
        <v>744</v>
      </c>
      <c r="V104" s="44"/>
      <c r="W104" s="44"/>
      <c r="X104" s="25" t="str">
        <f t="shared" si="29"/>
        <v>MATCH</v>
      </c>
      <c r="Y104" s="69">
        <v>7514729</v>
      </c>
      <c r="Z104" s="25" t="str">
        <f t="shared" si="30"/>
        <v>MATCH</v>
      </c>
      <c r="AA104" s="44" t="s">
        <v>1</v>
      </c>
      <c r="AB104" s="44" t="s">
        <v>3</v>
      </c>
      <c r="AC104" s="44"/>
      <c r="AD104" s="44" t="s">
        <v>22</v>
      </c>
      <c r="AE104" s="44" t="s">
        <v>64</v>
      </c>
      <c r="AF104" s="44" t="s">
        <v>20</v>
      </c>
      <c r="AG104" s="44"/>
      <c r="AH104" s="44"/>
      <c r="AI104" s="44" t="s">
        <v>33</v>
      </c>
      <c r="AJ104" s="44" t="s">
        <v>20</v>
      </c>
      <c r="AK104" s="44" t="s">
        <v>33</v>
      </c>
      <c r="AL104" s="44"/>
      <c r="AM104" s="44"/>
      <c r="AN104" s="44"/>
      <c r="AO104" s="44"/>
      <c r="AP104" s="44"/>
      <c r="AQ104" s="25" t="str">
        <f t="shared" si="31"/>
        <v>MATCH</v>
      </c>
      <c r="AR104" s="44" t="s">
        <v>694</v>
      </c>
      <c r="AS104" s="44"/>
      <c r="AT104" s="25" t="str">
        <f t="shared" si="32"/>
        <v>MATCH</v>
      </c>
      <c r="AU104" s="44" t="s">
        <v>695</v>
      </c>
      <c r="AV104" s="44"/>
      <c r="AW104" s="44"/>
      <c r="AX104" s="44"/>
      <c r="AY104" s="44"/>
      <c r="AZ104" s="44" t="s">
        <v>744</v>
      </c>
      <c r="BA104" s="44" t="s">
        <v>744</v>
      </c>
      <c r="BB104" s="44"/>
      <c r="BC104" s="44"/>
      <c r="BD104" s="44"/>
      <c r="BE104" s="44"/>
      <c r="BF104" s="44" t="s">
        <v>743</v>
      </c>
      <c r="BG104" s="44" t="s">
        <v>743</v>
      </c>
      <c r="BH104" s="44"/>
      <c r="BI104" s="44"/>
      <c r="BJ104" s="44"/>
      <c r="BK104" s="44"/>
      <c r="BL104" s="44"/>
      <c r="BM104" s="44"/>
      <c r="BN104" s="44"/>
      <c r="BO104" s="44"/>
      <c r="BP104" s="44"/>
      <c r="BQ104" s="44"/>
      <c r="BR104" s="44" t="s">
        <v>130</v>
      </c>
      <c r="BS104" s="44" t="s">
        <v>117</v>
      </c>
      <c r="BT104" s="44" t="s">
        <v>0</v>
      </c>
      <c r="BU104" s="44" t="s">
        <v>4</v>
      </c>
      <c r="BV104" s="44" t="s">
        <v>116</v>
      </c>
      <c r="BW104" s="44" t="s">
        <v>129</v>
      </c>
      <c r="BX104" s="25" t="str">
        <f t="shared" si="33"/>
        <v>MATCH</v>
      </c>
      <c r="BY104" s="69">
        <v>28857091</v>
      </c>
      <c r="BZ104" s="25" t="str">
        <f t="shared" si="34"/>
        <v>MATCH</v>
      </c>
      <c r="CA104" s="22" t="s">
        <v>3</v>
      </c>
      <c r="CB104" s="22"/>
      <c r="CC104" s="22"/>
      <c r="CD104" s="22" t="s">
        <v>23</v>
      </c>
      <c r="CE104" s="22" t="s">
        <v>22</v>
      </c>
      <c r="CF104" s="22"/>
      <c r="CG104" s="22"/>
      <c r="CH104" s="22"/>
      <c r="CI104" s="22" t="s">
        <v>21</v>
      </c>
      <c r="CJ104" s="22" t="s">
        <v>1</v>
      </c>
      <c r="CK104" s="22"/>
      <c r="CL104" s="34"/>
      <c r="CM104" s="51"/>
      <c r="CN104" s="54">
        <f>LOOKUP(Y104,SACM!$A$2:$A$163,SACM!$A$2:$A$163)</f>
        <v>7514729</v>
      </c>
      <c r="CO104" s="24">
        <v>43055</v>
      </c>
      <c r="CP104" s="21">
        <v>728</v>
      </c>
      <c r="CQ104" s="21">
        <v>0</v>
      </c>
      <c r="CR104" s="21">
        <v>0</v>
      </c>
      <c r="CS104" s="21">
        <v>0</v>
      </c>
      <c r="CT104" s="21">
        <v>0</v>
      </c>
      <c r="CU104" s="21">
        <v>0</v>
      </c>
      <c r="CV104" s="21">
        <f t="shared" si="35"/>
        <v>56948000</v>
      </c>
      <c r="CW104" s="23">
        <v>-56948000</v>
      </c>
      <c r="CX104" s="22">
        <v>0</v>
      </c>
      <c r="CY104" s="21">
        <v>0</v>
      </c>
      <c r="CZ104" s="20">
        <v>43055.59165509259</v>
      </c>
      <c r="DA104" s="22" t="s">
        <v>501</v>
      </c>
      <c r="DB104" s="21">
        <v>6833309</v>
      </c>
      <c r="DC104" s="22" t="s">
        <v>732</v>
      </c>
      <c r="DD104" s="21">
        <v>0</v>
      </c>
      <c r="DE104" s="21">
        <v>0</v>
      </c>
      <c r="DF104" s="22">
        <v>0</v>
      </c>
      <c r="DG104" s="21">
        <v>0</v>
      </c>
      <c r="DH104" s="22" t="s">
        <v>490</v>
      </c>
      <c r="DI104" s="22">
        <v>0</v>
      </c>
      <c r="DJ104" s="22">
        <v>0</v>
      </c>
      <c r="DK104" s="22">
        <v>0</v>
      </c>
      <c r="DL104" s="22" t="s">
        <v>499</v>
      </c>
      <c r="DM104" s="26">
        <v>43055.594907407409</v>
      </c>
      <c r="DN104" s="20" t="s">
        <v>697</v>
      </c>
      <c r="DO104" s="22" t="s">
        <v>499</v>
      </c>
      <c r="DP104" s="59">
        <v>8866238400</v>
      </c>
      <c r="DQ104" s="22" t="s">
        <v>512</v>
      </c>
      <c r="DR104" s="22">
        <v>0</v>
      </c>
      <c r="DS104" s="22" t="s">
        <v>499</v>
      </c>
      <c r="DT104" s="22">
        <v>0</v>
      </c>
      <c r="DU104" s="21">
        <v>0</v>
      </c>
      <c r="DV104" s="21">
        <v>0</v>
      </c>
      <c r="DW104" s="22" t="s">
        <v>694</v>
      </c>
      <c r="DX104" s="25" t="s">
        <v>695</v>
      </c>
      <c r="DY104" s="25" t="s">
        <v>694</v>
      </c>
      <c r="DZ104" s="22">
        <v>0</v>
      </c>
      <c r="EA104" s="22">
        <v>4943</v>
      </c>
      <c r="EB104" s="22">
        <v>0</v>
      </c>
      <c r="EC104" s="22" t="s">
        <v>496</v>
      </c>
      <c r="ED104" s="22" t="s">
        <v>694</v>
      </c>
      <c r="EE104" s="22">
        <v>0</v>
      </c>
      <c r="EF104" s="22">
        <v>0</v>
      </c>
      <c r="EG104" s="22">
        <v>0</v>
      </c>
      <c r="EH104" s="25">
        <v>28857091</v>
      </c>
      <c r="EI104" s="21">
        <v>0</v>
      </c>
      <c r="EJ104" s="21">
        <v>0</v>
      </c>
      <c r="EK104" s="21">
        <v>0</v>
      </c>
      <c r="EL104" s="22">
        <v>0</v>
      </c>
      <c r="EM104" s="22">
        <v>0</v>
      </c>
      <c r="EN104" s="22">
        <v>0</v>
      </c>
      <c r="EO104" s="22">
        <v>0</v>
      </c>
      <c r="EP104" s="22">
        <v>0</v>
      </c>
      <c r="EQ104" s="21">
        <v>683</v>
      </c>
      <c r="ER104" s="21">
        <v>902</v>
      </c>
      <c r="ES104" s="21">
        <v>683</v>
      </c>
      <c r="ET104" s="21">
        <v>0</v>
      </c>
      <c r="EU104" s="22" t="s">
        <v>490</v>
      </c>
      <c r="EV104" s="22" t="s">
        <v>517</v>
      </c>
      <c r="EW104" s="22">
        <v>0</v>
      </c>
      <c r="EX104" s="22">
        <v>0</v>
      </c>
      <c r="EY104" s="22">
        <v>0</v>
      </c>
      <c r="EZ104" s="22">
        <v>0</v>
      </c>
      <c r="FA104" s="22" t="s">
        <v>490</v>
      </c>
      <c r="FB104" s="22">
        <v>0</v>
      </c>
      <c r="FC104" s="22">
        <v>0</v>
      </c>
      <c r="FD104" s="22">
        <v>0</v>
      </c>
      <c r="FE104" s="22">
        <v>-1</v>
      </c>
      <c r="FF104" s="22">
        <v>0</v>
      </c>
      <c r="FG104" s="22">
        <v>0</v>
      </c>
      <c r="FH104" s="22">
        <v>0</v>
      </c>
      <c r="FI104" s="22" t="s">
        <v>491</v>
      </c>
      <c r="FJ104" s="22">
        <v>0</v>
      </c>
      <c r="FK104" s="22">
        <v>0</v>
      </c>
      <c r="FL104" s="22">
        <v>0</v>
      </c>
      <c r="FM104" s="21">
        <v>0</v>
      </c>
      <c r="FN104" s="22">
        <v>0</v>
      </c>
      <c r="FO104" s="21">
        <v>0</v>
      </c>
      <c r="FP104" s="22">
        <v>0</v>
      </c>
      <c r="FQ104" s="22">
        <v>0</v>
      </c>
      <c r="FR104" s="22">
        <v>0</v>
      </c>
      <c r="FS104" s="25" t="s">
        <v>20</v>
      </c>
      <c r="FT104" s="22">
        <v>0</v>
      </c>
      <c r="FU104" s="26">
        <v>43055.594907407409</v>
      </c>
      <c r="FV104" s="20">
        <v>0</v>
      </c>
      <c r="FW104" s="22">
        <v>0</v>
      </c>
      <c r="FX104" s="22">
        <v>0</v>
      </c>
      <c r="FY104" s="22">
        <v>0</v>
      </c>
      <c r="FZ104" s="22">
        <v>0</v>
      </c>
      <c r="GA104" s="33" t="s">
        <v>499</v>
      </c>
      <c r="GB104" s="4"/>
    </row>
    <row r="105" spans="1:184">
      <c r="A105" s="32">
        <v>43055</v>
      </c>
      <c r="B105" s="20">
        <v>43055.803310185183</v>
      </c>
      <c r="C105" s="21">
        <v>9985175</v>
      </c>
      <c r="D105" s="22" t="s">
        <v>936</v>
      </c>
      <c r="E105" s="22" t="s">
        <v>38</v>
      </c>
      <c r="F105" s="67">
        <v>8866268400</v>
      </c>
      <c r="G105" s="44"/>
      <c r="H105" s="44"/>
      <c r="I105" s="44"/>
      <c r="J105" s="44" t="s">
        <v>745</v>
      </c>
      <c r="K105" s="44"/>
      <c r="L105" s="44"/>
      <c r="M105" s="25" t="str">
        <f t="shared" si="27"/>
        <v>MATCH</v>
      </c>
      <c r="N105" s="64">
        <v>132000</v>
      </c>
      <c r="O105" s="25" t="str">
        <f t="shared" si="28"/>
        <v>MATCH</v>
      </c>
      <c r="P105" s="64">
        <v>132000</v>
      </c>
      <c r="Q105" s="68">
        <v>43055</v>
      </c>
      <c r="R105" s="68">
        <v>43055.803310185183</v>
      </c>
      <c r="S105" s="44" t="s">
        <v>132</v>
      </c>
      <c r="T105" s="44"/>
      <c r="U105" s="44" t="s">
        <v>744</v>
      </c>
      <c r="V105" s="44"/>
      <c r="W105" s="44"/>
      <c r="X105" s="25" t="str">
        <f t="shared" si="29"/>
        <v>MATCH</v>
      </c>
      <c r="Y105" s="69">
        <v>7514731</v>
      </c>
      <c r="Z105" s="25" t="str">
        <f t="shared" si="30"/>
        <v>MATCH</v>
      </c>
      <c r="AA105" s="44" t="s">
        <v>1</v>
      </c>
      <c r="AB105" s="44" t="s">
        <v>3</v>
      </c>
      <c r="AC105" s="44"/>
      <c r="AD105" s="44" t="s">
        <v>22</v>
      </c>
      <c r="AE105" s="44" t="s">
        <v>64</v>
      </c>
      <c r="AF105" s="44" t="s">
        <v>20</v>
      </c>
      <c r="AG105" s="44"/>
      <c r="AH105" s="44"/>
      <c r="AI105" s="44" t="s">
        <v>33</v>
      </c>
      <c r="AJ105" s="44" t="s">
        <v>20</v>
      </c>
      <c r="AK105" s="44" t="s">
        <v>33</v>
      </c>
      <c r="AL105" s="44"/>
      <c r="AM105" s="44"/>
      <c r="AN105" s="44"/>
      <c r="AO105" s="44"/>
      <c r="AP105" s="44"/>
      <c r="AQ105" s="25" t="str">
        <f t="shared" si="31"/>
        <v>MATCH</v>
      </c>
      <c r="AR105" s="44" t="s">
        <v>694</v>
      </c>
      <c r="AS105" s="44"/>
      <c r="AT105" s="25" t="str">
        <f t="shared" si="32"/>
        <v>MATCH</v>
      </c>
      <c r="AU105" s="44" t="s">
        <v>695</v>
      </c>
      <c r="AV105" s="44"/>
      <c r="AW105" s="44"/>
      <c r="AX105" s="44"/>
      <c r="AY105" s="44"/>
      <c r="AZ105" s="44" t="s">
        <v>744</v>
      </c>
      <c r="BA105" s="44" t="s">
        <v>744</v>
      </c>
      <c r="BB105" s="44"/>
      <c r="BC105" s="44"/>
      <c r="BD105" s="44"/>
      <c r="BE105" s="44"/>
      <c r="BF105" s="44" t="s">
        <v>743</v>
      </c>
      <c r="BG105" s="44" t="s">
        <v>743</v>
      </c>
      <c r="BH105" s="44"/>
      <c r="BI105" s="44"/>
      <c r="BJ105" s="44"/>
      <c r="BK105" s="44"/>
      <c r="BL105" s="44"/>
      <c r="BM105" s="44"/>
      <c r="BN105" s="44"/>
      <c r="BO105" s="44"/>
      <c r="BP105" s="44"/>
      <c r="BQ105" s="44"/>
      <c r="BR105" s="44" t="s">
        <v>130</v>
      </c>
      <c r="BS105" s="44" t="s">
        <v>117</v>
      </c>
      <c r="BT105" s="44" t="s">
        <v>0</v>
      </c>
      <c r="BU105" s="44" t="s">
        <v>4</v>
      </c>
      <c r="BV105" s="44" t="s">
        <v>116</v>
      </c>
      <c r="BW105" s="44" t="s">
        <v>129</v>
      </c>
      <c r="BX105" s="25" t="str">
        <f t="shared" si="33"/>
        <v>MATCH</v>
      </c>
      <c r="BY105" s="69">
        <v>28857094</v>
      </c>
      <c r="BZ105" s="25" t="str">
        <f t="shared" si="34"/>
        <v>MATCH</v>
      </c>
      <c r="CA105" s="22" t="s">
        <v>3</v>
      </c>
      <c r="CB105" s="22"/>
      <c r="CC105" s="22"/>
      <c r="CD105" s="22" t="s">
        <v>23</v>
      </c>
      <c r="CE105" s="22" t="s">
        <v>22</v>
      </c>
      <c r="CF105" s="22"/>
      <c r="CG105" s="22"/>
      <c r="CH105" s="22"/>
      <c r="CI105" s="22" t="s">
        <v>21</v>
      </c>
      <c r="CJ105" s="22" t="s">
        <v>1</v>
      </c>
      <c r="CK105" s="22"/>
      <c r="CL105" s="34"/>
      <c r="CM105" s="51"/>
      <c r="CN105" s="54">
        <f>LOOKUP(Y105,SACM!$A$2:$A$163,SACM!$A$2:$A$163)</f>
        <v>7514731</v>
      </c>
      <c r="CO105" s="24">
        <v>43055</v>
      </c>
      <c r="CP105" s="21">
        <v>728</v>
      </c>
      <c r="CQ105" s="21">
        <v>0</v>
      </c>
      <c r="CR105" s="21">
        <v>0</v>
      </c>
      <c r="CS105" s="21">
        <v>0</v>
      </c>
      <c r="CT105" s="21">
        <v>0</v>
      </c>
      <c r="CU105" s="21">
        <v>0</v>
      </c>
      <c r="CV105" s="21">
        <f t="shared" si="35"/>
        <v>132000</v>
      </c>
      <c r="CW105" s="23">
        <v>-132000</v>
      </c>
      <c r="CX105" s="22">
        <v>0</v>
      </c>
      <c r="CY105" s="21">
        <v>0</v>
      </c>
      <c r="CZ105" s="20">
        <v>43055.59165509259</v>
      </c>
      <c r="DA105" s="22" t="s">
        <v>501</v>
      </c>
      <c r="DB105" s="21">
        <v>6833311</v>
      </c>
      <c r="DC105" s="22" t="s">
        <v>730</v>
      </c>
      <c r="DD105" s="21">
        <v>0</v>
      </c>
      <c r="DE105" s="21">
        <v>0</v>
      </c>
      <c r="DF105" s="22">
        <v>0</v>
      </c>
      <c r="DG105" s="21">
        <v>0</v>
      </c>
      <c r="DH105" s="22" t="s">
        <v>490</v>
      </c>
      <c r="DI105" s="22">
        <v>0</v>
      </c>
      <c r="DJ105" s="22">
        <v>0</v>
      </c>
      <c r="DK105" s="22">
        <v>0</v>
      </c>
      <c r="DL105" s="22" t="s">
        <v>499</v>
      </c>
      <c r="DM105" s="26">
        <v>43055.594976851855</v>
      </c>
      <c r="DN105" s="20" t="s">
        <v>697</v>
      </c>
      <c r="DO105" s="22" t="s">
        <v>499</v>
      </c>
      <c r="DP105" s="59">
        <v>8866268400</v>
      </c>
      <c r="DQ105" s="22" t="s">
        <v>512</v>
      </c>
      <c r="DR105" s="22">
        <v>0</v>
      </c>
      <c r="DS105" s="22" t="s">
        <v>499</v>
      </c>
      <c r="DT105" s="22">
        <v>0</v>
      </c>
      <c r="DU105" s="21">
        <v>0</v>
      </c>
      <c r="DV105" s="21">
        <v>0</v>
      </c>
      <c r="DW105" s="22" t="s">
        <v>694</v>
      </c>
      <c r="DX105" s="25" t="s">
        <v>695</v>
      </c>
      <c r="DY105" s="25" t="s">
        <v>694</v>
      </c>
      <c r="DZ105" s="22">
        <v>0</v>
      </c>
      <c r="EA105" s="22">
        <v>4944</v>
      </c>
      <c r="EB105" s="22">
        <v>0</v>
      </c>
      <c r="EC105" s="22" t="s">
        <v>496</v>
      </c>
      <c r="ED105" s="22" t="s">
        <v>694</v>
      </c>
      <c r="EE105" s="22">
        <v>0</v>
      </c>
      <c r="EF105" s="22">
        <v>0</v>
      </c>
      <c r="EG105" s="22">
        <v>0</v>
      </c>
      <c r="EH105" s="25">
        <v>28857094</v>
      </c>
      <c r="EI105" s="21">
        <v>0</v>
      </c>
      <c r="EJ105" s="21">
        <v>0</v>
      </c>
      <c r="EK105" s="21">
        <v>0</v>
      </c>
      <c r="EL105" s="22">
        <v>0</v>
      </c>
      <c r="EM105" s="22">
        <v>0</v>
      </c>
      <c r="EN105" s="22">
        <v>0</v>
      </c>
      <c r="EO105" s="22">
        <v>0</v>
      </c>
      <c r="EP105" s="22">
        <v>0</v>
      </c>
      <c r="EQ105" s="21">
        <v>683</v>
      </c>
      <c r="ER105" s="21">
        <v>902</v>
      </c>
      <c r="ES105" s="21">
        <v>683</v>
      </c>
      <c r="ET105" s="21">
        <v>0</v>
      </c>
      <c r="EU105" s="22" t="s">
        <v>490</v>
      </c>
      <c r="EV105" s="22" t="s">
        <v>517</v>
      </c>
      <c r="EW105" s="22">
        <v>0</v>
      </c>
      <c r="EX105" s="22">
        <v>0</v>
      </c>
      <c r="EY105" s="22">
        <v>0</v>
      </c>
      <c r="EZ105" s="22">
        <v>0</v>
      </c>
      <c r="FA105" s="22" t="s">
        <v>490</v>
      </c>
      <c r="FB105" s="22">
        <v>0</v>
      </c>
      <c r="FC105" s="21">
        <v>0</v>
      </c>
      <c r="FD105" s="21">
        <v>0</v>
      </c>
      <c r="FE105" s="22">
        <v>-1</v>
      </c>
      <c r="FF105" s="21">
        <v>0</v>
      </c>
      <c r="FG105" s="22">
        <v>0</v>
      </c>
      <c r="FH105" s="22">
        <v>0</v>
      </c>
      <c r="FI105" s="22" t="s">
        <v>491</v>
      </c>
      <c r="FJ105" s="22">
        <v>0</v>
      </c>
      <c r="FK105" s="22">
        <v>0</v>
      </c>
      <c r="FL105" s="22">
        <v>0</v>
      </c>
      <c r="FM105" s="21">
        <v>0</v>
      </c>
      <c r="FN105" s="22">
        <v>0</v>
      </c>
      <c r="FO105" s="21">
        <v>0</v>
      </c>
      <c r="FP105" s="22">
        <v>0</v>
      </c>
      <c r="FQ105" s="22">
        <v>0</v>
      </c>
      <c r="FR105" s="22">
        <v>0</v>
      </c>
      <c r="FS105" s="25" t="s">
        <v>20</v>
      </c>
      <c r="FT105" s="22">
        <v>0</v>
      </c>
      <c r="FU105" s="26">
        <v>43055.594976851855</v>
      </c>
      <c r="FV105" s="20">
        <v>0</v>
      </c>
      <c r="FW105" s="22">
        <v>0</v>
      </c>
      <c r="FX105" s="22">
        <v>0</v>
      </c>
      <c r="FY105" s="22">
        <v>0</v>
      </c>
      <c r="FZ105" s="22">
        <v>0</v>
      </c>
      <c r="GA105" s="33" t="s">
        <v>499</v>
      </c>
      <c r="GB105" s="4"/>
    </row>
    <row r="106" spans="1:184">
      <c r="A106" s="32">
        <v>43055</v>
      </c>
      <c r="B106" s="20">
        <v>43055.857256944444</v>
      </c>
      <c r="C106" s="21">
        <v>9985272</v>
      </c>
      <c r="D106" s="22" t="s">
        <v>935</v>
      </c>
      <c r="E106" s="22" t="s">
        <v>38</v>
      </c>
      <c r="F106" s="67" t="s">
        <v>519</v>
      </c>
      <c r="G106" s="44"/>
      <c r="H106" s="44"/>
      <c r="I106" s="44"/>
      <c r="J106" s="44" t="s">
        <v>934</v>
      </c>
      <c r="K106" s="44"/>
      <c r="L106" s="44"/>
      <c r="M106" s="25" t="str">
        <f t="shared" si="27"/>
        <v>MATCH</v>
      </c>
      <c r="N106" s="64">
        <v>11600000</v>
      </c>
      <c r="O106" s="25" t="str">
        <f t="shared" si="28"/>
        <v>MATCH</v>
      </c>
      <c r="P106" s="64">
        <v>11600000</v>
      </c>
      <c r="Q106" s="68">
        <v>43055</v>
      </c>
      <c r="R106" s="68">
        <v>43055.857256944444</v>
      </c>
      <c r="S106" s="44" t="s">
        <v>756</v>
      </c>
      <c r="T106" s="44"/>
      <c r="U106" s="44" t="s">
        <v>933</v>
      </c>
      <c r="V106" s="44"/>
      <c r="W106" s="44"/>
      <c r="X106" s="25" t="str">
        <f t="shared" si="29"/>
        <v>MATCH</v>
      </c>
      <c r="Y106" s="69">
        <v>7515070</v>
      </c>
      <c r="Z106" s="25" t="str">
        <f t="shared" si="30"/>
        <v>MATCH</v>
      </c>
      <c r="AA106" s="44" t="s">
        <v>1</v>
      </c>
      <c r="AB106" s="44" t="s">
        <v>3</v>
      </c>
      <c r="AC106" s="44" t="s">
        <v>932</v>
      </c>
      <c r="AD106" s="44" t="s">
        <v>22</v>
      </c>
      <c r="AE106" s="44" t="s">
        <v>34</v>
      </c>
      <c r="AF106" s="44" t="s">
        <v>20</v>
      </c>
      <c r="AG106" s="44"/>
      <c r="AH106" s="44"/>
      <c r="AI106" s="44" t="s">
        <v>33</v>
      </c>
      <c r="AJ106" s="44" t="s">
        <v>20</v>
      </c>
      <c r="AK106" s="44" t="s">
        <v>33</v>
      </c>
      <c r="AL106" s="44"/>
      <c r="AM106" s="44"/>
      <c r="AN106" s="44"/>
      <c r="AO106" s="44"/>
      <c r="AP106" s="44"/>
      <c r="AQ106" s="25" t="str">
        <f t="shared" si="31"/>
        <v>MATCH</v>
      </c>
      <c r="AR106" s="44" t="s">
        <v>73</v>
      </c>
      <c r="AS106" s="44"/>
      <c r="AT106" s="25" t="str">
        <f t="shared" si="32"/>
        <v>MATCH</v>
      </c>
      <c r="AU106" s="44" t="s">
        <v>32</v>
      </c>
      <c r="AV106" s="44"/>
      <c r="AW106" s="44"/>
      <c r="AX106" s="44"/>
      <c r="AY106" s="44" t="s">
        <v>72</v>
      </c>
      <c r="AZ106" s="44" t="s">
        <v>931</v>
      </c>
      <c r="BA106" s="44" t="s">
        <v>931</v>
      </c>
      <c r="BB106" s="44" t="s">
        <v>930</v>
      </c>
      <c r="BC106" s="44"/>
      <c r="BD106" s="44"/>
      <c r="BE106" s="44"/>
      <c r="BF106" s="44" t="s">
        <v>929</v>
      </c>
      <c r="BG106" s="44" t="s">
        <v>929</v>
      </c>
      <c r="BH106" s="44" t="s">
        <v>928</v>
      </c>
      <c r="BI106" s="44"/>
      <c r="BJ106" s="44"/>
      <c r="BK106" s="44"/>
      <c r="BL106" s="44"/>
      <c r="BM106" s="44"/>
      <c r="BN106" s="44"/>
      <c r="BO106" s="44"/>
      <c r="BP106" s="44"/>
      <c r="BQ106" s="44"/>
      <c r="BR106" s="44"/>
      <c r="BS106" s="44"/>
      <c r="BT106" s="44"/>
      <c r="BU106" s="44"/>
      <c r="BV106" s="44"/>
      <c r="BW106" s="44" t="s">
        <v>752</v>
      </c>
      <c r="BX106" s="25" t="str">
        <f t="shared" si="33"/>
        <v>MATCH</v>
      </c>
      <c r="BY106" s="69">
        <v>28857821</v>
      </c>
      <c r="BZ106" s="25" t="str">
        <f t="shared" si="34"/>
        <v>MATCH</v>
      </c>
      <c r="CA106" s="22"/>
      <c r="CB106" s="22"/>
      <c r="CC106" s="22"/>
      <c r="CD106" s="22" t="s">
        <v>23</v>
      </c>
      <c r="CE106" s="22" t="s">
        <v>22</v>
      </c>
      <c r="CF106" s="22"/>
      <c r="CG106" s="22"/>
      <c r="CH106" s="22"/>
      <c r="CI106" s="22" t="s">
        <v>21</v>
      </c>
      <c r="CJ106" s="22" t="s">
        <v>1</v>
      </c>
      <c r="CK106" s="22"/>
      <c r="CL106" s="34"/>
      <c r="CM106" s="51"/>
      <c r="CN106" s="54">
        <f>LOOKUP(Y106,SACM!$A$2:$A$163,SACM!$A$2:$A$163)</f>
        <v>7515070</v>
      </c>
      <c r="CO106" s="24">
        <v>43055</v>
      </c>
      <c r="CP106" s="21">
        <v>812</v>
      </c>
      <c r="CQ106" s="21">
        <v>19455</v>
      </c>
      <c r="CR106" s="21">
        <v>0</v>
      </c>
      <c r="CS106" s="21">
        <v>1</v>
      </c>
      <c r="CT106" s="21">
        <v>3</v>
      </c>
      <c r="CU106" s="21">
        <v>-2</v>
      </c>
      <c r="CV106" s="21">
        <f t="shared" si="35"/>
        <v>11600000</v>
      </c>
      <c r="CW106" s="23">
        <v>-11600000</v>
      </c>
      <c r="CX106" s="22" t="s">
        <v>522</v>
      </c>
      <c r="CY106" s="21">
        <v>1</v>
      </c>
      <c r="CZ106" s="20">
        <v>43055.636365740742</v>
      </c>
      <c r="DA106" s="22" t="s">
        <v>501</v>
      </c>
      <c r="DB106" s="21">
        <v>6833650</v>
      </c>
      <c r="DC106" s="22" t="s">
        <v>521</v>
      </c>
      <c r="DD106" s="21">
        <v>86011</v>
      </c>
      <c r="DE106" s="21">
        <v>2</v>
      </c>
      <c r="DF106" s="22">
        <v>0</v>
      </c>
      <c r="DG106" s="21">
        <v>0</v>
      </c>
      <c r="DH106" s="22" t="s">
        <v>490</v>
      </c>
      <c r="DI106" s="22">
        <v>0</v>
      </c>
      <c r="DJ106" s="22">
        <v>0</v>
      </c>
      <c r="DK106" s="22">
        <v>0</v>
      </c>
      <c r="DL106" s="22" t="s">
        <v>499</v>
      </c>
      <c r="DM106" s="26">
        <v>43055.648935185185</v>
      </c>
      <c r="DN106" s="20" t="s">
        <v>520</v>
      </c>
      <c r="DO106" s="22">
        <v>0</v>
      </c>
      <c r="DP106" s="59" t="s">
        <v>519</v>
      </c>
      <c r="DQ106" s="22" t="s">
        <v>518</v>
      </c>
      <c r="DR106" s="22">
        <v>0</v>
      </c>
      <c r="DS106" s="22">
        <v>0</v>
      </c>
      <c r="DT106" s="22">
        <v>0</v>
      </c>
      <c r="DU106" s="21">
        <v>0</v>
      </c>
      <c r="DV106" s="21">
        <v>0</v>
      </c>
      <c r="DW106" s="22">
        <v>0</v>
      </c>
      <c r="DX106" s="25" t="s">
        <v>32</v>
      </c>
      <c r="DY106" s="25" t="s">
        <v>73</v>
      </c>
      <c r="DZ106" s="22">
        <v>0</v>
      </c>
      <c r="EA106" s="22">
        <v>0</v>
      </c>
      <c r="EB106" s="22">
        <v>0</v>
      </c>
      <c r="EC106" s="22" t="s">
        <v>496</v>
      </c>
      <c r="ED106" s="22">
        <v>0</v>
      </c>
      <c r="EE106" s="22" t="s">
        <v>21</v>
      </c>
      <c r="EF106" s="22">
        <v>0</v>
      </c>
      <c r="EG106" s="22" t="s">
        <v>490</v>
      </c>
      <c r="EH106" s="25">
        <v>28857821</v>
      </c>
      <c r="EI106" s="21">
        <v>0</v>
      </c>
      <c r="EJ106" s="21">
        <v>3</v>
      </c>
      <c r="EK106" s="21">
        <v>0</v>
      </c>
      <c r="EL106" s="22" t="s">
        <v>490</v>
      </c>
      <c r="EM106" s="22">
        <v>0</v>
      </c>
      <c r="EN106" s="22">
        <v>0</v>
      </c>
      <c r="EO106" s="22" t="s">
        <v>490</v>
      </c>
      <c r="EP106" s="22">
        <v>1</v>
      </c>
      <c r="EQ106" s="21">
        <v>0</v>
      </c>
      <c r="ER106" s="22">
        <v>4</v>
      </c>
      <c r="ES106" s="21">
        <v>5</v>
      </c>
      <c r="ET106" s="21">
        <v>0</v>
      </c>
      <c r="EU106" s="22" t="s">
        <v>490</v>
      </c>
      <c r="EV106" s="22" t="s">
        <v>517</v>
      </c>
      <c r="EW106" s="22">
        <v>0</v>
      </c>
      <c r="EX106" s="22">
        <v>0</v>
      </c>
      <c r="EY106" s="22">
        <v>0</v>
      </c>
      <c r="EZ106" s="22">
        <v>0</v>
      </c>
      <c r="FA106" s="22" t="s">
        <v>490</v>
      </c>
      <c r="FB106" s="22">
        <v>0</v>
      </c>
      <c r="FC106" s="22">
        <v>0</v>
      </c>
      <c r="FD106" s="22" t="s">
        <v>494</v>
      </c>
      <c r="FE106" s="22">
        <v>0</v>
      </c>
      <c r="FF106" s="22" t="s">
        <v>493</v>
      </c>
      <c r="FG106" s="22" t="s">
        <v>492</v>
      </c>
      <c r="FH106" s="22">
        <v>0</v>
      </c>
      <c r="FI106" s="22" t="s">
        <v>491</v>
      </c>
      <c r="FJ106" s="22">
        <v>0</v>
      </c>
      <c r="FK106" s="22" t="s">
        <v>503</v>
      </c>
      <c r="FL106" s="22">
        <v>-11600000</v>
      </c>
      <c r="FM106" s="21" t="s">
        <v>490</v>
      </c>
      <c r="FN106" s="22">
        <v>0</v>
      </c>
      <c r="FO106" s="22">
        <v>0</v>
      </c>
      <c r="FP106" s="22" t="s">
        <v>490</v>
      </c>
      <c r="FQ106" s="22">
        <v>0</v>
      </c>
      <c r="FR106" s="22">
        <v>0</v>
      </c>
      <c r="FS106" s="25" t="s">
        <v>20</v>
      </c>
      <c r="FT106" s="22">
        <v>0</v>
      </c>
      <c r="FU106" s="26">
        <v>43055.648935185185</v>
      </c>
      <c r="FV106" s="20" t="s">
        <v>21</v>
      </c>
      <c r="FW106" s="22">
        <v>0</v>
      </c>
      <c r="FX106" s="22">
        <v>0</v>
      </c>
      <c r="FY106" s="22">
        <v>0</v>
      </c>
      <c r="FZ106" s="22">
        <v>43055</v>
      </c>
      <c r="GA106" s="33" t="s">
        <v>490</v>
      </c>
      <c r="GB106" s="4"/>
    </row>
    <row r="107" spans="1:184">
      <c r="A107" s="32">
        <v>43055</v>
      </c>
      <c r="B107" s="20">
        <v>43055.483622685184</v>
      </c>
      <c r="C107" s="21">
        <v>9969900</v>
      </c>
      <c r="D107" s="22" t="s">
        <v>308</v>
      </c>
      <c r="E107" s="22" t="s">
        <v>38</v>
      </c>
      <c r="F107" s="67">
        <v>17142048</v>
      </c>
      <c r="G107" s="44"/>
      <c r="H107" s="44"/>
      <c r="I107" s="44"/>
      <c r="J107" s="44" t="s">
        <v>306</v>
      </c>
      <c r="K107" s="44"/>
      <c r="L107" s="44"/>
      <c r="M107" s="25" t="str">
        <f t="shared" si="27"/>
        <v>MATCH</v>
      </c>
      <c r="N107" s="64">
        <v>9500000</v>
      </c>
      <c r="O107" s="25" t="str">
        <f t="shared" si="28"/>
        <v>MATCH</v>
      </c>
      <c r="P107" s="64">
        <v>9500000</v>
      </c>
      <c r="Q107" s="68">
        <v>43055</v>
      </c>
      <c r="R107" s="68">
        <v>43055.483622685184</v>
      </c>
      <c r="S107" s="44"/>
      <c r="T107" s="44"/>
      <c r="U107" s="44"/>
      <c r="V107" s="44"/>
      <c r="W107" s="44"/>
      <c r="X107" s="25" t="str">
        <f t="shared" si="29"/>
        <v>MATCH</v>
      </c>
      <c r="Y107" s="69">
        <v>7514074</v>
      </c>
      <c r="Z107" s="25" t="str">
        <f t="shared" si="30"/>
        <v>MATCH</v>
      </c>
      <c r="AA107" s="44" t="s">
        <v>1</v>
      </c>
      <c r="AB107" s="44" t="s">
        <v>3</v>
      </c>
      <c r="AC107" s="44" t="s">
        <v>305</v>
      </c>
      <c r="AD107" s="44" t="s">
        <v>22</v>
      </c>
      <c r="AE107" s="44" t="s">
        <v>34</v>
      </c>
      <c r="AF107" s="44" t="s">
        <v>20</v>
      </c>
      <c r="AG107" s="44"/>
      <c r="AH107" s="44"/>
      <c r="AI107" s="44" t="s">
        <v>33</v>
      </c>
      <c r="AJ107" s="44" t="s">
        <v>20</v>
      </c>
      <c r="AK107" s="44" t="s">
        <v>33</v>
      </c>
      <c r="AL107" s="44"/>
      <c r="AM107" s="44"/>
      <c r="AN107" s="44"/>
      <c r="AO107" s="44"/>
      <c r="AP107" s="44"/>
      <c r="AQ107" s="25" t="str">
        <f t="shared" si="31"/>
        <v>MATCH</v>
      </c>
      <c r="AR107" s="44" t="s">
        <v>173</v>
      </c>
      <c r="AS107" s="44"/>
      <c r="AT107" s="25" t="str">
        <f t="shared" si="32"/>
        <v>MATCH</v>
      </c>
      <c r="AU107" s="44" t="s">
        <v>172</v>
      </c>
      <c r="AV107" s="44"/>
      <c r="AW107" s="44"/>
      <c r="AX107" s="44"/>
      <c r="AY107" s="44" t="s">
        <v>72</v>
      </c>
      <c r="AZ107" s="44" t="s">
        <v>270</v>
      </c>
      <c r="BA107" s="44" t="s">
        <v>270</v>
      </c>
      <c r="BB107" s="44"/>
      <c r="BC107" s="44" t="s">
        <v>269</v>
      </c>
      <c r="BD107" s="44"/>
      <c r="BE107" s="44" t="s">
        <v>268</v>
      </c>
      <c r="BF107" s="44" t="s">
        <v>304</v>
      </c>
      <c r="BG107" s="44" t="s">
        <v>304</v>
      </c>
      <c r="BH107" s="44" t="s">
        <v>303</v>
      </c>
      <c r="BI107" s="44"/>
      <c r="BJ107" s="44"/>
      <c r="BK107" s="44"/>
      <c r="BL107" s="44"/>
      <c r="BM107" s="44"/>
      <c r="BN107" s="44"/>
      <c r="BO107" s="44"/>
      <c r="BP107" s="44"/>
      <c r="BQ107" s="44"/>
      <c r="BR107" s="44" t="s">
        <v>302</v>
      </c>
      <c r="BS107" s="44" t="s">
        <v>43</v>
      </c>
      <c r="BT107" s="44" t="s">
        <v>0</v>
      </c>
      <c r="BU107" s="44" t="s">
        <v>301</v>
      </c>
      <c r="BV107" s="44" t="s">
        <v>300</v>
      </c>
      <c r="BW107" s="44" t="s">
        <v>299</v>
      </c>
      <c r="BX107" s="25" t="str">
        <f t="shared" si="33"/>
        <v>MATCH</v>
      </c>
      <c r="BY107" s="69">
        <v>28852381</v>
      </c>
      <c r="BZ107" s="25" t="str">
        <f t="shared" si="34"/>
        <v>MATCH</v>
      </c>
      <c r="CA107" s="22" t="s">
        <v>3</v>
      </c>
      <c r="CB107" s="22"/>
      <c r="CC107" s="22"/>
      <c r="CD107" s="22" t="s">
        <v>23</v>
      </c>
      <c r="CE107" s="22" t="s">
        <v>22</v>
      </c>
      <c r="CF107" s="22"/>
      <c r="CG107" s="22"/>
      <c r="CH107" s="22"/>
      <c r="CI107" s="22" t="s">
        <v>21</v>
      </c>
      <c r="CJ107" s="22" t="s">
        <v>1</v>
      </c>
      <c r="CK107" s="22"/>
      <c r="CL107" s="34"/>
      <c r="CM107" s="51"/>
      <c r="CN107" s="54">
        <f>LOOKUP(Y107,SACM!$A$2:$A$163,SACM!$A$2:$A$163)</f>
        <v>7514074</v>
      </c>
      <c r="CO107" s="24">
        <v>43055</v>
      </c>
      <c r="CP107" s="21">
        <v>1154</v>
      </c>
      <c r="CQ107" s="21">
        <v>20627</v>
      </c>
      <c r="CR107" s="21">
        <v>0</v>
      </c>
      <c r="CS107" s="21">
        <v>1</v>
      </c>
      <c r="CT107" s="21">
        <v>3</v>
      </c>
      <c r="CU107" s="21">
        <v>-2</v>
      </c>
      <c r="CV107" s="21">
        <f t="shared" si="35"/>
        <v>9500000</v>
      </c>
      <c r="CW107" s="23">
        <v>-9500000</v>
      </c>
      <c r="CX107" s="22" t="s">
        <v>522</v>
      </c>
      <c r="CY107" s="21">
        <v>1</v>
      </c>
      <c r="CZ107" s="20">
        <v>43055.250590277778</v>
      </c>
      <c r="DA107" s="22" t="s">
        <v>501</v>
      </c>
      <c r="DB107" s="21">
        <v>6832654</v>
      </c>
      <c r="DC107" s="22" t="s">
        <v>601</v>
      </c>
      <c r="DD107" s="21">
        <v>85981</v>
      </c>
      <c r="DE107" s="21">
        <v>2</v>
      </c>
      <c r="DF107" s="22">
        <v>0</v>
      </c>
      <c r="DG107" s="21">
        <v>0</v>
      </c>
      <c r="DH107" s="22" t="s">
        <v>490</v>
      </c>
      <c r="DI107" s="22">
        <v>0</v>
      </c>
      <c r="DJ107" s="22">
        <v>0</v>
      </c>
      <c r="DK107" s="22">
        <v>0</v>
      </c>
      <c r="DL107" s="22" t="s">
        <v>499</v>
      </c>
      <c r="DM107" s="26">
        <v>43055.275300925925</v>
      </c>
      <c r="DN107" s="20" t="s">
        <v>552</v>
      </c>
      <c r="DO107" s="22">
        <v>0</v>
      </c>
      <c r="DP107" s="59">
        <v>17142048</v>
      </c>
      <c r="DQ107" s="22" t="s">
        <v>534</v>
      </c>
      <c r="DR107" s="22">
        <v>0</v>
      </c>
      <c r="DS107" s="22">
        <v>0</v>
      </c>
      <c r="DT107" s="22">
        <v>0</v>
      </c>
      <c r="DU107" s="21">
        <v>0</v>
      </c>
      <c r="DV107" s="21">
        <v>0</v>
      </c>
      <c r="DW107" s="22">
        <v>0</v>
      </c>
      <c r="DX107" s="25" t="s">
        <v>172</v>
      </c>
      <c r="DY107" s="25" t="s">
        <v>173</v>
      </c>
      <c r="DZ107" s="22">
        <v>0</v>
      </c>
      <c r="EA107" s="22">
        <v>0</v>
      </c>
      <c r="EB107" s="22">
        <v>0</v>
      </c>
      <c r="EC107" s="22" t="s">
        <v>496</v>
      </c>
      <c r="ED107" s="22">
        <v>0</v>
      </c>
      <c r="EE107" s="22" t="s">
        <v>21</v>
      </c>
      <c r="EF107" s="22">
        <v>0</v>
      </c>
      <c r="EG107" s="22" t="s">
        <v>490</v>
      </c>
      <c r="EH107" s="25">
        <v>28852381</v>
      </c>
      <c r="EI107" s="21">
        <v>0</v>
      </c>
      <c r="EJ107" s="21">
        <v>3</v>
      </c>
      <c r="EK107" s="21">
        <v>0</v>
      </c>
      <c r="EL107" s="22" t="s">
        <v>490</v>
      </c>
      <c r="EM107" s="22">
        <v>0</v>
      </c>
      <c r="EN107" s="22">
        <v>0</v>
      </c>
      <c r="EO107" s="22" t="s">
        <v>490</v>
      </c>
      <c r="EP107" s="22">
        <v>1</v>
      </c>
      <c r="EQ107" s="21">
        <v>0</v>
      </c>
      <c r="ER107" s="22">
        <v>921</v>
      </c>
      <c r="ES107" s="21">
        <v>861</v>
      </c>
      <c r="ET107" s="21">
        <v>0</v>
      </c>
      <c r="EU107" s="22" t="s">
        <v>490</v>
      </c>
      <c r="EV107" s="22" t="s">
        <v>517</v>
      </c>
      <c r="EW107" s="22">
        <v>0</v>
      </c>
      <c r="EX107" s="22">
        <v>0</v>
      </c>
      <c r="EY107" s="22">
        <v>0</v>
      </c>
      <c r="EZ107" s="22">
        <v>0</v>
      </c>
      <c r="FA107" s="22" t="s">
        <v>490</v>
      </c>
      <c r="FB107" s="22">
        <v>0</v>
      </c>
      <c r="FC107" s="22">
        <v>0</v>
      </c>
      <c r="FD107" s="22" t="s">
        <v>494</v>
      </c>
      <c r="FE107" s="22">
        <v>0</v>
      </c>
      <c r="FF107" s="22" t="s">
        <v>493</v>
      </c>
      <c r="FG107" s="22" t="s">
        <v>492</v>
      </c>
      <c r="FH107" s="22">
        <v>0</v>
      </c>
      <c r="FI107" s="22" t="s">
        <v>491</v>
      </c>
      <c r="FJ107" s="22">
        <v>0</v>
      </c>
      <c r="FK107" s="22" t="s">
        <v>503</v>
      </c>
      <c r="FL107" s="22">
        <v>-9500000</v>
      </c>
      <c r="FM107" s="21" t="s">
        <v>490</v>
      </c>
      <c r="FN107" s="22">
        <v>0</v>
      </c>
      <c r="FO107" s="22">
        <v>0</v>
      </c>
      <c r="FP107" s="22" t="s">
        <v>490</v>
      </c>
      <c r="FQ107" s="22">
        <v>0</v>
      </c>
      <c r="FR107" s="22">
        <v>0</v>
      </c>
      <c r="FS107" s="25" t="s">
        <v>20</v>
      </c>
      <c r="FT107" s="22">
        <v>0</v>
      </c>
      <c r="FU107" s="26">
        <v>43055.275300925925</v>
      </c>
      <c r="FV107" s="20" t="s">
        <v>21</v>
      </c>
      <c r="FW107" s="22">
        <v>0</v>
      </c>
      <c r="FX107" s="22">
        <v>0</v>
      </c>
      <c r="FY107" s="22">
        <v>0</v>
      </c>
      <c r="FZ107" s="22">
        <v>43055</v>
      </c>
      <c r="GA107" s="33" t="s">
        <v>490</v>
      </c>
      <c r="GB107" s="4"/>
    </row>
    <row r="108" spans="1:184">
      <c r="A108" s="32">
        <v>43055</v>
      </c>
      <c r="B108" s="20">
        <v>43055.856203703705</v>
      </c>
      <c r="C108" s="21">
        <v>9985270</v>
      </c>
      <c r="D108" s="22" t="s">
        <v>927</v>
      </c>
      <c r="E108" s="22" t="s">
        <v>38</v>
      </c>
      <c r="F108" s="67" t="s">
        <v>519</v>
      </c>
      <c r="G108" s="44"/>
      <c r="H108" s="44"/>
      <c r="I108" s="44"/>
      <c r="J108" s="44" t="s">
        <v>926</v>
      </c>
      <c r="K108" s="44"/>
      <c r="L108" s="44"/>
      <c r="M108" s="25" t="str">
        <f t="shared" si="27"/>
        <v>MATCH</v>
      </c>
      <c r="N108" s="64">
        <v>11000000</v>
      </c>
      <c r="O108" s="25" t="str">
        <f t="shared" si="28"/>
        <v>MATCH</v>
      </c>
      <c r="P108" s="64">
        <v>11000000</v>
      </c>
      <c r="Q108" s="68">
        <v>43055</v>
      </c>
      <c r="R108" s="68">
        <v>43055.856203703705</v>
      </c>
      <c r="S108" s="44" t="s">
        <v>756</v>
      </c>
      <c r="T108" s="44"/>
      <c r="U108" s="44" t="s">
        <v>924</v>
      </c>
      <c r="V108" s="44"/>
      <c r="W108" s="44"/>
      <c r="X108" s="25" t="str">
        <f t="shared" si="29"/>
        <v>MATCH</v>
      </c>
      <c r="Y108" s="69">
        <v>7515078</v>
      </c>
      <c r="Z108" s="25" t="str">
        <f t="shared" si="30"/>
        <v>MATCH</v>
      </c>
      <c r="AA108" s="44" t="s">
        <v>1</v>
      </c>
      <c r="AB108" s="44" t="s">
        <v>3</v>
      </c>
      <c r="AC108" s="44" t="s">
        <v>925</v>
      </c>
      <c r="AD108" s="44" t="s">
        <v>22</v>
      </c>
      <c r="AE108" s="44" t="s">
        <v>34</v>
      </c>
      <c r="AF108" s="44" t="s">
        <v>20</v>
      </c>
      <c r="AG108" s="44"/>
      <c r="AH108" s="44"/>
      <c r="AI108" s="44" t="s">
        <v>33</v>
      </c>
      <c r="AJ108" s="44" t="s">
        <v>20</v>
      </c>
      <c r="AK108" s="44" t="s">
        <v>33</v>
      </c>
      <c r="AL108" s="44"/>
      <c r="AM108" s="44"/>
      <c r="AN108" s="44"/>
      <c r="AO108" s="44"/>
      <c r="AP108" s="44"/>
      <c r="AQ108" s="25" t="str">
        <f t="shared" si="31"/>
        <v>MATCH</v>
      </c>
      <c r="AR108" s="44" t="s">
        <v>73</v>
      </c>
      <c r="AS108" s="44"/>
      <c r="AT108" s="25" t="str">
        <f t="shared" si="32"/>
        <v>MATCH</v>
      </c>
      <c r="AU108" s="44" t="s">
        <v>32</v>
      </c>
      <c r="AV108" s="44"/>
      <c r="AW108" s="44"/>
      <c r="AX108" s="44"/>
      <c r="AY108" s="44" t="s">
        <v>72</v>
      </c>
      <c r="AZ108" s="44" t="s">
        <v>924</v>
      </c>
      <c r="BA108" s="44" t="s">
        <v>924</v>
      </c>
      <c r="BB108" s="44"/>
      <c r="BC108" s="44"/>
      <c r="BD108" s="44"/>
      <c r="BE108" s="44"/>
      <c r="BF108" s="44" t="s">
        <v>923</v>
      </c>
      <c r="BG108" s="44" t="s">
        <v>923</v>
      </c>
      <c r="BH108" s="44"/>
      <c r="BI108" s="44"/>
      <c r="BJ108" s="44"/>
      <c r="BK108" s="44"/>
      <c r="BL108" s="44"/>
      <c r="BM108" s="44"/>
      <c r="BN108" s="44"/>
      <c r="BO108" s="44"/>
      <c r="BP108" s="44"/>
      <c r="BQ108" s="44"/>
      <c r="BR108" s="44"/>
      <c r="BS108" s="44"/>
      <c r="BT108" s="44"/>
      <c r="BU108" s="44"/>
      <c r="BV108" s="44"/>
      <c r="BW108" s="44" t="s">
        <v>752</v>
      </c>
      <c r="BX108" s="25" t="str">
        <f t="shared" si="33"/>
        <v>MATCH</v>
      </c>
      <c r="BY108" s="69">
        <v>28857753</v>
      </c>
      <c r="BZ108" s="25" t="str">
        <f t="shared" si="34"/>
        <v>MATCH</v>
      </c>
      <c r="CA108" s="22"/>
      <c r="CB108" s="22"/>
      <c r="CC108" s="22"/>
      <c r="CD108" s="22" t="s">
        <v>23</v>
      </c>
      <c r="CE108" s="22" t="s">
        <v>22</v>
      </c>
      <c r="CF108" s="22"/>
      <c r="CG108" s="22"/>
      <c r="CH108" s="22"/>
      <c r="CI108" s="22" t="s">
        <v>21</v>
      </c>
      <c r="CJ108" s="22" t="s">
        <v>1</v>
      </c>
      <c r="CK108" s="22"/>
      <c r="CL108" s="34"/>
      <c r="CM108" s="51"/>
      <c r="CN108" s="54">
        <f>LOOKUP(Y108,SACM!$A$2:$A$163,SACM!$A$2:$A$163)</f>
        <v>7515078</v>
      </c>
      <c r="CO108" s="24">
        <v>43055</v>
      </c>
      <c r="CP108" s="21">
        <v>812</v>
      </c>
      <c r="CQ108" s="21">
        <v>19497</v>
      </c>
      <c r="CR108" s="21">
        <v>0</v>
      </c>
      <c r="CS108" s="21">
        <v>1</v>
      </c>
      <c r="CT108" s="21">
        <v>3</v>
      </c>
      <c r="CU108" s="21">
        <v>-2</v>
      </c>
      <c r="CV108" s="21">
        <f t="shared" si="35"/>
        <v>11000000</v>
      </c>
      <c r="CW108" s="23">
        <v>-11000000</v>
      </c>
      <c r="CX108" s="22" t="s">
        <v>522</v>
      </c>
      <c r="CY108" s="21">
        <v>1</v>
      </c>
      <c r="CZ108" s="20">
        <v>43055.636388888888</v>
      </c>
      <c r="DA108" s="22" t="s">
        <v>501</v>
      </c>
      <c r="DB108" s="21">
        <v>6833658</v>
      </c>
      <c r="DC108" s="22" t="s">
        <v>521</v>
      </c>
      <c r="DD108" s="21">
        <v>86011</v>
      </c>
      <c r="DE108" s="21">
        <v>2</v>
      </c>
      <c r="DF108" s="22">
        <v>0</v>
      </c>
      <c r="DG108" s="21">
        <v>0</v>
      </c>
      <c r="DH108" s="22" t="s">
        <v>490</v>
      </c>
      <c r="DI108" s="22">
        <v>0</v>
      </c>
      <c r="DJ108" s="22">
        <v>0</v>
      </c>
      <c r="DK108" s="22">
        <v>0</v>
      </c>
      <c r="DL108" s="22" t="s">
        <v>499</v>
      </c>
      <c r="DM108" s="26">
        <v>43055.647881944446</v>
      </c>
      <c r="DN108" s="20" t="s">
        <v>520</v>
      </c>
      <c r="DO108" s="22">
        <v>0</v>
      </c>
      <c r="DP108" s="59" t="s">
        <v>519</v>
      </c>
      <c r="DQ108" s="22" t="s">
        <v>518</v>
      </c>
      <c r="DR108" s="22">
        <v>0</v>
      </c>
      <c r="DS108" s="22">
        <v>0</v>
      </c>
      <c r="DT108" s="22">
        <v>0</v>
      </c>
      <c r="DU108" s="21">
        <v>0</v>
      </c>
      <c r="DV108" s="21">
        <v>0</v>
      </c>
      <c r="DW108" s="22">
        <v>0</v>
      </c>
      <c r="DX108" s="25" t="s">
        <v>32</v>
      </c>
      <c r="DY108" s="25" t="s">
        <v>73</v>
      </c>
      <c r="DZ108" s="22">
        <v>0</v>
      </c>
      <c r="EA108" s="22">
        <v>0</v>
      </c>
      <c r="EB108" s="22">
        <v>0</v>
      </c>
      <c r="EC108" s="22" t="s">
        <v>496</v>
      </c>
      <c r="ED108" s="22">
        <v>0</v>
      </c>
      <c r="EE108" s="22" t="s">
        <v>21</v>
      </c>
      <c r="EF108" s="22">
        <v>0</v>
      </c>
      <c r="EG108" s="22" t="s">
        <v>490</v>
      </c>
      <c r="EH108" s="25">
        <v>28857753</v>
      </c>
      <c r="EI108" s="21">
        <v>0</v>
      </c>
      <c r="EJ108" s="21">
        <v>3</v>
      </c>
      <c r="EK108" s="21">
        <v>0</v>
      </c>
      <c r="EL108" s="22" t="s">
        <v>490</v>
      </c>
      <c r="EM108" s="22">
        <v>0</v>
      </c>
      <c r="EN108" s="22">
        <v>0</v>
      </c>
      <c r="EO108" s="22" t="s">
        <v>490</v>
      </c>
      <c r="EP108" s="22">
        <v>1</v>
      </c>
      <c r="EQ108" s="21">
        <v>0</v>
      </c>
      <c r="ER108" s="22">
        <v>4</v>
      </c>
      <c r="ES108" s="21">
        <v>5</v>
      </c>
      <c r="ET108" s="21">
        <v>0</v>
      </c>
      <c r="EU108" s="22" t="s">
        <v>490</v>
      </c>
      <c r="EV108" s="22" t="s">
        <v>517</v>
      </c>
      <c r="EW108" s="22">
        <v>0</v>
      </c>
      <c r="EX108" s="22">
        <v>0</v>
      </c>
      <c r="EY108" s="22">
        <v>0</v>
      </c>
      <c r="EZ108" s="22">
        <v>0</v>
      </c>
      <c r="FA108" s="22" t="s">
        <v>490</v>
      </c>
      <c r="FB108" s="22">
        <v>0</v>
      </c>
      <c r="FC108" s="22">
        <v>0</v>
      </c>
      <c r="FD108" s="22" t="s">
        <v>494</v>
      </c>
      <c r="FE108" s="22">
        <v>0</v>
      </c>
      <c r="FF108" s="22" t="s">
        <v>493</v>
      </c>
      <c r="FG108" s="22" t="s">
        <v>492</v>
      </c>
      <c r="FH108" s="22">
        <v>0</v>
      </c>
      <c r="FI108" s="22" t="s">
        <v>491</v>
      </c>
      <c r="FJ108" s="22">
        <v>0</v>
      </c>
      <c r="FK108" s="22" t="s">
        <v>503</v>
      </c>
      <c r="FL108" s="22">
        <v>-11000000</v>
      </c>
      <c r="FM108" s="21" t="s">
        <v>490</v>
      </c>
      <c r="FN108" s="22">
        <v>0</v>
      </c>
      <c r="FO108" s="22">
        <v>0</v>
      </c>
      <c r="FP108" s="22" t="s">
        <v>490</v>
      </c>
      <c r="FQ108" s="22">
        <v>0</v>
      </c>
      <c r="FR108" s="22">
        <v>0</v>
      </c>
      <c r="FS108" s="25" t="s">
        <v>20</v>
      </c>
      <c r="FT108" s="22">
        <v>0</v>
      </c>
      <c r="FU108" s="26">
        <v>43055.647881944446</v>
      </c>
      <c r="FV108" s="20" t="s">
        <v>21</v>
      </c>
      <c r="FW108" s="22">
        <v>0</v>
      </c>
      <c r="FX108" s="22">
        <v>0</v>
      </c>
      <c r="FY108" s="22">
        <v>0</v>
      </c>
      <c r="FZ108" s="22">
        <v>43055</v>
      </c>
      <c r="GA108" s="33" t="s">
        <v>490</v>
      </c>
      <c r="GB108" s="4"/>
    </row>
    <row r="109" spans="1:184">
      <c r="A109" s="32">
        <v>43055</v>
      </c>
      <c r="B109" s="20">
        <v>43055.429976851854</v>
      </c>
      <c r="C109" s="21">
        <v>9961928</v>
      </c>
      <c r="D109" s="22" t="s">
        <v>317</v>
      </c>
      <c r="E109" s="22" t="s">
        <v>38</v>
      </c>
      <c r="F109" s="67">
        <v>12698587</v>
      </c>
      <c r="G109" s="44"/>
      <c r="H109" s="44"/>
      <c r="I109" s="44"/>
      <c r="J109" s="44" t="s">
        <v>315</v>
      </c>
      <c r="K109" s="44"/>
      <c r="L109" s="44"/>
      <c r="M109" s="25" t="str">
        <f t="shared" si="27"/>
        <v>MATCH</v>
      </c>
      <c r="N109" s="64">
        <v>44000000</v>
      </c>
      <c r="O109" s="25" t="str">
        <f t="shared" si="28"/>
        <v>MATCH</v>
      </c>
      <c r="P109" s="64">
        <v>5342920</v>
      </c>
      <c r="Q109" s="68">
        <v>43055</v>
      </c>
      <c r="R109" s="68">
        <v>43055.429976851854</v>
      </c>
      <c r="S109" s="44" t="s">
        <v>169</v>
      </c>
      <c r="T109" s="44"/>
      <c r="U109" s="44"/>
      <c r="V109" s="44"/>
      <c r="W109" s="44"/>
      <c r="X109" s="25" t="str">
        <f t="shared" si="29"/>
        <v>MATCH</v>
      </c>
      <c r="Y109" s="69">
        <v>7514063</v>
      </c>
      <c r="Z109" s="25" t="str">
        <f t="shared" si="30"/>
        <v>MATCH</v>
      </c>
      <c r="AA109" s="44" t="s">
        <v>1</v>
      </c>
      <c r="AB109" s="44" t="s">
        <v>309</v>
      </c>
      <c r="AC109" s="44" t="s">
        <v>314</v>
      </c>
      <c r="AD109" s="44" t="s">
        <v>22</v>
      </c>
      <c r="AE109" s="44" t="s">
        <v>34</v>
      </c>
      <c r="AF109" s="44" t="s">
        <v>20</v>
      </c>
      <c r="AG109" s="44"/>
      <c r="AH109" s="44"/>
      <c r="AI109" s="44" t="s">
        <v>33</v>
      </c>
      <c r="AJ109" s="44" t="s">
        <v>20</v>
      </c>
      <c r="AK109" s="44" t="s">
        <v>33</v>
      </c>
      <c r="AL109" s="44"/>
      <c r="AM109" s="44"/>
      <c r="AN109" s="44"/>
      <c r="AO109" s="44"/>
      <c r="AP109" s="44"/>
      <c r="AQ109" s="25" t="str">
        <f t="shared" si="31"/>
        <v>MATCH</v>
      </c>
      <c r="AR109" s="44" t="s">
        <v>173</v>
      </c>
      <c r="AS109" s="44"/>
      <c r="AT109" s="25" t="str">
        <f t="shared" si="32"/>
        <v>MATCH</v>
      </c>
      <c r="AU109" s="44" t="s">
        <v>172</v>
      </c>
      <c r="AV109" s="44"/>
      <c r="AW109" s="44"/>
      <c r="AX109" s="44"/>
      <c r="AY109" s="44" t="s">
        <v>72</v>
      </c>
      <c r="AZ109" s="44" t="s">
        <v>313</v>
      </c>
      <c r="BA109" s="44" t="s">
        <v>313</v>
      </c>
      <c r="BB109" s="44" t="s">
        <v>312</v>
      </c>
      <c r="BC109" s="44" t="s">
        <v>311</v>
      </c>
      <c r="BD109" s="44"/>
      <c r="BE109" s="44" t="s">
        <v>310</v>
      </c>
      <c r="BF109" s="44" t="s">
        <v>313</v>
      </c>
      <c r="BG109" s="44" t="s">
        <v>313</v>
      </c>
      <c r="BH109" s="44" t="s">
        <v>312</v>
      </c>
      <c r="BI109" s="44" t="s">
        <v>311</v>
      </c>
      <c r="BJ109" s="44"/>
      <c r="BK109" s="44" t="s">
        <v>310</v>
      </c>
      <c r="BL109" s="44"/>
      <c r="BM109" s="44"/>
      <c r="BN109" s="44"/>
      <c r="BO109" s="44"/>
      <c r="BP109" s="44"/>
      <c r="BQ109" s="44"/>
      <c r="BR109" s="44" t="s">
        <v>169</v>
      </c>
      <c r="BS109" s="44" t="s">
        <v>168</v>
      </c>
      <c r="BT109" s="44" t="s">
        <v>167</v>
      </c>
      <c r="BU109" s="44" t="s">
        <v>166</v>
      </c>
      <c r="BV109" s="44" t="s">
        <v>165</v>
      </c>
      <c r="BW109" s="44" t="s">
        <v>164</v>
      </c>
      <c r="BX109" s="25" t="str">
        <f t="shared" si="33"/>
        <v>MATCH</v>
      </c>
      <c r="BY109" s="69">
        <v>28852056</v>
      </c>
      <c r="BZ109" s="25" t="str">
        <f t="shared" si="34"/>
        <v>MATCH</v>
      </c>
      <c r="CA109" s="22" t="s">
        <v>309</v>
      </c>
      <c r="CB109" s="22"/>
      <c r="CC109" s="22"/>
      <c r="CD109" s="22" t="s">
        <v>23</v>
      </c>
      <c r="CE109" s="22" t="s">
        <v>22</v>
      </c>
      <c r="CF109" s="22"/>
      <c r="CG109" s="22"/>
      <c r="CH109" s="22"/>
      <c r="CI109" s="22" t="s">
        <v>21</v>
      </c>
      <c r="CJ109" s="22" t="s">
        <v>1</v>
      </c>
      <c r="CK109" s="22"/>
      <c r="CL109" s="34"/>
      <c r="CM109" s="51"/>
      <c r="CN109" s="54">
        <f>LOOKUP(Y109,SACM!$A$2:$A$163,SACM!$A$2:$A$163)</f>
        <v>7514063</v>
      </c>
      <c r="CO109" s="24">
        <v>43055</v>
      </c>
      <c r="CP109" s="21">
        <v>770</v>
      </c>
      <c r="CQ109" s="21">
        <v>20642</v>
      </c>
      <c r="CR109" s="21">
        <v>13</v>
      </c>
      <c r="CS109" s="22">
        <v>1</v>
      </c>
      <c r="CT109" s="22">
        <v>3</v>
      </c>
      <c r="CU109" s="22">
        <v>-2</v>
      </c>
      <c r="CV109" s="21">
        <f t="shared" si="35"/>
        <v>44000000</v>
      </c>
      <c r="CW109" s="23">
        <v>-44000000</v>
      </c>
      <c r="CX109" s="22" t="s">
        <v>522</v>
      </c>
      <c r="CY109" s="22">
        <v>1</v>
      </c>
      <c r="CZ109" s="20">
        <v>43055.203125</v>
      </c>
      <c r="DA109" s="22" t="s">
        <v>501</v>
      </c>
      <c r="DB109" s="21">
        <v>6832643</v>
      </c>
      <c r="DC109" s="22" t="s">
        <v>595</v>
      </c>
      <c r="DD109" s="22">
        <v>85978</v>
      </c>
      <c r="DE109" s="22">
        <v>2</v>
      </c>
      <c r="DF109" s="22">
        <v>0</v>
      </c>
      <c r="DG109" s="22">
        <v>0</v>
      </c>
      <c r="DH109" s="22" t="s">
        <v>490</v>
      </c>
      <c r="DI109" s="22">
        <v>0</v>
      </c>
      <c r="DJ109" s="22">
        <v>0</v>
      </c>
      <c r="DK109" s="22">
        <v>0</v>
      </c>
      <c r="DL109" s="22" t="s">
        <v>499</v>
      </c>
      <c r="DM109" s="26">
        <v>43055.221655092595</v>
      </c>
      <c r="DN109" s="20" t="s">
        <v>552</v>
      </c>
      <c r="DO109" s="22">
        <v>0</v>
      </c>
      <c r="DP109" s="59">
        <v>12698587</v>
      </c>
      <c r="DQ109" s="22" t="s">
        <v>534</v>
      </c>
      <c r="DR109" s="22">
        <v>0</v>
      </c>
      <c r="DS109" s="22">
        <v>0</v>
      </c>
      <c r="DT109" s="22">
        <v>0</v>
      </c>
      <c r="DU109" s="22">
        <v>0</v>
      </c>
      <c r="DV109" s="22">
        <v>0</v>
      </c>
      <c r="DW109" s="22">
        <v>0</v>
      </c>
      <c r="DX109" s="25" t="s">
        <v>172</v>
      </c>
      <c r="DY109" s="25" t="s">
        <v>173</v>
      </c>
      <c r="DZ109" s="22">
        <v>0</v>
      </c>
      <c r="EA109" s="22">
        <v>0</v>
      </c>
      <c r="EB109" s="21">
        <v>0</v>
      </c>
      <c r="EC109" s="22" t="s">
        <v>496</v>
      </c>
      <c r="ED109" s="22">
        <v>0</v>
      </c>
      <c r="EE109" s="22" t="s">
        <v>21</v>
      </c>
      <c r="EF109" s="22">
        <v>0</v>
      </c>
      <c r="EG109" s="22" t="s">
        <v>490</v>
      </c>
      <c r="EH109" s="25">
        <v>28852056</v>
      </c>
      <c r="EI109" s="21">
        <v>0</v>
      </c>
      <c r="EJ109" s="22">
        <v>3</v>
      </c>
      <c r="EK109" s="22">
        <v>0</v>
      </c>
      <c r="EL109" s="22" t="s">
        <v>490</v>
      </c>
      <c r="EM109" s="22">
        <v>0</v>
      </c>
      <c r="EN109" s="22">
        <v>0</v>
      </c>
      <c r="EO109" s="22" t="s">
        <v>490</v>
      </c>
      <c r="EP109" s="22">
        <v>1</v>
      </c>
      <c r="EQ109" s="22">
        <v>0</v>
      </c>
      <c r="ER109" s="21">
        <v>921</v>
      </c>
      <c r="ES109" s="21">
        <v>861</v>
      </c>
      <c r="ET109" s="21">
        <v>0</v>
      </c>
      <c r="EU109" s="22" t="s">
        <v>490</v>
      </c>
      <c r="EV109" s="22" t="s">
        <v>517</v>
      </c>
      <c r="EW109" s="22">
        <v>0</v>
      </c>
      <c r="EX109" s="22">
        <v>0</v>
      </c>
      <c r="EY109" s="22">
        <v>0</v>
      </c>
      <c r="EZ109" s="22">
        <v>0</v>
      </c>
      <c r="FA109" s="22" t="s">
        <v>490</v>
      </c>
      <c r="FB109" s="22">
        <v>0</v>
      </c>
      <c r="FC109" s="21">
        <v>0</v>
      </c>
      <c r="FD109" s="21" t="s">
        <v>494</v>
      </c>
      <c r="FE109" s="22">
        <v>0</v>
      </c>
      <c r="FF109" s="21" t="s">
        <v>493</v>
      </c>
      <c r="FG109" s="22" t="s">
        <v>492</v>
      </c>
      <c r="FH109" s="22">
        <v>0</v>
      </c>
      <c r="FI109" s="22" t="s">
        <v>491</v>
      </c>
      <c r="FJ109" s="22">
        <v>0</v>
      </c>
      <c r="FK109" s="22">
        <v>0</v>
      </c>
      <c r="FL109" s="22">
        <v>-44000000</v>
      </c>
      <c r="FM109" s="22" t="s">
        <v>490</v>
      </c>
      <c r="FN109" s="22">
        <v>0</v>
      </c>
      <c r="FO109" s="22">
        <v>0</v>
      </c>
      <c r="FP109" s="22" t="s">
        <v>490</v>
      </c>
      <c r="FQ109" s="22">
        <v>0</v>
      </c>
      <c r="FR109" s="22">
        <v>0</v>
      </c>
      <c r="FS109" s="25" t="s">
        <v>20</v>
      </c>
      <c r="FT109" s="22">
        <v>0</v>
      </c>
      <c r="FU109" s="26">
        <v>43055.221655092595</v>
      </c>
      <c r="FV109" s="20" t="s">
        <v>21</v>
      </c>
      <c r="FW109" s="22">
        <v>0</v>
      </c>
      <c r="FX109" s="22">
        <v>0</v>
      </c>
      <c r="FY109" s="22">
        <v>0</v>
      </c>
      <c r="FZ109" s="22">
        <v>43055</v>
      </c>
      <c r="GA109" s="34" t="s">
        <v>490</v>
      </c>
      <c r="GB109" s="4"/>
    </row>
    <row r="110" spans="1:184">
      <c r="A110" s="32">
        <v>43055</v>
      </c>
      <c r="B110" s="20">
        <v>43055.770416666666</v>
      </c>
      <c r="C110" s="21">
        <v>9981197</v>
      </c>
      <c r="D110" s="22" t="s">
        <v>108</v>
      </c>
      <c r="E110" s="22" t="s">
        <v>38</v>
      </c>
      <c r="F110" s="67">
        <v>9851428400</v>
      </c>
      <c r="G110" s="44"/>
      <c r="H110" s="44"/>
      <c r="I110" s="44"/>
      <c r="J110" s="44" t="s">
        <v>14</v>
      </c>
      <c r="K110" s="44"/>
      <c r="L110" s="44"/>
      <c r="M110" s="25" t="str">
        <f t="shared" si="27"/>
        <v>MATCH</v>
      </c>
      <c r="N110" s="64">
        <v>4500000</v>
      </c>
      <c r="O110" s="25" t="str">
        <f t="shared" si="28"/>
        <v>MATCH</v>
      </c>
      <c r="P110" s="64">
        <v>4500000</v>
      </c>
      <c r="Q110" s="68">
        <v>43055</v>
      </c>
      <c r="R110" s="68">
        <v>43055.770416666666</v>
      </c>
      <c r="S110" s="44" t="s">
        <v>100</v>
      </c>
      <c r="T110" s="44"/>
      <c r="U110" s="44"/>
      <c r="V110" s="44"/>
      <c r="W110" s="44"/>
      <c r="X110" s="25" t="str">
        <f t="shared" si="29"/>
        <v>MATCH</v>
      </c>
      <c r="Y110" s="69">
        <v>7514488</v>
      </c>
      <c r="Z110" s="25" t="str">
        <f t="shared" si="30"/>
        <v>MATCH</v>
      </c>
      <c r="AA110" s="44" t="s">
        <v>1</v>
      </c>
      <c r="AB110" s="44" t="s">
        <v>3</v>
      </c>
      <c r="AC110" s="44"/>
      <c r="AD110" s="44" t="s">
        <v>23</v>
      </c>
      <c r="AE110" s="44" t="s">
        <v>64</v>
      </c>
      <c r="AF110" s="44" t="s">
        <v>20</v>
      </c>
      <c r="AG110" s="44"/>
      <c r="AH110" s="44"/>
      <c r="AI110" s="44" t="s">
        <v>33</v>
      </c>
      <c r="AJ110" s="44" t="s">
        <v>20</v>
      </c>
      <c r="AK110" s="44" t="s">
        <v>33</v>
      </c>
      <c r="AL110" s="44"/>
      <c r="AM110" s="44"/>
      <c r="AN110" s="44"/>
      <c r="AO110" s="44"/>
      <c r="AP110" s="44"/>
      <c r="AQ110" s="25" t="str">
        <f t="shared" si="31"/>
        <v>MATCH</v>
      </c>
      <c r="AR110" s="44" t="s">
        <v>32</v>
      </c>
      <c r="AS110" s="44"/>
      <c r="AT110" s="25" t="str">
        <f t="shared" si="32"/>
        <v>MATCH</v>
      </c>
      <c r="AU110" s="44" t="s">
        <v>31</v>
      </c>
      <c r="AV110" s="44"/>
      <c r="AW110" s="44"/>
      <c r="AX110" s="44"/>
      <c r="AY110" s="44"/>
      <c r="AZ110" s="44" t="s">
        <v>106</v>
      </c>
      <c r="BA110" s="44" t="s">
        <v>106</v>
      </c>
      <c r="BB110" s="44" t="s">
        <v>105</v>
      </c>
      <c r="BC110" s="44" t="s">
        <v>104</v>
      </c>
      <c r="BD110" s="44"/>
      <c r="BE110" s="44" t="s">
        <v>59</v>
      </c>
      <c r="BF110" s="44" t="s">
        <v>103</v>
      </c>
      <c r="BG110" s="44" t="s">
        <v>103</v>
      </c>
      <c r="BH110" s="44" t="s">
        <v>102</v>
      </c>
      <c r="BI110" s="44" t="s">
        <v>101</v>
      </c>
      <c r="BJ110" s="44"/>
      <c r="BK110" s="44" t="s">
        <v>59</v>
      </c>
      <c r="BL110" s="44"/>
      <c r="BM110" s="44"/>
      <c r="BN110" s="44"/>
      <c r="BO110" s="44"/>
      <c r="BP110" s="44"/>
      <c r="BQ110" s="44"/>
      <c r="BR110" s="44" t="s">
        <v>100</v>
      </c>
      <c r="BS110" s="44" t="s">
        <v>26</v>
      </c>
      <c r="BT110" s="44" t="s">
        <v>0</v>
      </c>
      <c r="BU110" s="44" t="s">
        <v>4</v>
      </c>
      <c r="BV110" s="44" t="s">
        <v>25</v>
      </c>
      <c r="BW110" s="44" t="s">
        <v>99</v>
      </c>
      <c r="BX110" s="25" t="str">
        <f t="shared" si="33"/>
        <v>MATCH</v>
      </c>
      <c r="BY110" s="69">
        <v>28856653</v>
      </c>
      <c r="BZ110" s="25" t="str">
        <f t="shared" si="34"/>
        <v>MATCH</v>
      </c>
      <c r="CA110" s="22" t="s">
        <v>3</v>
      </c>
      <c r="CB110" s="22"/>
      <c r="CC110" s="22"/>
      <c r="CD110" s="22" t="s">
        <v>23</v>
      </c>
      <c r="CE110" s="22" t="s">
        <v>22</v>
      </c>
      <c r="CF110" s="22"/>
      <c r="CG110" s="22"/>
      <c r="CH110" s="22"/>
      <c r="CI110" s="22" t="s">
        <v>21</v>
      </c>
      <c r="CJ110" s="22" t="s">
        <v>1</v>
      </c>
      <c r="CK110" s="22"/>
      <c r="CL110" s="34"/>
      <c r="CM110" s="51"/>
      <c r="CN110" s="54">
        <f>LOOKUP(Y110,SACM!$A$2:$A$163,SACM!$A$2:$A$163)</f>
        <v>7514488</v>
      </c>
      <c r="CO110" s="24">
        <v>43055</v>
      </c>
      <c r="CP110" s="21">
        <v>0</v>
      </c>
      <c r="CQ110" s="21">
        <v>0</v>
      </c>
      <c r="CR110" s="21">
        <v>0</v>
      </c>
      <c r="CS110" s="22">
        <v>1</v>
      </c>
      <c r="CT110" s="22">
        <v>1</v>
      </c>
      <c r="CU110" s="22">
        <v>0</v>
      </c>
      <c r="CV110" s="21">
        <f t="shared" si="35"/>
        <v>4500000</v>
      </c>
      <c r="CW110" s="23">
        <v>-4500000</v>
      </c>
      <c r="CX110" s="22">
        <v>0</v>
      </c>
      <c r="CY110" s="22">
        <v>0</v>
      </c>
      <c r="CZ110" s="20">
        <v>43055.494988425926</v>
      </c>
      <c r="DA110" s="22" t="s">
        <v>501</v>
      </c>
      <c r="DB110" s="21">
        <v>6833068</v>
      </c>
      <c r="DC110" s="22" t="s">
        <v>704</v>
      </c>
      <c r="DD110" s="22">
        <v>0</v>
      </c>
      <c r="DE110" s="22">
        <v>0</v>
      </c>
      <c r="DF110" s="22">
        <v>0</v>
      </c>
      <c r="DG110" s="22">
        <v>0</v>
      </c>
      <c r="DH110" s="22" t="s">
        <v>490</v>
      </c>
      <c r="DI110" s="22">
        <v>0</v>
      </c>
      <c r="DJ110" s="22">
        <v>0</v>
      </c>
      <c r="DK110" s="22">
        <v>0</v>
      </c>
      <c r="DL110" s="22" t="s">
        <v>499</v>
      </c>
      <c r="DM110" s="26">
        <v>43055.562083333331</v>
      </c>
      <c r="DN110" s="20" t="s">
        <v>513</v>
      </c>
      <c r="DO110" s="22" t="s">
        <v>499</v>
      </c>
      <c r="DP110" s="59">
        <v>9851428400</v>
      </c>
      <c r="DQ110" s="22" t="s">
        <v>512</v>
      </c>
      <c r="DR110" s="22">
        <v>0</v>
      </c>
      <c r="DS110" s="22" t="s">
        <v>499</v>
      </c>
      <c r="DT110" s="22">
        <v>0</v>
      </c>
      <c r="DU110" s="22">
        <v>0</v>
      </c>
      <c r="DV110" s="22">
        <v>0</v>
      </c>
      <c r="DW110" s="22">
        <v>0</v>
      </c>
      <c r="DX110" s="25" t="s">
        <v>31</v>
      </c>
      <c r="DY110" s="25" t="s">
        <v>32</v>
      </c>
      <c r="DZ110" s="22">
        <v>0</v>
      </c>
      <c r="EA110" s="22">
        <v>0</v>
      </c>
      <c r="EB110" s="21">
        <v>0</v>
      </c>
      <c r="EC110" s="22" t="s">
        <v>496</v>
      </c>
      <c r="ED110" s="22">
        <v>0</v>
      </c>
      <c r="EE110" s="22">
        <v>0</v>
      </c>
      <c r="EF110" s="22">
        <v>0</v>
      </c>
      <c r="EG110" s="22">
        <v>0</v>
      </c>
      <c r="EH110" s="25">
        <v>28856653</v>
      </c>
      <c r="EI110" s="21">
        <v>0</v>
      </c>
      <c r="EJ110" s="22">
        <v>0</v>
      </c>
      <c r="EK110" s="22">
        <v>0</v>
      </c>
      <c r="EL110" s="22" t="s">
        <v>499</v>
      </c>
      <c r="EM110" s="22">
        <v>0</v>
      </c>
      <c r="EN110" s="22">
        <v>0</v>
      </c>
      <c r="EO110" s="22">
        <v>0</v>
      </c>
      <c r="EP110" s="22">
        <v>0</v>
      </c>
      <c r="EQ110" s="22">
        <v>0</v>
      </c>
      <c r="ER110" s="21">
        <v>402</v>
      </c>
      <c r="ES110" s="21">
        <v>4</v>
      </c>
      <c r="ET110" s="21">
        <v>0</v>
      </c>
      <c r="EU110" s="22">
        <v>0</v>
      </c>
      <c r="EV110" s="22" t="s">
        <v>253</v>
      </c>
      <c r="EW110" s="22">
        <v>0</v>
      </c>
      <c r="EX110" s="22">
        <v>0</v>
      </c>
      <c r="EY110" s="22">
        <v>0</v>
      </c>
      <c r="EZ110" s="22">
        <v>0</v>
      </c>
      <c r="FA110" s="22">
        <v>0</v>
      </c>
      <c r="FB110" s="22">
        <v>0</v>
      </c>
      <c r="FC110" s="21">
        <v>0</v>
      </c>
      <c r="FD110" s="21">
        <v>0</v>
      </c>
      <c r="FE110" s="22">
        <v>0</v>
      </c>
      <c r="FF110" s="21">
        <v>0</v>
      </c>
      <c r="FG110" s="22">
        <v>0</v>
      </c>
      <c r="FH110" s="22">
        <v>0</v>
      </c>
      <c r="FI110" s="22" t="s">
        <v>491</v>
      </c>
      <c r="FJ110" s="22">
        <v>0</v>
      </c>
      <c r="FK110" s="22">
        <v>0</v>
      </c>
      <c r="FL110" s="22">
        <v>0</v>
      </c>
      <c r="FM110" s="22">
        <v>0</v>
      </c>
      <c r="FN110" s="22">
        <v>0</v>
      </c>
      <c r="FO110" s="22">
        <v>0</v>
      </c>
      <c r="FP110" s="22">
        <v>0</v>
      </c>
      <c r="FQ110" s="22">
        <v>0</v>
      </c>
      <c r="FR110" s="22">
        <v>0</v>
      </c>
      <c r="FS110" s="25" t="s">
        <v>20</v>
      </c>
      <c r="FT110" s="22">
        <v>0</v>
      </c>
      <c r="FU110" s="26">
        <v>43055.562083333331</v>
      </c>
      <c r="FV110" s="20">
        <v>0</v>
      </c>
      <c r="FW110" s="22">
        <v>0</v>
      </c>
      <c r="FX110" s="22">
        <v>0</v>
      </c>
      <c r="FY110" s="22">
        <v>0</v>
      </c>
      <c r="FZ110" s="22">
        <v>0</v>
      </c>
      <c r="GA110" s="34" t="s">
        <v>499</v>
      </c>
      <c r="GB110" s="4"/>
    </row>
    <row r="111" spans="1:184">
      <c r="A111" s="32">
        <v>43055</v>
      </c>
      <c r="B111" s="20">
        <v>43055.78324074074</v>
      </c>
      <c r="C111" s="21">
        <v>9985122</v>
      </c>
      <c r="D111" s="22" t="s">
        <v>922</v>
      </c>
      <c r="E111" s="22" t="s">
        <v>38</v>
      </c>
      <c r="F111" s="67">
        <v>2615128400</v>
      </c>
      <c r="G111" s="44"/>
      <c r="H111" s="44"/>
      <c r="I111" s="44"/>
      <c r="J111" s="44" t="s">
        <v>53</v>
      </c>
      <c r="K111" s="44"/>
      <c r="L111" s="44"/>
      <c r="M111" s="25" t="str">
        <f t="shared" si="27"/>
        <v>MATCH</v>
      </c>
      <c r="N111" s="64">
        <v>105000</v>
      </c>
      <c r="O111" s="25" t="str">
        <f t="shared" si="28"/>
        <v>MATCH</v>
      </c>
      <c r="P111" s="64">
        <v>105000</v>
      </c>
      <c r="Q111" s="68">
        <v>43055</v>
      </c>
      <c r="R111" s="68">
        <v>43055.78324074074</v>
      </c>
      <c r="S111" s="44" t="s">
        <v>49</v>
      </c>
      <c r="T111" s="44"/>
      <c r="U111" s="44" t="s">
        <v>921</v>
      </c>
      <c r="V111" s="68">
        <v>43055.895833333336</v>
      </c>
      <c r="W111" s="44"/>
      <c r="X111" s="25" t="str">
        <f t="shared" si="29"/>
        <v>MATCH</v>
      </c>
      <c r="Y111" s="69">
        <v>7514600</v>
      </c>
      <c r="Z111" s="25" t="str">
        <f t="shared" si="30"/>
        <v>MATCH</v>
      </c>
      <c r="AA111" s="44" t="s">
        <v>1</v>
      </c>
      <c r="AB111" s="44" t="s">
        <v>3</v>
      </c>
      <c r="AC111" s="44"/>
      <c r="AD111" s="44" t="s">
        <v>23</v>
      </c>
      <c r="AE111" s="44" t="s">
        <v>64</v>
      </c>
      <c r="AF111" s="44" t="s">
        <v>20</v>
      </c>
      <c r="AG111" s="44"/>
      <c r="AH111" s="44"/>
      <c r="AI111" s="44" t="s">
        <v>33</v>
      </c>
      <c r="AJ111" s="44" t="s">
        <v>20</v>
      </c>
      <c r="AK111" s="44" t="s">
        <v>33</v>
      </c>
      <c r="AL111" s="44"/>
      <c r="AM111" s="44"/>
      <c r="AN111" s="44"/>
      <c r="AO111" s="44"/>
      <c r="AP111" s="44"/>
      <c r="AQ111" s="25" t="str">
        <f t="shared" si="31"/>
        <v>MATCH</v>
      </c>
      <c r="AR111" s="44" t="s">
        <v>699</v>
      </c>
      <c r="AS111" s="44"/>
      <c r="AT111" s="25" t="str">
        <f t="shared" si="32"/>
        <v>MATCH</v>
      </c>
      <c r="AU111" s="44" t="s">
        <v>695</v>
      </c>
      <c r="AV111" s="44"/>
      <c r="AW111" s="44"/>
      <c r="AX111" s="44"/>
      <c r="AY111" s="44"/>
      <c r="AZ111" s="44" t="s">
        <v>920</v>
      </c>
      <c r="BA111" s="44" t="s">
        <v>920</v>
      </c>
      <c r="BB111" s="44" t="s">
        <v>919</v>
      </c>
      <c r="BC111" s="44"/>
      <c r="BD111" s="44"/>
      <c r="BE111" s="44"/>
      <c r="BF111" s="44" t="s">
        <v>28</v>
      </c>
      <c r="BG111" s="44" t="s">
        <v>28</v>
      </c>
      <c r="BH111" s="44"/>
      <c r="BI111" s="44"/>
      <c r="BJ111" s="44"/>
      <c r="BK111" s="44"/>
      <c r="BL111" s="44"/>
      <c r="BM111" s="44"/>
      <c r="BN111" s="44"/>
      <c r="BO111" s="44"/>
      <c r="BP111" s="44"/>
      <c r="BQ111" s="44"/>
      <c r="BR111" s="44" t="s">
        <v>44</v>
      </c>
      <c r="BS111" s="44" t="s">
        <v>43</v>
      </c>
      <c r="BT111" s="44" t="s">
        <v>0</v>
      </c>
      <c r="BU111" s="44" t="s">
        <v>4</v>
      </c>
      <c r="BV111" s="44" t="s">
        <v>42</v>
      </c>
      <c r="BW111" s="44" t="s">
        <v>41</v>
      </c>
      <c r="BX111" s="25" t="str">
        <f t="shared" si="33"/>
        <v>MATCH</v>
      </c>
      <c r="BY111" s="69">
        <v>28856832</v>
      </c>
      <c r="BZ111" s="25" t="str">
        <f t="shared" si="34"/>
        <v>MATCH</v>
      </c>
      <c r="CA111" s="22" t="s">
        <v>3</v>
      </c>
      <c r="CB111" s="22"/>
      <c r="CC111" s="22"/>
      <c r="CD111" s="22" t="s">
        <v>23</v>
      </c>
      <c r="CE111" s="22" t="s">
        <v>22</v>
      </c>
      <c r="CF111" s="22"/>
      <c r="CG111" s="22"/>
      <c r="CH111" s="22"/>
      <c r="CI111" s="22" t="s">
        <v>21</v>
      </c>
      <c r="CJ111" s="22" t="s">
        <v>1</v>
      </c>
      <c r="CK111" s="22"/>
      <c r="CL111" s="34"/>
      <c r="CM111" s="51"/>
      <c r="CN111" s="54">
        <f>LOOKUP(Y111,SACM!$A$2:$A$163,SACM!$A$2:$A$163)</f>
        <v>7514600</v>
      </c>
      <c r="CO111" s="24">
        <v>43055</v>
      </c>
      <c r="CP111" s="21">
        <v>762</v>
      </c>
      <c r="CQ111" s="21">
        <v>0</v>
      </c>
      <c r="CR111" s="21">
        <v>0</v>
      </c>
      <c r="CS111" s="22">
        <v>0</v>
      </c>
      <c r="CT111" s="22">
        <v>0</v>
      </c>
      <c r="CU111" s="22">
        <v>0</v>
      </c>
      <c r="CV111" s="21">
        <f t="shared" si="35"/>
        <v>105000</v>
      </c>
      <c r="CW111" s="23">
        <v>-105000</v>
      </c>
      <c r="CX111" s="22">
        <v>0</v>
      </c>
      <c r="CY111" s="22">
        <v>0</v>
      </c>
      <c r="CZ111" s="20">
        <v>43055.570115740738</v>
      </c>
      <c r="DA111" s="22" t="s">
        <v>501</v>
      </c>
      <c r="DB111" s="21">
        <v>6833180</v>
      </c>
      <c r="DC111" s="22" t="s">
        <v>708</v>
      </c>
      <c r="DD111" s="22">
        <v>0</v>
      </c>
      <c r="DE111" s="22">
        <v>0</v>
      </c>
      <c r="DF111" s="22">
        <v>0</v>
      </c>
      <c r="DG111" s="22">
        <v>0</v>
      </c>
      <c r="DH111" s="22" t="s">
        <v>490</v>
      </c>
      <c r="DI111" s="22">
        <v>0</v>
      </c>
      <c r="DJ111" s="22">
        <v>0</v>
      </c>
      <c r="DK111" s="22">
        <v>0</v>
      </c>
      <c r="DL111" s="22" t="s">
        <v>499</v>
      </c>
      <c r="DM111" s="26">
        <v>43055.574918981481</v>
      </c>
      <c r="DN111" s="20" t="s">
        <v>697</v>
      </c>
      <c r="DO111" s="22" t="s">
        <v>499</v>
      </c>
      <c r="DP111" s="59">
        <v>2615128400</v>
      </c>
      <c r="DQ111" s="22" t="s">
        <v>512</v>
      </c>
      <c r="DR111" s="22">
        <v>0</v>
      </c>
      <c r="DS111" s="22" t="s">
        <v>499</v>
      </c>
      <c r="DT111" s="22">
        <v>0</v>
      </c>
      <c r="DU111" s="22">
        <v>0</v>
      </c>
      <c r="DV111" s="22">
        <v>0</v>
      </c>
      <c r="DW111" s="22" t="s">
        <v>699</v>
      </c>
      <c r="DX111" s="25" t="s">
        <v>695</v>
      </c>
      <c r="DY111" s="25" t="s">
        <v>699</v>
      </c>
      <c r="DZ111" s="22">
        <v>0</v>
      </c>
      <c r="EA111" s="22">
        <v>4931</v>
      </c>
      <c r="EB111" s="21">
        <v>0</v>
      </c>
      <c r="EC111" s="22" t="s">
        <v>496</v>
      </c>
      <c r="ED111" s="22" t="s">
        <v>699</v>
      </c>
      <c r="EE111" s="22">
        <v>0</v>
      </c>
      <c r="EF111" s="22">
        <v>0</v>
      </c>
      <c r="EG111" s="22">
        <v>0</v>
      </c>
      <c r="EH111" s="25">
        <v>28856832</v>
      </c>
      <c r="EI111" s="21">
        <v>0</v>
      </c>
      <c r="EJ111" s="22">
        <v>0</v>
      </c>
      <c r="EK111" s="22">
        <v>0</v>
      </c>
      <c r="EL111" s="22">
        <v>0</v>
      </c>
      <c r="EM111" s="22">
        <v>0</v>
      </c>
      <c r="EN111" s="22">
        <v>0</v>
      </c>
      <c r="EO111" s="22">
        <v>0</v>
      </c>
      <c r="EP111" s="22">
        <v>0</v>
      </c>
      <c r="EQ111" s="22">
        <v>682</v>
      </c>
      <c r="ER111" s="21">
        <v>902</v>
      </c>
      <c r="ES111" s="21">
        <v>682</v>
      </c>
      <c r="ET111" s="21">
        <v>0</v>
      </c>
      <c r="EU111" s="22" t="s">
        <v>490</v>
      </c>
      <c r="EV111" s="22" t="s">
        <v>253</v>
      </c>
      <c r="EW111" s="22">
        <v>0</v>
      </c>
      <c r="EX111" s="22">
        <v>0</v>
      </c>
      <c r="EY111" s="22">
        <v>0</v>
      </c>
      <c r="EZ111" s="22">
        <v>0</v>
      </c>
      <c r="FA111" s="22" t="s">
        <v>490</v>
      </c>
      <c r="FB111" s="22">
        <v>0</v>
      </c>
      <c r="FC111" s="21">
        <v>0</v>
      </c>
      <c r="FD111" s="21">
        <v>0</v>
      </c>
      <c r="FE111" s="22">
        <v>-1</v>
      </c>
      <c r="FF111" s="21">
        <v>0</v>
      </c>
      <c r="FG111" s="22">
        <v>0</v>
      </c>
      <c r="FH111" s="22">
        <v>0</v>
      </c>
      <c r="FI111" s="22" t="s">
        <v>491</v>
      </c>
      <c r="FJ111" s="22">
        <v>0</v>
      </c>
      <c r="FK111" s="22">
        <v>0</v>
      </c>
      <c r="FL111" s="22">
        <v>0</v>
      </c>
      <c r="FM111" s="22">
        <v>0</v>
      </c>
      <c r="FN111" s="22">
        <v>0</v>
      </c>
      <c r="FO111" s="22">
        <v>0</v>
      </c>
      <c r="FP111" s="22">
        <v>0</v>
      </c>
      <c r="FQ111" s="22">
        <v>0</v>
      </c>
      <c r="FR111" s="22">
        <v>0</v>
      </c>
      <c r="FS111" s="25" t="s">
        <v>20</v>
      </c>
      <c r="FT111" s="22">
        <v>0</v>
      </c>
      <c r="FU111" s="26">
        <v>43055.574918981481</v>
      </c>
      <c r="FV111" s="20">
        <v>0</v>
      </c>
      <c r="FW111" s="22">
        <v>0</v>
      </c>
      <c r="FX111" s="22">
        <v>0</v>
      </c>
      <c r="FY111" s="22">
        <v>0</v>
      </c>
      <c r="FZ111" s="22">
        <v>0</v>
      </c>
      <c r="GA111" s="34" t="s">
        <v>499</v>
      </c>
      <c r="GB111" s="4"/>
    </row>
    <row r="112" spans="1:184">
      <c r="A112" s="32">
        <v>43055</v>
      </c>
      <c r="B112" s="20">
        <v>43055.803449074076</v>
      </c>
      <c r="C112" s="21">
        <v>9985179</v>
      </c>
      <c r="D112" s="22" t="s">
        <v>918</v>
      </c>
      <c r="E112" s="22" t="s">
        <v>38</v>
      </c>
      <c r="F112" s="67">
        <v>8866408400</v>
      </c>
      <c r="G112" s="44"/>
      <c r="H112" s="44"/>
      <c r="I112" s="44"/>
      <c r="J112" s="44" t="s">
        <v>745</v>
      </c>
      <c r="K112" s="44"/>
      <c r="L112" s="44"/>
      <c r="M112" s="25" t="str">
        <f t="shared" si="27"/>
        <v>MATCH</v>
      </c>
      <c r="N112" s="64">
        <v>1272000</v>
      </c>
      <c r="O112" s="25" t="str">
        <f t="shared" si="28"/>
        <v>MATCH</v>
      </c>
      <c r="P112" s="64">
        <v>1272000</v>
      </c>
      <c r="Q112" s="68">
        <v>43055</v>
      </c>
      <c r="R112" s="68">
        <v>43055.803449074076</v>
      </c>
      <c r="S112" s="44" t="s">
        <v>132</v>
      </c>
      <c r="T112" s="44"/>
      <c r="U112" s="44" t="s">
        <v>744</v>
      </c>
      <c r="V112" s="44"/>
      <c r="W112" s="44"/>
      <c r="X112" s="25" t="str">
        <f t="shared" si="29"/>
        <v>MATCH</v>
      </c>
      <c r="Y112" s="69">
        <v>7514735</v>
      </c>
      <c r="Z112" s="25" t="str">
        <f t="shared" si="30"/>
        <v>MATCH</v>
      </c>
      <c r="AA112" s="44" t="s">
        <v>1</v>
      </c>
      <c r="AB112" s="44" t="s">
        <v>3</v>
      </c>
      <c r="AC112" s="44"/>
      <c r="AD112" s="44" t="s">
        <v>22</v>
      </c>
      <c r="AE112" s="44" t="s">
        <v>64</v>
      </c>
      <c r="AF112" s="44" t="s">
        <v>20</v>
      </c>
      <c r="AG112" s="44"/>
      <c r="AH112" s="44"/>
      <c r="AI112" s="44" t="s">
        <v>33</v>
      </c>
      <c r="AJ112" s="44" t="s">
        <v>20</v>
      </c>
      <c r="AK112" s="44" t="s">
        <v>33</v>
      </c>
      <c r="AL112" s="44"/>
      <c r="AM112" s="44"/>
      <c r="AN112" s="44"/>
      <c r="AO112" s="44"/>
      <c r="AP112" s="44"/>
      <c r="AQ112" s="25" t="str">
        <f t="shared" si="31"/>
        <v>MATCH</v>
      </c>
      <c r="AR112" s="44" t="s">
        <v>694</v>
      </c>
      <c r="AS112" s="44"/>
      <c r="AT112" s="25" t="str">
        <f t="shared" si="32"/>
        <v>MATCH</v>
      </c>
      <c r="AU112" s="44" t="s">
        <v>695</v>
      </c>
      <c r="AV112" s="44"/>
      <c r="AW112" s="44"/>
      <c r="AX112" s="44"/>
      <c r="AY112" s="44"/>
      <c r="AZ112" s="44" t="s">
        <v>744</v>
      </c>
      <c r="BA112" s="44" t="s">
        <v>744</v>
      </c>
      <c r="BB112" s="44"/>
      <c r="BC112" s="44"/>
      <c r="BD112" s="44"/>
      <c r="BE112" s="44"/>
      <c r="BF112" s="44" t="s">
        <v>743</v>
      </c>
      <c r="BG112" s="44" t="s">
        <v>743</v>
      </c>
      <c r="BH112" s="44"/>
      <c r="BI112" s="44"/>
      <c r="BJ112" s="44"/>
      <c r="BK112" s="44"/>
      <c r="BL112" s="44"/>
      <c r="BM112" s="44"/>
      <c r="BN112" s="44"/>
      <c r="BO112" s="44"/>
      <c r="BP112" s="44"/>
      <c r="BQ112" s="44"/>
      <c r="BR112" s="44" t="s">
        <v>130</v>
      </c>
      <c r="BS112" s="44" t="s">
        <v>117</v>
      </c>
      <c r="BT112" s="44" t="s">
        <v>0</v>
      </c>
      <c r="BU112" s="44" t="s">
        <v>4</v>
      </c>
      <c r="BV112" s="44" t="s">
        <v>116</v>
      </c>
      <c r="BW112" s="44" t="s">
        <v>129</v>
      </c>
      <c r="BX112" s="25" t="str">
        <f t="shared" si="33"/>
        <v>MATCH</v>
      </c>
      <c r="BY112" s="69">
        <v>28857099</v>
      </c>
      <c r="BZ112" s="25" t="str">
        <f t="shared" si="34"/>
        <v>MATCH</v>
      </c>
      <c r="CA112" s="22" t="s">
        <v>3</v>
      </c>
      <c r="CB112" s="22"/>
      <c r="CC112" s="22"/>
      <c r="CD112" s="22" t="s">
        <v>23</v>
      </c>
      <c r="CE112" s="22" t="s">
        <v>22</v>
      </c>
      <c r="CF112" s="22"/>
      <c r="CG112" s="22"/>
      <c r="CH112" s="22"/>
      <c r="CI112" s="22" t="s">
        <v>21</v>
      </c>
      <c r="CJ112" s="22" t="s">
        <v>1</v>
      </c>
      <c r="CK112" s="22"/>
      <c r="CL112" s="34"/>
      <c r="CM112" s="51"/>
      <c r="CN112" s="54">
        <f>LOOKUP(Y112,SACM!$A$2:$A$163,SACM!$A$2:$A$163)</f>
        <v>7514735</v>
      </c>
      <c r="CO112" s="24">
        <v>43055</v>
      </c>
      <c r="CP112" s="21">
        <v>728</v>
      </c>
      <c r="CQ112" s="21">
        <v>0</v>
      </c>
      <c r="CR112" s="21">
        <v>0</v>
      </c>
      <c r="CS112" s="22">
        <v>0</v>
      </c>
      <c r="CT112" s="22">
        <v>0</v>
      </c>
      <c r="CU112" s="22">
        <v>0</v>
      </c>
      <c r="CV112" s="21">
        <f t="shared" si="35"/>
        <v>1272000</v>
      </c>
      <c r="CW112" s="23">
        <v>-1272000</v>
      </c>
      <c r="CX112" s="22">
        <v>0</v>
      </c>
      <c r="CY112" s="22">
        <v>0</v>
      </c>
      <c r="CZ112" s="20">
        <v>43055.591666666667</v>
      </c>
      <c r="DA112" s="22" t="s">
        <v>501</v>
      </c>
      <c r="DB112" s="21">
        <v>6833315</v>
      </c>
      <c r="DC112" s="22" t="s">
        <v>722</v>
      </c>
      <c r="DD112" s="22">
        <v>0</v>
      </c>
      <c r="DE112" s="22">
        <v>0</v>
      </c>
      <c r="DF112" s="22">
        <v>0</v>
      </c>
      <c r="DG112" s="22">
        <v>0</v>
      </c>
      <c r="DH112" s="22" t="s">
        <v>490</v>
      </c>
      <c r="DI112" s="22">
        <v>0</v>
      </c>
      <c r="DJ112" s="22">
        <v>0</v>
      </c>
      <c r="DK112" s="22">
        <v>0</v>
      </c>
      <c r="DL112" s="22" t="s">
        <v>499</v>
      </c>
      <c r="DM112" s="26">
        <v>43055.595127314817</v>
      </c>
      <c r="DN112" s="20" t="s">
        <v>697</v>
      </c>
      <c r="DO112" s="22" t="s">
        <v>499</v>
      </c>
      <c r="DP112" s="59">
        <v>8866408400</v>
      </c>
      <c r="DQ112" s="22" t="s">
        <v>512</v>
      </c>
      <c r="DR112" s="22">
        <v>0</v>
      </c>
      <c r="DS112" s="22" t="s">
        <v>499</v>
      </c>
      <c r="DT112" s="22">
        <v>0</v>
      </c>
      <c r="DU112" s="22">
        <v>0</v>
      </c>
      <c r="DV112" s="22">
        <v>0</v>
      </c>
      <c r="DW112" s="22" t="s">
        <v>694</v>
      </c>
      <c r="DX112" s="25" t="s">
        <v>695</v>
      </c>
      <c r="DY112" s="25" t="s">
        <v>694</v>
      </c>
      <c r="DZ112" s="22">
        <v>0</v>
      </c>
      <c r="EA112" s="22">
        <v>4960</v>
      </c>
      <c r="EB112" s="21">
        <v>0</v>
      </c>
      <c r="EC112" s="22" t="s">
        <v>496</v>
      </c>
      <c r="ED112" s="22" t="s">
        <v>694</v>
      </c>
      <c r="EE112" s="22">
        <v>0</v>
      </c>
      <c r="EF112" s="22">
        <v>0</v>
      </c>
      <c r="EG112" s="22">
        <v>0</v>
      </c>
      <c r="EH112" s="25">
        <v>28857099</v>
      </c>
      <c r="EI112" s="21">
        <v>0</v>
      </c>
      <c r="EJ112" s="22">
        <v>0</v>
      </c>
      <c r="EK112" s="22">
        <v>0</v>
      </c>
      <c r="EL112" s="22">
        <v>0</v>
      </c>
      <c r="EM112" s="22">
        <v>0</v>
      </c>
      <c r="EN112" s="22">
        <v>0</v>
      </c>
      <c r="EO112" s="22">
        <v>0</v>
      </c>
      <c r="EP112" s="22">
        <v>0</v>
      </c>
      <c r="EQ112" s="22">
        <v>683</v>
      </c>
      <c r="ER112" s="21">
        <v>902</v>
      </c>
      <c r="ES112" s="21">
        <v>683</v>
      </c>
      <c r="ET112" s="21">
        <v>0</v>
      </c>
      <c r="EU112" s="22" t="s">
        <v>490</v>
      </c>
      <c r="EV112" s="22" t="s">
        <v>517</v>
      </c>
      <c r="EW112" s="22">
        <v>0</v>
      </c>
      <c r="EX112" s="22">
        <v>0</v>
      </c>
      <c r="EY112" s="22">
        <v>0</v>
      </c>
      <c r="EZ112" s="22">
        <v>0</v>
      </c>
      <c r="FA112" s="22" t="s">
        <v>490</v>
      </c>
      <c r="FB112" s="22">
        <v>0</v>
      </c>
      <c r="FC112" s="21">
        <v>0</v>
      </c>
      <c r="FD112" s="21">
        <v>0</v>
      </c>
      <c r="FE112" s="22">
        <v>-1</v>
      </c>
      <c r="FF112" s="21">
        <v>0</v>
      </c>
      <c r="FG112" s="22">
        <v>0</v>
      </c>
      <c r="FH112" s="22">
        <v>0</v>
      </c>
      <c r="FI112" s="22" t="s">
        <v>491</v>
      </c>
      <c r="FJ112" s="22">
        <v>0</v>
      </c>
      <c r="FK112" s="22">
        <v>0</v>
      </c>
      <c r="FL112" s="22">
        <v>0</v>
      </c>
      <c r="FM112" s="22">
        <v>0</v>
      </c>
      <c r="FN112" s="22">
        <v>0</v>
      </c>
      <c r="FO112" s="22">
        <v>0</v>
      </c>
      <c r="FP112" s="22">
        <v>0</v>
      </c>
      <c r="FQ112" s="22">
        <v>0</v>
      </c>
      <c r="FR112" s="22">
        <v>0</v>
      </c>
      <c r="FS112" s="25" t="s">
        <v>20</v>
      </c>
      <c r="FT112" s="22">
        <v>0</v>
      </c>
      <c r="FU112" s="26">
        <v>43055.595127314817</v>
      </c>
      <c r="FV112" s="20">
        <v>0</v>
      </c>
      <c r="FW112" s="22">
        <v>0</v>
      </c>
      <c r="FX112" s="22">
        <v>0</v>
      </c>
      <c r="FY112" s="22">
        <v>0</v>
      </c>
      <c r="FZ112" s="22">
        <v>0</v>
      </c>
      <c r="GA112" s="34" t="s">
        <v>499</v>
      </c>
      <c r="GB112" s="4"/>
    </row>
    <row r="113" spans="1:184">
      <c r="A113" s="32">
        <v>43055</v>
      </c>
      <c r="B113" s="20">
        <v>43055.803553240738</v>
      </c>
      <c r="C113" s="21">
        <v>9985182</v>
      </c>
      <c r="D113" s="22" t="s">
        <v>917</v>
      </c>
      <c r="E113" s="22" t="s">
        <v>38</v>
      </c>
      <c r="F113" s="67">
        <v>8866518400</v>
      </c>
      <c r="G113" s="44"/>
      <c r="H113" s="44"/>
      <c r="I113" s="44"/>
      <c r="J113" s="44" t="s">
        <v>745</v>
      </c>
      <c r="K113" s="44"/>
      <c r="L113" s="44"/>
      <c r="M113" s="25" t="str">
        <f t="shared" si="27"/>
        <v>MATCH</v>
      </c>
      <c r="N113" s="64">
        <v>74000</v>
      </c>
      <c r="O113" s="25" t="str">
        <f t="shared" si="28"/>
        <v>MATCH</v>
      </c>
      <c r="P113" s="64">
        <v>74000</v>
      </c>
      <c r="Q113" s="68">
        <v>43055</v>
      </c>
      <c r="R113" s="68">
        <v>43055.803553240738</v>
      </c>
      <c r="S113" s="44" t="s">
        <v>916</v>
      </c>
      <c r="T113" s="44"/>
      <c r="U113" s="44" t="s">
        <v>744</v>
      </c>
      <c r="V113" s="44"/>
      <c r="W113" s="44"/>
      <c r="X113" s="25" t="str">
        <f t="shared" si="29"/>
        <v>MATCH</v>
      </c>
      <c r="Y113" s="69">
        <v>7514738</v>
      </c>
      <c r="Z113" s="25" t="str">
        <f t="shared" si="30"/>
        <v>MATCH</v>
      </c>
      <c r="AA113" s="44" t="s">
        <v>1</v>
      </c>
      <c r="AB113" s="44" t="s">
        <v>3</v>
      </c>
      <c r="AC113" s="44"/>
      <c r="AD113" s="44" t="s">
        <v>22</v>
      </c>
      <c r="AE113" s="44" t="s">
        <v>64</v>
      </c>
      <c r="AF113" s="44" t="s">
        <v>20</v>
      </c>
      <c r="AG113" s="44"/>
      <c r="AH113" s="44"/>
      <c r="AI113" s="44" t="s">
        <v>33</v>
      </c>
      <c r="AJ113" s="44" t="s">
        <v>20</v>
      </c>
      <c r="AK113" s="44" t="s">
        <v>33</v>
      </c>
      <c r="AL113" s="44"/>
      <c r="AM113" s="44"/>
      <c r="AN113" s="44"/>
      <c r="AO113" s="44"/>
      <c r="AP113" s="44"/>
      <c r="AQ113" s="25" t="str">
        <f t="shared" si="31"/>
        <v>MATCH</v>
      </c>
      <c r="AR113" s="44" t="s">
        <v>694</v>
      </c>
      <c r="AS113" s="44"/>
      <c r="AT113" s="25" t="str">
        <f t="shared" si="32"/>
        <v>MATCH</v>
      </c>
      <c r="AU113" s="44" t="s">
        <v>695</v>
      </c>
      <c r="AV113" s="44"/>
      <c r="AW113" s="44"/>
      <c r="AX113" s="44"/>
      <c r="AY113" s="44"/>
      <c r="AZ113" s="44" t="s">
        <v>744</v>
      </c>
      <c r="BA113" s="44" t="s">
        <v>744</v>
      </c>
      <c r="BB113" s="44"/>
      <c r="BC113" s="44"/>
      <c r="BD113" s="44"/>
      <c r="BE113" s="44"/>
      <c r="BF113" s="44" t="s">
        <v>743</v>
      </c>
      <c r="BG113" s="44" t="s">
        <v>743</v>
      </c>
      <c r="BH113" s="44"/>
      <c r="BI113" s="44"/>
      <c r="BJ113" s="44"/>
      <c r="BK113" s="44"/>
      <c r="BL113" s="44"/>
      <c r="BM113" s="44"/>
      <c r="BN113" s="44"/>
      <c r="BO113" s="44"/>
      <c r="BP113" s="44"/>
      <c r="BQ113" s="44"/>
      <c r="BR113" s="44" t="s">
        <v>916</v>
      </c>
      <c r="BS113" s="44" t="s">
        <v>117</v>
      </c>
      <c r="BT113" s="44" t="s">
        <v>0</v>
      </c>
      <c r="BU113" s="44" t="s">
        <v>381</v>
      </c>
      <c r="BV113" s="44" t="s">
        <v>116</v>
      </c>
      <c r="BW113" s="44" t="s">
        <v>915</v>
      </c>
      <c r="BX113" s="25" t="str">
        <f t="shared" si="33"/>
        <v>MATCH</v>
      </c>
      <c r="BY113" s="69">
        <v>28857102</v>
      </c>
      <c r="BZ113" s="25" t="str">
        <f t="shared" si="34"/>
        <v>MATCH</v>
      </c>
      <c r="CA113" s="22" t="s">
        <v>3</v>
      </c>
      <c r="CB113" s="22"/>
      <c r="CC113" s="22"/>
      <c r="CD113" s="22" t="s">
        <v>23</v>
      </c>
      <c r="CE113" s="22" t="s">
        <v>22</v>
      </c>
      <c r="CF113" s="22"/>
      <c r="CG113" s="22"/>
      <c r="CH113" s="22"/>
      <c r="CI113" s="22" t="s">
        <v>21</v>
      </c>
      <c r="CJ113" s="22" t="s">
        <v>1</v>
      </c>
      <c r="CK113" s="22"/>
      <c r="CL113" s="34"/>
      <c r="CM113" s="51"/>
      <c r="CN113" s="54">
        <f>LOOKUP(Y113,SACM!$A$2:$A$163,SACM!$A$2:$A$163)</f>
        <v>7514738</v>
      </c>
      <c r="CO113" s="24">
        <v>43055</v>
      </c>
      <c r="CP113" s="21">
        <v>850</v>
      </c>
      <c r="CQ113" s="21">
        <v>0</v>
      </c>
      <c r="CR113" s="21">
        <v>0</v>
      </c>
      <c r="CS113" s="22">
        <v>0</v>
      </c>
      <c r="CT113" s="22">
        <v>0</v>
      </c>
      <c r="CU113" s="22">
        <v>0</v>
      </c>
      <c r="CV113" s="21">
        <f t="shared" si="35"/>
        <v>74000</v>
      </c>
      <c r="CW113" s="23">
        <v>-74000</v>
      </c>
      <c r="CX113" s="22">
        <v>0</v>
      </c>
      <c r="CY113" s="22">
        <v>0</v>
      </c>
      <c r="CZ113" s="20">
        <v>43055.591666666667</v>
      </c>
      <c r="DA113" s="22" t="s">
        <v>501</v>
      </c>
      <c r="DB113" s="21">
        <v>6833318</v>
      </c>
      <c r="DC113" s="22" t="s">
        <v>698</v>
      </c>
      <c r="DD113" s="22">
        <v>0</v>
      </c>
      <c r="DE113" s="22">
        <v>0</v>
      </c>
      <c r="DF113" s="22">
        <v>0</v>
      </c>
      <c r="DG113" s="22">
        <v>0</v>
      </c>
      <c r="DH113" s="22" t="s">
        <v>490</v>
      </c>
      <c r="DI113" s="22">
        <v>0</v>
      </c>
      <c r="DJ113" s="22">
        <v>0</v>
      </c>
      <c r="DK113" s="22">
        <v>0</v>
      </c>
      <c r="DL113" s="22" t="s">
        <v>499</v>
      </c>
      <c r="DM113" s="26">
        <v>43055.595231481479</v>
      </c>
      <c r="DN113" s="20" t="s">
        <v>697</v>
      </c>
      <c r="DO113" s="22" t="s">
        <v>499</v>
      </c>
      <c r="DP113" s="59">
        <v>8866518400</v>
      </c>
      <c r="DQ113" s="22" t="s">
        <v>512</v>
      </c>
      <c r="DR113" s="22">
        <v>0</v>
      </c>
      <c r="DS113" s="22" t="s">
        <v>499</v>
      </c>
      <c r="DT113" s="22">
        <v>0</v>
      </c>
      <c r="DU113" s="22">
        <v>0</v>
      </c>
      <c r="DV113" s="22">
        <v>0</v>
      </c>
      <c r="DW113" s="22" t="s">
        <v>694</v>
      </c>
      <c r="DX113" s="25" t="s">
        <v>695</v>
      </c>
      <c r="DY113" s="25" t="s">
        <v>694</v>
      </c>
      <c r="DZ113" s="22">
        <v>0</v>
      </c>
      <c r="EA113" s="22">
        <v>4964</v>
      </c>
      <c r="EB113" s="21">
        <v>0</v>
      </c>
      <c r="EC113" s="22" t="s">
        <v>496</v>
      </c>
      <c r="ED113" s="22" t="s">
        <v>694</v>
      </c>
      <c r="EE113" s="22">
        <v>0</v>
      </c>
      <c r="EF113" s="22">
        <v>0</v>
      </c>
      <c r="EG113" s="22">
        <v>0</v>
      </c>
      <c r="EH113" s="25">
        <v>28857102</v>
      </c>
      <c r="EI113" s="21">
        <v>0</v>
      </c>
      <c r="EJ113" s="22">
        <v>0</v>
      </c>
      <c r="EK113" s="22">
        <v>0</v>
      </c>
      <c r="EL113" s="22">
        <v>0</v>
      </c>
      <c r="EM113" s="22">
        <v>0</v>
      </c>
      <c r="EN113" s="22">
        <v>0</v>
      </c>
      <c r="EO113" s="22">
        <v>0</v>
      </c>
      <c r="EP113" s="22">
        <v>0</v>
      </c>
      <c r="EQ113" s="22">
        <v>683</v>
      </c>
      <c r="ER113" s="21">
        <v>902</v>
      </c>
      <c r="ES113" s="21">
        <v>683</v>
      </c>
      <c r="ET113" s="21">
        <v>0</v>
      </c>
      <c r="EU113" s="22" t="s">
        <v>490</v>
      </c>
      <c r="EV113" s="22" t="s">
        <v>517</v>
      </c>
      <c r="EW113" s="22">
        <v>0</v>
      </c>
      <c r="EX113" s="22">
        <v>0</v>
      </c>
      <c r="EY113" s="22">
        <v>0</v>
      </c>
      <c r="EZ113" s="22">
        <v>0</v>
      </c>
      <c r="FA113" s="22" t="s">
        <v>490</v>
      </c>
      <c r="FB113" s="22">
        <v>0</v>
      </c>
      <c r="FC113" s="21">
        <v>0</v>
      </c>
      <c r="FD113" s="21">
        <v>0</v>
      </c>
      <c r="FE113" s="22">
        <v>-1</v>
      </c>
      <c r="FF113" s="21">
        <v>0</v>
      </c>
      <c r="FG113" s="22">
        <v>0</v>
      </c>
      <c r="FH113" s="22">
        <v>0</v>
      </c>
      <c r="FI113" s="22" t="s">
        <v>491</v>
      </c>
      <c r="FJ113" s="22">
        <v>0</v>
      </c>
      <c r="FK113" s="22">
        <v>0</v>
      </c>
      <c r="FL113" s="22">
        <v>0</v>
      </c>
      <c r="FM113" s="22">
        <v>0</v>
      </c>
      <c r="FN113" s="22">
        <v>0</v>
      </c>
      <c r="FO113" s="22">
        <v>0</v>
      </c>
      <c r="FP113" s="22">
        <v>0</v>
      </c>
      <c r="FQ113" s="22">
        <v>0</v>
      </c>
      <c r="FR113" s="22">
        <v>0</v>
      </c>
      <c r="FS113" s="25" t="s">
        <v>20</v>
      </c>
      <c r="FT113" s="22">
        <v>0</v>
      </c>
      <c r="FU113" s="26">
        <v>43055.595231481479</v>
      </c>
      <c r="FV113" s="20">
        <v>0</v>
      </c>
      <c r="FW113" s="22">
        <v>0</v>
      </c>
      <c r="FX113" s="22">
        <v>0</v>
      </c>
      <c r="FY113" s="22">
        <v>0</v>
      </c>
      <c r="FZ113" s="22">
        <v>0</v>
      </c>
      <c r="GA113" s="34" t="s">
        <v>499</v>
      </c>
      <c r="GB113" s="4"/>
    </row>
    <row r="114" spans="1:184">
      <c r="A114" s="32">
        <v>43055</v>
      </c>
      <c r="B114" s="20">
        <v>43055.656840277778</v>
      </c>
      <c r="C114" s="21">
        <v>9976854</v>
      </c>
      <c r="D114" s="22" t="s">
        <v>182</v>
      </c>
      <c r="E114" s="22" t="s">
        <v>38</v>
      </c>
      <c r="F114" s="67">
        <v>12731770</v>
      </c>
      <c r="G114" s="44"/>
      <c r="H114" s="44"/>
      <c r="I114" s="44"/>
      <c r="J114" s="44" t="s">
        <v>175</v>
      </c>
      <c r="K114" s="44"/>
      <c r="L114" s="44"/>
      <c r="M114" s="25" t="str">
        <f t="shared" si="27"/>
        <v>MATCH</v>
      </c>
      <c r="N114" s="64">
        <v>5000000</v>
      </c>
      <c r="O114" s="25" t="str">
        <f t="shared" si="28"/>
        <v>MATCH</v>
      </c>
      <c r="P114" s="64">
        <v>5000000</v>
      </c>
      <c r="Q114" s="68">
        <v>43055</v>
      </c>
      <c r="R114" s="68">
        <v>43055.656840277778</v>
      </c>
      <c r="S114" s="44" t="s">
        <v>179</v>
      </c>
      <c r="T114" s="44"/>
      <c r="U114" s="44"/>
      <c r="V114" s="44"/>
      <c r="W114" s="44"/>
      <c r="X114" s="25" t="str">
        <f t="shared" si="29"/>
        <v>MATCH</v>
      </c>
      <c r="Y114" s="69">
        <v>7514298</v>
      </c>
      <c r="Z114" s="25" t="str">
        <f t="shared" si="30"/>
        <v>MATCH</v>
      </c>
      <c r="AA114" s="44" t="s">
        <v>1</v>
      </c>
      <c r="AB114" s="44" t="s">
        <v>3</v>
      </c>
      <c r="AC114" s="44" t="s">
        <v>180</v>
      </c>
      <c r="AD114" s="44" t="s">
        <v>22</v>
      </c>
      <c r="AE114" s="44" t="s">
        <v>34</v>
      </c>
      <c r="AF114" s="44" t="s">
        <v>20</v>
      </c>
      <c r="AG114" s="44"/>
      <c r="AH114" s="44"/>
      <c r="AI114" s="44" t="s">
        <v>33</v>
      </c>
      <c r="AJ114" s="44" t="s">
        <v>20</v>
      </c>
      <c r="AK114" s="44" t="s">
        <v>33</v>
      </c>
      <c r="AL114" s="44"/>
      <c r="AM114" s="44"/>
      <c r="AN114" s="44"/>
      <c r="AO114" s="44"/>
      <c r="AP114" s="44"/>
      <c r="AQ114" s="25" t="str">
        <f t="shared" si="31"/>
        <v>MATCH</v>
      </c>
      <c r="AR114" s="44" t="s">
        <v>173</v>
      </c>
      <c r="AS114" s="44"/>
      <c r="AT114" s="25" t="str">
        <f t="shared" si="32"/>
        <v>MATCH</v>
      </c>
      <c r="AU114" s="44" t="s">
        <v>172</v>
      </c>
      <c r="AV114" s="44"/>
      <c r="AW114" s="44"/>
      <c r="AX114" s="44"/>
      <c r="AY114" s="44" t="s">
        <v>72</v>
      </c>
      <c r="AZ114" s="44" t="s">
        <v>171</v>
      </c>
      <c r="BA114" s="44" t="s">
        <v>171</v>
      </c>
      <c r="BB114" s="44" t="s">
        <v>170</v>
      </c>
      <c r="BC114" s="44" t="s">
        <v>101</v>
      </c>
      <c r="BD114" s="44"/>
      <c r="BE114" s="44" t="s">
        <v>59</v>
      </c>
      <c r="BF114" s="44" t="s">
        <v>110</v>
      </c>
      <c r="BG114" s="44" t="s">
        <v>110</v>
      </c>
      <c r="BH114" s="44"/>
      <c r="BI114" s="44"/>
      <c r="BJ114" s="44"/>
      <c r="BK114" s="44"/>
      <c r="BL114" s="44"/>
      <c r="BM114" s="44"/>
      <c r="BN114" s="44"/>
      <c r="BO114" s="44"/>
      <c r="BP114" s="44"/>
      <c r="BQ114" s="44"/>
      <c r="BR114" s="44" t="s">
        <v>179</v>
      </c>
      <c r="BS114" s="44" t="s">
        <v>168</v>
      </c>
      <c r="BT114" s="44" t="s">
        <v>167</v>
      </c>
      <c r="BU114" s="44" t="s">
        <v>166</v>
      </c>
      <c r="BV114" s="44" t="s">
        <v>165</v>
      </c>
      <c r="BW114" s="44" t="s">
        <v>178</v>
      </c>
      <c r="BX114" s="25" t="str">
        <f t="shared" si="33"/>
        <v>MATCH</v>
      </c>
      <c r="BY114" s="69">
        <v>28854669</v>
      </c>
      <c r="BZ114" s="25" t="str">
        <f t="shared" si="34"/>
        <v>MATCH</v>
      </c>
      <c r="CA114" s="22" t="s">
        <v>3</v>
      </c>
      <c r="CB114" s="22"/>
      <c r="CC114" s="22"/>
      <c r="CD114" s="22" t="s">
        <v>23</v>
      </c>
      <c r="CE114" s="22" t="s">
        <v>22</v>
      </c>
      <c r="CF114" s="22"/>
      <c r="CG114" s="22"/>
      <c r="CH114" s="22"/>
      <c r="CI114" s="22" t="s">
        <v>21</v>
      </c>
      <c r="CJ114" s="22" t="s">
        <v>1</v>
      </c>
      <c r="CK114" s="22"/>
      <c r="CL114" s="34"/>
      <c r="CM114" s="51"/>
      <c r="CN114" s="54">
        <f>LOOKUP(Y114,SACM!$A$2:$A$163,SACM!$A$2:$A$163)</f>
        <v>7514298</v>
      </c>
      <c r="CO114" s="24">
        <v>43055</v>
      </c>
      <c r="CP114" s="21">
        <v>729</v>
      </c>
      <c r="CQ114" s="21">
        <v>20614</v>
      </c>
      <c r="CR114" s="21">
        <v>0</v>
      </c>
      <c r="CS114" s="21">
        <v>1</v>
      </c>
      <c r="CT114" s="21">
        <v>3</v>
      </c>
      <c r="CU114" s="21">
        <v>-2</v>
      </c>
      <c r="CV114" s="21">
        <f t="shared" si="35"/>
        <v>5000000</v>
      </c>
      <c r="CW114" s="23">
        <v>-5000000</v>
      </c>
      <c r="CX114" s="22" t="s">
        <v>522</v>
      </c>
      <c r="CY114" s="21">
        <v>1</v>
      </c>
      <c r="CZ114" s="20">
        <v>43055.40587962963</v>
      </c>
      <c r="DA114" s="22" t="s">
        <v>501</v>
      </c>
      <c r="DB114" s="21">
        <v>6832878</v>
      </c>
      <c r="DC114" s="22" t="s">
        <v>585</v>
      </c>
      <c r="DD114" s="21">
        <v>85988</v>
      </c>
      <c r="DE114" s="21">
        <v>2</v>
      </c>
      <c r="DF114" s="22">
        <v>0</v>
      </c>
      <c r="DG114" s="21">
        <v>0</v>
      </c>
      <c r="DH114" s="22" t="s">
        <v>490</v>
      </c>
      <c r="DI114" s="22">
        <v>0</v>
      </c>
      <c r="DJ114" s="22">
        <v>0</v>
      </c>
      <c r="DK114" s="22">
        <v>0</v>
      </c>
      <c r="DL114" s="22" t="s">
        <v>499</v>
      </c>
      <c r="DM114" s="26">
        <v>43055.448518518519</v>
      </c>
      <c r="DN114" s="20" t="s">
        <v>552</v>
      </c>
      <c r="DO114" s="22">
        <v>0</v>
      </c>
      <c r="DP114" s="59">
        <v>12731770</v>
      </c>
      <c r="DQ114" s="22" t="s">
        <v>534</v>
      </c>
      <c r="DR114" s="22">
        <v>0</v>
      </c>
      <c r="DS114" s="22">
        <v>0</v>
      </c>
      <c r="DT114" s="22">
        <v>0</v>
      </c>
      <c r="DU114" s="21">
        <v>0</v>
      </c>
      <c r="DV114" s="21">
        <v>0</v>
      </c>
      <c r="DW114" s="22">
        <v>0</v>
      </c>
      <c r="DX114" s="25" t="s">
        <v>172</v>
      </c>
      <c r="DY114" s="25" t="s">
        <v>173</v>
      </c>
      <c r="DZ114" s="22">
        <v>0</v>
      </c>
      <c r="EA114" s="22">
        <v>0</v>
      </c>
      <c r="EB114" s="22">
        <v>0</v>
      </c>
      <c r="EC114" s="22" t="s">
        <v>496</v>
      </c>
      <c r="ED114" s="22">
        <v>0</v>
      </c>
      <c r="EE114" s="22" t="s">
        <v>21</v>
      </c>
      <c r="EF114" s="22">
        <v>0</v>
      </c>
      <c r="EG114" s="22" t="s">
        <v>490</v>
      </c>
      <c r="EH114" s="25">
        <v>28854669</v>
      </c>
      <c r="EI114" s="21">
        <v>0</v>
      </c>
      <c r="EJ114" s="21">
        <v>3</v>
      </c>
      <c r="EK114" s="21">
        <v>0</v>
      </c>
      <c r="EL114" s="22" t="s">
        <v>490</v>
      </c>
      <c r="EM114" s="22">
        <v>0</v>
      </c>
      <c r="EN114" s="22">
        <v>0</v>
      </c>
      <c r="EO114" s="22" t="s">
        <v>490</v>
      </c>
      <c r="EP114" s="22">
        <v>1</v>
      </c>
      <c r="EQ114" s="21">
        <v>0</v>
      </c>
      <c r="ER114" s="22">
        <v>921</v>
      </c>
      <c r="ES114" s="21">
        <v>861</v>
      </c>
      <c r="ET114" s="21">
        <v>0</v>
      </c>
      <c r="EU114" s="22" t="s">
        <v>490</v>
      </c>
      <c r="EV114" s="22" t="s">
        <v>517</v>
      </c>
      <c r="EW114" s="22">
        <v>0</v>
      </c>
      <c r="EX114" s="22">
        <v>0</v>
      </c>
      <c r="EY114" s="22">
        <v>0</v>
      </c>
      <c r="EZ114" s="22">
        <v>0</v>
      </c>
      <c r="FA114" s="22" t="s">
        <v>490</v>
      </c>
      <c r="FB114" s="22">
        <v>0</v>
      </c>
      <c r="FC114" s="22">
        <v>0</v>
      </c>
      <c r="FD114" s="22" t="s">
        <v>494</v>
      </c>
      <c r="FE114" s="22">
        <v>0</v>
      </c>
      <c r="FF114" s="22" t="s">
        <v>493</v>
      </c>
      <c r="FG114" s="22" t="s">
        <v>492</v>
      </c>
      <c r="FH114" s="22">
        <v>0</v>
      </c>
      <c r="FI114" s="22" t="s">
        <v>491</v>
      </c>
      <c r="FJ114" s="22">
        <v>0</v>
      </c>
      <c r="FK114" s="22" t="s">
        <v>503</v>
      </c>
      <c r="FL114" s="22">
        <v>-5000000</v>
      </c>
      <c r="FM114" s="21" t="s">
        <v>490</v>
      </c>
      <c r="FN114" s="22">
        <v>0</v>
      </c>
      <c r="FO114" s="22">
        <v>0</v>
      </c>
      <c r="FP114" s="22" t="s">
        <v>490</v>
      </c>
      <c r="FQ114" s="22">
        <v>0</v>
      </c>
      <c r="FR114" s="22">
        <v>0</v>
      </c>
      <c r="FS114" s="25" t="s">
        <v>20</v>
      </c>
      <c r="FT114" s="22">
        <v>0</v>
      </c>
      <c r="FU114" s="26">
        <v>43055.448518518519</v>
      </c>
      <c r="FV114" s="20" t="s">
        <v>21</v>
      </c>
      <c r="FW114" s="22">
        <v>0</v>
      </c>
      <c r="FX114" s="22">
        <v>0</v>
      </c>
      <c r="FY114" s="22">
        <v>0</v>
      </c>
      <c r="FZ114" s="22">
        <v>43055</v>
      </c>
      <c r="GA114" s="33" t="s">
        <v>490</v>
      </c>
      <c r="GB114" s="4"/>
    </row>
    <row r="115" spans="1:184">
      <c r="A115" s="32">
        <v>43055</v>
      </c>
      <c r="B115" s="20">
        <v>43055.770312499997</v>
      </c>
      <c r="C115" s="21">
        <v>9981194</v>
      </c>
      <c r="D115" s="22" t="s">
        <v>39</v>
      </c>
      <c r="E115" s="22" t="s">
        <v>38</v>
      </c>
      <c r="F115" s="67">
        <v>30897541</v>
      </c>
      <c r="G115" s="44"/>
      <c r="H115" s="44"/>
      <c r="I115" s="44"/>
      <c r="J115" s="44" t="s">
        <v>36</v>
      </c>
      <c r="K115" s="44"/>
      <c r="L115" s="44"/>
      <c r="M115" s="25" t="str">
        <f t="shared" si="27"/>
        <v>MATCH</v>
      </c>
      <c r="N115" s="64">
        <v>58000000</v>
      </c>
      <c r="O115" s="25" t="str">
        <f t="shared" si="28"/>
        <v>MATCH</v>
      </c>
      <c r="P115" s="64">
        <v>58000000</v>
      </c>
      <c r="Q115" s="68">
        <v>43055</v>
      </c>
      <c r="R115" s="68">
        <v>43055.770312499997</v>
      </c>
      <c r="S115" s="44" t="s">
        <v>27</v>
      </c>
      <c r="T115" s="44"/>
      <c r="U115" s="44" t="s">
        <v>35</v>
      </c>
      <c r="V115" s="68">
        <v>43055.875</v>
      </c>
      <c r="W115" s="44"/>
      <c r="X115" s="25" t="str">
        <f t="shared" si="29"/>
        <v>MATCH</v>
      </c>
      <c r="Y115" s="69">
        <v>7514562</v>
      </c>
      <c r="Z115" s="25" t="str">
        <f t="shared" si="30"/>
        <v>MATCH</v>
      </c>
      <c r="AA115" s="44" t="s">
        <v>1</v>
      </c>
      <c r="AB115" s="44" t="s">
        <v>3</v>
      </c>
      <c r="AC115" s="44"/>
      <c r="AD115" s="44" t="s">
        <v>23</v>
      </c>
      <c r="AE115" s="44" t="s">
        <v>34</v>
      </c>
      <c r="AF115" s="44" t="s">
        <v>20</v>
      </c>
      <c r="AG115" s="44"/>
      <c r="AH115" s="44"/>
      <c r="AI115" s="44" t="s">
        <v>33</v>
      </c>
      <c r="AJ115" s="44" t="s">
        <v>20</v>
      </c>
      <c r="AK115" s="44" t="s">
        <v>33</v>
      </c>
      <c r="AL115" s="44"/>
      <c r="AM115" s="44"/>
      <c r="AN115" s="44"/>
      <c r="AO115" s="44"/>
      <c r="AP115" s="44"/>
      <c r="AQ115" s="25" t="str">
        <f t="shared" si="31"/>
        <v>MATCH</v>
      </c>
      <c r="AR115" s="44" t="s">
        <v>32</v>
      </c>
      <c r="AS115" s="44"/>
      <c r="AT115" s="25" t="str">
        <f t="shared" si="32"/>
        <v>MATCH</v>
      </c>
      <c r="AU115" s="44" t="s">
        <v>31</v>
      </c>
      <c r="AV115" s="44"/>
      <c r="AW115" s="44"/>
      <c r="AX115" s="44"/>
      <c r="AY115" s="44"/>
      <c r="AZ115" s="44" t="s">
        <v>30</v>
      </c>
      <c r="BA115" s="44" t="s">
        <v>30</v>
      </c>
      <c r="BB115" s="44" t="s">
        <v>29</v>
      </c>
      <c r="BC115" s="44"/>
      <c r="BD115" s="44"/>
      <c r="BE115" s="44"/>
      <c r="BF115" s="44" t="s">
        <v>28</v>
      </c>
      <c r="BG115" s="44" t="s">
        <v>28</v>
      </c>
      <c r="BH115" s="44"/>
      <c r="BI115" s="44"/>
      <c r="BJ115" s="44"/>
      <c r="BK115" s="44"/>
      <c r="BL115" s="44"/>
      <c r="BM115" s="44"/>
      <c r="BN115" s="44"/>
      <c r="BO115" s="44"/>
      <c r="BP115" s="44"/>
      <c r="BQ115" s="44"/>
      <c r="BR115" s="44" t="s">
        <v>27</v>
      </c>
      <c r="BS115" s="44" t="s">
        <v>26</v>
      </c>
      <c r="BT115" s="44" t="s">
        <v>0</v>
      </c>
      <c r="BU115" s="44" t="s">
        <v>4</v>
      </c>
      <c r="BV115" s="44" t="s">
        <v>25</v>
      </c>
      <c r="BW115" s="44" t="s">
        <v>24</v>
      </c>
      <c r="BX115" s="25" t="str">
        <f t="shared" si="33"/>
        <v>MATCH</v>
      </c>
      <c r="BY115" s="69">
        <v>28856649</v>
      </c>
      <c r="BZ115" s="25" t="str">
        <f t="shared" si="34"/>
        <v>MATCH</v>
      </c>
      <c r="CA115" s="22" t="s">
        <v>3</v>
      </c>
      <c r="CB115" s="22"/>
      <c r="CC115" s="22"/>
      <c r="CD115" s="22" t="s">
        <v>23</v>
      </c>
      <c r="CE115" s="22" t="s">
        <v>22</v>
      </c>
      <c r="CF115" s="22"/>
      <c r="CG115" s="22"/>
      <c r="CH115" s="22"/>
      <c r="CI115" s="22" t="s">
        <v>21</v>
      </c>
      <c r="CJ115" s="22" t="s">
        <v>1</v>
      </c>
      <c r="CK115" s="22"/>
      <c r="CL115" s="34"/>
      <c r="CM115" s="51"/>
      <c r="CN115" s="54">
        <f>LOOKUP(Y115,SACM!$A$2:$A$163,SACM!$A$2:$A$163)</f>
        <v>7514562</v>
      </c>
      <c r="CO115" s="24">
        <v>43055</v>
      </c>
      <c r="CP115" s="21">
        <v>726</v>
      </c>
      <c r="CQ115" s="21">
        <v>0</v>
      </c>
      <c r="CR115" s="21">
        <v>0</v>
      </c>
      <c r="CS115" s="21">
        <v>0</v>
      </c>
      <c r="CT115" s="21">
        <v>0</v>
      </c>
      <c r="CU115" s="21">
        <v>0</v>
      </c>
      <c r="CV115" s="21">
        <f t="shared" si="35"/>
        <v>58000000</v>
      </c>
      <c r="CW115" s="23">
        <v>-58000000</v>
      </c>
      <c r="CX115" s="22">
        <v>0</v>
      </c>
      <c r="CY115" s="21">
        <v>0</v>
      </c>
      <c r="CZ115" s="20">
        <v>43055.549699074072</v>
      </c>
      <c r="DA115" s="22" t="s">
        <v>501</v>
      </c>
      <c r="DB115" s="21">
        <v>6833142</v>
      </c>
      <c r="DC115" s="22" t="s">
        <v>526</v>
      </c>
      <c r="DD115" s="21">
        <v>0</v>
      </c>
      <c r="DE115" s="21">
        <v>0</v>
      </c>
      <c r="DF115" s="22">
        <v>0</v>
      </c>
      <c r="DG115" s="21">
        <v>0</v>
      </c>
      <c r="DH115" s="22" t="s">
        <v>490</v>
      </c>
      <c r="DI115" s="22">
        <v>0</v>
      </c>
      <c r="DJ115" s="22">
        <v>0</v>
      </c>
      <c r="DK115" s="22">
        <v>0</v>
      </c>
      <c r="DL115" s="22" t="s">
        <v>499</v>
      </c>
      <c r="DM115" s="26">
        <v>43055.561979166669</v>
      </c>
      <c r="DN115" s="20" t="s">
        <v>513</v>
      </c>
      <c r="DO115" s="22" t="s">
        <v>499</v>
      </c>
      <c r="DP115" s="59">
        <v>30897541</v>
      </c>
      <c r="DQ115" s="22" t="s">
        <v>525</v>
      </c>
      <c r="DR115" s="22">
        <v>0</v>
      </c>
      <c r="DS115" s="22" t="s">
        <v>499</v>
      </c>
      <c r="DT115" s="22">
        <v>0</v>
      </c>
      <c r="DU115" s="21">
        <v>0</v>
      </c>
      <c r="DV115" s="21">
        <v>0</v>
      </c>
      <c r="DW115" s="22" t="s">
        <v>32</v>
      </c>
      <c r="DX115" s="25" t="s">
        <v>31</v>
      </c>
      <c r="DY115" s="25" t="s">
        <v>32</v>
      </c>
      <c r="DZ115" s="22">
        <v>0</v>
      </c>
      <c r="EA115" s="22">
        <v>3578</v>
      </c>
      <c r="EB115" s="22">
        <v>0</v>
      </c>
      <c r="EC115" s="22" t="s">
        <v>496</v>
      </c>
      <c r="ED115" s="22" t="s">
        <v>32</v>
      </c>
      <c r="EE115" s="22">
        <v>0</v>
      </c>
      <c r="EF115" s="22">
        <v>0</v>
      </c>
      <c r="EG115" s="22">
        <v>0</v>
      </c>
      <c r="EH115" s="25">
        <v>28856649</v>
      </c>
      <c r="EI115" s="21">
        <v>0</v>
      </c>
      <c r="EJ115" s="21">
        <v>0</v>
      </c>
      <c r="EK115" s="21">
        <v>0</v>
      </c>
      <c r="EL115" s="22">
        <v>0</v>
      </c>
      <c r="EM115" s="22">
        <v>0</v>
      </c>
      <c r="EN115" s="22">
        <v>0</v>
      </c>
      <c r="EO115" s="22">
        <v>0</v>
      </c>
      <c r="EP115" s="22">
        <v>0</v>
      </c>
      <c r="EQ115" s="21">
        <v>4</v>
      </c>
      <c r="ER115" s="22">
        <v>402</v>
      </c>
      <c r="ES115" s="21">
        <v>4</v>
      </c>
      <c r="ET115" s="21">
        <v>0</v>
      </c>
      <c r="EU115" s="22" t="s">
        <v>490</v>
      </c>
      <c r="EV115" s="22" t="s">
        <v>524</v>
      </c>
      <c r="EW115" s="22">
        <v>0</v>
      </c>
      <c r="EX115" s="22">
        <v>0</v>
      </c>
      <c r="EY115" s="22">
        <v>0</v>
      </c>
      <c r="EZ115" s="22">
        <v>0</v>
      </c>
      <c r="FA115" s="22" t="s">
        <v>490</v>
      </c>
      <c r="FB115" s="22">
        <v>0</v>
      </c>
      <c r="FC115" s="22">
        <v>0</v>
      </c>
      <c r="FD115" s="22">
        <v>0</v>
      </c>
      <c r="FE115" s="22">
        <v>-1</v>
      </c>
      <c r="FF115" s="22">
        <v>0</v>
      </c>
      <c r="FG115" s="22">
        <v>0</v>
      </c>
      <c r="FH115" s="22">
        <v>0</v>
      </c>
      <c r="FI115" s="22" t="s">
        <v>491</v>
      </c>
      <c r="FJ115" s="22">
        <v>0</v>
      </c>
      <c r="FK115" s="22">
        <v>0</v>
      </c>
      <c r="FL115" s="22">
        <v>0</v>
      </c>
      <c r="FM115" s="21">
        <v>0</v>
      </c>
      <c r="FN115" s="22">
        <v>0</v>
      </c>
      <c r="FO115" s="22">
        <v>0</v>
      </c>
      <c r="FP115" s="22">
        <v>0</v>
      </c>
      <c r="FQ115" s="22">
        <v>0</v>
      </c>
      <c r="FR115" s="22">
        <v>0</v>
      </c>
      <c r="FS115" s="25" t="s">
        <v>20</v>
      </c>
      <c r="FT115" s="22">
        <v>0</v>
      </c>
      <c r="FU115" s="26">
        <v>43055.561979166669</v>
      </c>
      <c r="FV115" s="20">
        <v>0</v>
      </c>
      <c r="FW115" s="22">
        <v>0</v>
      </c>
      <c r="FX115" s="22">
        <v>0</v>
      </c>
      <c r="FY115" s="22">
        <v>0</v>
      </c>
      <c r="FZ115" s="22">
        <v>0</v>
      </c>
      <c r="GA115" s="33" t="s">
        <v>499</v>
      </c>
      <c r="GB115" s="4"/>
    </row>
    <row r="116" spans="1:184">
      <c r="A116" s="32">
        <v>43055</v>
      </c>
      <c r="B116" s="20">
        <v>43055.770381944443</v>
      </c>
      <c r="C116" s="21">
        <v>9981196</v>
      </c>
      <c r="D116" s="22" t="s">
        <v>128</v>
      </c>
      <c r="E116" s="22" t="s">
        <v>38</v>
      </c>
      <c r="F116" s="67">
        <v>8900416084</v>
      </c>
      <c r="G116" s="44"/>
      <c r="H116" s="44"/>
      <c r="I116" s="44"/>
      <c r="J116" s="44" t="s">
        <v>37</v>
      </c>
      <c r="K116" s="44"/>
      <c r="L116" s="44"/>
      <c r="M116" s="25" t="str">
        <f t="shared" si="27"/>
        <v>MATCH</v>
      </c>
      <c r="N116" s="64">
        <v>1890074.54</v>
      </c>
      <c r="O116" s="25" t="str">
        <f t="shared" si="28"/>
        <v>MATCH</v>
      </c>
      <c r="P116" s="64">
        <v>1890074.54</v>
      </c>
      <c r="Q116" s="68">
        <v>43055</v>
      </c>
      <c r="R116" s="68">
        <v>43055.770381944443</v>
      </c>
      <c r="S116" s="44" t="s">
        <v>100</v>
      </c>
      <c r="T116" s="44"/>
      <c r="U116" s="44"/>
      <c r="V116" s="44"/>
      <c r="W116" s="44"/>
      <c r="X116" s="25" t="str">
        <f t="shared" si="29"/>
        <v>MATCH</v>
      </c>
      <c r="Y116" s="69">
        <v>7514401</v>
      </c>
      <c r="Z116" s="25" t="str">
        <f t="shared" si="30"/>
        <v>MATCH</v>
      </c>
      <c r="AA116" s="44" t="s">
        <v>1</v>
      </c>
      <c r="AB116" s="44" t="s">
        <v>3</v>
      </c>
      <c r="AC116" s="44"/>
      <c r="AD116" s="44" t="s">
        <v>23</v>
      </c>
      <c r="AE116" s="44" t="s">
        <v>34</v>
      </c>
      <c r="AF116" s="44" t="s">
        <v>20</v>
      </c>
      <c r="AG116" s="44"/>
      <c r="AH116" s="44"/>
      <c r="AI116" s="44" t="s">
        <v>33</v>
      </c>
      <c r="AJ116" s="44" t="s">
        <v>20</v>
      </c>
      <c r="AK116" s="44" t="s">
        <v>33</v>
      </c>
      <c r="AL116" s="44"/>
      <c r="AM116" s="44"/>
      <c r="AN116" s="44"/>
      <c r="AO116" s="44"/>
      <c r="AP116" s="44"/>
      <c r="AQ116" s="25" t="str">
        <f t="shared" si="31"/>
        <v>MATCH</v>
      </c>
      <c r="AR116" s="44" t="s">
        <v>32</v>
      </c>
      <c r="AS116" s="44"/>
      <c r="AT116" s="25" t="str">
        <f t="shared" si="32"/>
        <v>MATCH</v>
      </c>
      <c r="AU116" s="44" t="s">
        <v>31</v>
      </c>
      <c r="AV116" s="44"/>
      <c r="AW116" s="44"/>
      <c r="AX116" s="44"/>
      <c r="AY116" s="44"/>
      <c r="AZ116" s="44" t="s">
        <v>61</v>
      </c>
      <c r="BA116" s="44" t="s">
        <v>61</v>
      </c>
      <c r="BB116" s="44"/>
      <c r="BC116" s="44" t="s">
        <v>60</v>
      </c>
      <c r="BD116" s="44"/>
      <c r="BE116" s="44" t="s">
        <v>59</v>
      </c>
      <c r="BF116" s="44" t="s">
        <v>127</v>
      </c>
      <c r="BG116" s="44" t="s">
        <v>127</v>
      </c>
      <c r="BH116" s="44" t="s">
        <v>126</v>
      </c>
      <c r="BI116" s="44" t="s">
        <v>101</v>
      </c>
      <c r="BJ116" s="44"/>
      <c r="BK116" s="44" t="s">
        <v>59</v>
      </c>
      <c r="BL116" s="44"/>
      <c r="BM116" s="44"/>
      <c r="BN116" s="44"/>
      <c r="BO116" s="44"/>
      <c r="BP116" s="44"/>
      <c r="BQ116" s="44"/>
      <c r="BR116" s="44" t="s">
        <v>100</v>
      </c>
      <c r="BS116" s="44" t="s">
        <v>26</v>
      </c>
      <c r="BT116" s="44" t="s">
        <v>0</v>
      </c>
      <c r="BU116" s="44" t="s">
        <v>4</v>
      </c>
      <c r="BV116" s="44" t="s">
        <v>25</v>
      </c>
      <c r="BW116" s="44" t="s">
        <v>99</v>
      </c>
      <c r="BX116" s="25" t="str">
        <f t="shared" si="33"/>
        <v>MATCH</v>
      </c>
      <c r="BY116" s="69">
        <v>28856651</v>
      </c>
      <c r="BZ116" s="25" t="str">
        <f t="shared" si="34"/>
        <v>MATCH</v>
      </c>
      <c r="CA116" s="22" t="s">
        <v>3</v>
      </c>
      <c r="CB116" s="22"/>
      <c r="CC116" s="22"/>
      <c r="CD116" s="22" t="s">
        <v>23</v>
      </c>
      <c r="CE116" s="22" t="s">
        <v>22</v>
      </c>
      <c r="CF116" s="22"/>
      <c r="CG116" s="22"/>
      <c r="CH116" s="22"/>
      <c r="CI116" s="22" t="s">
        <v>21</v>
      </c>
      <c r="CJ116" s="22" t="s">
        <v>1</v>
      </c>
      <c r="CK116" s="22"/>
      <c r="CL116" s="34"/>
      <c r="CM116" s="51"/>
      <c r="CN116" s="54">
        <f>LOOKUP(Y116,SACM!$A$2:$A$163,SACM!$A$2:$A$163)</f>
        <v>7514401</v>
      </c>
      <c r="CO116" s="24">
        <v>43055</v>
      </c>
      <c r="CP116" s="21">
        <v>0</v>
      </c>
      <c r="CQ116" s="21">
        <v>0</v>
      </c>
      <c r="CR116" s="21">
        <v>0</v>
      </c>
      <c r="CS116" s="21">
        <v>1</v>
      </c>
      <c r="CT116" s="21">
        <v>1</v>
      </c>
      <c r="CU116" s="21">
        <v>0</v>
      </c>
      <c r="CV116" s="21">
        <f t="shared" si="35"/>
        <v>1890074.54</v>
      </c>
      <c r="CW116" s="23">
        <v>-1890074.54</v>
      </c>
      <c r="CX116" s="22">
        <v>0</v>
      </c>
      <c r="CY116" s="21">
        <v>0</v>
      </c>
      <c r="CZ116" s="20">
        <v>43055.457303240742</v>
      </c>
      <c r="DA116" s="22" t="s">
        <v>501</v>
      </c>
      <c r="DB116" s="21">
        <v>6832981</v>
      </c>
      <c r="DC116" s="22" t="s">
        <v>2</v>
      </c>
      <c r="DD116" s="21">
        <v>0</v>
      </c>
      <c r="DE116" s="21">
        <v>0</v>
      </c>
      <c r="DF116" s="22">
        <v>0</v>
      </c>
      <c r="DG116" s="21">
        <v>0</v>
      </c>
      <c r="DH116" s="22" t="s">
        <v>490</v>
      </c>
      <c r="DI116" s="22">
        <v>0</v>
      </c>
      <c r="DJ116" s="22">
        <v>0</v>
      </c>
      <c r="DK116" s="22">
        <v>0</v>
      </c>
      <c r="DL116" s="22" t="s">
        <v>499</v>
      </c>
      <c r="DM116" s="26">
        <v>43055.562048611115</v>
      </c>
      <c r="DN116" s="20" t="s">
        <v>513</v>
      </c>
      <c r="DO116" s="22" t="s">
        <v>499</v>
      </c>
      <c r="DP116" s="59">
        <v>8900416084</v>
      </c>
      <c r="DQ116" s="22" t="s">
        <v>523</v>
      </c>
      <c r="DR116" s="22">
        <v>0</v>
      </c>
      <c r="DS116" s="22" t="s">
        <v>499</v>
      </c>
      <c r="DT116" s="22">
        <v>0</v>
      </c>
      <c r="DU116" s="21">
        <v>0</v>
      </c>
      <c r="DV116" s="21">
        <v>0</v>
      </c>
      <c r="DW116" s="22">
        <v>0</v>
      </c>
      <c r="DX116" s="25" t="s">
        <v>31</v>
      </c>
      <c r="DY116" s="25" t="s">
        <v>32</v>
      </c>
      <c r="DZ116" s="22">
        <v>0</v>
      </c>
      <c r="EA116" s="22">
        <v>0</v>
      </c>
      <c r="EB116" s="22">
        <v>0</v>
      </c>
      <c r="EC116" s="22" t="s">
        <v>496</v>
      </c>
      <c r="ED116" s="22">
        <v>0</v>
      </c>
      <c r="EE116" s="22">
        <v>0</v>
      </c>
      <c r="EF116" s="22">
        <v>0</v>
      </c>
      <c r="EG116" s="22">
        <v>0</v>
      </c>
      <c r="EH116" s="25">
        <v>28856651</v>
      </c>
      <c r="EI116" s="21">
        <v>0</v>
      </c>
      <c r="EJ116" s="21">
        <v>0</v>
      </c>
      <c r="EK116" s="21">
        <v>0</v>
      </c>
      <c r="EL116" s="22" t="s">
        <v>499</v>
      </c>
      <c r="EM116" s="22">
        <v>0</v>
      </c>
      <c r="EN116" s="22">
        <v>0</v>
      </c>
      <c r="EO116" s="22">
        <v>0</v>
      </c>
      <c r="EP116" s="22">
        <v>0</v>
      </c>
      <c r="EQ116" s="21">
        <v>0</v>
      </c>
      <c r="ER116" s="22">
        <v>402</v>
      </c>
      <c r="ES116" s="21">
        <v>4</v>
      </c>
      <c r="ET116" s="21">
        <v>0</v>
      </c>
      <c r="EU116" s="22">
        <v>0</v>
      </c>
      <c r="EV116" s="22" t="s">
        <v>253</v>
      </c>
      <c r="EW116" s="22">
        <v>0</v>
      </c>
      <c r="EX116" s="22">
        <v>0</v>
      </c>
      <c r="EY116" s="22">
        <v>0</v>
      </c>
      <c r="EZ116" s="22">
        <v>0</v>
      </c>
      <c r="FA116" s="22">
        <v>0</v>
      </c>
      <c r="FB116" s="22">
        <v>0</v>
      </c>
      <c r="FC116" s="22">
        <v>0</v>
      </c>
      <c r="FD116" s="22">
        <v>0</v>
      </c>
      <c r="FE116" s="22">
        <v>0</v>
      </c>
      <c r="FF116" s="22">
        <v>0</v>
      </c>
      <c r="FG116" s="22">
        <v>0</v>
      </c>
      <c r="FH116" s="22">
        <v>0</v>
      </c>
      <c r="FI116" s="22" t="s">
        <v>491</v>
      </c>
      <c r="FJ116" s="22">
        <v>0</v>
      </c>
      <c r="FK116" s="22">
        <v>0</v>
      </c>
      <c r="FL116" s="22">
        <v>0</v>
      </c>
      <c r="FM116" s="21">
        <v>0</v>
      </c>
      <c r="FN116" s="22">
        <v>0</v>
      </c>
      <c r="FO116" s="22">
        <v>0</v>
      </c>
      <c r="FP116" s="22">
        <v>0</v>
      </c>
      <c r="FQ116" s="22">
        <v>0</v>
      </c>
      <c r="FR116" s="22">
        <v>0</v>
      </c>
      <c r="FS116" s="25" t="s">
        <v>20</v>
      </c>
      <c r="FT116" s="22">
        <v>0</v>
      </c>
      <c r="FU116" s="26">
        <v>43055.562048611115</v>
      </c>
      <c r="FV116" s="20">
        <v>0</v>
      </c>
      <c r="FW116" s="22">
        <v>0</v>
      </c>
      <c r="FX116" s="22">
        <v>0</v>
      </c>
      <c r="FY116" s="22">
        <v>0</v>
      </c>
      <c r="FZ116" s="22">
        <v>0</v>
      </c>
      <c r="GA116" s="33" t="s">
        <v>499</v>
      </c>
      <c r="GB116" s="4"/>
    </row>
    <row r="117" spans="1:184">
      <c r="A117" s="32">
        <v>43055</v>
      </c>
      <c r="B117" s="20">
        <v>43055.770173611112</v>
      </c>
      <c r="C117" s="21">
        <v>9981190</v>
      </c>
      <c r="D117" s="22" t="s">
        <v>348</v>
      </c>
      <c r="E117" s="22" t="s">
        <v>38</v>
      </c>
      <c r="F117" s="67">
        <v>2610888400</v>
      </c>
      <c r="G117" s="44"/>
      <c r="H117" s="44"/>
      <c r="I117" s="44"/>
      <c r="J117" s="44" t="s">
        <v>347</v>
      </c>
      <c r="K117" s="44"/>
      <c r="L117" s="44"/>
      <c r="M117" s="25" t="str">
        <f t="shared" si="27"/>
        <v>MATCH</v>
      </c>
      <c r="N117" s="64">
        <v>2243180</v>
      </c>
      <c r="O117" s="25" t="str">
        <f t="shared" si="28"/>
        <v>MATCH</v>
      </c>
      <c r="P117" s="64">
        <v>2243180</v>
      </c>
      <c r="Q117" s="68">
        <v>43055</v>
      </c>
      <c r="R117" s="68">
        <v>43055.770173611112</v>
      </c>
      <c r="S117" s="44" t="s">
        <v>346</v>
      </c>
      <c r="T117" s="44"/>
      <c r="U117" s="44"/>
      <c r="V117" s="44"/>
      <c r="W117" s="44"/>
      <c r="X117" s="25" t="str">
        <f t="shared" si="29"/>
        <v>MATCH</v>
      </c>
      <c r="Y117" s="69">
        <v>7511214</v>
      </c>
      <c r="Z117" s="25" t="str">
        <f t="shared" si="30"/>
        <v>MATCH</v>
      </c>
      <c r="AA117" s="44" t="s">
        <v>1</v>
      </c>
      <c r="AB117" s="44" t="s">
        <v>3</v>
      </c>
      <c r="AC117" s="44"/>
      <c r="AD117" s="44" t="s">
        <v>22</v>
      </c>
      <c r="AE117" s="44" t="s">
        <v>64</v>
      </c>
      <c r="AF117" s="44" t="s">
        <v>20</v>
      </c>
      <c r="AG117" s="44"/>
      <c r="AH117" s="44"/>
      <c r="AI117" s="44" t="s">
        <v>33</v>
      </c>
      <c r="AJ117" s="44" t="s">
        <v>20</v>
      </c>
      <c r="AK117" s="44" t="s">
        <v>33</v>
      </c>
      <c r="AL117" s="44"/>
      <c r="AM117" s="44"/>
      <c r="AN117" s="44"/>
      <c r="AO117" s="44"/>
      <c r="AP117" s="44"/>
      <c r="AQ117" s="25" t="str">
        <f t="shared" si="31"/>
        <v>MATCH</v>
      </c>
      <c r="AR117" s="44" t="s">
        <v>32</v>
      </c>
      <c r="AS117" s="44"/>
      <c r="AT117" s="25" t="str">
        <f t="shared" si="32"/>
        <v>MATCH</v>
      </c>
      <c r="AU117" s="44" t="s">
        <v>31</v>
      </c>
      <c r="AV117" s="44"/>
      <c r="AW117" s="44"/>
      <c r="AX117" s="44"/>
      <c r="AY117" s="44"/>
      <c r="AZ117" s="44" t="s">
        <v>186</v>
      </c>
      <c r="BA117" s="44" t="s">
        <v>186</v>
      </c>
      <c r="BB117" s="44" t="s">
        <v>185</v>
      </c>
      <c r="BC117" s="44" t="s">
        <v>184</v>
      </c>
      <c r="BD117" s="44"/>
      <c r="BE117" s="44" t="s">
        <v>183</v>
      </c>
      <c r="BF117" s="44" t="s">
        <v>345</v>
      </c>
      <c r="BG117" s="44" t="s">
        <v>345</v>
      </c>
      <c r="BH117" s="44"/>
      <c r="BI117" s="44"/>
      <c r="BJ117" s="44"/>
      <c r="BK117" s="44"/>
      <c r="BL117" s="44"/>
      <c r="BM117" s="44"/>
      <c r="BN117" s="44"/>
      <c r="BO117" s="44"/>
      <c r="BP117" s="44"/>
      <c r="BQ117" s="44"/>
      <c r="BR117" s="44" t="s">
        <v>44</v>
      </c>
      <c r="BS117" s="44" t="s">
        <v>43</v>
      </c>
      <c r="BT117" s="44" t="s">
        <v>0</v>
      </c>
      <c r="BU117" s="44" t="s">
        <v>4</v>
      </c>
      <c r="BV117" s="44" t="s">
        <v>42</v>
      </c>
      <c r="BW117" s="44" t="s">
        <v>41</v>
      </c>
      <c r="BX117" s="25" t="str">
        <f t="shared" si="33"/>
        <v>MATCH</v>
      </c>
      <c r="BY117" s="69">
        <v>28856645</v>
      </c>
      <c r="BZ117" s="25" t="str">
        <f t="shared" si="34"/>
        <v>MATCH</v>
      </c>
      <c r="CA117" s="22" t="s">
        <v>3</v>
      </c>
      <c r="CB117" s="22"/>
      <c r="CC117" s="22"/>
      <c r="CD117" s="22" t="s">
        <v>23</v>
      </c>
      <c r="CE117" s="22" t="s">
        <v>22</v>
      </c>
      <c r="CF117" s="22"/>
      <c r="CG117" s="22"/>
      <c r="CH117" s="22"/>
      <c r="CI117" s="22" t="s">
        <v>21</v>
      </c>
      <c r="CJ117" s="22" t="s">
        <v>1</v>
      </c>
      <c r="CK117" s="22"/>
      <c r="CL117" s="34"/>
      <c r="CM117" s="51"/>
      <c r="CN117" s="54">
        <f>LOOKUP(Y117,SACM!$A$2:$A$163,SACM!$A$2:$A$163)</f>
        <v>7511214</v>
      </c>
      <c r="CO117" s="24">
        <v>43055</v>
      </c>
      <c r="CP117" s="21">
        <v>727</v>
      </c>
      <c r="CQ117" s="21">
        <v>19125</v>
      </c>
      <c r="CR117" s="21">
        <v>0</v>
      </c>
      <c r="CS117" s="21">
        <v>3</v>
      </c>
      <c r="CT117" s="21">
        <v>3</v>
      </c>
      <c r="CU117" s="21">
        <v>-2</v>
      </c>
      <c r="CV117" s="21">
        <f t="shared" si="35"/>
        <v>2243180</v>
      </c>
      <c r="CW117" s="23">
        <v>-2243180</v>
      </c>
      <c r="CX117" s="22" t="s">
        <v>503</v>
      </c>
      <c r="CY117" s="21">
        <v>1</v>
      </c>
      <c r="CZ117" s="20">
        <v>43055.547199074077</v>
      </c>
      <c r="DA117" s="22" t="s">
        <v>501</v>
      </c>
      <c r="DB117" s="21">
        <v>6829794</v>
      </c>
      <c r="DC117" s="22" t="s">
        <v>514</v>
      </c>
      <c r="DD117" s="21">
        <v>85941</v>
      </c>
      <c r="DE117" s="21">
        <v>2</v>
      </c>
      <c r="DF117" s="22">
        <v>0</v>
      </c>
      <c r="DG117" s="21">
        <v>0</v>
      </c>
      <c r="DH117" s="22" t="s">
        <v>490</v>
      </c>
      <c r="DI117" s="22">
        <v>0</v>
      </c>
      <c r="DJ117" s="22">
        <v>0</v>
      </c>
      <c r="DK117" s="22">
        <v>0</v>
      </c>
      <c r="DL117" s="22" t="s">
        <v>499</v>
      </c>
      <c r="DM117" s="26">
        <v>43055.561851851853</v>
      </c>
      <c r="DN117" s="20" t="s">
        <v>513</v>
      </c>
      <c r="DO117" s="22">
        <v>0</v>
      </c>
      <c r="DP117" s="59">
        <v>2610888400</v>
      </c>
      <c r="DQ117" s="22" t="s">
        <v>512</v>
      </c>
      <c r="DR117" s="22">
        <v>0</v>
      </c>
      <c r="DS117" s="22" t="s">
        <v>499</v>
      </c>
      <c r="DT117" s="22">
        <v>0</v>
      </c>
      <c r="DU117" s="21">
        <v>0</v>
      </c>
      <c r="DV117" s="21">
        <v>0</v>
      </c>
      <c r="DW117" s="22" t="s">
        <v>32</v>
      </c>
      <c r="DX117" s="25" t="s">
        <v>31</v>
      </c>
      <c r="DY117" s="25" t="s">
        <v>32</v>
      </c>
      <c r="DZ117" s="22">
        <v>0</v>
      </c>
      <c r="EA117" s="22">
        <v>0</v>
      </c>
      <c r="EB117" s="22">
        <v>0</v>
      </c>
      <c r="EC117" s="22" t="s">
        <v>496</v>
      </c>
      <c r="ED117" s="22">
        <v>0</v>
      </c>
      <c r="EE117" s="22" t="s">
        <v>21</v>
      </c>
      <c r="EF117" s="22">
        <v>0</v>
      </c>
      <c r="EG117" s="22" t="s">
        <v>490</v>
      </c>
      <c r="EH117" s="25">
        <v>28856645</v>
      </c>
      <c r="EI117" s="21">
        <v>0</v>
      </c>
      <c r="EJ117" s="21">
        <v>3</v>
      </c>
      <c r="EK117" s="21">
        <v>0</v>
      </c>
      <c r="EL117" s="22" t="s">
        <v>490</v>
      </c>
      <c r="EM117" s="22">
        <v>0</v>
      </c>
      <c r="EN117" s="22">
        <v>0</v>
      </c>
      <c r="EO117" s="22" t="s">
        <v>490</v>
      </c>
      <c r="EP117" s="22">
        <v>1</v>
      </c>
      <c r="EQ117" s="21">
        <v>4</v>
      </c>
      <c r="ER117" s="22">
        <v>402</v>
      </c>
      <c r="ES117" s="21">
        <v>4</v>
      </c>
      <c r="ET117" s="21">
        <v>0</v>
      </c>
      <c r="EU117" s="22" t="s">
        <v>490</v>
      </c>
      <c r="EV117" s="22" t="s">
        <v>253</v>
      </c>
      <c r="EW117" s="22">
        <v>0</v>
      </c>
      <c r="EX117" s="22">
        <v>0</v>
      </c>
      <c r="EY117" s="22">
        <v>0</v>
      </c>
      <c r="EZ117" s="22">
        <v>0</v>
      </c>
      <c r="FA117" s="22" t="s">
        <v>490</v>
      </c>
      <c r="FB117" s="22">
        <v>0</v>
      </c>
      <c r="FC117" s="22">
        <v>0</v>
      </c>
      <c r="FD117" s="22" t="s">
        <v>494</v>
      </c>
      <c r="FE117" s="22">
        <v>-1</v>
      </c>
      <c r="FF117" s="22" t="s">
        <v>493</v>
      </c>
      <c r="FG117" s="22" t="s">
        <v>492</v>
      </c>
      <c r="FH117" s="22">
        <v>0</v>
      </c>
      <c r="FI117" s="22" t="s">
        <v>491</v>
      </c>
      <c r="FJ117" s="22">
        <v>0</v>
      </c>
      <c r="FK117" s="22" t="s">
        <v>503</v>
      </c>
      <c r="FL117" s="22">
        <v>-2243180</v>
      </c>
      <c r="FM117" s="21" t="s">
        <v>490</v>
      </c>
      <c r="FN117" s="22">
        <v>0</v>
      </c>
      <c r="FO117" s="22">
        <v>0</v>
      </c>
      <c r="FP117" s="22" t="s">
        <v>490</v>
      </c>
      <c r="FQ117" s="22">
        <v>0</v>
      </c>
      <c r="FR117" s="22">
        <v>0</v>
      </c>
      <c r="FS117" s="25" t="s">
        <v>20</v>
      </c>
      <c r="FT117" s="22">
        <v>0</v>
      </c>
      <c r="FU117" s="26">
        <v>43055.561851851853</v>
      </c>
      <c r="FV117" s="20" t="s">
        <v>21</v>
      </c>
      <c r="FW117" s="22">
        <v>0</v>
      </c>
      <c r="FX117" s="22">
        <v>0</v>
      </c>
      <c r="FY117" s="22">
        <v>0</v>
      </c>
      <c r="FZ117" s="22">
        <v>42663</v>
      </c>
      <c r="GA117" s="33" t="s">
        <v>490</v>
      </c>
      <c r="GB117" s="4"/>
    </row>
    <row r="118" spans="1:184">
      <c r="A118" s="32">
        <v>43055</v>
      </c>
      <c r="B118" s="20">
        <v>43055.868518518517</v>
      </c>
      <c r="C118" s="21">
        <v>9985276</v>
      </c>
      <c r="D118" s="22" t="s">
        <v>914</v>
      </c>
      <c r="E118" s="22" t="s">
        <v>38</v>
      </c>
      <c r="F118" s="67">
        <v>8866248400</v>
      </c>
      <c r="G118" s="44"/>
      <c r="H118" s="44"/>
      <c r="I118" s="44"/>
      <c r="J118" s="44" t="s">
        <v>745</v>
      </c>
      <c r="K118" s="44"/>
      <c r="L118" s="44"/>
      <c r="M118" s="25" t="str">
        <f t="shared" si="27"/>
        <v>MATCH</v>
      </c>
      <c r="N118" s="64">
        <v>149000000</v>
      </c>
      <c r="O118" s="25" t="str">
        <f t="shared" si="28"/>
        <v>MATCH</v>
      </c>
      <c r="P118" s="64">
        <v>149000000</v>
      </c>
      <c r="Q118" s="68">
        <v>43055</v>
      </c>
      <c r="R118" s="68">
        <v>43055.868518518517</v>
      </c>
      <c r="S118" s="44" t="s">
        <v>132</v>
      </c>
      <c r="T118" s="44"/>
      <c r="U118" s="44" t="s">
        <v>744</v>
      </c>
      <c r="V118" s="44"/>
      <c r="W118" s="44"/>
      <c r="X118" s="25" t="str">
        <f t="shared" si="29"/>
        <v>MATCH</v>
      </c>
      <c r="Y118" s="69">
        <v>7515136</v>
      </c>
      <c r="Z118" s="25" t="str">
        <f t="shared" si="30"/>
        <v>MATCH</v>
      </c>
      <c r="AA118" s="44" t="s">
        <v>1</v>
      </c>
      <c r="AB118" s="44" t="s">
        <v>3</v>
      </c>
      <c r="AC118" s="44"/>
      <c r="AD118" s="44" t="s">
        <v>22</v>
      </c>
      <c r="AE118" s="44" t="s">
        <v>64</v>
      </c>
      <c r="AF118" s="44" t="s">
        <v>20</v>
      </c>
      <c r="AG118" s="44"/>
      <c r="AH118" s="44"/>
      <c r="AI118" s="44" t="s">
        <v>33</v>
      </c>
      <c r="AJ118" s="44" t="s">
        <v>20</v>
      </c>
      <c r="AK118" s="44" t="s">
        <v>33</v>
      </c>
      <c r="AL118" s="44"/>
      <c r="AM118" s="44"/>
      <c r="AN118" s="44"/>
      <c r="AO118" s="44"/>
      <c r="AP118" s="44"/>
      <c r="AQ118" s="25" t="str">
        <f t="shared" si="31"/>
        <v>MATCH</v>
      </c>
      <c r="AR118" s="44" t="s">
        <v>699</v>
      </c>
      <c r="AS118" s="44"/>
      <c r="AT118" s="25" t="str">
        <f t="shared" si="32"/>
        <v>MATCH</v>
      </c>
      <c r="AU118" s="44" t="s">
        <v>695</v>
      </c>
      <c r="AV118" s="44"/>
      <c r="AW118" s="44"/>
      <c r="AX118" s="44"/>
      <c r="AY118" s="44"/>
      <c r="AZ118" s="44" t="s">
        <v>744</v>
      </c>
      <c r="BA118" s="44" t="s">
        <v>744</v>
      </c>
      <c r="BB118" s="44"/>
      <c r="BC118" s="44"/>
      <c r="BD118" s="44"/>
      <c r="BE118" s="44"/>
      <c r="BF118" s="44" t="s">
        <v>743</v>
      </c>
      <c r="BG118" s="44" t="s">
        <v>743</v>
      </c>
      <c r="BH118" s="44"/>
      <c r="BI118" s="44"/>
      <c r="BJ118" s="44"/>
      <c r="BK118" s="44"/>
      <c r="BL118" s="44"/>
      <c r="BM118" s="44"/>
      <c r="BN118" s="44"/>
      <c r="BO118" s="44"/>
      <c r="BP118" s="44"/>
      <c r="BQ118" s="44"/>
      <c r="BR118" s="44" t="s">
        <v>130</v>
      </c>
      <c r="BS118" s="44" t="s">
        <v>117</v>
      </c>
      <c r="BT118" s="44" t="s">
        <v>0</v>
      </c>
      <c r="BU118" s="44" t="s">
        <v>4</v>
      </c>
      <c r="BV118" s="44" t="s">
        <v>116</v>
      </c>
      <c r="BW118" s="44" t="s">
        <v>129</v>
      </c>
      <c r="BX118" s="25" t="str">
        <f t="shared" si="33"/>
        <v>MATCH</v>
      </c>
      <c r="BY118" s="69">
        <v>28858182</v>
      </c>
      <c r="BZ118" s="25" t="str">
        <f t="shared" si="34"/>
        <v>MATCH</v>
      </c>
      <c r="CA118" s="22" t="s">
        <v>3</v>
      </c>
      <c r="CB118" s="22"/>
      <c r="CC118" s="22"/>
      <c r="CD118" s="22" t="s">
        <v>23</v>
      </c>
      <c r="CE118" s="22" t="s">
        <v>22</v>
      </c>
      <c r="CF118" s="22"/>
      <c r="CG118" s="22"/>
      <c r="CH118" s="22"/>
      <c r="CI118" s="22" t="s">
        <v>21</v>
      </c>
      <c r="CJ118" s="22" t="s">
        <v>1</v>
      </c>
      <c r="CK118" s="22"/>
      <c r="CL118" s="34"/>
      <c r="CM118" s="51"/>
      <c r="CN118" s="54">
        <f>LOOKUP(Y118,SACM!$A$2:$A$163,SACM!$A$2:$A$163)</f>
        <v>7515136</v>
      </c>
      <c r="CO118" s="24">
        <v>43055</v>
      </c>
      <c r="CP118" s="21">
        <v>728</v>
      </c>
      <c r="CQ118" s="21">
        <v>0</v>
      </c>
      <c r="CR118" s="21">
        <v>0</v>
      </c>
      <c r="CS118" s="21">
        <v>0</v>
      </c>
      <c r="CT118" s="21">
        <v>0</v>
      </c>
      <c r="CU118" s="21">
        <v>0</v>
      </c>
      <c r="CV118" s="21">
        <f t="shared" si="35"/>
        <v>149000000</v>
      </c>
      <c r="CW118" s="23">
        <v>-149000000</v>
      </c>
      <c r="CX118" s="22">
        <v>0</v>
      </c>
      <c r="CY118" s="21">
        <v>0</v>
      </c>
      <c r="CZ118" s="20">
        <v>43055.657083333332</v>
      </c>
      <c r="DA118" s="22" t="s">
        <v>501</v>
      </c>
      <c r="DB118" s="21">
        <v>6833716</v>
      </c>
      <c r="DC118" s="22" t="s">
        <v>701</v>
      </c>
      <c r="DD118" s="21">
        <v>0</v>
      </c>
      <c r="DE118" s="21">
        <v>0</v>
      </c>
      <c r="DF118" s="22">
        <v>0</v>
      </c>
      <c r="DG118" s="21">
        <v>0</v>
      </c>
      <c r="DH118" s="22" t="s">
        <v>490</v>
      </c>
      <c r="DI118" s="22">
        <v>0</v>
      </c>
      <c r="DJ118" s="22">
        <v>0</v>
      </c>
      <c r="DK118" s="22">
        <v>0</v>
      </c>
      <c r="DL118" s="22" t="s">
        <v>499</v>
      </c>
      <c r="DM118" s="26">
        <v>43055.660196759258</v>
      </c>
      <c r="DN118" s="20" t="s">
        <v>697</v>
      </c>
      <c r="DO118" s="22" t="s">
        <v>499</v>
      </c>
      <c r="DP118" s="59">
        <v>8866248400</v>
      </c>
      <c r="DQ118" s="22" t="s">
        <v>512</v>
      </c>
      <c r="DR118" s="22">
        <v>0</v>
      </c>
      <c r="DS118" s="22" t="s">
        <v>499</v>
      </c>
      <c r="DT118" s="22">
        <v>0</v>
      </c>
      <c r="DU118" s="21">
        <v>0</v>
      </c>
      <c r="DV118" s="21">
        <v>0</v>
      </c>
      <c r="DW118" s="22" t="s">
        <v>699</v>
      </c>
      <c r="DX118" s="25" t="s">
        <v>695</v>
      </c>
      <c r="DY118" s="25" t="s">
        <v>699</v>
      </c>
      <c r="DZ118" s="22">
        <v>0</v>
      </c>
      <c r="EA118" s="22">
        <v>4941</v>
      </c>
      <c r="EB118" s="22">
        <v>0</v>
      </c>
      <c r="EC118" s="22" t="s">
        <v>496</v>
      </c>
      <c r="ED118" s="22" t="s">
        <v>699</v>
      </c>
      <c r="EE118" s="22">
        <v>0</v>
      </c>
      <c r="EF118" s="22">
        <v>0</v>
      </c>
      <c r="EG118" s="22">
        <v>0</v>
      </c>
      <c r="EH118" s="25">
        <v>28858182</v>
      </c>
      <c r="EI118" s="21">
        <v>0</v>
      </c>
      <c r="EJ118" s="21">
        <v>0</v>
      </c>
      <c r="EK118" s="21">
        <v>0</v>
      </c>
      <c r="EL118" s="22">
        <v>0</v>
      </c>
      <c r="EM118" s="22">
        <v>0</v>
      </c>
      <c r="EN118" s="22">
        <v>0</v>
      </c>
      <c r="EO118" s="22">
        <v>0</v>
      </c>
      <c r="EP118" s="22">
        <v>0</v>
      </c>
      <c r="EQ118" s="21">
        <v>682</v>
      </c>
      <c r="ER118" s="22">
        <v>902</v>
      </c>
      <c r="ES118" s="21">
        <v>682</v>
      </c>
      <c r="ET118" s="21">
        <v>0</v>
      </c>
      <c r="EU118" s="22" t="s">
        <v>490</v>
      </c>
      <c r="EV118" s="22" t="s">
        <v>253</v>
      </c>
      <c r="EW118" s="22">
        <v>0</v>
      </c>
      <c r="EX118" s="22">
        <v>0</v>
      </c>
      <c r="EY118" s="22">
        <v>0</v>
      </c>
      <c r="EZ118" s="22">
        <v>0</v>
      </c>
      <c r="FA118" s="22" t="s">
        <v>490</v>
      </c>
      <c r="FB118" s="22">
        <v>0</v>
      </c>
      <c r="FC118" s="22">
        <v>0</v>
      </c>
      <c r="FD118" s="22">
        <v>0</v>
      </c>
      <c r="FE118" s="22">
        <v>-1</v>
      </c>
      <c r="FF118" s="22">
        <v>0</v>
      </c>
      <c r="FG118" s="22">
        <v>0</v>
      </c>
      <c r="FH118" s="22">
        <v>0</v>
      </c>
      <c r="FI118" s="22" t="s">
        <v>491</v>
      </c>
      <c r="FJ118" s="22">
        <v>0</v>
      </c>
      <c r="FK118" s="22">
        <v>0</v>
      </c>
      <c r="FL118" s="22">
        <v>0</v>
      </c>
      <c r="FM118" s="21">
        <v>0</v>
      </c>
      <c r="FN118" s="22">
        <v>0</v>
      </c>
      <c r="FO118" s="22">
        <v>0</v>
      </c>
      <c r="FP118" s="22">
        <v>0</v>
      </c>
      <c r="FQ118" s="22">
        <v>0</v>
      </c>
      <c r="FR118" s="22">
        <v>0</v>
      </c>
      <c r="FS118" s="25" t="s">
        <v>20</v>
      </c>
      <c r="FT118" s="22">
        <v>0</v>
      </c>
      <c r="FU118" s="26">
        <v>43055.660196759258</v>
      </c>
      <c r="FV118" s="20">
        <v>0</v>
      </c>
      <c r="FW118" s="22">
        <v>0</v>
      </c>
      <c r="FX118" s="22">
        <v>0</v>
      </c>
      <c r="FY118" s="22">
        <v>0</v>
      </c>
      <c r="FZ118" s="22">
        <v>0</v>
      </c>
      <c r="GA118" s="33" t="s">
        <v>499</v>
      </c>
      <c r="GB118" s="4"/>
    </row>
    <row r="119" spans="1:184">
      <c r="A119" s="32">
        <v>43055</v>
      </c>
      <c r="B119" s="20">
        <v>43055.836053240739</v>
      </c>
      <c r="C119" s="21">
        <v>9985233</v>
      </c>
      <c r="D119" s="22" t="s">
        <v>913</v>
      </c>
      <c r="E119" s="22" t="s">
        <v>38</v>
      </c>
      <c r="F119" s="67">
        <v>178258260</v>
      </c>
      <c r="G119" s="44"/>
      <c r="H119" s="44"/>
      <c r="I119" s="44"/>
      <c r="J119" s="44" t="s">
        <v>912</v>
      </c>
      <c r="K119" s="44"/>
      <c r="L119" s="44"/>
      <c r="M119" s="25" t="str">
        <f t="shared" si="27"/>
        <v>MATCH</v>
      </c>
      <c r="N119" s="64">
        <v>43200</v>
      </c>
      <c r="O119" s="25" t="str">
        <f t="shared" si="28"/>
        <v>MATCH</v>
      </c>
      <c r="P119" s="64">
        <v>57002.400000000001</v>
      </c>
      <c r="Q119" s="68">
        <v>43056</v>
      </c>
      <c r="R119" s="68">
        <v>43055.836053240739</v>
      </c>
      <c r="S119" s="44"/>
      <c r="T119" s="44"/>
      <c r="U119" s="44" t="s">
        <v>911</v>
      </c>
      <c r="V119" s="44"/>
      <c r="W119" s="44"/>
      <c r="X119" s="25" t="str">
        <f t="shared" si="29"/>
        <v>MATCH</v>
      </c>
      <c r="Y119" s="69">
        <v>7513066</v>
      </c>
      <c r="Z119" s="25" t="str">
        <f t="shared" si="30"/>
        <v>MATCH</v>
      </c>
      <c r="AA119" s="44" t="s">
        <v>1</v>
      </c>
      <c r="AB119" s="44" t="s">
        <v>9</v>
      </c>
      <c r="AC119" s="44"/>
      <c r="AD119" s="44" t="s">
        <v>22</v>
      </c>
      <c r="AE119" s="44" t="s">
        <v>64</v>
      </c>
      <c r="AF119" s="44" t="s">
        <v>20</v>
      </c>
      <c r="AG119" s="44"/>
      <c r="AH119" s="44"/>
      <c r="AI119" s="44" t="s">
        <v>33</v>
      </c>
      <c r="AJ119" s="44" t="s">
        <v>20</v>
      </c>
      <c r="AK119" s="44" t="s">
        <v>33</v>
      </c>
      <c r="AL119" s="44"/>
      <c r="AM119" s="44"/>
      <c r="AN119" s="44"/>
      <c r="AO119" s="44"/>
      <c r="AP119" s="44"/>
      <c r="AQ119" s="25" t="str">
        <f t="shared" si="31"/>
        <v>MATCH</v>
      </c>
      <c r="AR119" s="44" t="s">
        <v>63</v>
      </c>
      <c r="AS119" s="44"/>
      <c r="AT119" s="25" t="str">
        <f t="shared" si="32"/>
        <v>MATCH</v>
      </c>
      <c r="AU119" s="44" t="s">
        <v>121</v>
      </c>
      <c r="AV119" s="44"/>
      <c r="AW119" s="44"/>
      <c r="AX119" s="44"/>
      <c r="AY119" s="44"/>
      <c r="AZ119" s="44" t="s">
        <v>911</v>
      </c>
      <c r="BA119" s="44" t="s">
        <v>911</v>
      </c>
      <c r="BB119" s="44"/>
      <c r="BC119" s="44"/>
      <c r="BD119" s="44"/>
      <c r="BE119" s="44"/>
      <c r="BF119" s="44" t="s">
        <v>390</v>
      </c>
      <c r="BG119" s="44" t="s">
        <v>390</v>
      </c>
      <c r="BH119" s="44" t="s">
        <v>389</v>
      </c>
      <c r="BI119" s="44" t="s">
        <v>184</v>
      </c>
      <c r="BJ119" s="44"/>
      <c r="BK119" s="44" t="s">
        <v>183</v>
      </c>
      <c r="BL119" s="44"/>
      <c r="BM119" s="44"/>
      <c r="BN119" s="44"/>
      <c r="BO119" s="44"/>
      <c r="BP119" s="44"/>
      <c r="BQ119" s="44"/>
      <c r="BR119" s="44" t="s">
        <v>100</v>
      </c>
      <c r="BS119" s="44" t="s">
        <v>26</v>
      </c>
      <c r="BT119" s="44" t="s">
        <v>0</v>
      </c>
      <c r="BU119" s="44" t="s">
        <v>4</v>
      </c>
      <c r="BV119" s="44" t="s">
        <v>25</v>
      </c>
      <c r="BW119" s="44" t="s">
        <v>99</v>
      </c>
      <c r="BX119" s="25" t="str">
        <f t="shared" si="33"/>
        <v>MATCH</v>
      </c>
      <c r="BY119" s="69">
        <v>28857552</v>
      </c>
      <c r="BZ119" s="25" t="str">
        <f t="shared" si="34"/>
        <v>MATCH</v>
      </c>
      <c r="CA119" s="22" t="s">
        <v>9</v>
      </c>
      <c r="CB119" s="22"/>
      <c r="CC119" s="22"/>
      <c r="CD119" s="22" t="s">
        <v>23</v>
      </c>
      <c r="CE119" s="22" t="s">
        <v>22</v>
      </c>
      <c r="CF119" s="22"/>
      <c r="CG119" s="22"/>
      <c r="CH119" s="22"/>
      <c r="CI119" s="22" t="s">
        <v>21</v>
      </c>
      <c r="CJ119" s="22" t="s">
        <v>1</v>
      </c>
      <c r="CK119" s="22"/>
      <c r="CL119" s="34"/>
      <c r="CM119" s="51"/>
      <c r="CN119" s="54">
        <f>LOOKUP(Y119,SACM!$A$2:$A$163,SACM!$A$2:$A$163)</f>
        <v>7513066</v>
      </c>
      <c r="CO119" s="24">
        <v>43056</v>
      </c>
      <c r="CP119" s="21">
        <v>0</v>
      </c>
      <c r="CQ119" s="21">
        <v>841</v>
      </c>
      <c r="CR119" s="21">
        <v>2</v>
      </c>
      <c r="CS119" s="21">
        <v>1</v>
      </c>
      <c r="CT119" s="21">
        <v>1</v>
      </c>
      <c r="CU119" s="21">
        <v>3</v>
      </c>
      <c r="CV119" s="21">
        <f t="shared" si="35"/>
        <v>43200</v>
      </c>
      <c r="CW119" s="23">
        <v>-43200</v>
      </c>
      <c r="CX119" s="22" t="s">
        <v>498</v>
      </c>
      <c r="CY119" s="21">
        <v>1</v>
      </c>
      <c r="CZ119" s="20">
        <v>43054.801574074074</v>
      </c>
      <c r="DA119" s="22" t="s">
        <v>501</v>
      </c>
      <c r="DB119" s="21">
        <v>6831646</v>
      </c>
      <c r="DC119" s="22" t="s">
        <v>500</v>
      </c>
      <c r="DD119" s="21">
        <v>85974</v>
      </c>
      <c r="DE119" s="21">
        <v>3</v>
      </c>
      <c r="DF119" s="22">
        <v>0</v>
      </c>
      <c r="DG119" s="21">
        <v>0</v>
      </c>
      <c r="DH119" s="22" t="s">
        <v>490</v>
      </c>
      <c r="DI119" s="22">
        <v>0</v>
      </c>
      <c r="DJ119" s="22">
        <v>0</v>
      </c>
      <c r="DK119" s="22">
        <v>0</v>
      </c>
      <c r="DL119" s="22" t="s">
        <v>499</v>
      </c>
      <c r="DM119" s="26">
        <v>43055.62771990741</v>
      </c>
      <c r="DN119" s="20" t="s">
        <v>498</v>
      </c>
      <c r="DO119" s="22">
        <v>0</v>
      </c>
      <c r="DP119" s="59">
        <v>178258260</v>
      </c>
      <c r="DQ119" s="22" t="s">
        <v>497</v>
      </c>
      <c r="DR119" s="22">
        <v>0</v>
      </c>
      <c r="DS119" s="22">
        <v>0</v>
      </c>
      <c r="DT119" s="22">
        <v>0</v>
      </c>
      <c r="DU119" s="21">
        <v>0</v>
      </c>
      <c r="DV119" s="21">
        <v>0</v>
      </c>
      <c r="DW119" s="22">
        <v>0</v>
      </c>
      <c r="DX119" s="25" t="s">
        <v>121</v>
      </c>
      <c r="DY119" s="25" t="s">
        <v>63</v>
      </c>
      <c r="DZ119" s="22">
        <v>0</v>
      </c>
      <c r="EA119" s="22">
        <v>0</v>
      </c>
      <c r="EB119" s="22">
        <v>0</v>
      </c>
      <c r="EC119" s="22" t="s">
        <v>496</v>
      </c>
      <c r="ED119" s="22">
        <v>0</v>
      </c>
      <c r="EE119" s="22" t="s">
        <v>21</v>
      </c>
      <c r="EF119" s="22">
        <v>0</v>
      </c>
      <c r="EG119" s="22" t="s">
        <v>490</v>
      </c>
      <c r="EH119" s="25">
        <v>28857552</v>
      </c>
      <c r="EI119" s="21">
        <v>2</v>
      </c>
      <c r="EJ119" s="21">
        <v>2</v>
      </c>
      <c r="EK119" s="21">
        <v>0</v>
      </c>
      <c r="EL119" s="22" t="s">
        <v>490</v>
      </c>
      <c r="EM119" s="22">
        <v>0</v>
      </c>
      <c r="EN119" s="22">
        <v>0</v>
      </c>
      <c r="EO119" s="22" t="s">
        <v>490</v>
      </c>
      <c r="EP119" s="22">
        <v>1</v>
      </c>
      <c r="EQ119" s="21">
        <v>0</v>
      </c>
      <c r="ER119" s="22">
        <v>2</v>
      </c>
      <c r="ES119" s="21">
        <v>501</v>
      </c>
      <c r="ET119" s="21">
        <v>0</v>
      </c>
      <c r="EU119" s="22" t="s">
        <v>490</v>
      </c>
      <c r="EV119" s="22" t="s">
        <v>253</v>
      </c>
      <c r="EW119" s="22">
        <v>0</v>
      </c>
      <c r="EX119" s="22">
        <v>0</v>
      </c>
      <c r="EY119" s="22" t="s">
        <v>495</v>
      </c>
      <c r="EZ119" s="22">
        <v>0</v>
      </c>
      <c r="FA119" s="22" t="s">
        <v>490</v>
      </c>
      <c r="FB119" s="22">
        <v>0</v>
      </c>
      <c r="FC119" s="22">
        <v>0</v>
      </c>
      <c r="FD119" s="22" t="s">
        <v>494</v>
      </c>
      <c r="FE119" s="22">
        <v>0</v>
      </c>
      <c r="FF119" s="22" t="s">
        <v>493</v>
      </c>
      <c r="FG119" s="22" t="s">
        <v>492</v>
      </c>
      <c r="FH119" s="22">
        <v>0</v>
      </c>
      <c r="FI119" s="22" t="s">
        <v>491</v>
      </c>
      <c r="FJ119" s="22">
        <v>0</v>
      </c>
      <c r="FK119" s="22">
        <v>0</v>
      </c>
      <c r="FL119" s="22">
        <v>-43200</v>
      </c>
      <c r="FM119" s="21" t="s">
        <v>490</v>
      </c>
      <c r="FN119" s="22">
        <v>0</v>
      </c>
      <c r="FO119" s="22">
        <v>0</v>
      </c>
      <c r="FP119" s="22" t="s">
        <v>490</v>
      </c>
      <c r="FQ119" s="22">
        <v>0</v>
      </c>
      <c r="FR119" s="22">
        <v>0</v>
      </c>
      <c r="FS119" s="25" t="s">
        <v>20</v>
      </c>
      <c r="FT119" s="22">
        <v>0</v>
      </c>
      <c r="FU119" s="26">
        <v>43055.62771990741</v>
      </c>
      <c r="FV119" s="20" t="s">
        <v>21</v>
      </c>
      <c r="FW119" s="22">
        <v>0</v>
      </c>
      <c r="FX119" s="22">
        <v>0</v>
      </c>
      <c r="FY119" s="22">
        <v>0</v>
      </c>
      <c r="FZ119" s="22">
        <v>42976</v>
      </c>
      <c r="GA119" s="33" t="s">
        <v>490</v>
      </c>
      <c r="GB119" s="4"/>
    </row>
    <row r="120" spans="1:184">
      <c r="A120" s="32">
        <v>43055</v>
      </c>
      <c r="B120" s="20">
        <v>43055.837407407409</v>
      </c>
      <c r="C120" s="21">
        <v>9985240</v>
      </c>
      <c r="D120" s="22" t="s">
        <v>910</v>
      </c>
      <c r="E120" s="22" t="s">
        <v>38</v>
      </c>
      <c r="F120" s="67">
        <v>8033826916</v>
      </c>
      <c r="G120" s="44"/>
      <c r="H120" s="44"/>
      <c r="I120" s="44"/>
      <c r="J120" s="44" t="s">
        <v>562</v>
      </c>
      <c r="K120" s="44"/>
      <c r="L120" s="44"/>
      <c r="M120" s="25" t="str">
        <f t="shared" si="27"/>
        <v>MATCH</v>
      </c>
      <c r="N120" s="64">
        <v>66700</v>
      </c>
      <c r="O120" s="25" t="str">
        <f t="shared" si="28"/>
        <v>MATCH</v>
      </c>
      <c r="P120" s="64">
        <v>52219.43</v>
      </c>
      <c r="Q120" s="68">
        <v>43056</v>
      </c>
      <c r="R120" s="68">
        <v>43055.837407407409</v>
      </c>
      <c r="S120" s="44" t="s">
        <v>100</v>
      </c>
      <c r="T120" s="44"/>
      <c r="U120" s="44"/>
      <c r="V120" s="44"/>
      <c r="W120" s="44"/>
      <c r="X120" s="25" t="str">
        <f t="shared" si="29"/>
        <v>MATCH</v>
      </c>
      <c r="Y120" s="69">
        <v>7512469</v>
      </c>
      <c r="Z120" s="25" t="str">
        <f t="shared" si="30"/>
        <v>MATCH</v>
      </c>
      <c r="AA120" s="44" t="s">
        <v>1</v>
      </c>
      <c r="AB120" s="44" t="s">
        <v>905</v>
      </c>
      <c r="AC120" s="44"/>
      <c r="AD120" s="44" t="s">
        <v>23</v>
      </c>
      <c r="AE120" s="44" t="s">
        <v>64</v>
      </c>
      <c r="AF120" s="44" t="s">
        <v>20</v>
      </c>
      <c r="AG120" s="44"/>
      <c r="AH120" s="44"/>
      <c r="AI120" s="44" t="s">
        <v>33</v>
      </c>
      <c r="AJ120" s="44" t="s">
        <v>48</v>
      </c>
      <c r="AK120" s="44" t="s">
        <v>33</v>
      </c>
      <c r="AL120" s="44"/>
      <c r="AM120" s="44"/>
      <c r="AN120" s="44"/>
      <c r="AO120" s="44"/>
      <c r="AP120" s="44"/>
      <c r="AQ120" s="25" t="str">
        <f t="shared" si="31"/>
        <v>MATCH</v>
      </c>
      <c r="AR120" s="44" t="s">
        <v>63</v>
      </c>
      <c r="AS120" s="44"/>
      <c r="AT120" s="25" t="str">
        <f t="shared" si="32"/>
        <v>MATCH</v>
      </c>
      <c r="AU120" s="44" t="s">
        <v>121</v>
      </c>
      <c r="AV120" s="44"/>
      <c r="AW120" s="44"/>
      <c r="AX120" s="44"/>
      <c r="AY120" s="44" t="s">
        <v>62</v>
      </c>
      <c r="AZ120" s="44" t="s">
        <v>61</v>
      </c>
      <c r="BA120" s="44" t="s">
        <v>61</v>
      </c>
      <c r="BB120" s="44"/>
      <c r="BC120" s="44" t="s">
        <v>60</v>
      </c>
      <c r="BD120" s="44"/>
      <c r="BE120" s="44" t="s">
        <v>59</v>
      </c>
      <c r="BF120" s="44" t="s">
        <v>909</v>
      </c>
      <c r="BG120" s="44" t="s">
        <v>909</v>
      </c>
      <c r="BH120" s="44" t="s">
        <v>908</v>
      </c>
      <c r="BI120" s="44" t="s">
        <v>907</v>
      </c>
      <c r="BJ120" s="44"/>
      <c r="BK120" s="44" t="s">
        <v>906</v>
      </c>
      <c r="BL120" s="44"/>
      <c r="BM120" s="44"/>
      <c r="BN120" s="44"/>
      <c r="BO120" s="44"/>
      <c r="BP120" s="44"/>
      <c r="BQ120" s="44"/>
      <c r="BR120" s="44" t="s">
        <v>100</v>
      </c>
      <c r="BS120" s="44" t="s">
        <v>26</v>
      </c>
      <c r="BT120" s="44" t="s">
        <v>0</v>
      </c>
      <c r="BU120" s="44" t="s">
        <v>4</v>
      </c>
      <c r="BV120" s="44" t="s">
        <v>25</v>
      </c>
      <c r="BW120" s="44" t="s">
        <v>99</v>
      </c>
      <c r="BX120" s="25" t="str">
        <f t="shared" si="33"/>
        <v>MATCH</v>
      </c>
      <c r="BY120" s="69">
        <v>28857567</v>
      </c>
      <c r="BZ120" s="25" t="str">
        <f t="shared" si="34"/>
        <v>MATCH</v>
      </c>
      <c r="CA120" s="22" t="s">
        <v>905</v>
      </c>
      <c r="CB120" s="22"/>
      <c r="CC120" s="22"/>
      <c r="CD120" s="22" t="s">
        <v>22</v>
      </c>
      <c r="CE120" s="22" t="s">
        <v>22</v>
      </c>
      <c r="CF120" s="22"/>
      <c r="CG120" s="22"/>
      <c r="CH120" s="22"/>
      <c r="CI120" s="22" t="s">
        <v>21</v>
      </c>
      <c r="CJ120" s="22" t="s">
        <v>1</v>
      </c>
      <c r="CK120" s="22"/>
      <c r="CL120" s="34"/>
      <c r="CM120" s="51"/>
      <c r="CN120" s="54">
        <f>LOOKUP(Y120,SACM!$A$2:$A$163,SACM!$A$2:$A$163)</f>
        <v>7512469</v>
      </c>
      <c r="CO120" s="24">
        <v>43056</v>
      </c>
      <c r="CP120" s="21">
        <v>0</v>
      </c>
      <c r="CQ120" s="22">
        <v>18097</v>
      </c>
      <c r="CR120" s="21">
        <v>3</v>
      </c>
      <c r="CS120" s="22">
        <v>1</v>
      </c>
      <c r="CT120" s="22">
        <v>2</v>
      </c>
      <c r="CU120" s="22">
        <v>3</v>
      </c>
      <c r="CV120" s="21">
        <f t="shared" si="35"/>
        <v>66700</v>
      </c>
      <c r="CW120" s="23">
        <v>-66700</v>
      </c>
      <c r="CX120" s="22" t="s">
        <v>547</v>
      </c>
      <c r="CY120" s="22">
        <v>1</v>
      </c>
      <c r="CZ120" s="20">
        <v>43054.629224537035</v>
      </c>
      <c r="DA120" s="22" t="s">
        <v>501</v>
      </c>
      <c r="DB120" s="21">
        <v>6831049</v>
      </c>
      <c r="DC120" s="22" t="s">
        <v>588</v>
      </c>
      <c r="DD120" s="22">
        <v>85961</v>
      </c>
      <c r="DE120" s="22">
        <v>3</v>
      </c>
      <c r="DF120" s="22">
        <v>0</v>
      </c>
      <c r="DG120" s="22">
        <v>0</v>
      </c>
      <c r="DH120" s="22" t="s">
        <v>490</v>
      </c>
      <c r="DI120" s="22">
        <v>0</v>
      </c>
      <c r="DJ120" s="22">
        <v>0</v>
      </c>
      <c r="DK120" s="22">
        <v>0</v>
      </c>
      <c r="DL120" s="22" t="s">
        <v>499</v>
      </c>
      <c r="DM120" s="26">
        <v>43055.629074074073</v>
      </c>
      <c r="DN120" s="20" t="s">
        <v>544</v>
      </c>
      <c r="DO120" s="22">
        <v>0</v>
      </c>
      <c r="DP120" s="59">
        <v>8033826916</v>
      </c>
      <c r="DQ120" s="22" t="s">
        <v>523</v>
      </c>
      <c r="DR120" s="22">
        <v>0</v>
      </c>
      <c r="DS120" s="22">
        <v>0</v>
      </c>
      <c r="DT120" s="22">
        <v>0</v>
      </c>
      <c r="DU120" s="22">
        <v>0</v>
      </c>
      <c r="DV120" s="22">
        <v>0</v>
      </c>
      <c r="DW120" s="22">
        <v>0</v>
      </c>
      <c r="DX120" s="25" t="s">
        <v>121</v>
      </c>
      <c r="DY120" s="25" t="s">
        <v>63</v>
      </c>
      <c r="DZ120" s="22">
        <v>0</v>
      </c>
      <c r="EA120" s="22">
        <v>0</v>
      </c>
      <c r="EB120" s="21">
        <v>0</v>
      </c>
      <c r="EC120" s="22" t="s">
        <v>496</v>
      </c>
      <c r="ED120" s="22">
        <v>0</v>
      </c>
      <c r="EE120" s="22" t="s">
        <v>21</v>
      </c>
      <c r="EF120" s="22">
        <v>0</v>
      </c>
      <c r="EG120" s="22" t="s">
        <v>499</v>
      </c>
      <c r="EH120" s="25">
        <v>28857567</v>
      </c>
      <c r="EI120" s="21">
        <v>0</v>
      </c>
      <c r="EJ120" s="22">
        <v>1</v>
      </c>
      <c r="EK120" s="22">
        <v>0</v>
      </c>
      <c r="EL120" s="22" t="s">
        <v>490</v>
      </c>
      <c r="EM120" s="22">
        <v>0</v>
      </c>
      <c r="EN120" s="22">
        <v>0</v>
      </c>
      <c r="EO120" s="22" t="s">
        <v>490</v>
      </c>
      <c r="EP120" s="22">
        <v>99</v>
      </c>
      <c r="EQ120" s="22">
        <v>0</v>
      </c>
      <c r="ER120" s="21">
        <v>2</v>
      </c>
      <c r="ES120" s="21">
        <v>501</v>
      </c>
      <c r="ET120" s="21">
        <v>0</v>
      </c>
      <c r="EU120" s="22" t="s">
        <v>490</v>
      </c>
      <c r="EV120" s="22" t="s">
        <v>253</v>
      </c>
      <c r="EW120" s="22">
        <v>0</v>
      </c>
      <c r="EX120" s="22">
        <v>0</v>
      </c>
      <c r="EY120" s="22">
        <v>0</v>
      </c>
      <c r="EZ120" s="22">
        <v>0</v>
      </c>
      <c r="FA120" s="22" t="s">
        <v>490</v>
      </c>
      <c r="FB120" s="22">
        <v>0</v>
      </c>
      <c r="FC120" s="21">
        <v>0</v>
      </c>
      <c r="FD120" s="21" t="s">
        <v>494</v>
      </c>
      <c r="FE120" s="22">
        <v>0</v>
      </c>
      <c r="FF120" s="21" t="s">
        <v>493</v>
      </c>
      <c r="FG120" s="22" t="s">
        <v>492</v>
      </c>
      <c r="FH120" s="22">
        <v>0</v>
      </c>
      <c r="FI120" s="22" t="s">
        <v>491</v>
      </c>
      <c r="FJ120" s="22">
        <v>0</v>
      </c>
      <c r="FK120" s="22">
        <v>0</v>
      </c>
      <c r="FL120" s="22">
        <v>-66700</v>
      </c>
      <c r="FM120" s="22" t="s">
        <v>490</v>
      </c>
      <c r="FN120" s="22">
        <v>0</v>
      </c>
      <c r="FO120" s="22">
        <v>0</v>
      </c>
      <c r="FP120" s="22" t="s">
        <v>490</v>
      </c>
      <c r="FQ120" s="22">
        <v>0</v>
      </c>
      <c r="FR120" s="22">
        <v>0</v>
      </c>
      <c r="FS120" s="25" t="s">
        <v>20</v>
      </c>
      <c r="FT120" s="22">
        <v>0</v>
      </c>
      <c r="FU120" s="26">
        <v>43055.629074074073</v>
      </c>
      <c r="FV120" s="20" t="s">
        <v>543</v>
      </c>
      <c r="FW120" s="22">
        <v>0</v>
      </c>
      <c r="FX120" s="22">
        <v>0</v>
      </c>
      <c r="FY120" s="22">
        <v>0</v>
      </c>
      <c r="FZ120" s="22">
        <v>43054</v>
      </c>
      <c r="GA120" s="34" t="s">
        <v>490</v>
      </c>
      <c r="GB120" s="4"/>
    </row>
    <row r="121" spans="1:184">
      <c r="A121" s="32">
        <v>43055</v>
      </c>
      <c r="B121" s="20">
        <v>43055.837743055556</v>
      </c>
      <c r="C121" s="21">
        <v>9985247</v>
      </c>
      <c r="D121" s="22" t="s">
        <v>904</v>
      </c>
      <c r="E121" s="22" t="s">
        <v>38</v>
      </c>
      <c r="F121" s="67">
        <v>13402762</v>
      </c>
      <c r="G121" s="44"/>
      <c r="H121" s="44"/>
      <c r="I121" s="44"/>
      <c r="J121" s="44" t="s">
        <v>903</v>
      </c>
      <c r="K121" s="44" t="s">
        <v>865</v>
      </c>
      <c r="L121" s="44"/>
      <c r="M121" s="25" t="str">
        <f t="shared" si="27"/>
        <v>MATCH</v>
      </c>
      <c r="N121" s="64">
        <v>8042.29</v>
      </c>
      <c r="O121" s="25" t="str">
        <f t="shared" si="28"/>
        <v>MATCH</v>
      </c>
      <c r="P121" s="64">
        <v>9466.5795589999998</v>
      </c>
      <c r="Q121" s="68">
        <v>43056</v>
      </c>
      <c r="R121" s="68">
        <v>43055.837743055556</v>
      </c>
      <c r="S121" s="44"/>
      <c r="T121" s="44"/>
      <c r="U121" s="44" t="s">
        <v>901</v>
      </c>
      <c r="V121" s="44"/>
      <c r="W121" s="44"/>
      <c r="X121" s="25" t="str">
        <f t="shared" si="29"/>
        <v>MATCH</v>
      </c>
      <c r="Y121" s="69">
        <v>7511424</v>
      </c>
      <c r="Z121" s="25" t="str">
        <f t="shared" si="30"/>
        <v>MATCH</v>
      </c>
      <c r="AA121" s="44" t="s">
        <v>1</v>
      </c>
      <c r="AB121" s="44" t="s">
        <v>7</v>
      </c>
      <c r="AC121" s="44"/>
      <c r="AD121" s="44" t="s">
        <v>23</v>
      </c>
      <c r="AE121" s="44" t="s">
        <v>34</v>
      </c>
      <c r="AF121" s="44" t="s">
        <v>20</v>
      </c>
      <c r="AG121" s="44"/>
      <c r="AH121" s="44"/>
      <c r="AI121" s="44" t="s">
        <v>33</v>
      </c>
      <c r="AJ121" s="44" t="s">
        <v>48</v>
      </c>
      <c r="AK121" s="44" t="s">
        <v>33</v>
      </c>
      <c r="AL121" s="44"/>
      <c r="AM121" s="44"/>
      <c r="AN121" s="44"/>
      <c r="AO121" s="44"/>
      <c r="AP121" s="44"/>
      <c r="AQ121" s="25" t="str">
        <f t="shared" si="31"/>
        <v>MATCH</v>
      </c>
      <c r="AR121" s="44" t="s">
        <v>63</v>
      </c>
      <c r="AS121" s="44"/>
      <c r="AT121" s="25" t="str">
        <f t="shared" si="32"/>
        <v>MATCH</v>
      </c>
      <c r="AU121" s="44" t="s">
        <v>121</v>
      </c>
      <c r="AV121" s="44"/>
      <c r="AW121" s="44"/>
      <c r="AX121" s="44" t="s">
        <v>902</v>
      </c>
      <c r="AY121" s="44" t="s">
        <v>62</v>
      </c>
      <c r="AZ121" s="44" t="s">
        <v>901</v>
      </c>
      <c r="BA121" s="44" t="s">
        <v>901</v>
      </c>
      <c r="BB121" s="44"/>
      <c r="BC121" s="44"/>
      <c r="BD121" s="44"/>
      <c r="BE121" s="44"/>
      <c r="BF121" s="44" t="s">
        <v>900</v>
      </c>
      <c r="BG121" s="44" t="s">
        <v>900</v>
      </c>
      <c r="BH121" s="44" t="s">
        <v>899</v>
      </c>
      <c r="BI121" s="44" t="s">
        <v>898</v>
      </c>
      <c r="BJ121" s="44"/>
      <c r="BK121" s="44" t="s">
        <v>787</v>
      </c>
      <c r="BL121" s="44"/>
      <c r="BM121" s="44"/>
      <c r="BN121" s="44"/>
      <c r="BO121" s="44"/>
      <c r="BP121" s="44"/>
      <c r="BQ121" s="44"/>
      <c r="BR121" s="44" t="s">
        <v>860</v>
      </c>
      <c r="BS121" s="44" t="s">
        <v>374</v>
      </c>
      <c r="BT121" s="44" t="s">
        <v>382</v>
      </c>
      <c r="BU121" s="44" t="s">
        <v>4</v>
      </c>
      <c r="BV121" s="44" t="s">
        <v>165</v>
      </c>
      <c r="BW121" s="44" t="s">
        <v>859</v>
      </c>
      <c r="BX121" s="25" t="str">
        <f t="shared" si="33"/>
        <v>MATCH</v>
      </c>
      <c r="BY121" s="69">
        <v>28857582</v>
      </c>
      <c r="BZ121" s="25" t="str">
        <f t="shared" si="34"/>
        <v>MATCH</v>
      </c>
      <c r="CA121" s="22" t="s">
        <v>7</v>
      </c>
      <c r="CB121" s="22"/>
      <c r="CC121" s="22"/>
      <c r="CD121" s="22" t="s">
        <v>22</v>
      </c>
      <c r="CE121" s="22" t="s">
        <v>23</v>
      </c>
      <c r="CF121" s="22"/>
      <c r="CG121" s="22"/>
      <c r="CH121" s="21">
        <v>104384</v>
      </c>
      <c r="CI121" s="22" t="s">
        <v>21</v>
      </c>
      <c r="CJ121" s="22" t="s">
        <v>1</v>
      </c>
      <c r="CK121" s="22"/>
      <c r="CL121" s="34"/>
      <c r="CM121" s="51"/>
      <c r="CN121" s="54">
        <f>LOOKUP(Y121,SACM!$A$2:$A$163,SACM!$A$2:$A$163)</f>
        <v>7511424</v>
      </c>
      <c r="CO121" s="24">
        <v>43056</v>
      </c>
      <c r="CP121" s="21">
        <v>726</v>
      </c>
      <c r="CQ121" s="22">
        <v>20328</v>
      </c>
      <c r="CR121" s="21">
        <v>21</v>
      </c>
      <c r="CS121" s="21">
        <v>1</v>
      </c>
      <c r="CT121" s="21">
        <v>0</v>
      </c>
      <c r="CU121" s="22">
        <v>57000</v>
      </c>
      <c r="CV121" s="21">
        <f t="shared" si="35"/>
        <v>8042.29</v>
      </c>
      <c r="CW121" s="23">
        <v>-8042.29</v>
      </c>
      <c r="CX121" s="22" t="s">
        <v>545</v>
      </c>
      <c r="CY121" s="22">
        <v>1</v>
      </c>
      <c r="CZ121" s="20">
        <v>43054.422939814816</v>
      </c>
      <c r="DA121" s="22" t="s">
        <v>501</v>
      </c>
      <c r="DB121" s="21">
        <v>6830004</v>
      </c>
      <c r="DC121" s="22" t="s">
        <v>10</v>
      </c>
      <c r="DD121" s="22">
        <v>85946</v>
      </c>
      <c r="DE121" s="22">
        <v>0</v>
      </c>
      <c r="DF121" s="22">
        <v>0</v>
      </c>
      <c r="DG121" s="22">
        <v>0</v>
      </c>
      <c r="DH121" s="22" t="s">
        <v>490</v>
      </c>
      <c r="DI121" s="22">
        <v>0</v>
      </c>
      <c r="DJ121" s="22">
        <v>0</v>
      </c>
      <c r="DK121" s="22">
        <v>0</v>
      </c>
      <c r="DL121" s="22" t="s">
        <v>499</v>
      </c>
      <c r="DM121" s="26">
        <v>43055.62940972222</v>
      </c>
      <c r="DN121" s="20" t="s">
        <v>544</v>
      </c>
      <c r="DO121" s="22">
        <v>0</v>
      </c>
      <c r="DP121" s="59">
        <v>13402762</v>
      </c>
      <c r="DQ121" s="22" t="s">
        <v>534</v>
      </c>
      <c r="DR121" s="22">
        <v>0</v>
      </c>
      <c r="DS121" s="22">
        <v>0</v>
      </c>
      <c r="DT121" s="22">
        <v>0</v>
      </c>
      <c r="DU121" s="22">
        <v>0</v>
      </c>
      <c r="DV121" s="22">
        <v>0</v>
      </c>
      <c r="DW121" s="22">
        <v>0</v>
      </c>
      <c r="DX121" s="25" t="s">
        <v>121</v>
      </c>
      <c r="DY121" s="25" t="s">
        <v>63</v>
      </c>
      <c r="DZ121" s="22">
        <v>0</v>
      </c>
      <c r="EA121" s="22">
        <v>0</v>
      </c>
      <c r="EB121" s="22">
        <v>0</v>
      </c>
      <c r="EC121" s="22" t="s">
        <v>496</v>
      </c>
      <c r="ED121" s="22">
        <v>0</v>
      </c>
      <c r="EE121" s="22" t="s">
        <v>21</v>
      </c>
      <c r="EF121" s="22">
        <v>0</v>
      </c>
      <c r="EG121" s="22" t="s">
        <v>490</v>
      </c>
      <c r="EH121" s="25">
        <v>28857582</v>
      </c>
      <c r="EI121" s="21">
        <v>0</v>
      </c>
      <c r="EJ121" s="22">
        <v>1</v>
      </c>
      <c r="EK121" s="22">
        <v>0</v>
      </c>
      <c r="EL121" s="22" t="s">
        <v>490</v>
      </c>
      <c r="EM121" s="22">
        <v>0</v>
      </c>
      <c r="EN121" s="22">
        <v>0</v>
      </c>
      <c r="EO121" s="22" t="s">
        <v>490</v>
      </c>
      <c r="EP121" s="22">
        <v>1</v>
      </c>
      <c r="EQ121" s="22">
        <v>0</v>
      </c>
      <c r="ER121" s="22">
        <v>2</v>
      </c>
      <c r="ES121" s="21">
        <v>501</v>
      </c>
      <c r="ET121" s="21">
        <v>0</v>
      </c>
      <c r="EU121" s="22" t="s">
        <v>490</v>
      </c>
      <c r="EV121" s="22" t="s">
        <v>524</v>
      </c>
      <c r="EW121" s="22">
        <v>0</v>
      </c>
      <c r="EX121" s="22">
        <v>0</v>
      </c>
      <c r="EY121" s="22">
        <v>0</v>
      </c>
      <c r="EZ121" s="22">
        <v>0</v>
      </c>
      <c r="FA121" s="22" t="s">
        <v>490</v>
      </c>
      <c r="FB121" s="22">
        <v>0</v>
      </c>
      <c r="FC121" s="22">
        <v>0</v>
      </c>
      <c r="FD121" s="22" t="s">
        <v>494</v>
      </c>
      <c r="FE121" s="22">
        <v>0</v>
      </c>
      <c r="FF121" s="22" t="s">
        <v>493</v>
      </c>
      <c r="FG121" s="22" t="s">
        <v>492</v>
      </c>
      <c r="FH121" s="22">
        <v>0</v>
      </c>
      <c r="FI121" s="22" t="s">
        <v>491</v>
      </c>
      <c r="FJ121" s="22">
        <v>0</v>
      </c>
      <c r="FK121" s="22">
        <v>0</v>
      </c>
      <c r="FL121" s="22">
        <v>-8042.29</v>
      </c>
      <c r="FM121" s="22" t="s">
        <v>490</v>
      </c>
      <c r="FN121" s="22">
        <v>0</v>
      </c>
      <c r="FO121" s="22">
        <v>0</v>
      </c>
      <c r="FP121" s="22" t="s">
        <v>490</v>
      </c>
      <c r="FQ121" s="22">
        <v>0</v>
      </c>
      <c r="FR121" s="22">
        <v>0</v>
      </c>
      <c r="FS121" s="25" t="s">
        <v>20</v>
      </c>
      <c r="FT121" s="22">
        <v>0</v>
      </c>
      <c r="FU121" s="26">
        <v>43055.62940972222</v>
      </c>
      <c r="FV121" s="20" t="s">
        <v>543</v>
      </c>
      <c r="FW121" s="22">
        <v>0</v>
      </c>
      <c r="FX121" s="22">
        <v>0</v>
      </c>
      <c r="FY121" s="22">
        <v>0</v>
      </c>
      <c r="FZ121" s="22">
        <v>43054</v>
      </c>
      <c r="GA121" s="34" t="s">
        <v>490</v>
      </c>
      <c r="GB121" s="4"/>
    </row>
    <row r="122" spans="1:184">
      <c r="A122" s="32">
        <v>43055</v>
      </c>
      <c r="B122" s="20">
        <v>43055.837777777779</v>
      </c>
      <c r="C122" s="21">
        <v>9985248</v>
      </c>
      <c r="D122" s="22" t="s">
        <v>897</v>
      </c>
      <c r="E122" s="22" t="s">
        <v>38</v>
      </c>
      <c r="F122" s="67">
        <v>13402762</v>
      </c>
      <c r="G122" s="44"/>
      <c r="H122" s="44"/>
      <c r="I122" s="44"/>
      <c r="J122" s="44" t="s">
        <v>896</v>
      </c>
      <c r="K122" s="44" t="s">
        <v>865</v>
      </c>
      <c r="L122" s="44"/>
      <c r="M122" s="25" t="str">
        <f t="shared" si="27"/>
        <v>MATCH</v>
      </c>
      <c r="N122" s="64">
        <v>1748.86</v>
      </c>
      <c r="O122" s="25" t="str">
        <f t="shared" si="28"/>
        <v>MATCH</v>
      </c>
      <c r="P122" s="64">
        <v>2058.583106</v>
      </c>
      <c r="Q122" s="68">
        <v>43056</v>
      </c>
      <c r="R122" s="68">
        <v>43055.837777777779</v>
      </c>
      <c r="S122" s="44"/>
      <c r="T122" s="44"/>
      <c r="U122" s="44" t="s">
        <v>894</v>
      </c>
      <c r="V122" s="44"/>
      <c r="W122" s="44"/>
      <c r="X122" s="25" t="str">
        <f t="shared" si="29"/>
        <v>MATCH</v>
      </c>
      <c r="Y122" s="69">
        <v>7511425</v>
      </c>
      <c r="Z122" s="25" t="str">
        <f t="shared" si="30"/>
        <v>MATCH</v>
      </c>
      <c r="AA122" s="44" t="s">
        <v>1</v>
      </c>
      <c r="AB122" s="44" t="s">
        <v>7</v>
      </c>
      <c r="AC122" s="44"/>
      <c r="AD122" s="44" t="s">
        <v>23</v>
      </c>
      <c r="AE122" s="44" t="s">
        <v>34</v>
      </c>
      <c r="AF122" s="44" t="s">
        <v>20</v>
      </c>
      <c r="AG122" s="44"/>
      <c r="AH122" s="44"/>
      <c r="AI122" s="44" t="s">
        <v>33</v>
      </c>
      <c r="AJ122" s="44" t="s">
        <v>48</v>
      </c>
      <c r="AK122" s="44" t="s">
        <v>33</v>
      </c>
      <c r="AL122" s="44"/>
      <c r="AM122" s="44"/>
      <c r="AN122" s="44"/>
      <c r="AO122" s="44"/>
      <c r="AP122" s="44"/>
      <c r="AQ122" s="25" t="str">
        <f t="shared" si="31"/>
        <v>MATCH</v>
      </c>
      <c r="AR122" s="44" t="s">
        <v>63</v>
      </c>
      <c r="AS122" s="44"/>
      <c r="AT122" s="25" t="str">
        <f t="shared" si="32"/>
        <v>MATCH</v>
      </c>
      <c r="AU122" s="44" t="s">
        <v>121</v>
      </c>
      <c r="AV122" s="44"/>
      <c r="AW122" s="44"/>
      <c r="AX122" s="44" t="s">
        <v>895</v>
      </c>
      <c r="AY122" s="44" t="s">
        <v>62</v>
      </c>
      <c r="AZ122" s="44" t="s">
        <v>894</v>
      </c>
      <c r="BA122" s="44" t="s">
        <v>894</v>
      </c>
      <c r="BB122" s="44"/>
      <c r="BC122" s="44"/>
      <c r="BD122" s="44"/>
      <c r="BE122" s="44"/>
      <c r="BF122" s="44" t="s">
        <v>893</v>
      </c>
      <c r="BG122" s="44" t="s">
        <v>893</v>
      </c>
      <c r="BH122" s="44" t="s">
        <v>892</v>
      </c>
      <c r="BI122" s="44" t="s">
        <v>205</v>
      </c>
      <c r="BJ122" s="44"/>
      <c r="BK122" s="44" t="s">
        <v>204</v>
      </c>
      <c r="BL122" s="44"/>
      <c r="BM122" s="44"/>
      <c r="BN122" s="44"/>
      <c r="BO122" s="44"/>
      <c r="BP122" s="44"/>
      <c r="BQ122" s="44"/>
      <c r="BR122" s="44" t="s">
        <v>860</v>
      </c>
      <c r="BS122" s="44" t="s">
        <v>374</v>
      </c>
      <c r="BT122" s="44" t="s">
        <v>382</v>
      </c>
      <c r="BU122" s="44" t="s">
        <v>4</v>
      </c>
      <c r="BV122" s="44" t="s">
        <v>165</v>
      </c>
      <c r="BW122" s="44" t="s">
        <v>859</v>
      </c>
      <c r="BX122" s="25" t="str">
        <f t="shared" si="33"/>
        <v>MATCH</v>
      </c>
      <c r="BY122" s="69">
        <v>28857583</v>
      </c>
      <c r="BZ122" s="25" t="str">
        <f t="shared" si="34"/>
        <v>MATCH</v>
      </c>
      <c r="CA122" s="22" t="s">
        <v>7</v>
      </c>
      <c r="CB122" s="22"/>
      <c r="CC122" s="22"/>
      <c r="CD122" s="22" t="s">
        <v>22</v>
      </c>
      <c r="CE122" s="22" t="s">
        <v>23</v>
      </c>
      <c r="CF122" s="22"/>
      <c r="CG122" s="22"/>
      <c r="CH122" s="21">
        <v>104385</v>
      </c>
      <c r="CI122" s="22" t="s">
        <v>21</v>
      </c>
      <c r="CJ122" s="22" t="s">
        <v>1</v>
      </c>
      <c r="CK122" s="22"/>
      <c r="CL122" s="34"/>
      <c r="CM122" s="51"/>
      <c r="CN122" s="54">
        <f>LOOKUP(Y122,SACM!$A$2:$A$163,SACM!$A$2:$A$163)</f>
        <v>7511425</v>
      </c>
      <c r="CO122" s="24">
        <v>43056</v>
      </c>
      <c r="CP122" s="21">
        <v>726</v>
      </c>
      <c r="CQ122" s="21">
        <v>20328</v>
      </c>
      <c r="CR122" s="21">
        <v>21</v>
      </c>
      <c r="CS122" s="21">
        <v>1</v>
      </c>
      <c r="CT122" s="21">
        <v>0</v>
      </c>
      <c r="CU122" s="21">
        <v>59000</v>
      </c>
      <c r="CV122" s="21">
        <f t="shared" si="35"/>
        <v>1748.86</v>
      </c>
      <c r="CW122" s="23">
        <v>-1748.86</v>
      </c>
      <c r="CX122" s="22" t="s">
        <v>545</v>
      </c>
      <c r="CY122" s="21">
        <v>1</v>
      </c>
      <c r="CZ122" s="20">
        <v>43054.422939814816</v>
      </c>
      <c r="DA122" s="22" t="s">
        <v>501</v>
      </c>
      <c r="DB122" s="21">
        <v>6830005</v>
      </c>
      <c r="DC122" s="22" t="s">
        <v>10</v>
      </c>
      <c r="DD122" s="21">
        <v>85946</v>
      </c>
      <c r="DE122" s="21">
        <v>0</v>
      </c>
      <c r="DF122" s="22">
        <v>0</v>
      </c>
      <c r="DG122" s="21">
        <v>0</v>
      </c>
      <c r="DH122" s="22" t="s">
        <v>490</v>
      </c>
      <c r="DI122" s="22">
        <v>0</v>
      </c>
      <c r="DJ122" s="22">
        <v>0</v>
      </c>
      <c r="DK122" s="22">
        <v>0</v>
      </c>
      <c r="DL122" s="22" t="s">
        <v>499</v>
      </c>
      <c r="DM122" s="26">
        <v>43055.62945601852</v>
      </c>
      <c r="DN122" s="20" t="s">
        <v>544</v>
      </c>
      <c r="DO122" s="22">
        <v>0</v>
      </c>
      <c r="DP122" s="59">
        <v>13402762</v>
      </c>
      <c r="DQ122" s="22" t="s">
        <v>534</v>
      </c>
      <c r="DR122" s="22">
        <v>0</v>
      </c>
      <c r="DS122" s="22">
        <v>0</v>
      </c>
      <c r="DT122" s="22">
        <v>0</v>
      </c>
      <c r="DU122" s="21">
        <v>0</v>
      </c>
      <c r="DV122" s="21">
        <v>0</v>
      </c>
      <c r="DW122" s="22">
        <v>0</v>
      </c>
      <c r="DX122" s="25" t="s">
        <v>121</v>
      </c>
      <c r="DY122" s="25" t="s">
        <v>63</v>
      </c>
      <c r="DZ122" s="22">
        <v>0</v>
      </c>
      <c r="EA122" s="22">
        <v>0</v>
      </c>
      <c r="EB122" s="22">
        <v>0</v>
      </c>
      <c r="EC122" s="22" t="s">
        <v>496</v>
      </c>
      <c r="ED122" s="22">
        <v>0</v>
      </c>
      <c r="EE122" s="22" t="s">
        <v>21</v>
      </c>
      <c r="EF122" s="22">
        <v>0</v>
      </c>
      <c r="EG122" s="22" t="s">
        <v>490</v>
      </c>
      <c r="EH122" s="25">
        <v>28857583</v>
      </c>
      <c r="EI122" s="21">
        <v>0</v>
      </c>
      <c r="EJ122" s="21">
        <v>1</v>
      </c>
      <c r="EK122" s="21">
        <v>0</v>
      </c>
      <c r="EL122" s="22" t="s">
        <v>490</v>
      </c>
      <c r="EM122" s="22">
        <v>0</v>
      </c>
      <c r="EN122" s="22">
        <v>0</v>
      </c>
      <c r="EO122" s="22" t="s">
        <v>490</v>
      </c>
      <c r="EP122" s="22">
        <v>1</v>
      </c>
      <c r="EQ122" s="21">
        <v>0</v>
      </c>
      <c r="ER122" s="22">
        <v>2</v>
      </c>
      <c r="ES122" s="21">
        <v>501</v>
      </c>
      <c r="ET122" s="21">
        <v>0</v>
      </c>
      <c r="EU122" s="22" t="s">
        <v>490</v>
      </c>
      <c r="EV122" s="22" t="s">
        <v>524</v>
      </c>
      <c r="EW122" s="22">
        <v>0</v>
      </c>
      <c r="EX122" s="22">
        <v>0</v>
      </c>
      <c r="EY122" s="22">
        <v>0</v>
      </c>
      <c r="EZ122" s="22">
        <v>0</v>
      </c>
      <c r="FA122" s="22" t="s">
        <v>490</v>
      </c>
      <c r="FB122" s="22">
        <v>0</v>
      </c>
      <c r="FC122" s="22">
        <v>0</v>
      </c>
      <c r="FD122" s="22" t="s">
        <v>494</v>
      </c>
      <c r="FE122" s="22">
        <v>0</v>
      </c>
      <c r="FF122" s="22" t="s">
        <v>493</v>
      </c>
      <c r="FG122" s="22" t="s">
        <v>492</v>
      </c>
      <c r="FH122" s="22">
        <v>0</v>
      </c>
      <c r="FI122" s="22" t="s">
        <v>491</v>
      </c>
      <c r="FJ122" s="22">
        <v>0</v>
      </c>
      <c r="FK122" s="22">
        <v>0</v>
      </c>
      <c r="FL122" s="22">
        <v>-1748.86</v>
      </c>
      <c r="FM122" s="21" t="s">
        <v>490</v>
      </c>
      <c r="FN122" s="22">
        <v>0</v>
      </c>
      <c r="FO122" s="22">
        <v>0</v>
      </c>
      <c r="FP122" s="22" t="s">
        <v>490</v>
      </c>
      <c r="FQ122" s="22">
        <v>0</v>
      </c>
      <c r="FR122" s="22">
        <v>0</v>
      </c>
      <c r="FS122" s="25" t="s">
        <v>20</v>
      </c>
      <c r="FT122" s="22">
        <v>0</v>
      </c>
      <c r="FU122" s="26">
        <v>43055.62945601852</v>
      </c>
      <c r="FV122" s="20" t="s">
        <v>543</v>
      </c>
      <c r="FW122" s="22">
        <v>0</v>
      </c>
      <c r="FX122" s="22">
        <v>0</v>
      </c>
      <c r="FY122" s="22">
        <v>0</v>
      </c>
      <c r="FZ122" s="22">
        <v>43054</v>
      </c>
      <c r="GA122" s="33" t="s">
        <v>490</v>
      </c>
      <c r="GB122" s="4"/>
    </row>
    <row r="123" spans="1:184">
      <c r="A123" s="32">
        <v>43055</v>
      </c>
      <c r="B123" s="20">
        <v>43055.790451388886</v>
      </c>
      <c r="C123" s="21">
        <v>9985158</v>
      </c>
      <c r="D123" s="22" t="s">
        <v>891</v>
      </c>
      <c r="E123" s="22" t="s">
        <v>38</v>
      </c>
      <c r="F123" s="67">
        <v>30897541</v>
      </c>
      <c r="G123" s="44"/>
      <c r="H123" s="44"/>
      <c r="I123" s="44"/>
      <c r="J123" s="44" t="s">
        <v>890</v>
      </c>
      <c r="K123" s="44"/>
      <c r="L123" s="44"/>
      <c r="M123" s="25" t="str">
        <f t="shared" si="27"/>
        <v>MATCH</v>
      </c>
      <c r="N123" s="64">
        <v>560000</v>
      </c>
      <c r="O123" s="25" t="str">
        <f t="shared" si="28"/>
        <v>MATCH</v>
      </c>
      <c r="P123" s="64">
        <v>560000</v>
      </c>
      <c r="Q123" s="68">
        <v>43055</v>
      </c>
      <c r="R123" s="68">
        <v>43055.790451388886</v>
      </c>
      <c r="S123" s="44" t="s">
        <v>27</v>
      </c>
      <c r="T123" s="44"/>
      <c r="U123" s="44" t="s">
        <v>889</v>
      </c>
      <c r="V123" s="44"/>
      <c r="W123" s="44"/>
      <c r="X123" s="25" t="str">
        <f t="shared" si="29"/>
        <v>MATCH</v>
      </c>
      <c r="Y123" s="69">
        <v>7511182</v>
      </c>
      <c r="Z123" s="25" t="str">
        <f t="shared" si="30"/>
        <v>MATCH</v>
      </c>
      <c r="AA123" s="44" t="s">
        <v>1</v>
      </c>
      <c r="AB123" s="44" t="s">
        <v>3</v>
      </c>
      <c r="AC123" s="44"/>
      <c r="AD123" s="44" t="s">
        <v>22</v>
      </c>
      <c r="AE123" s="44" t="s">
        <v>34</v>
      </c>
      <c r="AF123" s="44" t="s">
        <v>20</v>
      </c>
      <c r="AG123" s="44"/>
      <c r="AH123" s="44"/>
      <c r="AI123" s="44" t="s">
        <v>33</v>
      </c>
      <c r="AJ123" s="44" t="s">
        <v>20</v>
      </c>
      <c r="AK123" s="44" t="s">
        <v>33</v>
      </c>
      <c r="AL123" s="44"/>
      <c r="AM123" s="44"/>
      <c r="AN123" s="44"/>
      <c r="AO123" s="44"/>
      <c r="AP123" s="44"/>
      <c r="AQ123" s="25" t="str">
        <f t="shared" si="31"/>
        <v>MATCH</v>
      </c>
      <c r="AR123" s="44" t="s">
        <v>32</v>
      </c>
      <c r="AS123" s="44"/>
      <c r="AT123" s="25" t="str">
        <f t="shared" si="32"/>
        <v>MATCH</v>
      </c>
      <c r="AU123" s="44" t="s">
        <v>31</v>
      </c>
      <c r="AV123" s="44"/>
      <c r="AW123" s="44"/>
      <c r="AX123" s="44"/>
      <c r="AY123" s="44"/>
      <c r="AZ123" s="44" t="s">
        <v>889</v>
      </c>
      <c r="BA123" s="44" t="s">
        <v>889</v>
      </c>
      <c r="BB123" s="44"/>
      <c r="BC123" s="44"/>
      <c r="BD123" s="44"/>
      <c r="BE123" s="44"/>
      <c r="BF123" s="44" t="s">
        <v>888</v>
      </c>
      <c r="BG123" s="44" t="s">
        <v>888</v>
      </c>
      <c r="BH123" s="44"/>
      <c r="BI123" s="44"/>
      <c r="BJ123" s="44"/>
      <c r="BK123" s="44"/>
      <c r="BL123" s="44"/>
      <c r="BM123" s="44"/>
      <c r="BN123" s="44"/>
      <c r="BO123" s="44"/>
      <c r="BP123" s="44"/>
      <c r="BQ123" s="44"/>
      <c r="BR123" s="44" t="s">
        <v>27</v>
      </c>
      <c r="BS123" s="44" t="s">
        <v>26</v>
      </c>
      <c r="BT123" s="44" t="s">
        <v>0</v>
      </c>
      <c r="BU123" s="44" t="s">
        <v>4</v>
      </c>
      <c r="BV123" s="44" t="s">
        <v>25</v>
      </c>
      <c r="BW123" s="44" t="s">
        <v>24</v>
      </c>
      <c r="BX123" s="25" t="str">
        <f t="shared" si="33"/>
        <v>MATCH</v>
      </c>
      <c r="BY123" s="69">
        <v>28856945</v>
      </c>
      <c r="BZ123" s="25" t="str">
        <f t="shared" si="34"/>
        <v>MATCH</v>
      </c>
      <c r="CA123" s="22" t="s">
        <v>3</v>
      </c>
      <c r="CB123" s="22"/>
      <c r="CC123" s="22"/>
      <c r="CD123" s="22" t="s">
        <v>23</v>
      </c>
      <c r="CE123" s="22" t="s">
        <v>22</v>
      </c>
      <c r="CF123" s="22"/>
      <c r="CG123" s="22"/>
      <c r="CH123" s="22"/>
      <c r="CI123" s="22" t="s">
        <v>21</v>
      </c>
      <c r="CJ123" s="22" t="s">
        <v>1</v>
      </c>
      <c r="CK123" s="22"/>
      <c r="CL123" s="34"/>
      <c r="CM123" s="51"/>
      <c r="CN123" s="54">
        <f>LOOKUP(Y123,SACM!$A$2:$A$163,SACM!$A$2:$A$163)</f>
        <v>7511182</v>
      </c>
      <c r="CO123" s="24">
        <v>43055</v>
      </c>
      <c r="CP123" s="21">
        <v>726</v>
      </c>
      <c r="CQ123" s="21">
        <v>1522</v>
      </c>
      <c r="CR123" s="21">
        <v>0</v>
      </c>
      <c r="CS123" s="21">
        <v>7</v>
      </c>
      <c r="CT123" s="21">
        <v>3</v>
      </c>
      <c r="CU123" s="21">
        <v>-2</v>
      </c>
      <c r="CV123" s="21">
        <f t="shared" si="35"/>
        <v>560000</v>
      </c>
      <c r="CW123" s="23">
        <v>-560000</v>
      </c>
      <c r="CX123" s="22" t="s">
        <v>503</v>
      </c>
      <c r="CY123" s="21">
        <v>1</v>
      </c>
      <c r="CZ123" s="20">
        <v>43054.334062499998</v>
      </c>
      <c r="DA123" s="22" t="s">
        <v>501</v>
      </c>
      <c r="DB123" s="21">
        <v>6829762</v>
      </c>
      <c r="DC123" s="22" t="s">
        <v>526</v>
      </c>
      <c r="DD123" s="21">
        <v>85941</v>
      </c>
      <c r="DE123" s="21">
        <v>2</v>
      </c>
      <c r="DF123" s="22">
        <v>0</v>
      </c>
      <c r="DG123" s="21">
        <v>0</v>
      </c>
      <c r="DH123" s="22" t="s">
        <v>490</v>
      </c>
      <c r="DI123" s="22">
        <v>0</v>
      </c>
      <c r="DJ123" s="22">
        <v>0</v>
      </c>
      <c r="DK123" s="22">
        <v>0</v>
      </c>
      <c r="DL123" s="22" t="s">
        <v>499</v>
      </c>
      <c r="DM123" s="26">
        <v>43055.582118055558</v>
      </c>
      <c r="DN123" s="20" t="s">
        <v>503</v>
      </c>
      <c r="DO123" s="22">
        <v>0</v>
      </c>
      <c r="DP123" s="59">
        <v>30897541</v>
      </c>
      <c r="DQ123" s="22" t="s">
        <v>525</v>
      </c>
      <c r="DR123" s="22">
        <v>0</v>
      </c>
      <c r="DS123" s="22">
        <v>0</v>
      </c>
      <c r="DT123" s="22">
        <v>0</v>
      </c>
      <c r="DU123" s="21">
        <v>0</v>
      </c>
      <c r="DV123" s="21">
        <v>0</v>
      </c>
      <c r="DW123" s="22">
        <v>0</v>
      </c>
      <c r="DX123" s="25" t="s">
        <v>31</v>
      </c>
      <c r="DY123" s="25" t="s">
        <v>32</v>
      </c>
      <c r="DZ123" s="22">
        <v>0</v>
      </c>
      <c r="EA123" s="22">
        <v>0</v>
      </c>
      <c r="EB123" s="22">
        <v>0</v>
      </c>
      <c r="EC123" s="22" t="s">
        <v>496</v>
      </c>
      <c r="ED123" s="22">
        <v>0</v>
      </c>
      <c r="EE123" s="22" t="s">
        <v>21</v>
      </c>
      <c r="EF123" s="22">
        <v>0</v>
      </c>
      <c r="EG123" s="22" t="s">
        <v>490</v>
      </c>
      <c r="EH123" s="25">
        <v>28856945</v>
      </c>
      <c r="EI123" s="21">
        <v>0</v>
      </c>
      <c r="EJ123" s="21">
        <v>3</v>
      </c>
      <c r="EK123" s="21">
        <v>0</v>
      </c>
      <c r="EL123" s="22" t="s">
        <v>490</v>
      </c>
      <c r="EM123" s="22">
        <v>0</v>
      </c>
      <c r="EN123" s="22">
        <v>0</v>
      </c>
      <c r="EO123" s="22" t="s">
        <v>490</v>
      </c>
      <c r="EP123" s="22">
        <v>1</v>
      </c>
      <c r="EQ123" s="21">
        <v>0</v>
      </c>
      <c r="ER123" s="22">
        <v>402</v>
      </c>
      <c r="ES123" s="21">
        <v>4</v>
      </c>
      <c r="ET123" s="21">
        <v>0</v>
      </c>
      <c r="EU123" s="22" t="s">
        <v>490</v>
      </c>
      <c r="EV123" s="22" t="s">
        <v>524</v>
      </c>
      <c r="EW123" s="22">
        <v>0</v>
      </c>
      <c r="EX123" s="22">
        <v>0</v>
      </c>
      <c r="EY123" s="22">
        <v>0</v>
      </c>
      <c r="EZ123" s="22">
        <v>0</v>
      </c>
      <c r="FA123" s="22" t="s">
        <v>490</v>
      </c>
      <c r="FB123" s="22">
        <v>0</v>
      </c>
      <c r="FC123" s="22">
        <v>0</v>
      </c>
      <c r="FD123" s="22" t="s">
        <v>494</v>
      </c>
      <c r="FE123" s="22">
        <v>0</v>
      </c>
      <c r="FF123" s="22" t="s">
        <v>493</v>
      </c>
      <c r="FG123" s="22" t="s">
        <v>492</v>
      </c>
      <c r="FH123" s="22">
        <v>0</v>
      </c>
      <c r="FI123" s="22" t="s">
        <v>491</v>
      </c>
      <c r="FJ123" s="22">
        <v>0</v>
      </c>
      <c r="FK123" s="22" t="s">
        <v>503</v>
      </c>
      <c r="FL123" s="22">
        <v>-560000</v>
      </c>
      <c r="FM123" s="21" t="s">
        <v>490</v>
      </c>
      <c r="FN123" s="22">
        <v>0</v>
      </c>
      <c r="FO123" s="22">
        <v>0</v>
      </c>
      <c r="FP123" s="22" t="s">
        <v>490</v>
      </c>
      <c r="FQ123" s="22">
        <v>0</v>
      </c>
      <c r="FR123" s="22">
        <v>0</v>
      </c>
      <c r="FS123" s="25" t="s">
        <v>20</v>
      </c>
      <c r="FT123" s="22">
        <v>0</v>
      </c>
      <c r="FU123" s="26">
        <v>43055.582118055558</v>
      </c>
      <c r="FV123" s="20" t="s">
        <v>21</v>
      </c>
      <c r="FW123" s="22">
        <v>0</v>
      </c>
      <c r="FX123" s="22">
        <v>0</v>
      </c>
      <c r="FY123" s="22">
        <v>0</v>
      </c>
      <c r="FZ123" s="22">
        <v>41397</v>
      </c>
      <c r="GA123" s="33" t="s">
        <v>490</v>
      </c>
      <c r="GB123" s="4"/>
    </row>
    <row r="124" spans="1:184">
      <c r="A124" s="32">
        <v>43055</v>
      </c>
      <c r="B124" s="20">
        <v>43055.790520833332</v>
      </c>
      <c r="C124" s="21">
        <v>9985160</v>
      </c>
      <c r="D124" s="22" t="s">
        <v>887</v>
      </c>
      <c r="E124" s="22" t="s">
        <v>38</v>
      </c>
      <c r="F124" s="67">
        <v>30897541</v>
      </c>
      <c r="G124" s="44"/>
      <c r="H124" s="44"/>
      <c r="I124" s="44"/>
      <c r="J124" s="44" t="s">
        <v>886</v>
      </c>
      <c r="K124" s="44"/>
      <c r="L124" s="44"/>
      <c r="M124" s="25" t="str">
        <f t="shared" si="27"/>
        <v>MATCH</v>
      </c>
      <c r="N124" s="64">
        <v>220106.91</v>
      </c>
      <c r="O124" s="25" t="str">
        <f t="shared" si="28"/>
        <v>MATCH</v>
      </c>
      <c r="P124" s="64">
        <v>220106.91</v>
      </c>
      <c r="Q124" s="68">
        <v>43055</v>
      </c>
      <c r="R124" s="68">
        <v>43055.790520833332</v>
      </c>
      <c r="S124" s="44" t="s">
        <v>27</v>
      </c>
      <c r="T124" s="44"/>
      <c r="U124" s="44" t="s">
        <v>885</v>
      </c>
      <c r="V124" s="44"/>
      <c r="W124" s="44"/>
      <c r="X124" s="25" t="str">
        <f t="shared" si="29"/>
        <v>MATCH</v>
      </c>
      <c r="Y124" s="69">
        <v>7377172</v>
      </c>
      <c r="Z124" s="25" t="str">
        <f t="shared" si="30"/>
        <v>MATCH</v>
      </c>
      <c r="AA124" s="44" t="s">
        <v>1</v>
      </c>
      <c r="AB124" s="44" t="s">
        <v>3</v>
      </c>
      <c r="AC124" s="44"/>
      <c r="AD124" s="44" t="s">
        <v>22</v>
      </c>
      <c r="AE124" s="44" t="s">
        <v>34</v>
      </c>
      <c r="AF124" s="44" t="s">
        <v>20</v>
      </c>
      <c r="AG124" s="44"/>
      <c r="AH124" s="44"/>
      <c r="AI124" s="44" t="s">
        <v>33</v>
      </c>
      <c r="AJ124" s="44" t="s">
        <v>20</v>
      </c>
      <c r="AK124" s="44" t="s">
        <v>33</v>
      </c>
      <c r="AL124" s="44"/>
      <c r="AM124" s="44"/>
      <c r="AN124" s="44"/>
      <c r="AO124" s="44"/>
      <c r="AP124" s="44"/>
      <c r="AQ124" s="25" t="str">
        <f t="shared" si="31"/>
        <v>MATCH</v>
      </c>
      <c r="AR124" s="44" t="s">
        <v>32</v>
      </c>
      <c r="AS124" s="44"/>
      <c r="AT124" s="25" t="str">
        <f t="shared" si="32"/>
        <v>MATCH</v>
      </c>
      <c r="AU124" s="44" t="s">
        <v>31</v>
      </c>
      <c r="AV124" s="44"/>
      <c r="AW124" s="44"/>
      <c r="AX124" s="44"/>
      <c r="AY124" s="44"/>
      <c r="AZ124" s="44" t="s">
        <v>885</v>
      </c>
      <c r="BA124" s="44" t="s">
        <v>885</v>
      </c>
      <c r="BB124" s="44"/>
      <c r="BC124" s="44"/>
      <c r="BD124" s="44"/>
      <c r="BE124" s="44"/>
      <c r="BF124" s="44" t="s">
        <v>837</v>
      </c>
      <c r="BG124" s="44" t="s">
        <v>837</v>
      </c>
      <c r="BH124" s="44"/>
      <c r="BI124" s="44"/>
      <c r="BJ124" s="44"/>
      <c r="BK124" s="44"/>
      <c r="BL124" s="44"/>
      <c r="BM124" s="44"/>
      <c r="BN124" s="44"/>
      <c r="BO124" s="44"/>
      <c r="BP124" s="44"/>
      <c r="BQ124" s="44"/>
      <c r="BR124" s="44" t="s">
        <v>27</v>
      </c>
      <c r="BS124" s="44" t="s">
        <v>26</v>
      </c>
      <c r="BT124" s="44" t="s">
        <v>0</v>
      </c>
      <c r="BU124" s="44" t="s">
        <v>4</v>
      </c>
      <c r="BV124" s="44" t="s">
        <v>25</v>
      </c>
      <c r="BW124" s="44" t="s">
        <v>24</v>
      </c>
      <c r="BX124" s="25" t="str">
        <f t="shared" si="33"/>
        <v>MATCH</v>
      </c>
      <c r="BY124" s="69">
        <v>28856948</v>
      </c>
      <c r="BZ124" s="25" t="str">
        <f t="shared" si="34"/>
        <v>MATCH</v>
      </c>
      <c r="CA124" s="22" t="s">
        <v>3</v>
      </c>
      <c r="CB124" s="22"/>
      <c r="CC124" s="22"/>
      <c r="CD124" s="22" t="s">
        <v>23</v>
      </c>
      <c r="CE124" s="22" t="s">
        <v>22</v>
      </c>
      <c r="CF124" s="22"/>
      <c r="CG124" s="22"/>
      <c r="CH124" s="22"/>
      <c r="CI124" s="22" t="s">
        <v>21</v>
      </c>
      <c r="CJ124" s="22" t="s">
        <v>1</v>
      </c>
      <c r="CK124" s="22"/>
      <c r="CL124" s="34"/>
      <c r="CM124" s="51"/>
      <c r="CN124" s="54">
        <f>LOOKUP(Y124,SACM!$A$2:$A$163,SACM!$A$2:$A$163)</f>
        <v>7377172</v>
      </c>
      <c r="CO124" s="24">
        <v>43055</v>
      </c>
      <c r="CP124" s="21">
        <v>726</v>
      </c>
      <c r="CQ124" s="21">
        <v>160</v>
      </c>
      <c r="CR124" s="21">
        <v>0</v>
      </c>
      <c r="CS124" s="21">
        <v>1</v>
      </c>
      <c r="CT124" s="21">
        <v>1</v>
      </c>
      <c r="CU124" s="22">
        <v>-2</v>
      </c>
      <c r="CV124" s="21">
        <f t="shared" si="35"/>
        <v>220106.91</v>
      </c>
      <c r="CW124" s="23">
        <v>-220106.91</v>
      </c>
      <c r="CX124" s="22" t="s">
        <v>545</v>
      </c>
      <c r="CY124" s="22">
        <v>1</v>
      </c>
      <c r="CZ124" s="20">
        <v>42961.414409722223</v>
      </c>
      <c r="DA124" s="22" t="s">
        <v>501</v>
      </c>
      <c r="DB124" s="21">
        <v>6695743</v>
      </c>
      <c r="DC124" s="22" t="s">
        <v>526</v>
      </c>
      <c r="DD124" s="22">
        <v>83281</v>
      </c>
      <c r="DE124" s="22">
        <v>2</v>
      </c>
      <c r="DF124" s="22">
        <v>0</v>
      </c>
      <c r="DG124" s="22">
        <v>0</v>
      </c>
      <c r="DH124" s="22" t="s">
        <v>490</v>
      </c>
      <c r="DI124" s="22">
        <v>0</v>
      </c>
      <c r="DJ124" s="22">
        <v>0</v>
      </c>
      <c r="DK124" s="22">
        <v>0</v>
      </c>
      <c r="DL124" s="22" t="s">
        <v>499</v>
      </c>
      <c r="DM124" s="26">
        <v>43055.582199074073</v>
      </c>
      <c r="DN124" s="20" t="s">
        <v>548</v>
      </c>
      <c r="DO124" s="22">
        <v>0</v>
      </c>
      <c r="DP124" s="59">
        <v>30897541</v>
      </c>
      <c r="DQ124" s="22" t="s">
        <v>525</v>
      </c>
      <c r="DR124" s="22">
        <v>0</v>
      </c>
      <c r="DS124" s="22">
        <v>0</v>
      </c>
      <c r="DT124" s="22">
        <v>0</v>
      </c>
      <c r="DU124" s="22">
        <v>-220106.90550333299</v>
      </c>
      <c r="DV124" s="22">
        <v>0</v>
      </c>
      <c r="DW124" s="22">
        <v>0</v>
      </c>
      <c r="DX124" s="25" t="s">
        <v>31</v>
      </c>
      <c r="DY124" s="25" t="s">
        <v>32</v>
      </c>
      <c r="DZ124" s="22">
        <v>0</v>
      </c>
      <c r="EA124" s="22">
        <v>0</v>
      </c>
      <c r="EB124" s="22">
        <v>0</v>
      </c>
      <c r="EC124" s="22" t="s">
        <v>496</v>
      </c>
      <c r="ED124" s="22">
        <v>0</v>
      </c>
      <c r="EE124" s="22" t="s">
        <v>21</v>
      </c>
      <c r="EF124" s="22">
        <v>0</v>
      </c>
      <c r="EG124" s="22" t="s">
        <v>490</v>
      </c>
      <c r="EH124" s="25">
        <v>28856948</v>
      </c>
      <c r="EI124" s="21">
        <v>0</v>
      </c>
      <c r="EJ124" s="22">
        <v>2</v>
      </c>
      <c r="EK124" s="22">
        <v>0</v>
      </c>
      <c r="EL124" s="22" t="s">
        <v>490</v>
      </c>
      <c r="EM124" s="22">
        <v>0</v>
      </c>
      <c r="EN124" s="22">
        <v>0</v>
      </c>
      <c r="EO124" s="22" t="s">
        <v>490</v>
      </c>
      <c r="EP124" s="22">
        <v>1</v>
      </c>
      <c r="EQ124" s="22">
        <v>0</v>
      </c>
      <c r="ER124" s="21">
        <v>402</v>
      </c>
      <c r="ES124" s="21">
        <v>4</v>
      </c>
      <c r="ET124" s="21">
        <v>0</v>
      </c>
      <c r="EU124" s="22" t="s">
        <v>490</v>
      </c>
      <c r="EV124" s="22" t="s">
        <v>524</v>
      </c>
      <c r="EW124" s="22">
        <v>0</v>
      </c>
      <c r="EX124" s="22">
        <v>0</v>
      </c>
      <c r="EY124" s="22">
        <v>0</v>
      </c>
      <c r="EZ124" s="22">
        <v>0</v>
      </c>
      <c r="FA124" s="22" t="s">
        <v>490</v>
      </c>
      <c r="FB124" s="22">
        <v>0</v>
      </c>
      <c r="FC124" s="21">
        <v>0</v>
      </c>
      <c r="FD124" s="21" t="s">
        <v>494</v>
      </c>
      <c r="FE124" s="22">
        <v>0</v>
      </c>
      <c r="FF124" s="21" t="s">
        <v>493</v>
      </c>
      <c r="FG124" s="22" t="s">
        <v>492</v>
      </c>
      <c r="FH124" s="22">
        <v>0</v>
      </c>
      <c r="FI124" s="22" t="s">
        <v>491</v>
      </c>
      <c r="FJ124" s="22">
        <v>0</v>
      </c>
      <c r="FK124" s="22" t="s">
        <v>539</v>
      </c>
      <c r="FL124" s="22">
        <v>-220106.91</v>
      </c>
      <c r="FM124" s="22" t="s">
        <v>490</v>
      </c>
      <c r="FN124" s="22">
        <v>0</v>
      </c>
      <c r="FO124" s="22">
        <v>0</v>
      </c>
      <c r="FP124" s="22" t="s">
        <v>490</v>
      </c>
      <c r="FQ124" s="22">
        <v>0</v>
      </c>
      <c r="FR124" s="22">
        <v>0</v>
      </c>
      <c r="FS124" s="25" t="s">
        <v>20</v>
      </c>
      <c r="FT124" s="22">
        <v>0</v>
      </c>
      <c r="FU124" s="26">
        <v>43055.582199074073</v>
      </c>
      <c r="FV124" s="20" t="s">
        <v>21</v>
      </c>
      <c r="FW124" s="22">
        <v>0</v>
      </c>
      <c r="FX124" s="22">
        <v>0</v>
      </c>
      <c r="FY124" s="22">
        <v>0</v>
      </c>
      <c r="FZ124" s="22">
        <v>39142</v>
      </c>
      <c r="GA124" s="33">
        <v>0</v>
      </c>
      <c r="GB124" s="4"/>
    </row>
    <row r="125" spans="1:184">
      <c r="A125" s="32">
        <v>43055</v>
      </c>
      <c r="B125" s="20">
        <v>43055.856099537035</v>
      </c>
      <c r="C125" s="21">
        <v>9985266</v>
      </c>
      <c r="D125" s="22" t="s">
        <v>884</v>
      </c>
      <c r="E125" s="22" t="s">
        <v>38</v>
      </c>
      <c r="F125" s="67" t="s">
        <v>519</v>
      </c>
      <c r="G125" s="44"/>
      <c r="H125" s="44"/>
      <c r="I125" s="44"/>
      <c r="J125" s="44" t="s">
        <v>883</v>
      </c>
      <c r="K125" s="44"/>
      <c r="L125" s="44"/>
      <c r="M125" s="25" t="str">
        <f t="shared" si="27"/>
        <v>MATCH</v>
      </c>
      <c r="N125" s="64">
        <v>11500000</v>
      </c>
      <c r="O125" s="25" t="str">
        <f t="shared" si="28"/>
        <v>MATCH</v>
      </c>
      <c r="P125" s="64">
        <v>11500000</v>
      </c>
      <c r="Q125" s="68">
        <v>43055</v>
      </c>
      <c r="R125" s="68">
        <v>43055.856099537035</v>
      </c>
      <c r="S125" s="44" t="s">
        <v>756</v>
      </c>
      <c r="T125" s="44"/>
      <c r="U125" s="44"/>
      <c r="V125" s="44"/>
      <c r="W125" s="44"/>
      <c r="X125" s="25" t="str">
        <f t="shared" si="29"/>
        <v>MATCH</v>
      </c>
      <c r="Y125" s="69">
        <v>7515080</v>
      </c>
      <c r="Z125" s="25" t="str">
        <f t="shared" si="30"/>
        <v>MATCH</v>
      </c>
      <c r="AA125" s="44" t="s">
        <v>1</v>
      </c>
      <c r="AB125" s="44" t="s">
        <v>3</v>
      </c>
      <c r="AC125" s="44" t="s">
        <v>882</v>
      </c>
      <c r="AD125" s="44" t="s">
        <v>22</v>
      </c>
      <c r="AE125" s="44" t="s">
        <v>34</v>
      </c>
      <c r="AF125" s="44" t="s">
        <v>20</v>
      </c>
      <c r="AG125" s="44"/>
      <c r="AH125" s="44"/>
      <c r="AI125" s="44" t="s">
        <v>33</v>
      </c>
      <c r="AJ125" s="44" t="s">
        <v>20</v>
      </c>
      <c r="AK125" s="44" t="s">
        <v>33</v>
      </c>
      <c r="AL125" s="44"/>
      <c r="AM125" s="44"/>
      <c r="AN125" s="44"/>
      <c r="AO125" s="44"/>
      <c r="AP125" s="44"/>
      <c r="AQ125" s="25" t="str">
        <f t="shared" si="31"/>
        <v>MATCH</v>
      </c>
      <c r="AR125" s="44" t="s">
        <v>73</v>
      </c>
      <c r="AS125" s="44"/>
      <c r="AT125" s="25" t="str">
        <f t="shared" si="32"/>
        <v>MATCH</v>
      </c>
      <c r="AU125" s="44" t="s">
        <v>32</v>
      </c>
      <c r="AV125" s="44"/>
      <c r="AW125" s="44"/>
      <c r="AX125" s="44"/>
      <c r="AY125" s="44" t="s">
        <v>72</v>
      </c>
      <c r="AZ125" s="44" t="s">
        <v>881</v>
      </c>
      <c r="BA125" s="44" t="s">
        <v>881</v>
      </c>
      <c r="BB125" s="44" t="s">
        <v>880</v>
      </c>
      <c r="BC125" s="44" t="s">
        <v>101</v>
      </c>
      <c r="BD125" s="44"/>
      <c r="BE125" s="44" t="s">
        <v>59</v>
      </c>
      <c r="BF125" s="44" t="s">
        <v>879</v>
      </c>
      <c r="BG125" s="44" t="s">
        <v>879</v>
      </c>
      <c r="BH125" s="44" t="s">
        <v>878</v>
      </c>
      <c r="BI125" s="44" t="s">
        <v>101</v>
      </c>
      <c r="BJ125" s="44"/>
      <c r="BK125" s="44" t="s">
        <v>59</v>
      </c>
      <c r="BL125" s="44"/>
      <c r="BM125" s="44"/>
      <c r="BN125" s="44"/>
      <c r="BO125" s="44"/>
      <c r="BP125" s="44"/>
      <c r="BQ125" s="44"/>
      <c r="BR125" s="44"/>
      <c r="BS125" s="44"/>
      <c r="BT125" s="44"/>
      <c r="BU125" s="44"/>
      <c r="BV125" s="44"/>
      <c r="BW125" s="44" t="s">
        <v>752</v>
      </c>
      <c r="BX125" s="25" t="str">
        <f t="shared" si="33"/>
        <v>MATCH</v>
      </c>
      <c r="BY125" s="69">
        <v>28857750</v>
      </c>
      <c r="BZ125" s="25" t="str">
        <f t="shared" si="34"/>
        <v>MATCH</v>
      </c>
      <c r="CA125" s="22"/>
      <c r="CB125" s="22"/>
      <c r="CC125" s="22"/>
      <c r="CD125" s="22" t="s">
        <v>23</v>
      </c>
      <c r="CE125" s="22" t="s">
        <v>22</v>
      </c>
      <c r="CF125" s="22"/>
      <c r="CG125" s="22"/>
      <c r="CH125" s="22"/>
      <c r="CI125" s="22" t="s">
        <v>21</v>
      </c>
      <c r="CJ125" s="22" t="s">
        <v>1</v>
      </c>
      <c r="CK125" s="22"/>
      <c r="CL125" s="34"/>
      <c r="CM125" s="51"/>
      <c r="CN125" s="54">
        <f>LOOKUP(Y125,SACM!$A$2:$A$163,SACM!$A$2:$A$163)</f>
        <v>7515080</v>
      </c>
      <c r="CO125" s="24">
        <v>43055</v>
      </c>
      <c r="CP125" s="21">
        <v>812</v>
      </c>
      <c r="CQ125" s="22">
        <v>19504</v>
      </c>
      <c r="CR125" s="21">
        <v>0</v>
      </c>
      <c r="CS125" s="21">
        <v>1</v>
      </c>
      <c r="CT125" s="21">
        <v>3</v>
      </c>
      <c r="CU125" s="22">
        <v>-2</v>
      </c>
      <c r="CV125" s="21">
        <f t="shared" si="35"/>
        <v>11500000</v>
      </c>
      <c r="CW125" s="23">
        <v>-11500000</v>
      </c>
      <c r="CX125" s="22" t="s">
        <v>522</v>
      </c>
      <c r="CY125" s="22">
        <v>1</v>
      </c>
      <c r="CZ125" s="20">
        <v>43055.636400462965</v>
      </c>
      <c r="DA125" s="22" t="s">
        <v>501</v>
      </c>
      <c r="DB125" s="21">
        <v>6833660</v>
      </c>
      <c r="DC125" s="22" t="s">
        <v>521</v>
      </c>
      <c r="DD125" s="22">
        <v>86011</v>
      </c>
      <c r="DE125" s="22">
        <v>2</v>
      </c>
      <c r="DF125" s="22">
        <v>0</v>
      </c>
      <c r="DG125" s="22">
        <v>0</v>
      </c>
      <c r="DH125" s="22" t="s">
        <v>490</v>
      </c>
      <c r="DI125" s="22">
        <v>0</v>
      </c>
      <c r="DJ125" s="22">
        <v>0</v>
      </c>
      <c r="DK125" s="22">
        <v>0</v>
      </c>
      <c r="DL125" s="22" t="s">
        <v>499</v>
      </c>
      <c r="DM125" s="26">
        <v>43055.647766203707</v>
      </c>
      <c r="DN125" s="20" t="s">
        <v>520</v>
      </c>
      <c r="DO125" s="22">
        <v>0</v>
      </c>
      <c r="DP125" s="59" t="s">
        <v>519</v>
      </c>
      <c r="DQ125" s="22" t="s">
        <v>518</v>
      </c>
      <c r="DR125" s="22">
        <v>0</v>
      </c>
      <c r="DS125" s="22">
        <v>0</v>
      </c>
      <c r="DT125" s="22">
        <v>0</v>
      </c>
      <c r="DU125" s="22">
        <v>0</v>
      </c>
      <c r="DV125" s="22">
        <v>0</v>
      </c>
      <c r="DW125" s="22">
        <v>0</v>
      </c>
      <c r="DX125" s="25" t="s">
        <v>32</v>
      </c>
      <c r="DY125" s="25" t="s">
        <v>73</v>
      </c>
      <c r="DZ125" s="22">
        <v>0</v>
      </c>
      <c r="EA125" s="22">
        <v>0</v>
      </c>
      <c r="EB125" s="22">
        <v>0</v>
      </c>
      <c r="EC125" s="22" t="s">
        <v>496</v>
      </c>
      <c r="ED125" s="22">
        <v>0</v>
      </c>
      <c r="EE125" s="22" t="s">
        <v>21</v>
      </c>
      <c r="EF125" s="22">
        <v>0</v>
      </c>
      <c r="EG125" s="22" t="s">
        <v>490</v>
      </c>
      <c r="EH125" s="25">
        <v>28857750</v>
      </c>
      <c r="EI125" s="21">
        <v>0</v>
      </c>
      <c r="EJ125" s="22">
        <v>3</v>
      </c>
      <c r="EK125" s="22">
        <v>0</v>
      </c>
      <c r="EL125" s="22" t="s">
        <v>490</v>
      </c>
      <c r="EM125" s="22">
        <v>0</v>
      </c>
      <c r="EN125" s="22">
        <v>0</v>
      </c>
      <c r="EO125" s="22" t="s">
        <v>490</v>
      </c>
      <c r="EP125" s="22">
        <v>1</v>
      </c>
      <c r="EQ125" s="22">
        <v>0</v>
      </c>
      <c r="ER125" s="22">
        <v>4</v>
      </c>
      <c r="ES125" s="21">
        <v>5</v>
      </c>
      <c r="ET125" s="21">
        <v>0</v>
      </c>
      <c r="EU125" s="22" t="s">
        <v>490</v>
      </c>
      <c r="EV125" s="22" t="s">
        <v>517</v>
      </c>
      <c r="EW125" s="22">
        <v>0</v>
      </c>
      <c r="EX125" s="22">
        <v>0</v>
      </c>
      <c r="EY125" s="22">
        <v>0</v>
      </c>
      <c r="EZ125" s="22">
        <v>0</v>
      </c>
      <c r="FA125" s="22" t="s">
        <v>490</v>
      </c>
      <c r="FB125" s="22">
        <v>0</v>
      </c>
      <c r="FC125" s="22">
        <v>0</v>
      </c>
      <c r="FD125" s="22" t="s">
        <v>494</v>
      </c>
      <c r="FE125" s="22">
        <v>0</v>
      </c>
      <c r="FF125" s="22" t="s">
        <v>493</v>
      </c>
      <c r="FG125" s="22" t="s">
        <v>492</v>
      </c>
      <c r="FH125" s="22">
        <v>0</v>
      </c>
      <c r="FI125" s="22" t="s">
        <v>491</v>
      </c>
      <c r="FJ125" s="22">
        <v>0</v>
      </c>
      <c r="FK125" s="22" t="s">
        <v>503</v>
      </c>
      <c r="FL125" s="22">
        <v>-11500000</v>
      </c>
      <c r="FM125" s="22" t="s">
        <v>490</v>
      </c>
      <c r="FN125" s="22">
        <v>0</v>
      </c>
      <c r="FO125" s="22">
        <v>0</v>
      </c>
      <c r="FP125" s="22" t="s">
        <v>490</v>
      </c>
      <c r="FQ125" s="22">
        <v>0</v>
      </c>
      <c r="FR125" s="22">
        <v>0</v>
      </c>
      <c r="FS125" s="25" t="s">
        <v>20</v>
      </c>
      <c r="FT125" s="22">
        <v>0</v>
      </c>
      <c r="FU125" s="26">
        <v>43055.647766203707</v>
      </c>
      <c r="FV125" s="20" t="s">
        <v>21</v>
      </c>
      <c r="FW125" s="22">
        <v>0</v>
      </c>
      <c r="FX125" s="22">
        <v>0</v>
      </c>
      <c r="FY125" s="22">
        <v>0</v>
      </c>
      <c r="FZ125" s="22">
        <v>43055</v>
      </c>
      <c r="GA125" s="34" t="s">
        <v>490</v>
      </c>
      <c r="GB125" s="4"/>
    </row>
    <row r="126" spans="1:184">
      <c r="A126" s="32">
        <v>43055</v>
      </c>
      <c r="B126" s="20">
        <v>43055.856238425928</v>
      </c>
      <c r="C126" s="21">
        <v>9985271</v>
      </c>
      <c r="D126" s="22" t="s">
        <v>877</v>
      </c>
      <c r="E126" s="22" t="s">
        <v>38</v>
      </c>
      <c r="F126" s="67" t="s">
        <v>519</v>
      </c>
      <c r="G126" s="44"/>
      <c r="H126" s="44"/>
      <c r="I126" s="44"/>
      <c r="J126" s="44" t="s">
        <v>805</v>
      </c>
      <c r="K126" s="44"/>
      <c r="L126" s="44"/>
      <c r="M126" s="25" t="str">
        <f t="shared" si="27"/>
        <v>MATCH</v>
      </c>
      <c r="N126" s="64">
        <v>11000000</v>
      </c>
      <c r="O126" s="25" t="str">
        <f t="shared" si="28"/>
        <v>MATCH</v>
      </c>
      <c r="P126" s="64">
        <v>11000000</v>
      </c>
      <c r="Q126" s="68">
        <v>43055</v>
      </c>
      <c r="R126" s="68">
        <v>43055.856238425928</v>
      </c>
      <c r="S126" s="44" t="s">
        <v>756</v>
      </c>
      <c r="T126" s="44"/>
      <c r="U126" s="44" t="s">
        <v>804</v>
      </c>
      <c r="V126" s="44"/>
      <c r="W126" s="44"/>
      <c r="X126" s="25" t="str">
        <f t="shared" si="29"/>
        <v>MATCH</v>
      </c>
      <c r="Y126" s="69">
        <v>7515082</v>
      </c>
      <c r="Z126" s="25" t="str">
        <f t="shared" si="30"/>
        <v>MATCH</v>
      </c>
      <c r="AA126" s="44" t="s">
        <v>1</v>
      </c>
      <c r="AB126" s="44" t="s">
        <v>3</v>
      </c>
      <c r="AC126" s="44" t="s">
        <v>876</v>
      </c>
      <c r="AD126" s="44" t="s">
        <v>22</v>
      </c>
      <c r="AE126" s="44" t="s">
        <v>34</v>
      </c>
      <c r="AF126" s="44" t="s">
        <v>20</v>
      </c>
      <c r="AG126" s="44"/>
      <c r="AH126" s="44"/>
      <c r="AI126" s="44" t="s">
        <v>33</v>
      </c>
      <c r="AJ126" s="44" t="s">
        <v>20</v>
      </c>
      <c r="AK126" s="44" t="s">
        <v>33</v>
      </c>
      <c r="AL126" s="44"/>
      <c r="AM126" s="44"/>
      <c r="AN126" s="44"/>
      <c r="AO126" s="44"/>
      <c r="AP126" s="44"/>
      <c r="AQ126" s="25" t="str">
        <f t="shared" si="31"/>
        <v>MATCH</v>
      </c>
      <c r="AR126" s="44" t="s">
        <v>73</v>
      </c>
      <c r="AS126" s="44"/>
      <c r="AT126" s="25" t="str">
        <f t="shared" si="32"/>
        <v>MATCH</v>
      </c>
      <c r="AU126" s="44" t="s">
        <v>32</v>
      </c>
      <c r="AV126" s="44"/>
      <c r="AW126" s="44"/>
      <c r="AX126" s="44"/>
      <c r="AY126" s="44" t="s">
        <v>72</v>
      </c>
      <c r="AZ126" s="44" t="s">
        <v>802</v>
      </c>
      <c r="BA126" s="44" t="s">
        <v>802</v>
      </c>
      <c r="BB126" s="44" t="s">
        <v>801</v>
      </c>
      <c r="BC126" s="44"/>
      <c r="BD126" s="44"/>
      <c r="BE126" s="44"/>
      <c r="BF126" s="44" t="s">
        <v>110</v>
      </c>
      <c r="BG126" s="44" t="s">
        <v>110</v>
      </c>
      <c r="BH126" s="44"/>
      <c r="BI126" s="44"/>
      <c r="BJ126" s="44"/>
      <c r="BK126" s="44"/>
      <c r="BL126" s="44"/>
      <c r="BM126" s="44"/>
      <c r="BN126" s="44"/>
      <c r="BO126" s="44"/>
      <c r="BP126" s="44"/>
      <c r="BQ126" s="44"/>
      <c r="BR126" s="44"/>
      <c r="BS126" s="44"/>
      <c r="BT126" s="44"/>
      <c r="BU126" s="44"/>
      <c r="BV126" s="44"/>
      <c r="BW126" s="44" t="s">
        <v>752</v>
      </c>
      <c r="BX126" s="25" t="str">
        <f t="shared" si="33"/>
        <v>MATCH</v>
      </c>
      <c r="BY126" s="69">
        <v>28857754</v>
      </c>
      <c r="BZ126" s="25" t="str">
        <f t="shared" si="34"/>
        <v>MATCH</v>
      </c>
      <c r="CA126" s="22"/>
      <c r="CB126" s="22"/>
      <c r="CC126" s="22"/>
      <c r="CD126" s="22" t="s">
        <v>23</v>
      </c>
      <c r="CE126" s="22" t="s">
        <v>22</v>
      </c>
      <c r="CF126" s="22"/>
      <c r="CG126" s="22"/>
      <c r="CH126" s="22"/>
      <c r="CI126" s="22" t="s">
        <v>21</v>
      </c>
      <c r="CJ126" s="22" t="s">
        <v>1</v>
      </c>
      <c r="CK126" s="22"/>
      <c r="CL126" s="34"/>
      <c r="CM126" s="51"/>
      <c r="CN126" s="54">
        <f>LOOKUP(Y126,SACM!$A$2:$A$163,SACM!$A$2:$A$163)</f>
        <v>7515082</v>
      </c>
      <c r="CO126" s="24">
        <v>43055</v>
      </c>
      <c r="CP126" s="21">
        <v>812</v>
      </c>
      <c r="CQ126" s="22">
        <v>20091</v>
      </c>
      <c r="CR126" s="21">
        <v>0</v>
      </c>
      <c r="CS126" s="22">
        <v>1</v>
      </c>
      <c r="CT126" s="22">
        <v>3</v>
      </c>
      <c r="CU126" s="22">
        <v>-2</v>
      </c>
      <c r="CV126" s="21">
        <f t="shared" si="35"/>
        <v>11000000</v>
      </c>
      <c r="CW126" s="23">
        <v>-11000000</v>
      </c>
      <c r="CX126" s="22" t="s">
        <v>522</v>
      </c>
      <c r="CY126" s="22">
        <v>1</v>
      </c>
      <c r="CZ126" s="20">
        <v>43055.636400462965</v>
      </c>
      <c r="DA126" s="22" t="s">
        <v>501</v>
      </c>
      <c r="DB126" s="21">
        <v>6833662</v>
      </c>
      <c r="DC126" s="22" t="s">
        <v>521</v>
      </c>
      <c r="DD126" s="22">
        <v>86011</v>
      </c>
      <c r="DE126" s="22">
        <v>2</v>
      </c>
      <c r="DF126" s="22">
        <v>0</v>
      </c>
      <c r="DG126" s="22">
        <v>0</v>
      </c>
      <c r="DH126" s="22" t="s">
        <v>490</v>
      </c>
      <c r="DI126" s="22">
        <v>0</v>
      </c>
      <c r="DJ126" s="22">
        <v>0</v>
      </c>
      <c r="DK126" s="22">
        <v>0</v>
      </c>
      <c r="DL126" s="22" t="s">
        <v>499</v>
      </c>
      <c r="DM126" s="26">
        <v>43055.647916666669</v>
      </c>
      <c r="DN126" s="20" t="s">
        <v>520</v>
      </c>
      <c r="DO126" s="22">
        <v>0</v>
      </c>
      <c r="DP126" s="59" t="s">
        <v>519</v>
      </c>
      <c r="DQ126" s="22" t="s">
        <v>518</v>
      </c>
      <c r="DR126" s="22">
        <v>0</v>
      </c>
      <c r="DS126" s="22">
        <v>0</v>
      </c>
      <c r="DT126" s="22">
        <v>0</v>
      </c>
      <c r="DU126" s="22">
        <v>0</v>
      </c>
      <c r="DV126" s="22">
        <v>0</v>
      </c>
      <c r="DW126" s="22">
        <v>0</v>
      </c>
      <c r="DX126" s="25" t="s">
        <v>32</v>
      </c>
      <c r="DY126" s="25" t="s">
        <v>73</v>
      </c>
      <c r="DZ126" s="22">
        <v>0</v>
      </c>
      <c r="EA126" s="22">
        <v>0</v>
      </c>
      <c r="EB126" s="22">
        <v>0</v>
      </c>
      <c r="EC126" s="22" t="s">
        <v>496</v>
      </c>
      <c r="ED126" s="22">
        <v>0</v>
      </c>
      <c r="EE126" s="22" t="s">
        <v>21</v>
      </c>
      <c r="EF126" s="22">
        <v>0</v>
      </c>
      <c r="EG126" s="22" t="s">
        <v>490</v>
      </c>
      <c r="EH126" s="25">
        <v>28857754</v>
      </c>
      <c r="EI126" s="21">
        <v>0</v>
      </c>
      <c r="EJ126" s="22">
        <v>3</v>
      </c>
      <c r="EK126" s="22">
        <v>0</v>
      </c>
      <c r="EL126" s="22" t="s">
        <v>490</v>
      </c>
      <c r="EM126" s="22">
        <v>0</v>
      </c>
      <c r="EN126" s="22">
        <v>0</v>
      </c>
      <c r="EO126" s="22" t="s">
        <v>490</v>
      </c>
      <c r="EP126" s="22">
        <v>1</v>
      </c>
      <c r="EQ126" s="22">
        <v>0</v>
      </c>
      <c r="ER126" s="21">
        <v>4</v>
      </c>
      <c r="ES126" s="21">
        <v>5</v>
      </c>
      <c r="ET126" s="21">
        <v>0</v>
      </c>
      <c r="EU126" s="22" t="s">
        <v>490</v>
      </c>
      <c r="EV126" s="22" t="s">
        <v>517</v>
      </c>
      <c r="EW126" s="22">
        <v>0</v>
      </c>
      <c r="EX126" s="22">
        <v>0</v>
      </c>
      <c r="EY126" s="22">
        <v>0</v>
      </c>
      <c r="EZ126" s="22">
        <v>0</v>
      </c>
      <c r="FA126" s="22" t="s">
        <v>490</v>
      </c>
      <c r="FB126" s="22">
        <v>0</v>
      </c>
      <c r="FC126" s="21">
        <v>0</v>
      </c>
      <c r="FD126" s="21" t="s">
        <v>494</v>
      </c>
      <c r="FE126" s="22">
        <v>0</v>
      </c>
      <c r="FF126" s="21" t="s">
        <v>493</v>
      </c>
      <c r="FG126" s="22" t="s">
        <v>492</v>
      </c>
      <c r="FH126" s="22">
        <v>0</v>
      </c>
      <c r="FI126" s="22" t="s">
        <v>491</v>
      </c>
      <c r="FJ126" s="22">
        <v>0</v>
      </c>
      <c r="FK126" s="22" t="s">
        <v>503</v>
      </c>
      <c r="FL126" s="22">
        <v>-11000000</v>
      </c>
      <c r="FM126" s="22" t="s">
        <v>490</v>
      </c>
      <c r="FN126" s="22">
        <v>0</v>
      </c>
      <c r="FO126" s="22">
        <v>0</v>
      </c>
      <c r="FP126" s="22" t="s">
        <v>490</v>
      </c>
      <c r="FQ126" s="22">
        <v>0</v>
      </c>
      <c r="FR126" s="22">
        <v>0</v>
      </c>
      <c r="FS126" s="25" t="s">
        <v>20</v>
      </c>
      <c r="FT126" s="22">
        <v>0</v>
      </c>
      <c r="FU126" s="26">
        <v>43055.647916666669</v>
      </c>
      <c r="FV126" s="20" t="s">
        <v>21</v>
      </c>
      <c r="FW126" s="22">
        <v>0</v>
      </c>
      <c r="FX126" s="22">
        <v>0</v>
      </c>
      <c r="FY126" s="22">
        <v>0</v>
      </c>
      <c r="FZ126" s="22">
        <v>43055</v>
      </c>
      <c r="GA126" s="34" t="s">
        <v>490</v>
      </c>
      <c r="GB126" s="4"/>
    </row>
    <row r="127" spans="1:184">
      <c r="A127" s="32">
        <v>43055</v>
      </c>
      <c r="B127" s="20">
        <v>43055.498518518521</v>
      </c>
      <c r="C127" s="21">
        <v>9969905</v>
      </c>
      <c r="D127" s="22" t="s">
        <v>407</v>
      </c>
      <c r="E127" s="22" t="s">
        <v>38</v>
      </c>
      <c r="F127" s="67">
        <v>41449320</v>
      </c>
      <c r="G127" s="44"/>
      <c r="H127" s="44"/>
      <c r="I127" s="44"/>
      <c r="J127" s="44" t="s">
        <v>15</v>
      </c>
      <c r="K127" s="44"/>
      <c r="L127" s="44"/>
      <c r="M127" s="25" t="str">
        <f t="shared" si="27"/>
        <v>MATCH</v>
      </c>
      <c r="N127" s="64">
        <v>455082920</v>
      </c>
      <c r="O127" s="25" t="str">
        <f t="shared" si="28"/>
        <v>MATCH</v>
      </c>
      <c r="P127" s="64">
        <v>4032034.6712000002</v>
      </c>
      <c r="Q127" s="68">
        <v>43056</v>
      </c>
      <c r="R127" s="68">
        <v>43055.498518518521</v>
      </c>
      <c r="S127" s="44" t="s">
        <v>405</v>
      </c>
      <c r="T127" s="44"/>
      <c r="U127" s="44"/>
      <c r="V127" s="44"/>
      <c r="W127" s="44"/>
      <c r="X127" s="25" t="str">
        <f t="shared" si="29"/>
        <v>MATCH</v>
      </c>
      <c r="Y127" s="69">
        <v>7498167</v>
      </c>
      <c r="Z127" s="25" t="str">
        <f t="shared" si="30"/>
        <v>MATCH</v>
      </c>
      <c r="AA127" s="44" t="s">
        <v>1</v>
      </c>
      <c r="AB127" s="44" t="s">
        <v>11</v>
      </c>
      <c r="AC127" s="44"/>
      <c r="AD127" s="44" t="s">
        <v>23</v>
      </c>
      <c r="AE127" s="44" t="s">
        <v>64</v>
      </c>
      <c r="AF127" s="44" t="s">
        <v>20</v>
      </c>
      <c r="AG127" s="44"/>
      <c r="AH127" s="44"/>
      <c r="AI127" s="44" t="s">
        <v>33</v>
      </c>
      <c r="AJ127" s="44" t="s">
        <v>48</v>
      </c>
      <c r="AK127" s="44" t="s">
        <v>33</v>
      </c>
      <c r="AL127" s="44"/>
      <c r="AM127" s="44"/>
      <c r="AN127" s="44"/>
      <c r="AO127" s="44"/>
      <c r="AP127" s="44"/>
      <c r="AQ127" s="25" t="str">
        <f t="shared" si="31"/>
        <v>MATCH</v>
      </c>
      <c r="AR127" s="44" t="s">
        <v>296</v>
      </c>
      <c r="AS127" s="44"/>
      <c r="AT127" s="25" t="str">
        <f t="shared" si="32"/>
        <v>MATCH</v>
      </c>
      <c r="AU127" s="44" t="s">
        <v>295</v>
      </c>
      <c r="AV127" s="44"/>
      <c r="AW127" s="44"/>
      <c r="AX127" s="44"/>
      <c r="AY127" s="44"/>
      <c r="AZ127" s="44" t="s">
        <v>61</v>
      </c>
      <c r="BA127" s="44" t="s">
        <v>61</v>
      </c>
      <c r="BB127" s="44"/>
      <c r="BC127" s="44" t="s">
        <v>60</v>
      </c>
      <c r="BD127" s="44"/>
      <c r="BE127" s="44" t="s">
        <v>59</v>
      </c>
      <c r="BF127" s="44" t="s">
        <v>58</v>
      </c>
      <c r="BG127" s="44" t="s">
        <v>58</v>
      </c>
      <c r="BH127" s="44" t="s">
        <v>57</v>
      </c>
      <c r="BI127" s="44" t="s">
        <v>56</v>
      </c>
      <c r="BJ127" s="44"/>
      <c r="BK127" s="44" t="s">
        <v>55</v>
      </c>
      <c r="BL127" s="44"/>
      <c r="BM127" s="44"/>
      <c r="BN127" s="44"/>
      <c r="BO127" s="44"/>
      <c r="BP127" s="44"/>
      <c r="BQ127" s="44"/>
      <c r="BR127" s="44" t="s">
        <v>404</v>
      </c>
      <c r="BS127" s="44" t="s">
        <v>374</v>
      </c>
      <c r="BT127" s="44" t="s">
        <v>403</v>
      </c>
      <c r="BU127" s="44" t="s">
        <v>402</v>
      </c>
      <c r="BV127" s="44" t="s">
        <v>165</v>
      </c>
      <c r="BW127" s="44" t="s">
        <v>401</v>
      </c>
      <c r="BX127" s="25" t="str">
        <f t="shared" si="33"/>
        <v>MATCH</v>
      </c>
      <c r="BY127" s="69">
        <v>28852471</v>
      </c>
      <c r="BZ127" s="25" t="str">
        <f t="shared" si="34"/>
        <v>MATCH</v>
      </c>
      <c r="CA127" s="22" t="s">
        <v>11</v>
      </c>
      <c r="CB127" s="22"/>
      <c r="CC127" s="22"/>
      <c r="CD127" s="22" t="s">
        <v>22</v>
      </c>
      <c r="CE127" s="22" t="s">
        <v>22</v>
      </c>
      <c r="CF127" s="22"/>
      <c r="CG127" s="22"/>
      <c r="CH127" s="22"/>
      <c r="CI127" s="22" t="s">
        <v>21</v>
      </c>
      <c r="CJ127" s="22" t="s">
        <v>1</v>
      </c>
      <c r="CK127" s="22"/>
      <c r="CL127" s="34"/>
      <c r="CM127" s="51"/>
      <c r="CN127" s="54">
        <f>LOOKUP(Y127,SACM!$A$2:$A$163,SACM!$A$2:$A$163)</f>
        <v>7498167</v>
      </c>
      <c r="CO127" s="24">
        <v>43056</v>
      </c>
      <c r="CP127" s="21">
        <v>376</v>
      </c>
      <c r="CQ127" s="22">
        <v>18097</v>
      </c>
      <c r="CR127" s="21">
        <v>1</v>
      </c>
      <c r="CS127" s="22">
        <v>1</v>
      </c>
      <c r="CT127" s="22">
        <v>1</v>
      </c>
      <c r="CU127" s="22">
        <v>3</v>
      </c>
      <c r="CV127" s="21">
        <f t="shared" si="35"/>
        <v>455082920</v>
      </c>
      <c r="CW127" s="23">
        <v>-455082920</v>
      </c>
      <c r="CX127" s="22" t="s">
        <v>542</v>
      </c>
      <c r="CY127" s="22">
        <v>1</v>
      </c>
      <c r="CZ127" s="20">
        <v>43045.584178240744</v>
      </c>
      <c r="DA127" s="22" t="s">
        <v>501</v>
      </c>
      <c r="DB127" s="21">
        <v>6816746</v>
      </c>
      <c r="DC127" s="22" t="s">
        <v>580</v>
      </c>
      <c r="DD127" s="22">
        <v>85677</v>
      </c>
      <c r="DE127" s="22">
        <v>3</v>
      </c>
      <c r="DF127" s="22">
        <v>0</v>
      </c>
      <c r="DG127" s="22">
        <v>0</v>
      </c>
      <c r="DH127" s="22" t="s">
        <v>490</v>
      </c>
      <c r="DI127" s="22">
        <v>0</v>
      </c>
      <c r="DJ127" s="22">
        <v>0</v>
      </c>
      <c r="DK127" s="22">
        <v>0</v>
      </c>
      <c r="DL127" s="22" t="s">
        <v>499</v>
      </c>
      <c r="DM127" s="26">
        <v>43055.290185185186</v>
      </c>
      <c r="DN127" s="20" t="s">
        <v>548</v>
      </c>
      <c r="DO127" s="22">
        <v>0</v>
      </c>
      <c r="DP127" s="59">
        <v>41449320</v>
      </c>
      <c r="DQ127" s="22" t="s">
        <v>579</v>
      </c>
      <c r="DR127" s="22">
        <v>0</v>
      </c>
      <c r="DS127" s="22">
        <v>0</v>
      </c>
      <c r="DT127" s="22">
        <v>0</v>
      </c>
      <c r="DU127" s="22">
        <v>0</v>
      </c>
      <c r="DV127" s="22">
        <v>0</v>
      </c>
      <c r="DW127" s="22">
        <v>0</v>
      </c>
      <c r="DX127" s="25" t="s">
        <v>295</v>
      </c>
      <c r="DY127" s="25" t="s">
        <v>296</v>
      </c>
      <c r="DZ127" s="22">
        <v>0</v>
      </c>
      <c r="EA127" s="22">
        <v>0</v>
      </c>
      <c r="EB127" s="22">
        <v>0</v>
      </c>
      <c r="EC127" s="22" t="s">
        <v>496</v>
      </c>
      <c r="ED127" s="22">
        <v>0</v>
      </c>
      <c r="EE127" s="22" t="s">
        <v>21</v>
      </c>
      <c r="EF127" s="22">
        <v>0</v>
      </c>
      <c r="EG127" s="22" t="s">
        <v>490</v>
      </c>
      <c r="EH127" s="25">
        <v>28852471</v>
      </c>
      <c r="EI127" s="21">
        <v>0</v>
      </c>
      <c r="EJ127" s="22">
        <v>2</v>
      </c>
      <c r="EK127" s="22">
        <v>0</v>
      </c>
      <c r="EL127" s="22" t="s">
        <v>490</v>
      </c>
      <c r="EM127" s="22">
        <v>0</v>
      </c>
      <c r="EN127" s="22">
        <v>0</v>
      </c>
      <c r="EO127" s="22" t="s">
        <v>490</v>
      </c>
      <c r="EP127" s="22">
        <v>99</v>
      </c>
      <c r="EQ127" s="22">
        <v>0</v>
      </c>
      <c r="ER127" s="21">
        <v>542</v>
      </c>
      <c r="ES127" s="21">
        <v>561</v>
      </c>
      <c r="ET127" s="21">
        <v>0</v>
      </c>
      <c r="EU127" s="22" t="s">
        <v>490</v>
      </c>
      <c r="EV127" s="22" t="s">
        <v>517</v>
      </c>
      <c r="EW127" s="22">
        <v>0</v>
      </c>
      <c r="EX127" s="22">
        <v>0</v>
      </c>
      <c r="EY127" s="22">
        <v>0</v>
      </c>
      <c r="EZ127" s="22">
        <v>0</v>
      </c>
      <c r="FA127" s="22" t="s">
        <v>490</v>
      </c>
      <c r="FB127" s="22">
        <v>0</v>
      </c>
      <c r="FC127" s="21">
        <v>0</v>
      </c>
      <c r="FD127" s="21" t="s">
        <v>494</v>
      </c>
      <c r="FE127" s="22">
        <v>0</v>
      </c>
      <c r="FF127" s="21" t="s">
        <v>493</v>
      </c>
      <c r="FG127" s="22" t="s">
        <v>492</v>
      </c>
      <c r="FH127" s="22">
        <v>0</v>
      </c>
      <c r="FI127" s="22" t="s">
        <v>491</v>
      </c>
      <c r="FJ127" s="22">
        <v>0</v>
      </c>
      <c r="FK127" s="22">
        <v>0</v>
      </c>
      <c r="FL127" s="22">
        <v>-455082920</v>
      </c>
      <c r="FM127" s="22" t="s">
        <v>490</v>
      </c>
      <c r="FN127" s="22">
        <v>0</v>
      </c>
      <c r="FO127" s="22">
        <v>0</v>
      </c>
      <c r="FP127" s="22" t="s">
        <v>490</v>
      </c>
      <c r="FQ127" s="22">
        <v>0</v>
      </c>
      <c r="FR127" s="22">
        <v>0</v>
      </c>
      <c r="FS127" s="25" t="s">
        <v>20</v>
      </c>
      <c r="FT127" s="22">
        <v>0</v>
      </c>
      <c r="FU127" s="26">
        <v>43055.290185185186</v>
      </c>
      <c r="FV127" s="20" t="s">
        <v>21</v>
      </c>
      <c r="FW127" s="22">
        <v>0</v>
      </c>
      <c r="FX127" s="22">
        <v>0</v>
      </c>
      <c r="FY127" s="22">
        <v>0</v>
      </c>
      <c r="FZ127" s="22">
        <v>43045</v>
      </c>
      <c r="GA127" s="34" t="s">
        <v>490</v>
      </c>
      <c r="GB127" s="4"/>
    </row>
    <row r="128" spans="1:184">
      <c r="A128" s="32">
        <v>43055</v>
      </c>
      <c r="B128" s="20">
        <v>43055.501701388886</v>
      </c>
      <c r="C128" s="21">
        <v>9969908</v>
      </c>
      <c r="D128" s="22" t="s">
        <v>281</v>
      </c>
      <c r="E128" s="22" t="s">
        <v>38</v>
      </c>
      <c r="F128" s="67">
        <v>11863096</v>
      </c>
      <c r="G128" s="44"/>
      <c r="H128" s="44"/>
      <c r="I128" s="44"/>
      <c r="J128" s="44" t="s">
        <v>279</v>
      </c>
      <c r="K128" s="44"/>
      <c r="L128" s="44"/>
      <c r="M128" s="25" t="str">
        <f t="shared" si="27"/>
        <v>MATCH</v>
      </c>
      <c r="N128" s="64">
        <v>4000000</v>
      </c>
      <c r="O128" s="25" t="str">
        <f t="shared" si="28"/>
        <v>MATCH</v>
      </c>
      <c r="P128" s="64">
        <v>3034400</v>
      </c>
      <c r="Q128" s="68">
        <v>43056</v>
      </c>
      <c r="R128" s="68">
        <v>43055.501701388886</v>
      </c>
      <c r="S128" s="44" t="s">
        <v>169</v>
      </c>
      <c r="T128" s="44"/>
      <c r="U128" s="44"/>
      <c r="V128" s="44"/>
      <c r="W128" s="44"/>
      <c r="X128" s="25" t="str">
        <f t="shared" si="29"/>
        <v>MATCH</v>
      </c>
      <c r="Y128" s="69">
        <v>7514084</v>
      </c>
      <c r="Z128" s="25" t="str">
        <f t="shared" si="30"/>
        <v>MATCH</v>
      </c>
      <c r="AA128" s="44" t="s">
        <v>1</v>
      </c>
      <c r="AB128" s="44" t="s">
        <v>6</v>
      </c>
      <c r="AC128" s="44" t="s">
        <v>278</v>
      </c>
      <c r="AD128" s="44" t="s">
        <v>22</v>
      </c>
      <c r="AE128" s="44" t="s">
        <v>34</v>
      </c>
      <c r="AF128" s="44" t="s">
        <v>20</v>
      </c>
      <c r="AG128" s="44"/>
      <c r="AH128" s="44"/>
      <c r="AI128" s="44" t="s">
        <v>33</v>
      </c>
      <c r="AJ128" s="44" t="s">
        <v>20</v>
      </c>
      <c r="AK128" s="44" t="s">
        <v>33</v>
      </c>
      <c r="AL128" s="44"/>
      <c r="AM128" s="44"/>
      <c r="AN128" s="44"/>
      <c r="AO128" s="44"/>
      <c r="AP128" s="44"/>
      <c r="AQ128" s="25" t="str">
        <f t="shared" si="31"/>
        <v>MATCH</v>
      </c>
      <c r="AR128" s="44" t="s">
        <v>173</v>
      </c>
      <c r="AS128" s="44"/>
      <c r="AT128" s="25" t="str">
        <f t="shared" si="32"/>
        <v>MATCH</v>
      </c>
      <c r="AU128" s="44" t="s">
        <v>172</v>
      </c>
      <c r="AV128" s="44"/>
      <c r="AW128" s="44"/>
      <c r="AX128" s="44"/>
      <c r="AY128" s="44" t="s">
        <v>72</v>
      </c>
      <c r="AZ128" s="44" t="s">
        <v>188</v>
      </c>
      <c r="BA128" s="44" t="s">
        <v>188</v>
      </c>
      <c r="BB128" s="44" t="s">
        <v>187</v>
      </c>
      <c r="BC128" s="44" t="s">
        <v>184</v>
      </c>
      <c r="BD128" s="44"/>
      <c r="BE128" s="44" t="s">
        <v>183</v>
      </c>
      <c r="BF128" s="44" t="s">
        <v>277</v>
      </c>
      <c r="BG128" s="44" t="s">
        <v>277</v>
      </c>
      <c r="BH128" s="44" t="s">
        <v>276</v>
      </c>
      <c r="BI128" s="44" t="s">
        <v>275</v>
      </c>
      <c r="BJ128" s="44"/>
      <c r="BK128" s="44" t="s">
        <v>274</v>
      </c>
      <c r="BL128" s="44"/>
      <c r="BM128" s="44"/>
      <c r="BN128" s="44"/>
      <c r="BO128" s="44"/>
      <c r="BP128" s="44"/>
      <c r="BQ128" s="44"/>
      <c r="BR128" s="44" t="s">
        <v>169</v>
      </c>
      <c r="BS128" s="44" t="s">
        <v>168</v>
      </c>
      <c r="BT128" s="44" t="s">
        <v>167</v>
      </c>
      <c r="BU128" s="44" t="s">
        <v>166</v>
      </c>
      <c r="BV128" s="44" t="s">
        <v>165</v>
      </c>
      <c r="BW128" s="44" t="s">
        <v>164</v>
      </c>
      <c r="BX128" s="25" t="str">
        <f t="shared" si="33"/>
        <v>MATCH</v>
      </c>
      <c r="BY128" s="69">
        <v>28852530</v>
      </c>
      <c r="BZ128" s="25" t="str">
        <f t="shared" si="34"/>
        <v>MATCH</v>
      </c>
      <c r="CA128" s="22" t="s">
        <v>6</v>
      </c>
      <c r="CB128" s="22"/>
      <c r="CC128" s="22"/>
      <c r="CD128" s="22" t="s">
        <v>23</v>
      </c>
      <c r="CE128" s="22" t="s">
        <v>22</v>
      </c>
      <c r="CF128" s="22"/>
      <c r="CG128" s="22"/>
      <c r="CH128" s="22"/>
      <c r="CI128" s="22" t="s">
        <v>21</v>
      </c>
      <c r="CJ128" s="22" t="s">
        <v>1</v>
      </c>
      <c r="CK128" s="22"/>
      <c r="CL128" s="34"/>
      <c r="CM128" s="51"/>
      <c r="CN128" s="54">
        <f>LOOKUP(Y128,SACM!$A$2:$A$163,SACM!$A$2:$A$163)</f>
        <v>7514084</v>
      </c>
      <c r="CO128" s="24">
        <v>43056</v>
      </c>
      <c r="CP128" s="21">
        <v>770</v>
      </c>
      <c r="CQ128" s="21">
        <v>20619</v>
      </c>
      <c r="CR128" s="21">
        <v>8</v>
      </c>
      <c r="CS128" s="21">
        <v>1</v>
      </c>
      <c r="CT128" s="21">
        <v>3</v>
      </c>
      <c r="CU128" s="21">
        <v>-2</v>
      </c>
      <c r="CV128" s="21">
        <f t="shared" si="35"/>
        <v>4000000</v>
      </c>
      <c r="CW128" s="23">
        <v>-4000000</v>
      </c>
      <c r="CX128" s="22" t="s">
        <v>522</v>
      </c>
      <c r="CY128" s="21">
        <v>1</v>
      </c>
      <c r="CZ128" s="20">
        <v>43055.283877314818</v>
      </c>
      <c r="DA128" s="22" t="s">
        <v>501</v>
      </c>
      <c r="DB128" s="21">
        <v>6832664</v>
      </c>
      <c r="DC128" s="22" t="s">
        <v>554</v>
      </c>
      <c r="DD128" s="21">
        <v>85982</v>
      </c>
      <c r="DE128" s="21">
        <v>2</v>
      </c>
      <c r="DF128" s="22">
        <v>0</v>
      </c>
      <c r="DG128" s="21">
        <v>0</v>
      </c>
      <c r="DH128" s="22" t="s">
        <v>490</v>
      </c>
      <c r="DI128" s="22">
        <v>0</v>
      </c>
      <c r="DJ128" s="22">
        <v>0</v>
      </c>
      <c r="DK128" s="22">
        <v>0</v>
      </c>
      <c r="DL128" s="22" t="s">
        <v>499</v>
      </c>
      <c r="DM128" s="26">
        <v>43055.293379629627</v>
      </c>
      <c r="DN128" s="20" t="s">
        <v>552</v>
      </c>
      <c r="DO128" s="22">
        <v>0</v>
      </c>
      <c r="DP128" s="59">
        <v>11863096</v>
      </c>
      <c r="DQ128" s="22" t="s">
        <v>534</v>
      </c>
      <c r="DR128" s="22">
        <v>0</v>
      </c>
      <c r="DS128" s="22">
        <v>0</v>
      </c>
      <c r="DT128" s="22">
        <v>0</v>
      </c>
      <c r="DU128" s="21">
        <v>0</v>
      </c>
      <c r="DV128" s="21">
        <v>0</v>
      </c>
      <c r="DW128" s="22">
        <v>0</v>
      </c>
      <c r="DX128" s="25" t="s">
        <v>172</v>
      </c>
      <c r="DY128" s="25" t="s">
        <v>173</v>
      </c>
      <c r="DZ128" s="22">
        <v>0</v>
      </c>
      <c r="EA128" s="22">
        <v>0</v>
      </c>
      <c r="EB128" s="22">
        <v>0</v>
      </c>
      <c r="EC128" s="22" t="s">
        <v>496</v>
      </c>
      <c r="ED128" s="22">
        <v>0</v>
      </c>
      <c r="EE128" s="22" t="s">
        <v>21</v>
      </c>
      <c r="EF128" s="22">
        <v>0</v>
      </c>
      <c r="EG128" s="22" t="s">
        <v>490</v>
      </c>
      <c r="EH128" s="25">
        <v>28852530</v>
      </c>
      <c r="EI128" s="21">
        <v>0</v>
      </c>
      <c r="EJ128" s="21">
        <v>3</v>
      </c>
      <c r="EK128" s="21">
        <v>0</v>
      </c>
      <c r="EL128" s="22" t="s">
        <v>490</v>
      </c>
      <c r="EM128" s="22">
        <v>0</v>
      </c>
      <c r="EN128" s="22">
        <v>0</v>
      </c>
      <c r="EO128" s="22" t="s">
        <v>490</v>
      </c>
      <c r="EP128" s="22">
        <v>1</v>
      </c>
      <c r="EQ128" s="21">
        <v>0</v>
      </c>
      <c r="ER128" s="22">
        <v>921</v>
      </c>
      <c r="ES128" s="21">
        <v>861</v>
      </c>
      <c r="ET128" s="21">
        <v>0</v>
      </c>
      <c r="EU128" s="22" t="s">
        <v>490</v>
      </c>
      <c r="EV128" s="22" t="s">
        <v>517</v>
      </c>
      <c r="EW128" s="22">
        <v>0</v>
      </c>
      <c r="EX128" s="22">
        <v>0</v>
      </c>
      <c r="EY128" s="22">
        <v>0</v>
      </c>
      <c r="EZ128" s="22">
        <v>0</v>
      </c>
      <c r="FA128" s="22" t="s">
        <v>490</v>
      </c>
      <c r="FB128" s="22">
        <v>0</v>
      </c>
      <c r="FC128" s="22">
        <v>0</v>
      </c>
      <c r="FD128" s="22" t="s">
        <v>494</v>
      </c>
      <c r="FE128" s="22">
        <v>0</v>
      </c>
      <c r="FF128" s="22" t="s">
        <v>493</v>
      </c>
      <c r="FG128" s="22" t="s">
        <v>492</v>
      </c>
      <c r="FH128" s="22">
        <v>0</v>
      </c>
      <c r="FI128" s="22" t="s">
        <v>491</v>
      </c>
      <c r="FJ128" s="22">
        <v>0</v>
      </c>
      <c r="FK128" s="22">
        <v>0</v>
      </c>
      <c r="FL128" s="22">
        <v>-4000000</v>
      </c>
      <c r="FM128" s="21" t="s">
        <v>490</v>
      </c>
      <c r="FN128" s="22">
        <v>0</v>
      </c>
      <c r="FO128" s="22">
        <v>0</v>
      </c>
      <c r="FP128" s="22" t="s">
        <v>490</v>
      </c>
      <c r="FQ128" s="22">
        <v>0</v>
      </c>
      <c r="FR128" s="22">
        <v>0</v>
      </c>
      <c r="FS128" s="25" t="s">
        <v>20</v>
      </c>
      <c r="FT128" s="22">
        <v>0</v>
      </c>
      <c r="FU128" s="26">
        <v>43055.293379629627</v>
      </c>
      <c r="FV128" s="20" t="s">
        <v>21</v>
      </c>
      <c r="FW128" s="22">
        <v>0</v>
      </c>
      <c r="FX128" s="22">
        <v>0</v>
      </c>
      <c r="FY128" s="22">
        <v>0</v>
      </c>
      <c r="FZ128" s="22">
        <v>43055</v>
      </c>
      <c r="GA128" s="33" t="s">
        <v>490</v>
      </c>
      <c r="GB128" s="4"/>
    </row>
    <row r="129" spans="1:184">
      <c r="A129" s="32">
        <v>43055</v>
      </c>
      <c r="B129" s="20">
        <v>43055.83766203704</v>
      </c>
      <c r="C129" s="21">
        <v>9985246</v>
      </c>
      <c r="D129" s="22" t="s">
        <v>875</v>
      </c>
      <c r="E129" s="22" t="s">
        <v>38</v>
      </c>
      <c r="F129" s="67">
        <v>13498840</v>
      </c>
      <c r="G129" s="44"/>
      <c r="H129" s="44"/>
      <c r="I129" s="44"/>
      <c r="J129" s="44" t="s">
        <v>874</v>
      </c>
      <c r="K129" s="44" t="s">
        <v>865</v>
      </c>
      <c r="L129" s="44"/>
      <c r="M129" s="25" t="str">
        <f t="shared" si="27"/>
        <v>MATCH</v>
      </c>
      <c r="N129" s="64">
        <v>21036.5</v>
      </c>
      <c r="O129" s="25" t="str">
        <f t="shared" si="28"/>
        <v>MATCH</v>
      </c>
      <c r="P129" s="64">
        <v>21191.118275000001</v>
      </c>
      <c r="Q129" s="68">
        <v>43056</v>
      </c>
      <c r="R129" s="68">
        <v>43055.83766203704</v>
      </c>
      <c r="S129" s="44"/>
      <c r="T129" s="44"/>
      <c r="U129" s="44" t="s">
        <v>872</v>
      </c>
      <c r="V129" s="44"/>
      <c r="W129" s="44"/>
      <c r="X129" s="25" t="str">
        <f t="shared" si="29"/>
        <v>MATCH</v>
      </c>
      <c r="Y129" s="69">
        <v>7511461</v>
      </c>
      <c r="Z129" s="25" t="str">
        <f t="shared" si="30"/>
        <v>MATCH</v>
      </c>
      <c r="AA129" s="44" t="s">
        <v>1</v>
      </c>
      <c r="AB129" s="44" t="s">
        <v>827</v>
      </c>
      <c r="AC129" s="44"/>
      <c r="AD129" s="44" t="s">
        <v>23</v>
      </c>
      <c r="AE129" s="44" t="s">
        <v>34</v>
      </c>
      <c r="AF129" s="44" t="s">
        <v>20</v>
      </c>
      <c r="AG129" s="44"/>
      <c r="AH129" s="44"/>
      <c r="AI129" s="44" t="s">
        <v>33</v>
      </c>
      <c r="AJ129" s="44" t="s">
        <v>48</v>
      </c>
      <c r="AK129" s="44" t="s">
        <v>33</v>
      </c>
      <c r="AL129" s="44"/>
      <c r="AM129" s="44"/>
      <c r="AN129" s="44"/>
      <c r="AO129" s="44"/>
      <c r="AP129" s="44"/>
      <c r="AQ129" s="25" t="str">
        <f t="shared" si="31"/>
        <v>MATCH</v>
      </c>
      <c r="AR129" s="44" t="s">
        <v>63</v>
      </c>
      <c r="AS129" s="44"/>
      <c r="AT129" s="25" t="str">
        <f t="shared" si="32"/>
        <v>MATCH</v>
      </c>
      <c r="AU129" s="44" t="s">
        <v>121</v>
      </c>
      <c r="AV129" s="44"/>
      <c r="AW129" s="44"/>
      <c r="AX129" s="44" t="s">
        <v>873</v>
      </c>
      <c r="AY129" s="44" t="s">
        <v>62</v>
      </c>
      <c r="AZ129" s="44" t="s">
        <v>872</v>
      </c>
      <c r="BA129" s="44" t="s">
        <v>872</v>
      </c>
      <c r="BB129" s="44"/>
      <c r="BC129" s="44"/>
      <c r="BD129" s="44"/>
      <c r="BE129" s="44"/>
      <c r="BF129" s="44" t="s">
        <v>871</v>
      </c>
      <c r="BG129" s="44" t="s">
        <v>871</v>
      </c>
      <c r="BH129" s="44" t="s">
        <v>870</v>
      </c>
      <c r="BI129" s="44" t="s">
        <v>869</v>
      </c>
      <c r="BJ129" s="44"/>
      <c r="BK129" s="44" t="s">
        <v>868</v>
      </c>
      <c r="BL129" s="44"/>
      <c r="BM129" s="44"/>
      <c r="BN129" s="44"/>
      <c r="BO129" s="44"/>
      <c r="BP129" s="44"/>
      <c r="BQ129" s="44"/>
      <c r="BR129" s="44" t="s">
        <v>860</v>
      </c>
      <c r="BS129" s="44" t="s">
        <v>374</v>
      </c>
      <c r="BT129" s="44" t="s">
        <v>382</v>
      </c>
      <c r="BU129" s="44" t="s">
        <v>4</v>
      </c>
      <c r="BV129" s="44" t="s">
        <v>165</v>
      </c>
      <c r="BW129" s="44" t="s">
        <v>859</v>
      </c>
      <c r="BX129" s="25" t="str">
        <f t="shared" si="33"/>
        <v>MATCH</v>
      </c>
      <c r="BY129" s="69">
        <v>28857579</v>
      </c>
      <c r="BZ129" s="25" t="str">
        <f t="shared" si="34"/>
        <v>MATCH</v>
      </c>
      <c r="CA129" s="22" t="s">
        <v>827</v>
      </c>
      <c r="CB129" s="22"/>
      <c r="CC129" s="22"/>
      <c r="CD129" s="22" t="s">
        <v>22</v>
      </c>
      <c r="CE129" s="22" t="s">
        <v>23</v>
      </c>
      <c r="CF129" s="22"/>
      <c r="CG129" s="22"/>
      <c r="CH129" s="21">
        <v>104383</v>
      </c>
      <c r="CI129" s="22" t="s">
        <v>21</v>
      </c>
      <c r="CJ129" s="22" t="s">
        <v>1</v>
      </c>
      <c r="CK129" s="22"/>
      <c r="CL129" s="34"/>
      <c r="CM129" s="51"/>
      <c r="CN129" s="54">
        <f>LOOKUP(Y129,SACM!$A$2:$A$163,SACM!$A$2:$A$163)</f>
        <v>7511461</v>
      </c>
      <c r="CO129" s="24">
        <v>43056</v>
      </c>
      <c r="CP129" s="21">
        <v>726</v>
      </c>
      <c r="CQ129" s="21">
        <v>20328</v>
      </c>
      <c r="CR129" s="21">
        <v>5</v>
      </c>
      <c r="CS129" s="21">
        <v>1</v>
      </c>
      <c r="CT129" s="21">
        <v>0</v>
      </c>
      <c r="CU129" s="21">
        <v>63000</v>
      </c>
      <c r="CV129" s="21">
        <f t="shared" si="35"/>
        <v>21036.5</v>
      </c>
      <c r="CW129" s="23">
        <v>-21036.5</v>
      </c>
      <c r="CX129" s="22" t="s">
        <v>545</v>
      </c>
      <c r="CY129" s="21">
        <v>1</v>
      </c>
      <c r="CZ129" s="20">
        <v>43054.429756944446</v>
      </c>
      <c r="DA129" s="22" t="s">
        <v>501</v>
      </c>
      <c r="DB129" s="21">
        <v>6830041</v>
      </c>
      <c r="DC129" s="22" t="s">
        <v>571</v>
      </c>
      <c r="DD129" s="21">
        <v>85947</v>
      </c>
      <c r="DE129" s="21">
        <v>0</v>
      </c>
      <c r="DF129" s="22">
        <v>0</v>
      </c>
      <c r="DG129" s="21">
        <v>0</v>
      </c>
      <c r="DH129" s="22" t="s">
        <v>490</v>
      </c>
      <c r="DI129" s="22">
        <v>0</v>
      </c>
      <c r="DJ129" s="22">
        <v>0</v>
      </c>
      <c r="DK129" s="22">
        <v>0</v>
      </c>
      <c r="DL129" s="22" t="s">
        <v>499</v>
      </c>
      <c r="DM129" s="26">
        <v>43055.629340277781</v>
      </c>
      <c r="DN129" s="20" t="s">
        <v>544</v>
      </c>
      <c r="DO129" s="22">
        <v>0</v>
      </c>
      <c r="DP129" s="59">
        <v>13498840</v>
      </c>
      <c r="DQ129" s="22" t="s">
        <v>534</v>
      </c>
      <c r="DR129" s="22">
        <v>0</v>
      </c>
      <c r="DS129" s="22">
        <v>0</v>
      </c>
      <c r="DT129" s="22">
        <v>0</v>
      </c>
      <c r="DU129" s="21">
        <v>0</v>
      </c>
      <c r="DV129" s="21">
        <v>0</v>
      </c>
      <c r="DW129" s="22">
        <v>0</v>
      </c>
      <c r="DX129" s="25" t="s">
        <v>121</v>
      </c>
      <c r="DY129" s="25" t="s">
        <v>63</v>
      </c>
      <c r="DZ129" s="22">
        <v>0</v>
      </c>
      <c r="EA129" s="22">
        <v>0</v>
      </c>
      <c r="EB129" s="22">
        <v>0</v>
      </c>
      <c r="EC129" s="22" t="s">
        <v>496</v>
      </c>
      <c r="ED129" s="22">
        <v>0</v>
      </c>
      <c r="EE129" s="22" t="s">
        <v>21</v>
      </c>
      <c r="EF129" s="22">
        <v>0</v>
      </c>
      <c r="EG129" s="22" t="s">
        <v>490</v>
      </c>
      <c r="EH129" s="25">
        <v>28857579</v>
      </c>
      <c r="EI129" s="21">
        <v>0</v>
      </c>
      <c r="EJ129" s="21">
        <v>1</v>
      </c>
      <c r="EK129" s="21">
        <v>0</v>
      </c>
      <c r="EL129" s="22" t="s">
        <v>490</v>
      </c>
      <c r="EM129" s="22">
        <v>0</v>
      </c>
      <c r="EN129" s="22">
        <v>0</v>
      </c>
      <c r="EO129" s="22" t="s">
        <v>490</v>
      </c>
      <c r="EP129" s="22">
        <v>1</v>
      </c>
      <c r="EQ129" s="21">
        <v>0</v>
      </c>
      <c r="ER129" s="22">
        <v>2</v>
      </c>
      <c r="ES129" s="21">
        <v>501</v>
      </c>
      <c r="ET129" s="21">
        <v>0</v>
      </c>
      <c r="EU129" s="22" t="s">
        <v>490</v>
      </c>
      <c r="EV129" s="22" t="s">
        <v>524</v>
      </c>
      <c r="EW129" s="22">
        <v>0</v>
      </c>
      <c r="EX129" s="22">
        <v>0</v>
      </c>
      <c r="EY129" s="22">
        <v>0</v>
      </c>
      <c r="EZ129" s="22">
        <v>0</v>
      </c>
      <c r="FA129" s="22" t="s">
        <v>490</v>
      </c>
      <c r="FB129" s="22">
        <v>0</v>
      </c>
      <c r="FC129" s="22">
        <v>0</v>
      </c>
      <c r="FD129" s="22" t="s">
        <v>494</v>
      </c>
      <c r="FE129" s="22">
        <v>0</v>
      </c>
      <c r="FF129" s="22" t="s">
        <v>493</v>
      </c>
      <c r="FG129" s="22" t="s">
        <v>492</v>
      </c>
      <c r="FH129" s="22">
        <v>0</v>
      </c>
      <c r="FI129" s="22" t="s">
        <v>491</v>
      </c>
      <c r="FJ129" s="22">
        <v>0</v>
      </c>
      <c r="FK129" s="22">
        <v>0</v>
      </c>
      <c r="FL129" s="22">
        <v>-21036.5</v>
      </c>
      <c r="FM129" s="21" t="s">
        <v>490</v>
      </c>
      <c r="FN129" s="22">
        <v>0</v>
      </c>
      <c r="FO129" s="22">
        <v>0</v>
      </c>
      <c r="FP129" s="22" t="s">
        <v>490</v>
      </c>
      <c r="FQ129" s="22">
        <v>0</v>
      </c>
      <c r="FR129" s="22">
        <v>0</v>
      </c>
      <c r="FS129" s="25" t="s">
        <v>20</v>
      </c>
      <c r="FT129" s="22">
        <v>0</v>
      </c>
      <c r="FU129" s="26">
        <v>43055.629340277781</v>
      </c>
      <c r="FV129" s="20" t="s">
        <v>543</v>
      </c>
      <c r="FW129" s="22">
        <v>0</v>
      </c>
      <c r="FX129" s="22">
        <v>0</v>
      </c>
      <c r="FY129" s="22">
        <v>0</v>
      </c>
      <c r="FZ129" s="22">
        <v>43054</v>
      </c>
      <c r="GA129" s="33" t="s">
        <v>490</v>
      </c>
      <c r="GB129" s="4"/>
    </row>
    <row r="130" spans="1:184">
      <c r="A130" s="32">
        <v>43055</v>
      </c>
      <c r="B130" s="20">
        <v>43055.489641203705</v>
      </c>
      <c r="C130" s="21">
        <v>9969901</v>
      </c>
      <c r="D130" s="22" t="s">
        <v>298</v>
      </c>
      <c r="E130" s="22" t="s">
        <v>38</v>
      </c>
      <c r="F130" s="67">
        <v>110028400</v>
      </c>
      <c r="G130" s="44"/>
      <c r="H130" s="44"/>
      <c r="I130" s="44"/>
      <c r="J130" s="44" t="s">
        <v>157</v>
      </c>
      <c r="K130" s="44"/>
      <c r="L130" s="44"/>
      <c r="M130" s="25" t="str">
        <f t="shared" si="27"/>
        <v>MATCH</v>
      </c>
      <c r="N130" s="64">
        <v>531250</v>
      </c>
      <c r="O130" s="25" t="str">
        <f t="shared" si="28"/>
        <v>MATCH</v>
      </c>
      <c r="P130" s="64">
        <v>531250</v>
      </c>
      <c r="Q130" s="68">
        <v>43055</v>
      </c>
      <c r="R130" s="68">
        <v>43055.489641203705</v>
      </c>
      <c r="S130" s="44" t="s">
        <v>156</v>
      </c>
      <c r="T130" s="44"/>
      <c r="U130" s="44" t="s">
        <v>156</v>
      </c>
      <c r="V130" s="44"/>
      <c r="W130" s="44"/>
      <c r="X130" s="25" t="str">
        <f t="shared" si="29"/>
        <v>MATCH</v>
      </c>
      <c r="Y130" s="69">
        <v>7514076</v>
      </c>
      <c r="Z130" s="25" t="str">
        <f t="shared" si="30"/>
        <v>MATCH</v>
      </c>
      <c r="AA130" s="44" t="s">
        <v>1</v>
      </c>
      <c r="AB130" s="44" t="s">
        <v>3</v>
      </c>
      <c r="AC130" s="44"/>
      <c r="AD130" s="44" t="s">
        <v>23</v>
      </c>
      <c r="AE130" s="44" t="s">
        <v>64</v>
      </c>
      <c r="AF130" s="44" t="s">
        <v>20</v>
      </c>
      <c r="AG130" s="44"/>
      <c r="AH130" s="44"/>
      <c r="AI130" s="44" t="s">
        <v>33</v>
      </c>
      <c r="AJ130" s="44" t="s">
        <v>20</v>
      </c>
      <c r="AK130" s="44" t="s">
        <v>33</v>
      </c>
      <c r="AL130" s="44"/>
      <c r="AM130" s="44"/>
      <c r="AN130" s="44"/>
      <c r="AO130" s="44"/>
      <c r="AP130" s="44"/>
      <c r="AQ130" s="25" t="str">
        <f t="shared" si="31"/>
        <v>MATCH</v>
      </c>
      <c r="AR130" s="44" t="s">
        <v>296</v>
      </c>
      <c r="AS130" s="44"/>
      <c r="AT130" s="25" t="str">
        <f t="shared" si="32"/>
        <v>MATCH</v>
      </c>
      <c r="AU130" s="44" t="s">
        <v>295</v>
      </c>
      <c r="AV130" s="44"/>
      <c r="AW130" s="44"/>
      <c r="AX130" s="44"/>
      <c r="AY130" s="44"/>
      <c r="AZ130" s="44" t="s">
        <v>156</v>
      </c>
      <c r="BA130" s="44" t="s">
        <v>156</v>
      </c>
      <c r="BB130" s="44"/>
      <c r="BC130" s="44"/>
      <c r="BD130" s="44"/>
      <c r="BE130" s="44"/>
      <c r="BF130" s="44" t="s">
        <v>103</v>
      </c>
      <c r="BG130" s="44" t="s">
        <v>103</v>
      </c>
      <c r="BH130" s="44" t="s">
        <v>102</v>
      </c>
      <c r="BI130" s="44" t="s">
        <v>101</v>
      </c>
      <c r="BJ130" s="44"/>
      <c r="BK130" s="44" t="s">
        <v>59</v>
      </c>
      <c r="BL130" s="44"/>
      <c r="BM130" s="44"/>
      <c r="BN130" s="44"/>
      <c r="BO130" s="44"/>
      <c r="BP130" s="44"/>
      <c r="BQ130" s="44"/>
      <c r="BR130" s="44" t="s">
        <v>156</v>
      </c>
      <c r="BS130" s="44" t="s">
        <v>26</v>
      </c>
      <c r="BT130" s="44" t="s">
        <v>0</v>
      </c>
      <c r="BU130" s="44" t="s">
        <v>4</v>
      </c>
      <c r="BV130" s="44" t="s">
        <v>25</v>
      </c>
      <c r="BW130" s="44" t="s">
        <v>155</v>
      </c>
      <c r="BX130" s="25" t="str">
        <f t="shared" si="33"/>
        <v>MATCH</v>
      </c>
      <c r="BY130" s="69">
        <v>28852396</v>
      </c>
      <c r="BZ130" s="25" t="str">
        <f t="shared" si="34"/>
        <v>MATCH</v>
      </c>
      <c r="CA130" s="22" t="s">
        <v>3</v>
      </c>
      <c r="CB130" s="22"/>
      <c r="CC130" s="22"/>
      <c r="CD130" s="22" t="s">
        <v>23</v>
      </c>
      <c r="CE130" s="22" t="s">
        <v>22</v>
      </c>
      <c r="CF130" s="22"/>
      <c r="CG130" s="22"/>
      <c r="CH130" s="22"/>
      <c r="CI130" s="22" t="s">
        <v>21</v>
      </c>
      <c r="CJ130" s="22" t="s">
        <v>1</v>
      </c>
      <c r="CK130" s="22"/>
      <c r="CL130" s="34"/>
      <c r="CM130" s="51"/>
      <c r="CN130" s="54">
        <f>LOOKUP(Y130,SACM!$A$2:$A$163,SACM!$A$2:$A$163)</f>
        <v>7514076</v>
      </c>
      <c r="CO130" s="24">
        <v>43055</v>
      </c>
      <c r="CP130" s="21">
        <v>6</v>
      </c>
      <c r="CQ130" s="21">
        <v>0</v>
      </c>
      <c r="CR130" s="21">
        <v>0</v>
      </c>
      <c r="CS130" s="21">
        <v>1</v>
      </c>
      <c r="CT130" s="21">
        <v>1</v>
      </c>
      <c r="CU130" s="21">
        <v>0</v>
      </c>
      <c r="CV130" s="21">
        <f t="shared" si="35"/>
        <v>531250</v>
      </c>
      <c r="CW130" s="23">
        <v>-531250</v>
      </c>
      <c r="CX130" s="22">
        <v>0</v>
      </c>
      <c r="CY130" s="21">
        <v>0</v>
      </c>
      <c r="CZ130" s="20">
        <v>43055.271365740744</v>
      </c>
      <c r="DA130" s="22" t="s">
        <v>501</v>
      </c>
      <c r="DB130" s="21">
        <v>6832656</v>
      </c>
      <c r="DC130" s="22" t="s">
        <v>709</v>
      </c>
      <c r="DD130" s="21">
        <v>0</v>
      </c>
      <c r="DE130" s="21">
        <v>0</v>
      </c>
      <c r="DF130" s="22">
        <v>0</v>
      </c>
      <c r="DG130" s="21">
        <v>0</v>
      </c>
      <c r="DH130" s="22" t="s">
        <v>490</v>
      </c>
      <c r="DI130" s="22">
        <v>0</v>
      </c>
      <c r="DJ130" s="22">
        <v>0</v>
      </c>
      <c r="DK130" s="22">
        <v>0</v>
      </c>
      <c r="DL130" s="22" t="s">
        <v>499</v>
      </c>
      <c r="DM130" s="26">
        <v>43055.281307870369</v>
      </c>
      <c r="DN130" s="20" t="s">
        <v>513</v>
      </c>
      <c r="DO130" s="22" t="s">
        <v>499</v>
      </c>
      <c r="DP130" s="59">
        <v>110028400</v>
      </c>
      <c r="DQ130" s="22" t="s">
        <v>512</v>
      </c>
      <c r="DR130" s="22">
        <v>0</v>
      </c>
      <c r="DS130" s="22" t="s">
        <v>499</v>
      </c>
      <c r="DT130" s="22">
        <v>0</v>
      </c>
      <c r="DU130" s="21">
        <v>0</v>
      </c>
      <c r="DV130" s="21">
        <v>0</v>
      </c>
      <c r="DW130" s="22">
        <v>0</v>
      </c>
      <c r="DX130" s="25" t="s">
        <v>295</v>
      </c>
      <c r="DY130" s="25" t="s">
        <v>296</v>
      </c>
      <c r="DZ130" s="22">
        <v>0</v>
      </c>
      <c r="EA130" s="22">
        <v>0</v>
      </c>
      <c r="EB130" s="22">
        <v>0</v>
      </c>
      <c r="EC130" s="22" t="s">
        <v>496</v>
      </c>
      <c r="ED130" s="22">
        <v>0</v>
      </c>
      <c r="EE130" s="22">
        <v>0</v>
      </c>
      <c r="EF130" s="22">
        <v>0</v>
      </c>
      <c r="EG130" s="22">
        <v>0</v>
      </c>
      <c r="EH130" s="25">
        <v>28852396</v>
      </c>
      <c r="EI130" s="21">
        <v>0</v>
      </c>
      <c r="EJ130" s="21">
        <v>0</v>
      </c>
      <c r="EK130" s="21">
        <v>0</v>
      </c>
      <c r="EL130" s="22" t="s">
        <v>499</v>
      </c>
      <c r="EM130" s="22">
        <v>0</v>
      </c>
      <c r="EN130" s="22">
        <v>0</v>
      </c>
      <c r="EO130" s="22">
        <v>0</v>
      </c>
      <c r="EP130" s="22">
        <v>0</v>
      </c>
      <c r="EQ130" s="21">
        <v>0</v>
      </c>
      <c r="ER130" s="22">
        <v>542</v>
      </c>
      <c r="ES130" s="21">
        <v>561</v>
      </c>
      <c r="ET130" s="21">
        <v>0</v>
      </c>
      <c r="EU130" s="22">
        <v>0</v>
      </c>
      <c r="EV130" s="22" t="s">
        <v>253</v>
      </c>
      <c r="EW130" s="22">
        <v>0</v>
      </c>
      <c r="EX130" s="22">
        <v>0</v>
      </c>
      <c r="EY130" s="22">
        <v>0</v>
      </c>
      <c r="EZ130" s="22">
        <v>0</v>
      </c>
      <c r="FA130" s="22">
        <v>0</v>
      </c>
      <c r="FB130" s="22">
        <v>0</v>
      </c>
      <c r="FC130" s="22">
        <v>0</v>
      </c>
      <c r="FD130" s="22">
        <v>0</v>
      </c>
      <c r="FE130" s="22">
        <v>0</v>
      </c>
      <c r="FF130" s="22">
        <v>0</v>
      </c>
      <c r="FG130" s="22">
        <v>0</v>
      </c>
      <c r="FH130" s="22">
        <v>0</v>
      </c>
      <c r="FI130" s="22" t="s">
        <v>491</v>
      </c>
      <c r="FJ130" s="22">
        <v>0</v>
      </c>
      <c r="FK130" s="22">
        <v>0</v>
      </c>
      <c r="FL130" s="22">
        <v>0</v>
      </c>
      <c r="FM130" s="21">
        <v>0</v>
      </c>
      <c r="FN130" s="22">
        <v>0</v>
      </c>
      <c r="FO130" s="22">
        <v>0</v>
      </c>
      <c r="FP130" s="22">
        <v>0</v>
      </c>
      <c r="FQ130" s="22">
        <v>0</v>
      </c>
      <c r="FR130" s="22">
        <v>0</v>
      </c>
      <c r="FS130" s="25" t="s">
        <v>20</v>
      </c>
      <c r="FT130" s="22">
        <v>0</v>
      </c>
      <c r="FU130" s="26">
        <v>43055.281307870369</v>
      </c>
      <c r="FV130" s="20">
        <v>0</v>
      </c>
      <c r="FW130" s="22">
        <v>0</v>
      </c>
      <c r="FX130" s="22">
        <v>0</v>
      </c>
      <c r="FY130" s="22">
        <v>0</v>
      </c>
      <c r="FZ130" s="22">
        <v>0</v>
      </c>
      <c r="GA130" s="33" t="s">
        <v>499</v>
      </c>
      <c r="GB130" s="4"/>
    </row>
    <row r="131" spans="1:184">
      <c r="A131" s="32">
        <v>43055</v>
      </c>
      <c r="B131" s="20">
        <v>43055.838402777779</v>
      </c>
      <c r="C131" s="21">
        <v>9985262</v>
      </c>
      <c r="D131" s="22" t="s">
        <v>867</v>
      </c>
      <c r="E131" s="22" t="s">
        <v>38</v>
      </c>
      <c r="F131" s="67" t="s">
        <v>568</v>
      </c>
      <c r="G131" s="44"/>
      <c r="H131" s="44"/>
      <c r="I131" s="44"/>
      <c r="J131" s="44" t="s">
        <v>866</v>
      </c>
      <c r="K131" s="44" t="s">
        <v>865</v>
      </c>
      <c r="L131" s="44"/>
      <c r="M131" s="25" t="str">
        <f t="shared" si="27"/>
        <v>MATCH</v>
      </c>
      <c r="N131" s="64">
        <v>39491</v>
      </c>
      <c r="O131" s="25" t="str">
        <f t="shared" si="28"/>
        <v>MATCH</v>
      </c>
      <c r="P131" s="64">
        <v>2783.3256799999999</v>
      </c>
      <c r="Q131" s="68">
        <v>43056</v>
      </c>
      <c r="R131" s="68">
        <v>43055.838402777779</v>
      </c>
      <c r="S131" s="44"/>
      <c r="T131" s="44"/>
      <c r="U131" s="44" t="s">
        <v>863</v>
      </c>
      <c r="V131" s="44"/>
      <c r="W131" s="44"/>
      <c r="X131" s="25" t="str">
        <f t="shared" si="29"/>
        <v>MATCH</v>
      </c>
      <c r="Y131" s="69">
        <v>7511462</v>
      </c>
      <c r="Z131" s="25" t="str">
        <f t="shared" si="30"/>
        <v>MATCH</v>
      </c>
      <c r="AA131" s="44" t="s">
        <v>1</v>
      </c>
      <c r="AB131" s="44" t="s">
        <v>842</v>
      </c>
      <c r="AC131" s="44"/>
      <c r="AD131" s="44" t="s">
        <v>23</v>
      </c>
      <c r="AE131" s="44" t="s">
        <v>34</v>
      </c>
      <c r="AF131" s="44" t="s">
        <v>20</v>
      </c>
      <c r="AG131" s="44"/>
      <c r="AH131" s="44"/>
      <c r="AI131" s="44" t="s">
        <v>33</v>
      </c>
      <c r="AJ131" s="44" t="s">
        <v>48</v>
      </c>
      <c r="AK131" s="44" t="s">
        <v>33</v>
      </c>
      <c r="AL131" s="44"/>
      <c r="AM131" s="44"/>
      <c r="AN131" s="44"/>
      <c r="AO131" s="44"/>
      <c r="AP131" s="44"/>
      <c r="AQ131" s="25" t="str">
        <f t="shared" si="31"/>
        <v>MATCH</v>
      </c>
      <c r="AR131" s="44" t="s">
        <v>63</v>
      </c>
      <c r="AS131" s="44"/>
      <c r="AT131" s="25" t="str">
        <f t="shared" si="32"/>
        <v>MATCH</v>
      </c>
      <c r="AU131" s="44" t="s">
        <v>121</v>
      </c>
      <c r="AV131" s="44"/>
      <c r="AW131" s="44"/>
      <c r="AX131" s="44" t="s">
        <v>864</v>
      </c>
      <c r="AY131" s="44" t="s">
        <v>62</v>
      </c>
      <c r="AZ131" s="44" t="s">
        <v>863</v>
      </c>
      <c r="BA131" s="44" t="s">
        <v>863</v>
      </c>
      <c r="BB131" s="44"/>
      <c r="BC131" s="44"/>
      <c r="BD131" s="44"/>
      <c r="BE131" s="44"/>
      <c r="BF131" s="44" t="s">
        <v>862</v>
      </c>
      <c r="BG131" s="44" t="s">
        <v>862</v>
      </c>
      <c r="BH131" s="44" t="s">
        <v>861</v>
      </c>
      <c r="BI131" s="44" t="s">
        <v>844</v>
      </c>
      <c r="BJ131" s="44"/>
      <c r="BK131" s="44" t="s">
        <v>843</v>
      </c>
      <c r="BL131" s="44"/>
      <c r="BM131" s="44"/>
      <c r="BN131" s="44"/>
      <c r="BO131" s="44"/>
      <c r="BP131" s="44"/>
      <c r="BQ131" s="44"/>
      <c r="BR131" s="44" t="s">
        <v>860</v>
      </c>
      <c r="BS131" s="44" t="s">
        <v>374</v>
      </c>
      <c r="BT131" s="44" t="s">
        <v>382</v>
      </c>
      <c r="BU131" s="44" t="s">
        <v>4</v>
      </c>
      <c r="BV131" s="44" t="s">
        <v>165</v>
      </c>
      <c r="BW131" s="44" t="s">
        <v>859</v>
      </c>
      <c r="BX131" s="25" t="str">
        <f t="shared" si="33"/>
        <v>MATCH</v>
      </c>
      <c r="BY131" s="69">
        <v>28857609</v>
      </c>
      <c r="BZ131" s="25" t="str">
        <f t="shared" si="34"/>
        <v>MATCH</v>
      </c>
      <c r="CA131" s="22" t="s">
        <v>842</v>
      </c>
      <c r="CB131" s="22"/>
      <c r="CC131" s="22"/>
      <c r="CD131" s="22" t="s">
        <v>22</v>
      </c>
      <c r="CE131" s="22" t="s">
        <v>23</v>
      </c>
      <c r="CF131" s="22"/>
      <c r="CG131" s="22"/>
      <c r="CH131" s="21">
        <v>104394</v>
      </c>
      <c r="CI131" s="22" t="s">
        <v>21</v>
      </c>
      <c r="CJ131" s="22" t="s">
        <v>1</v>
      </c>
      <c r="CK131" s="22"/>
      <c r="CL131" s="34"/>
      <c r="CM131" s="51"/>
      <c r="CN131" s="54">
        <f>LOOKUP(Y131,SACM!$A$2:$A$163,SACM!$A$2:$A$163)</f>
        <v>7511462</v>
      </c>
      <c r="CO131" s="24">
        <v>43056</v>
      </c>
      <c r="CP131" s="21">
        <v>726</v>
      </c>
      <c r="CQ131" s="21">
        <v>20328</v>
      </c>
      <c r="CR131" s="21">
        <v>43</v>
      </c>
      <c r="CS131" s="22">
        <v>1</v>
      </c>
      <c r="CT131" s="22">
        <v>0</v>
      </c>
      <c r="CU131" s="22">
        <v>67000</v>
      </c>
      <c r="CV131" s="21">
        <f t="shared" si="35"/>
        <v>39491</v>
      </c>
      <c r="CW131" s="23">
        <v>-39491</v>
      </c>
      <c r="CX131" s="22" t="s">
        <v>545</v>
      </c>
      <c r="CY131" s="22">
        <v>1</v>
      </c>
      <c r="CZ131" s="20">
        <v>43054.429768518516</v>
      </c>
      <c r="DA131" s="22" t="s">
        <v>501</v>
      </c>
      <c r="DB131" s="21">
        <v>6830042</v>
      </c>
      <c r="DC131" s="22" t="s">
        <v>569</v>
      </c>
      <c r="DD131" s="22">
        <v>85947</v>
      </c>
      <c r="DE131" s="22">
        <v>0</v>
      </c>
      <c r="DF131" s="22">
        <v>0</v>
      </c>
      <c r="DG131" s="22">
        <v>0</v>
      </c>
      <c r="DH131" s="22" t="s">
        <v>490</v>
      </c>
      <c r="DI131" s="22">
        <v>0</v>
      </c>
      <c r="DJ131" s="22">
        <v>0</v>
      </c>
      <c r="DK131" s="22">
        <v>0</v>
      </c>
      <c r="DL131" s="22" t="s">
        <v>499</v>
      </c>
      <c r="DM131" s="26">
        <v>43055.630069444444</v>
      </c>
      <c r="DN131" s="20" t="s">
        <v>544</v>
      </c>
      <c r="DO131" s="22">
        <v>0</v>
      </c>
      <c r="DP131" s="59" t="s">
        <v>568</v>
      </c>
      <c r="DQ131" s="22" t="s">
        <v>567</v>
      </c>
      <c r="DR131" s="22">
        <v>0</v>
      </c>
      <c r="DS131" s="22">
        <v>0</v>
      </c>
      <c r="DT131" s="22">
        <v>0</v>
      </c>
      <c r="DU131" s="22">
        <v>0</v>
      </c>
      <c r="DV131" s="22">
        <v>0</v>
      </c>
      <c r="DW131" s="22">
        <v>0</v>
      </c>
      <c r="DX131" s="25" t="s">
        <v>121</v>
      </c>
      <c r="DY131" s="25" t="s">
        <v>63</v>
      </c>
      <c r="DZ131" s="22">
        <v>0</v>
      </c>
      <c r="EA131" s="22">
        <v>0</v>
      </c>
      <c r="EB131" s="21">
        <v>0</v>
      </c>
      <c r="EC131" s="22" t="s">
        <v>496</v>
      </c>
      <c r="ED131" s="22">
        <v>0</v>
      </c>
      <c r="EE131" s="22" t="s">
        <v>21</v>
      </c>
      <c r="EF131" s="22">
        <v>0</v>
      </c>
      <c r="EG131" s="22" t="s">
        <v>490</v>
      </c>
      <c r="EH131" s="25">
        <v>28857609</v>
      </c>
      <c r="EI131" s="21">
        <v>0</v>
      </c>
      <c r="EJ131" s="22">
        <v>1</v>
      </c>
      <c r="EK131" s="22">
        <v>0</v>
      </c>
      <c r="EL131" s="22" t="s">
        <v>490</v>
      </c>
      <c r="EM131" s="22">
        <v>0</v>
      </c>
      <c r="EN131" s="22">
        <v>0</v>
      </c>
      <c r="EO131" s="22" t="s">
        <v>490</v>
      </c>
      <c r="EP131" s="22">
        <v>1</v>
      </c>
      <c r="EQ131" s="22">
        <v>0</v>
      </c>
      <c r="ER131" s="21">
        <v>2</v>
      </c>
      <c r="ES131" s="21">
        <v>501</v>
      </c>
      <c r="ET131" s="21">
        <v>0</v>
      </c>
      <c r="EU131" s="22" t="s">
        <v>490</v>
      </c>
      <c r="EV131" s="22" t="s">
        <v>524</v>
      </c>
      <c r="EW131" s="22">
        <v>0</v>
      </c>
      <c r="EX131" s="22">
        <v>0</v>
      </c>
      <c r="EY131" s="22">
        <v>0</v>
      </c>
      <c r="EZ131" s="22">
        <v>0</v>
      </c>
      <c r="FA131" s="22" t="s">
        <v>490</v>
      </c>
      <c r="FB131" s="22">
        <v>0</v>
      </c>
      <c r="FC131" s="21">
        <v>0</v>
      </c>
      <c r="FD131" s="21" t="s">
        <v>494</v>
      </c>
      <c r="FE131" s="22">
        <v>0</v>
      </c>
      <c r="FF131" s="21" t="s">
        <v>493</v>
      </c>
      <c r="FG131" s="22" t="s">
        <v>492</v>
      </c>
      <c r="FH131" s="22">
        <v>0</v>
      </c>
      <c r="FI131" s="22" t="s">
        <v>491</v>
      </c>
      <c r="FJ131" s="22">
        <v>0</v>
      </c>
      <c r="FK131" s="22">
        <v>0</v>
      </c>
      <c r="FL131" s="22">
        <v>-39491</v>
      </c>
      <c r="FM131" s="22" t="s">
        <v>490</v>
      </c>
      <c r="FN131" s="22">
        <v>0</v>
      </c>
      <c r="FO131" s="22">
        <v>0</v>
      </c>
      <c r="FP131" s="22" t="s">
        <v>490</v>
      </c>
      <c r="FQ131" s="22">
        <v>0</v>
      </c>
      <c r="FR131" s="22">
        <v>0</v>
      </c>
      <c r="FS131" s="25" t="s">
        <v>20</v>
      </c>
      <c r="FT131" s="22">
        <v>0</v>
      </c>
      <c r="FU131" s="26">
        <v>43055.630069444444</v>
      </c>
      <c r="FV131" s="20" t="s">
        <v>543</v>
      </c>
      <c r="FW131" s="22">
        <v>0</v>
      </c>
      <c r="FX131" s="22">
        <v>0</v>
      </c>
      <c r="FY131" s="22">
        <v>0</v>
      </c>
      <c r="FZ131" s="22">
        <v>43054</v>
      </c>
      <c r="GA131" s="34" t="s">
        <v>490</v>
      </c>
      <c r="GB131" s="4"/>
    </row>
    <row r="132" spans="1:184">
      <c r="A132" s="32">
        <v>43055</v>
      </c>
      <c r="B132" s="20">
        <v>43055.838055555556</v>
      </c>
      <c r="C132" s="21">
        <v>9985254</v>
      </c>
      <c r="D132" s="22" t="s">
        <v>858</v>
      </c>
      <c r="E132" s="22" t="s">
        <v>38</v>
      </c>
      <c r="F132" s="67">
        <v>3779</v>
      </c>
      <c r="G132" s="44"/>
      <c r="H132" s="44"/>
      <c r="I132" s="44"/>
      <c r="J132" s="44" t="s">
        <v>857</v>
      </c>
      <c r="K132" s="44" t="s">
        <v>792</v>
      </c>
      <c r="L132" s="44"/>
      <c r="M132" s="25" t="str">
        <f t="shared" si="27"/>
        <v>MATCH</v>
      </c>
      <c r="N132" s="64">
        <v>1944812</v>
      </c>
      <c r="O132" s="25" t="str">
        <f t="shared" si="28"/>
        <v>MATCH</v>
      </c>
      <c r="P132" s="64">
        <v>17231.034319999999</v>
      </c>
      <c r="Q132" s="68">
        <v>43056</v>
      </c>
      <c r="R132" s="68">
        <v>43055.838055555556</v>
      </c>
      <c r="S132" s="44" t="s">
        <v>27</v>
      </c>
      <c r="T132" s="44"/>
      <c r="U132" s="44" t="s">
        <v>856</v>
      </c>
      <c r="V132" s="44"/>
      <c r="W132" s="44"/>
      <c r="X132" s="25" t="str">
        <f t="shared" si="29"/>
        <v>MATCH</v>
      </c>
      <c r="Y132" s="69">
        <v>7512499</v>
      </c>
      <c r="Z132" s="25" t="str">
        <f t="shared" si="30"/>
        <v>MATCH</v>
      </c>
      <c r="AA132" s="44" t="s">
        <v>1</v>
      </c>
      <c r="AB132" s="44" t="s">
        <v>11</v>
      </c>
      <c r="AC132" s="44"/>
      <c r="AD132" s="44" t="s">
        <v>23</v>
      </c>
      <c r="AE132" s="44" t="s">
        <v>34</v>
      </c>
      <c r="AF132" s="44" t="s">
        <v>20</v>
      </c>
      <c r="AG132" s="44"/>
      <c r="AH132" s="44"/>
      <c r="AI132" s="44" t="s">
        <v>33</v>
      </c>
      <c r="AJ132" s="44" t="s">
        <v>20</v>
      </c>
      <c r="AK132" s="44" t="s">
        <v>33</v>
      </c>
      <c r="AL132" s="44"/>
      <c r="AM132" s="44"/>
      <c r="AN132" s="44"/>
      <c r="AO132" s="44"/>
      <c r="AP132" s="44"/>
      <c r="AQ132" s="25" t="str">
        <f t="shared" si="31"/>
        <v>MATCH</v>
      </c>
      <c r="AR132" s="44" t="s">
        <v>63</v>
      </c>
      <c r="AS132" s="44"/>
      <c r="AT132" s="25" t="str">
        <f t="shared" si="32"/>
        <v>MATCH</v>
      </c>
      <c r="AU132" s="44" t="s">
        <v>121</v>
      </c>
      <c r="AV132" s="44"/>
      <c r="AW132" s="44"/>
      <c r="AX132" s="44"/>
      <c r="AY132" s="44" t="s">
        <v>62</v>
      </c>
      <c r="AZ132" s="44" t="s">
        <v>855</v>
      </c>
      <c r="BA132" s="44" t="s">
        <v>855</v>
      </c>
      <c r="BB132" s="44"/>
      <c r="BC132" s="44"/>
      <c r="BD132" s="44"/>
      <c r="BE132" s="44"/>
      <c r="BF132" s="44" t="s">
        <v>58</v>
      </c>
      <c r="BG132" s="44" t="s">
        <v>58</v>
      </c>
      <c r="BH132" s="44" t="s">
        <v>57</v>
      </c>
      <c r="BI132" s="44" t="s">
        <v>56</v>
      </c>
      <c r="BJ132" s="44"/>
      <c r="BK132" s="44" t="s">
        <v>55</v>
      </c>
      <c r="BL132" s="44"/>
      <c r="BM132" s="44"/>
      <c r="BN132" s="44"/>
      <c r="BO132" s="44"/>
      <c r="BP132" s="44"/>
      <c r="BQ132" s="44"/>
      <c r="BR132" s="44" t="s">
        <v>786</v>
      </c>
      <c r="BS132" s="44" t="s">
        <v>374</v>
      </c>
      <c r="BT132" s="44" t="s">
        <v>382</v>
      </c>
      <c r="BU132" s="44" t="s">
        <v>381</v>
      </c>
      <c r="BV132" s="44" t="s">
        <v>165</v>
      </c>
      <c r="BW132" s="44" t="s">
        <v>785</v>
      </c>
      <c r="BX132" s="25" t="str">
        <f t="shared" si="33"/>
        <v>MATCH</v>
      </c>
      <c r="BY132" s="69">
        <v>28857597</v>
      </c>
      <c r="BZ132" s="25" t="str">
        <f t="shared" si="34"/>
        <v>MATCH</v>
      </c>
      <c r="CA132" s="22" t="s">
        <v>11</v>
      </c>
      <c r="CB132" s="22"/>
      <c r="CC132" s="22"/>
      <c r="CD132" s="22" t="s">
        <v>23</v>
      </c>
      <c r="CE132" s="22" t="s">
        <v>23</v>
      </c>
      <c r="CF132" s="22"/>
      <c r="CG132" s="22"/>
      <c r="CH132" s="21">
        <v>104389</v>
      </c>
      <c r="CI132" s="22" t="s">
        <v>21</v>
      </c>
      <c r="CJ132" s="22" t="s">
        <v>1</v>
      </c>
      <c r="CK132" s="22"/>
      <c r="CL132" s="34"/>
      <c r="CM132" s="51"/>
      <c r="CN132" s="54">
        <f>LOOKUP(Y132,SACM!$A$2:$A$163,SACM!$A$2:$A$163)</f>
        <v>7512499</v>
      </c>
      <c r="CO132" s="24">
        <v>43056</v>
      </c>
      <c r="CP132" s="21">
        <v>726</v>
      </c>
      <c r="CQ132" s="22">
        <v>19894</v>
      </c>
      <c r="CR132" s="21">
        <v>1</v>
      </c>
      <c r="CS132" s="22">
        <v>1</v>
      </c>
      <c r="CT132" s="22">
        <v>0</v>
      </c>
      <c r="CU132" s="22">
        <v>121000</v>
      </c>
      <c r="CV132" s="21">
        <f t="shared" si="35"/>
        <v>1944812</v>
      </c>
      <c r="CW132" s="23">
        <v>-1944812</v>
      </c>
      <c r="CX132" s="22" t="s">
        <v>545</v>
      </c>
      <c r="CY132" s="22">
        <v>1</v>
      </c>
      <c r="CZ132" s="20">
        <v>43054.634062500001</v>
      </c>
      <c r="DA132" s="22" t="s">
        <v>501</v>
      </c>
      <c r="DB132" s="21">
        <v>6831079</v>
      </c>
      <c r="DC132" s="22" t="s">
        <v>12</v>
      </c>
      <c r="DD132" s="22">
        <v>85961</v>
      </c>
      <c r="DE132" s="22">
        <v>0</v>
      </c>
      <c r="DF132" s="22">
        <v>0</v>
      </c>
      <c r="DG132" s="22">
        <v>0</v>
      </c>
      <c r="DH132" s="22" t="s">
        <v>490</v>
      </c>
      <c r="DI132" s="22">
        <v>0</v>
      </c>
      <c r="DJ132" s="22">
        <v>0</v>
      </c>
      <c r="DK132" s="22">
        <v>0</v>
      </c>
      <c r="DL132" s="22" t="s">
        <v>499</v>
      </c>
      <c r="DM132" s="26">
        <v>43055.629733796297</v>
      </c>
      <c r="DN132" s="20" t="s">
        <v>544</v>
      </c>
      <c r="DO132" s="22">
        <v>0</v>
      </c>
      <c r="DP132" s="59">
        <v>3779</v>
      </c>
      <c r="DQ132" s="22" t="s">
        <v>581</v>
      </c>
      <c r="DR132" s="22">
        <v>0</v>
      </c>
      <c r="DS132" s="22" t="s">
        <v>499</v>
      </c>
      <c r="DT132" s="22">
        <v>0</v>
      </c>
      <c r="DU132" s="22">
        <v>0</v>
      </c>
      <c r="DV132" s="22">
        <v>0</v>
      </c>
      <c r="DW132" s="22" t="s">
        <v>31</v>
      </c>
      <c r="DX132" s="25" t="s">
        <v>121</v>
      </c>
      <c r="DY132" s="25" t="s">
        <v>63</v>
      </c>
      <c r="DZ132" s="22">
        <v>0</v>
      </c>
      <c r="EA132" s="22">
        <v>0</v>
      </c>
      <c r="EB132" s="21">
        <v>0</v>
      </c>
      <c r="EC132" s="22" t="s">
        <v>496</v>
      </c>
      <c r="ED132" s="22">
        <v>0</v>
      </c>
      <c r="EE132" s="22" t="s">
        <v>21</v>
      </c>
      <c r="EF132" s="22">
        <v>0</v>
      </c>
      <c r="EG132" s="22" t="s">
        <v>490</v>
      </c>
      <c r="EH132" s="25">
        <v>28857597</v>
      </c>
      <c r="EI132" s="21">
        <v>0</v>
      </c>
      <c r="EJ132" s="22">
        <v>1</v>
      </c>
      <c r="EK132" s="22">
        <v>0</v>
      </c>
      <c r="EL132" s="22" t="s">
        <v>490</v>
      </c>
      <c r="EM132" s="22">
        <v>0</v>
      </c>
      <c r="EN132" s="22">
        <v>0</v>
      </c>
      <c r="EO132" s="22" t="s">
        <v>490</v>
      </c>
      <c r="EP132" s="22">
        <v>1</v>
      </c>
      <c r="EQ132" s="22">
        <v>402</v>
      </c>
      <c r="ER132" s="21">
        <v>2</v>
      </c>
      <c r="ES132" s="21">
        <v>501</v>
      </c>
      <c r="ET132" s="21">
        <v>0</v>
      </c>
      <c r="EU132" s="22" t="s">
        <v>490</v>
      </c>
      <c r="EV132" s="22" t="s">
        <v>524</v>
      </c>
      <c r="EW132" s="22">
        <v>0</v>
      </c>
      <c r="EX132" s="22">
        <v>0</v>
      </c>
      <c r="EY132" s="22">
        <v>0</v>
      </c>
      <c r="EZ132" s="22">
        <v>0</v>
      </c>
      <c r="FA132" s="22" t="s">
        <v>490</v>
      </c>
      <c r="FB132" s="22">
        <v>0</v>
      </c>
      <c r="FC132" s="21">
        <v>0</v>
      </c>
      <c r="FD132" s="21" t="s">
        <v>494</v>
      </c>
      <c r="FE132" s="22">
        <v>-1</v>
      </c>
      <c r="FF132" s="21" t="s">
        <v>493</v>
      </c>
      <c r="FG132" s="22" t="s">
        <v>492</v>
      </c>
      <c r="FH132" s="22">
        <v>0</v>
      </c>
      <c r="FI132" s="22" t="s">
        <v>491</v>
      </c>
      <c r="FJ132" s="22">
        <v>0</v>
      </c>
      <c r="FK132" s="22">
        <v>0</v>
      </c>
      <c r="FL132" s="22">
        <v>-1944812</v>
      </c>
      <c r="FM132" s="22" t="s">
        <v>490</v>
      </c>
      <c r="FN132" s="22">
        <v>0</v>
      </c>
      <c r="FO132" s="22">
        <v>0</v>
      </c>
      <c r="FP132" s="22" t="s">
        <v>490</v>
      </c>
      <c r="FQ132" s="22">
        <v>0</v>
      </c>
      <c r="FR132" s="22">
        <v>0</v>
      </c>
      <c r="FS132" s="25" t="s">
        <v>20</v>
      </c>
      <c r="FT132" s="22">
        <v>0</v>
      </c>
      <c r="FU132" s="26">
        <v>43055.629733796297</v>
      </c>
      <c r="FV132" s="20" t="s">
        <v>543</v>
      </c>
      <c r="FW132" s="22">
        <v>0</v>
      </c>
      <c r="FX132" s="22">
        <v>0</v>
      </c>
      <c r="FY132" s="22">
        <v>0</v>
      </c>
      <c r="FZ132" s="22">
        <v>43054</v>
      </c>
      <c r="GA132" s="34" t="s">
        <v>499</v>
      </c>
      <c r="GB132" s="4"/>
    </row>
    <row r="133" spans="1:184">
      <c r="A133" s="32">
        <v>43055</v>
      </c>
      <c r="B133" s="20">
        <v>43055.838252314818</v>
      </c>
      <c r="C133" s="21">
        <v>9985258</v>
      </c>
      <c r="D133" s="22" t="s">
        <v>854</v>
      </c>
      <c r="E133" s="22" t="s">
        <v>38</v>
      </c>
      <c r="F133" s="67" t="s">
        <v>578</v>
      </c>
      <c r="G133" s="44"/>
      <c r="H133" s="44"/>
      <c r="I133" s="44"/>
      <c r="J133" s="44" t="s">
        <v>853</v>
      </c>
      <c r="K133" s="44" t="s">
        <v>852</v>
      </c>
      <c r="L133" s="44"/>
      <c r="M133" s="25" t="str">
        <f t="shared" ref="M133:M167" si="36">IF(F133=DP133,"MATCH","DIFFERENCE")</f>
        <v>MATCH</v>
      </c>
      <c r="N133" s="64">
        <v>3920.77</v>
      </c>
      <c r="O133" s="25" t="str">
        <f t="shared" ref="O133:O164" si="37">IF(N133=CV133,"MATCH","DIFFERENCE")</f>
        <v>MATCH</v>
      </c>
      <c r="P133" s="64">
        <v>2975.4723530000001</v>
      </c>
      <c r="Q133" s="68">
        <v>43056</v>
      </c>
      <c r="R133" s="68">
        <v>43055.838252314818</v>
      </c>
      <c r="S133" s="44"/>
      <c r="T133" s="44"/>
      <c r="U133" s="44" t="s">
        <v>851</v>
      </c>
      <c r="V133" s="44"/>
      <c r="W133" s="44"/>
      <c r="X133" s="25" t="str">
        <f t="shared" ref="X133:X167" si="38">IF(Q133=CO133,"MATCH","DIFFERENCE")</f>
        <v>MATCH</v>
      </c>
      <c r="Y133" s="69">
        <v>7511420</v>
      </c>
      <c r="Z133" s="25" t="str">
        <f t="shared" ref="Z133:Z164" si="39">IF(Y133=CN133,"MATCH","DIFFERENCE")</f>
        <v>MATCH</v>
      </c>
      <c r="AA133" s="44" t="s">
        <v>1</v>
      </c>
      <c r="AB133" s="44" t="s">
        <v>6</v>
      </c>
      <c r="AC133" s="44"/>
      <c r="AD133" s="44" t="s">
        <v>23</v>
      </c>
      <c r="AE133" s="44" t="s">
        <v>34</v>
      </c>
      <c r="AF133" s="44" t="s">
        <v>20</v>
      </c>
      <c r="AG133" s="44"/>
      <c r="AH133" s="44"/>
      <c r="AI133" s="44" t="s">
        <v>33</v>
      </c>
      <c r="AJ133" s="44" t="s">
        <v>48</v>
      </c>
      <c r="AK133" s="44" t="s">
        <v>33</v>
      </c>
      <c r="AL133" s="44"/>
      <c r="AM133" s="44"/>
      <c r="AN133" s="44"/>
      <c r="AO133" s="44"/>
      <c r="AP133" s="44"/>
      <c r="AQ133" s="25" t="str">
        <f t="shared" ref="AQ133:AQ167" si="40">IF(AF133=FS133,"MATCH","DIFFERENCE")</f>
        <v>MATCH</v>
      </c>
      <c r="AR133" s="44" t="s">
        <v>63</v>
      </c>
      <c r="AS133" s="44"/>
      <c r="AT133" s="25" t="str">
        <f t="shared" ref="AT133:AT167" si="41">IF(AR133=DY133,"MATCH","DIFFERENCE")</f>
        <v>MATCH</v>
      </c>
      <c r="AU133" s="44" t="s">
        <v>121</v>
      </c>
      <c r="AV133" s="44"/>
      <c r="AW133" s="44"/>
      <c r="AX133" s="44"/>
      <c r="AY133" s="44" t="s">
        <v>62</v>
      </c>
      <c r="AZ133" s="44" t="s">
        <v>851</v>
      </c>
      <c r="BA133" s="44" t="s">
        <v>851</v>
      </c>
      <c r="BB133" s="44"/>
      <c r="BC133" s="44"/>
      <c r="BD133" s="44"/>
      <c r="BE133" s="44"/>
      <c r="BF133" s="44" t="s">
        <v>850</v>
      </c>
      <c r="BG133" s="44" t="s">
        <v>850</v>
      </c>
      <c r="BH133" s="44" t="s">
        <v>849</v>
      </c>
      <c r="BI133" s="44" t="s">
        <v>848</v>
      </c>
      <c r="BJ133" s="44"/>
      <c r="BK133" s="44" t="s">
        <v>274</v>
      </c>
      <c r="BL133" s="44"/>
      <c r="BM133" s="44"/>
      <c r="BN133" s="44"/>
      <c r="BO133" s="44"/>
      <c r="BP133" s="44"/>
      <c r="BQ133" s="44"/>
      <c r="BR133" s="44" t="s">
        <v>236</v>
      </c>
      <c r="BS133" s="44" t="s">
        <v>235</v>
      </c>
      <c r="BT133" s="44" t="s">
        <v>0</v>
      </c>
      <c r="BU133" s="44" t="s">
        <v>4</v>
      </c>
      <c r="BV133" s="44" t="s">
        <v>234</v>
      </c>
      <c r="BW133" s="44" t="s">
        <v>233</v>
      </c>
      <c r="BX133" s="25" t="str">
        <f t="shared" ref="BX133:BX167" si="42">IF(AU133=DX133,"MATCH","DIFFERENCE")</f>
        <v>MATCH</v>
      </c>
      <c r="BY133" s="69">
        <v>28857603</v>
      </c>
      <c r="BZ133" s="25" t="str">
        <f t="shared" ref="BZ133:BZ164" si="43">IF(BY133=EH133,"MATCH","DIFFERENCE")</f>
        <v>MATCH</v>
      </c>
      <c r="CA133" s="22" t="s">
        <v>6</v>
      </c>
      <c r="CB133" s="22"/>
      <c r="CC133" s="22"/>
      <c r="CD133" s="22" t="s">
        <v>22</v>
      </c>
      <c r="CE133" s="22" t="s">
        <v>22</v>
      </c>
      <c r="CF133" s="22"/>
      <c r="CG133" s="22"/>
      <c r="CH133" s="21">
        <v>104391</v>
      </c>
      <c r="CI133" s="22" t="s">
        <v>21</v>
      </c>
      <c r="CJ133" s="22" t="s">
        <v>1</v>
      </c>
      <c r="CK133" s="22"/>
      <c r="CL133" s="34"/>
      <c r="CM133" s="51"/>
      <c r="CN133" s="54">
        <f>LOOKUP(Y133,SACM!$A$2:$A$163,SACM!$A$2:$A$163)</f>
        <v>7511420</v>
      </c>
      <c r="CO133" s="24">
        <v>43056</v>
      </c>
      <c r="CP133" s="21">
        <v>726</v>
      </c>
      <c r="CQ133" s="22">
        <v>19848</v>
      </c>
      <c r="CR133" s="21">
        <v>8</v>
      </c>
      <c r="CS133" s="22">
        <v>1</v>
      </c>
      <c r="CT133" s="22">
        <v>0</v>
      </c>
      <c r="CU133" s="22">
        <v>54000</v>
      </c>
      <c r="CV133" s="21">
        <f t="shared" ref="CV133:CV164" si="44">CW133*-1</f>
        <v>3920.77</v>
      </c>
      <c r="CW133" s="23">
        <v>-3920.77</v>
      </c>
      <c r="CX133" s="22" t="s">
        <v>545</v>
      </c>
      <c r="CY133" s="22">
        <v>1</v>
      </c>
      <c r="CZ133" s="20">
        <v>43054.422905092593</v>
      </c>
      <c r="DA133" s="22" t="s">
        <v>501</v>
      </c>
      <c r="DB133" s="21">
        <v>6830000</v>
      </c>
      <c r="DC133" s="22" t="s">
        <v>5</v>
      </c>
      <c r="DD133" s="22">
        <v>85946</v>
      </c>
      <c r="DE133" s="22">
        <v>0</v>
      </c>
      <c r="DF133" s="22">
        <v>0</v>
      </c>
      <c r="DG133" s="22">
        <v>0</v>
      </c>
      <c r="DH133" s="22" t="s">
        <v>490</v>
      </c>
      <c r="DI133" s="22">
        <v>0</v>
      </c>
      <c r="DJ133" s="22">
        <v>0</v>
      </c>
      <c r="DK133" s="22">
        <v>0</v>
      </c>
      <c r="DL133" s="22" t="s">
        <v>499</v>
      </c>
      <c r="DM133" s="26">
        <v>43055.629930555559</v>
      </c>
      <c r="DN133" s="20" t="s">
        <v>544</v>
      </c>
      <c r="DO133" s="22">
        <v>0</v>
      </c>
      <c r="DP133" s="59" t="s">
        <v>578</v>
      </c>
      <c r="DQ133" s="22" t="s">
        <v>577</v>
      </c>
      <c r="DR133" s="22">
        <v>0</v>
      </c>
      <c r="DS133" s="22">
        <v>0</v>
      </c>
      <c r="DT133" s="22">
        <v>0</v>
      </c>
      <c r="DU133" s="22">
        <v>0</v>
      </c>
      <c r="DV133" s="22">
        <v>0</v>
      </c>
      <c r="DW133" s="22">
        <v>0</v>
      </c>
      <c r="DX133" s="25" t="s">
        <v>121</v>
      </c>
      <c r="DY133" s="25" t="s">
        <v>63</v>
      </c>
      <c r="DZ133" s="22">
        <v>0</v>
      </c>
      <c r="EA133" s="22">
        <v>0</v>
      </c>
      <c r="EB133" s="21">
        <v>0</v>
      </c>
      <c r="EC133" s="22" t="s">
        <v>496</v>
      </c>
      <c r="ED133" s="22">
        <v>0</v>
      </c>
      <c r="EE133" s="22" t="s">
        <v>21</v>
      </c>
      <c r="EF133" s="22">
        <v>0</v>
      </c>
      <c r="EG133" s="22" t="s">
        <v>490</v>
      </c>
      <c r="EH133" s="25">
        <v>28857603</v>
      </c>
      <c r="EI133" s="21">
        <v>0</v>
      </c>
      <c r="EJ133" s="22">
        <v>1</v>
      </c>
      <c r="EK133" s="22">
        <v>0</v>
      </c>
      <c r="EL133" s="22" t="s">
        <v>490</v>
      </c>
      <c r="EM133" s="22">
        <v>0</v>
      </c>
      <c r="EN133" s="22">
        <v>0</v>
      </c>
      <c r="EO133" s="22" t="s">
        <v>490</v>
      </c>
      <c r="EP133" s="22">
        <v>1</v>
      </c>
      <c r="EQ133" s="22">
        <v>0</v>
      </c>
      <c r="ER133" s="21">
        <v>2</v>
      </c>
      <c r="ES133" s="21">
        <v>501</v>
      </c>
      <c r="ET133" s="21">
        <v>0</v>
      </c>
      <c r="EU133" s="22" t="s">
        <v>490</v>
      </c>
      <c r="EV133" s="22" t="s">
        <v>524</v>
      </c>
      <c r="EW133" s="22">
        <v>0</v>
      </c>
      <c r="EX133" s="22">
        <v>0</v>
      </c>
      <c r="EY133" s="22">
        <v>0</v>
      </c>
      <c r="EZ133" s="22">
        <v>0</v>
      </c>
      <c r="FA133" s="22" t="s">
        <v>490</v>
      </c>
      <c r="FB133" s="22">
        <v>0</v>
      </c>
      <c r="FC133" s="21">
        <v>0</v>
      </c>
      <c r="FD133" s="21" t="s">
        <v>494</v>
      </c>
      <c r="FE133" s="22">
        <v>0</v>
      </c>
      <c r="FF133" s="21" t="s">
        <v>493</v>
      </c>
      <c r="FG133" s="22" t="s">
        <v>492</v>
      </c>
      <c r="FH133" s="22">
        <v>0</v>
      </c>
      <c r="FI133" s="22" t="s">
        <v>491</v>
      </c>
      <c r="FJ133" s="22">
        <v>0</v>
      </c>
      <c r="FK133" s="22">
        <v>0</v>
      </c>
      <c r="FL133" s="22">
        <v>-3920.77</v>
      </c>
      <c r="FM133" s="22" t="s">
        <v>490</v>
      </c>
      <c r="FN133" s="22">
        <v>0</v>
      </c>
      <c r="FO133" s="22">
        <v>0</v>
      </c>
      <c r="FP133" s="22" t="s">
        <v>490</v>
      </c>
      <c r="FQ133" s="22">
        <v>0</v>
      </c>
      <c r="FR133" s="22">
        <v>0</v>
      </c>
      <c r="FS133" s="25" t="s">
        <v>20</v>
      </c>
      <c r="FT133" s="22">
        <v>0</v>
      </c>
      <c r="FU133" s="26">
        <v>43055.629930555559</v>
      </c>
      <c r="FV133" s="20" t="s">
        <v>543</v>
      </c>
      <c r="FW133" s="22">
        <v>0</v>
      </c>
      <c r="FX133" s="22">
        <v>0</v>
      </c>
      <c r="FY133" s="22">
        <v>0</v>
      </c>
      <c r="FZ133" s="22">
        <v>43054</v>
      </c>
      <c r="GA133" s="34" t="s">
        <v>490</v>
      </c>
      <c r="GB133" s="4"/>
    </row>
    <row r="134" spans="1:184">
      <c r="A134" s="32">
        <v>43055</v>
      </c>
      <c r="B134" s="20">
        <v>43055.838368055556</v>
      </c>
      <c r="C134" s="21">
        <v>9985261</v>
      </c>
      <c r="D134" s="22" t="s">
        <v>847</v>
      </c>
      <c r="E134" s="22" t="s">
        <v>38</v>
      </c>
      <c r="F134" s="67">
        <v>8033896361</v>
      </c>
      <c r="G134" s="44"/>
      <c r="H134" s="44"/>
      <c r="I134" s="44"/>
      <c r="J134" s="44" t="s">
        <v>568</v>
      </c>
      <c r="K134" s="44"/>
      <c r="L134" s="44"/>
      <c r="M134" s="25" t="str">
        <f t="shared" si="36"/>
        <v>MATCH</v>
      </c>
      <c r="N134" s="64">
        <v>39491</v>
      </c>
      <c r="O134" s="25" t="str">
        <f t="shared" si="37"/>
        <v>MATCH</v>
      </c>
      <c r="P134" s="64">
        <v>2783.3256799999999</v>
      </c>
      <c r="Q134" s="68">
        <v>43056</v>
      </c>
      <c r="R134" s="68">
        <v>43055.838368055556</v>
      </c>
      <c r="S134" s="44" t="s">
        <v>100</v>
      </c>
      <c r="T134" s="44"/>
      <c r="U134" s="44"/>
      <c r="V134" s="44"/>
      <c r="W134" s="44"/>
      <c r="X134" s="25" t="str">
        <f t="shared" si="38"/>
        <v>MATCH</v>
      </c>
      <c r="Y134" s="69">
        <v>7511449</v>
      </c>
      <c r="Z134" s="25" t="str">
        <f t="shared" si="39"/>
        <v>MATCH</v>
      </c>
      <c r="AA134" s="44" t="s">
        <v>1</v>
      </c>
      <c r="AB134" s="44" t="s">
        <v>842</v>
      </c>
      <c r="AC134" s="44"/>
      <c r="AD134" s="44" t="s">
        <v>23</v>
      </c>
      <c r="AE134" s="44" t="s">
        <v>64</v>
      </c>
      <c r="AF134" s="44" t="s">
        <v>20</v>
      </c>
      <c r="AG134" s="44"/>
      <c r="AH134" s="44"/>
      <c r="AI134" s="44" t="s">
        <v>33</v>
      </c>
      <c r="AJ134" s="44" t="s">
        <v>48</v>
      </c>
      <c r="AK134" s="44" t="s">
        <v>33</v>
      </c>
      <c r="AL134" s="44"/>
      <c r="AM134" s="44"/>
      <c r="AN134" s="44"/>
      <c r="AO134" s="44"/>
      <c r="AP134" s="44"/>
      <c r="AQ134" s="25" t="str">
        <f t="shared" si="40"/>
        <v>MATCH</v>
      </c>
      <c r="AR134" s="44" t="s">
        <v>63</v>
      </c>
      <c r="AS134" s="44"/>
      <c r="AT134" s="25" t="str">
        <f t="shared" si="41"/>
        <v>MATCH</v>
      </c>
      <c r="AU134" s="44" t="s">
        <v>121</v>
      </c>
      <c r="AV134" s="44"/>
      <c r="AW134" s="44"/>
      <c r="AX134" s="44"/>
      <c r="AY134" s="44" t="s">
        <v>62</v>
      </c>
      <c r="AZ134" s="44" t="s">
        <v>61</v>
      </c>
      <c r="BA134" s="44" t="s">
        <v>61</v>
      </c>
      <c r="BB134" s="44"/>
      <c r="BC134" s="44" t="s">
        <v>60</v>
      </c>
      <c r="BD134" s="44"/>
      <c r="BE134" s="44" t="s">
        <v>59</v>
      </c>
      <c r="BF134" s="44" t="s">
        <v>846</v>
      </c>
      <c r="BG134" s="44" t="s">
        <v>846</v>
      </c>
      <c r="BH134" s="44" t="s">
        <v>845</v>
      </c>
      <c r="BI134" s="44" t="s">
        <v>844</v>
      </c>
      <c r="BJ134" s="44"/>
      <c r="BK134" s="44" t="s">
        <v>843</v>
      </c>
      <c r="BL134" s="44"/>
      <c r="BM134" s="44"/>
      <c r="BN134" s="44"/>
      <c r="BO134" s="44"/>
      <c r="BP134" s="44"/>
      <c r="BQ134" s="44"/>
      <c r="BR134" s="44" t="s">
        <v>100</v>
      </c>
      <c r="BS134" s="44" t="s">
        <v>26</v>
      </c>
      <c r="BT134" s="44" t="s">
        <v>0</v>
      </c>
      <c r="BU134" s="44" t="s">
        <v>4</v>
      </c>
      <c r="BV134" s="44" t="s">
        <v>25</v>
      </c>
      <c r="BW134" s="44" t="s">
        <v>99</v>
      </c>
      <c r="BX134" s="25" t="str">
        <f t="shared" si="42"/>
        <v>MATCH</v>
      </c>
      <c r="BY134" s="69">
        <v>28857608</v>
      </c>
      <c r="BZ134" s="25" t="str">
        <f t="shared" si="43"/>
        <v>MATCH</v>
      </c>
      <c r="CA134" s="22" t="s">
        <v>842</v>
      </c>
      <c r="CB134" s="22"/>
      <c r="CC134" s="22"/>
      <c r="CD134" s="22" t="s">
        <v>22</v>
      </c>
      <c r="CE134" s="22" t="s">
        <v>22</v>
      </c>
      <c r="CF134" s="22"/>
      <c r="CG134" s="22"/>
      <c r="CH134" s="22"/>
      <c r="CI134" s="22" t="s">
        <v>21</v>
      </c>
      <c r="CJ134" s="22" t="s">
        <v>1</v>
      </c>
      <c r="CK134" s="22"/>
      <c r="CL134" s="34"/>
      <c r="CM134" s="51"/>
      <c r="CN134" s="54">
        <f>LOOKUP(Y134,SACM!$A$2:$A$163,SACM!$A$2:$A$163)</f>
        <v>7511449</v>
      </c>
      <c r="CO134" s="24">
        <v>43056</v>
      </c>
      <c r="CP134" s="21">
        <v>0</v>
      </c>
      <c r="CQ134" s="21">
        <v>18097</v>
      </c>
      <c r="CR134" s="21">
        <v>43</v>
      </c>
      <c r="CS134" s="21">
        <v>1</v>
      </c>
      <c r="CT134" s="21">
        <v>2</v>
      </c>
      <c r="CU134" s="21">
        <v>3</v>
      </c>
      <c r="CV134" s="21">
        <f t="shared" si="44"/>
        <v>39491</v>
      </c>
      <c r="CW134" s="23">
        <v>-39491</v>
      </c>
      <c r="CX134" s="22" t="s">
        <v>547</v>
      </c>
      <c r="CY134" s="21">
        <v>1</v>
      </c>
      <c r="CZ134" s="20">
        <v>43054.429618055554</v>
      </c>
      <c r="DA134" s="22" t="s">
        <v>501</v>
      </c>
      <c r="DB134" s="21">
        <v>6830029</v>
      </c>
      <c r="DC134" s="22" t="s">
        <v>573</v>
      </c>
      <c r="DD134" s="21">
        <v>85947</v>
      </c>
      <c r="DE134" s="21">
        <v>3</v>
      </c>
      <c r="DF134" s="22">
        <v>0</v>
      </c>
      <c r="DG134" s="21">
        <v>0</v>
      </c>
      <c r="DH134" s="22" t="s">
        <v>490</v>
      </c>
      <c r="DI134" s="22">
        <v>0</v>
      </c>
      <c r="DJ134" s="22">
        <v>0</v>
      </c>
      <c r="DK134" s="22">
        <v>0</v>
      </c>
      <c r="DL134" s="22" t="s">
        <v>499</v>
      </c>
      <c r="DM134" s="26">
        <v>43055.63003472222</v>
      </c>
      <c r="DN134" s="20" t="s">
        <v>544</v>
      </c>
      <c r="DO134" s="22">
        <v>0</v>
      </c>
      <c r="DP134" s="59">
        <v>8033896361</v>
      </c>
      <c r="DQ134" s="22" t="s">
        <v>523</v>
      </c>
      <c r="DR134" s="22">
        <v>0</v>
      </c>
      <c r="DS134" s="22">
        <v>0</v>
      </c>
      <c r="DT134" s="22">
        <v>0</v>
      </c>
      <c r="DU134" s="21">
        <v>0</v>
      </c>
      <c r="DV134" s="21">
        <v>0</v>
      </c>
      <c r="DW134" s="22">
        <v>0</v>
      </c>
      <c r="DX134" s="25" t="s">
        <v>121</v>
      </c>
      <c r="DY134" s="25" t="s">
        <v>63</v>
      </c>
      <c r="DZ134" s="22">
        <v>0</v>
      </c>
      <c r="EA134" s="22">
        <v>0</v>
      </c>
      <c r="EB134" s="22">
        <v>0</v>
      </c>
      <c r="EC134" s="22" t="s">
        <v>496</v>
      </c>
      <c r="ED134" s="22">
        <v>0</v>
      </c>
      <c r="EE134" s="22" t="s">
        <v>21</v>
      </c>
      <c r="EF134" s="22">
        <v>0</v>
      </c>
      <c r="EG134" s="22" t="s">
        <v>499</v>
      </c>
      <c r="EH134" s="25">
        <v>28857608</v>
      </c>
      <c r="EI134" s="21">
        <v>0</v>
      </c>
      <c r="EJ134" s="21">
        <v>1</v>
      </c>
      <c r="EK134" s="21">
        <v>0</v>
      </c>
      <c r="EL134" s="22" t="s">
        <v>490</v>
      </c>
      <c r="EM134" s="22">
        <v>0</v>
      </c>
      <c r="EN134" s="22">
        <v>0</v>
      </c>
      <c r="EO134" s="22" t="s">
        <v>490</v>
      </c>
      <c r="EP134" s="22">
        <v>99</v>
      </c>
      <c r="EQ134" s="21">
        <v>0</v>
      </c>
      <c r="ER134" s="21">
        <v>2</v>
      </c>
      <c r="ES134" s="21">
        <v>501</v>
      </c>
      <c r="ET134" s="21">
        <v>0</v>
      </c>
      <c r="EU134" s="22" t="s">
        <v>490</v>
      </c>
      <c r="EV134" s="22" t="s">
        <v>253</v>
      </c>
      <c r="EW134" s="22">
        <v>0</v>
      </c>
      <c r="EX134" s="22">
        <v>0</v>
      </c>
      <c r="EY134" s="22">
        <v>0</v>
      </c>
      <c r="EZ134" s="22">
        <v>0</v>
      </c>
      <c r="FA134" s="22" t="s">
        <v>490</v>
      </c>
      <c r="FB134" s="22">
        <v>0</v>
      </c>
      <c r="FC134" s="21">
        <v>0</v>
      </c>
      <c r="FD134" s="21" t="s">
        <v>494</v>
      </c>
      <c r="FE134" s="22">
        <v>0</v>
      </c>
      <c r="FF134" s="21" t="s">
        <v>493</v>
      </c>
      <c r="FG134" s="22" t="s">
        <v>492</v>
      </c>
      <c r="FH134" s="22">
        <v>0</v>
      </c>
      <c r="FI134" s="22" t="s">
        <v>491</v>
      </c>
      <c r="FJ134" s="22">
        <v>0</v>
      </c>
      <c r="FK134" s="22">
        <v>0</v>
      </c>
      <c r="FL134" s="22">
        <v>-39491</v>
      </c>
      <c r="FM134" s="21" t="s">
        <v>490</v>
      </c>
      <c r="FN134" s="22">
        <v>0</v>
      </c>
      <c r="FO134" s="22">
        <v>0</v>
      </c>
      <c r="FP134" s="22" t="s">
        <v>490</v>
      </c>
      <c r="FQ134" s="22">
        <v>0</v>
      </c>
      <c r="FR134" s="22">
        <v>0</v>
      </c>
      <c r="FS134" s="25" t="s">
        <v>20</v>
      </c>
      <c r="FT134" s="22">
        <v>0</v>
      </c>
      <c r="FU134" s="26">
        <v>43055.63003472222</v>
      </c>
      <c r="FV134" s="20" t="s">
        <v>543</v>
      </c>
      <c r="FW134" s="22">
        <v>0</v>
      </c>
      <c r="FX134" s="22">
        <v>0</v>
      </c>
      <c r="FY134" s="22">
        <v>0</v>
      </c>
      <c r="FZ134" s="22">
        <v>43054</v>
      </c>
      <c r="GA134" s="33" t="s">
        <v>490</v>
      </c>
      <c r="GB134" s="4"/>
    </row>
    <row r="135" spans="1:184">
      <c r="A135" s="32">
        <v>43055</v>
      </c>
      <c r="B135" s="20">
        <v>43055.498981481483</v>
      </c>
      <c r="C135" s="21">
        <v>9969906</v>
      </c>
      <c r="D135" s="22" t="s">
        <v>396</v>
      </c>
      <c r="E135" s="22" t="s">
        <v>38</v>
      </c>
      <c r="F135" s="67">
        <v>30897541</v>
      </c>
      <c r="G135" s="44"/>
      <c r="H135" s="44"/>
      <c r="I135" s="44"/>
      <c r="J135" s="44" t="s">
        <v>395</v>
      </c>
      <c r="K135" s="44"/>
      <c r="L135" s="44"/>
      <c r="M135" s="25" t="str">
        <f t="shared" si="36"/>
        <v>MATCH</v>
      </c>
      <c r="N135" s="64">
        <v>4000000</v>
      </c>
      <c r="O135" s="25" t="str">
        <f t="shared" si="37"/>
        <v>MATCH</v>
      </c>
      <c r="P135" s="64">
        <v>4000000</v>
      </c>
      <c r="Q135" s="68">
        <v>43056</v>
      </c>
      <c r="R135" s="68">
        <v>43055.498981481483</v>
      </c>
      <c r="S135" s="44" t="s">
        <v>27</v>
      </c>
      <c r="T135" s="44"/>
      <c r="U135" s="44"/>
      <c r="V135" s="44"/>
      <c r="W135" s="44"/>
      <c r="X135" s="25" t="str">
        <f t="shared" si="38"/>
        <v>MATCH</v>
      </c>
      <c r="Y135" s="69">
        <v>7498181</v>
      </c>
      <c r="Z135" s="25" t="str">
        <f t="shared" si="39"/>
        <v>MATCH</v>
      </c>
      <c r="AA135" s="44" t="s">
        <v>1</v>
      </c>
      <c r="AB135" s="44" t="s">
        <v>3</v>
      </c>
      <c r="AC135" s="44"/>
      <c r="AD135" s="44" t="s">
        <v>23</v>
      </c>
      <c r="AE135" s="44" t="s">
        <v>64</v>
      </c>
      <c r="AF135" s="44" t="s">
        <v>394</v>
      </c>
      <c r="AG135" s="44" t="s">
        <v>393</v>
      </c>
      <c r="AH135" s="44" t="s">
        <v>392</v>
      </c>
      <c r="AI135" s="44" t="s">
        <v>33</v>
      </c>
      <c r="AJ135" s="44" t="s">
        <v>20</v>
      </c>
      <c r="AK135" s="44" t="s">
        <v>33</v>
      </c>
      <c r="AL135" s="44"/>
      <c r="AM135" s="44"/>
      <c r="AN135" s="44"/>
      <c r="AO135" s="44"/>
      <c r="AP135" s="44"/>
      <c r="AQ135" s="25" t="str">
        <f t="shared" si="40"/>
        <v>DIFFERENCE</v>
      </c>
      <c r="AR135" s="44" t="s">
        <v>296</v>
      </c>
      <c r="AS135" s="44"/>
      <c r="AT135" s="25" t="str">
        <f t="shared" si="41"/>
        <v>MATCH</v>
      </c>
      <c r="AU135" s="44" t="s">
        <v>295</v>
      </c>
      <c r="AV135" s="44"/>
      <c r="AW135" s="44"/>
      <c r="AX135" s="44"/>
      <c r="AY135" s="44"/>
      <c r="AZ135" s="44" t="s">
        <v>391</v>
      </c>
      <c r="BA135" s="44" t="s">
        <v>391</v>
      </c>
      <c r="BB135" s="44"/>
      <c r="BC135" s="44"/>
      <c r="BD135" s="44"/>
      <c r="BE135" s="44"/>
      <c r="BF135" s="44" t="s">
        <v>390</v>
      </c>
      <c r="BG135" s="44" t="s">
        <v>390</v>
      </c>
      <c r="BH135" s="44" t="s">
        <v>389</v>
      </c>
      <c r="BI135" s="44" t="s">
        <v>184</v>
      </c>
      <c r="BJ135" s="44"/>
      <c r="BK135" s="44" t="s">
        <v>183</v>
      </c>
      <c r="BL135" s="44" t="s">
        <v>388</v>
      </c>
      <c r="BM135" s="44" t="s">
        <v>388</v>
      </c>
      <c r="BN135" s="44" t="s">
        <v>387</v>
      </c>
      <c r="BO135" s="44" t="s">
        <v>101</v>
      </c>
      <c r="BP135" s="44"/>
      <c r="BQ135" s="44" t="s">
        <v>59</v>
      </c>
      <c r="BR135" s="44" t="s">
        <v>27</v>
      </c>
      <c r="BS135" s="44" t="s">
        <v>26</v>
      </c>
      <c r="BT135" s="44" t="s">
        <v>0</v>
      </c>
      <c r="BU135" s="44" t="s">
        <v>4</v>
      </c>
      <c r="BV135" s="44" t="s">
        <v>25</v>
      </c>
      <c r="BW135" s="44" t="s">
        <v>24</v>
      </c>
      <c r="BX135" s="25" t="str">
        <f t="shared" si="42"/>
        <v>MATCH</v>
      </c>
      <c r="BY135" s="69">
        <v>28852496</v>
      </c>
      <c r="BZ135" s="25" t="str">
        <f t="shared" si="43"/>
        <v>MATCH</v>
      </c>
      <c r="CA135" s="22" t="s">
        <v>3</v>
      </c>
      <c r="CB135" s="22"/>
      <c r="CC135" s="22"/>
      <c r="CD135" s="22" t="s">
        <v>23</v>
      </c>
      <c r="CE135" s="22" t="s">
        <v>22</v>
      </c>
      <c r="CF135" s="22"/>
      <c r="CG135" s="22"/>
      <c r="CH135" s="22"/>
      <c r="CI135" s="22" t="s">
        <v>21</v>
      </c>
      <c r="CJ135" s="22" t="s">
        <v>1</v>
      </c>
      <c r="CK135" s="22"/>
      <c r="CL135" s="34"/>
      <c r="CM135" s="51"/>
      <c r="CN135" s="54">
        <f>LOOKUP(Y135,SACM!$A$2:$A$163,SACM!$A$2:$A$163)</f>
        <v>7498181</v>
      </c>
      <c r="CO135" s="24">
        <v>43056</v>
      </c>
      <c r="CP135" s="21">
        <v>726</v>
      </c>
      <c r="CQ135" s="22">
        <v>21271</v>
      </c>
      <c r="CR135" s="21">
        <v>0</v>
      </c>
      <c r="CS135" s="22">
        <v>1</v>
      </c>
      <c r="CT135" s="22">
        <v>1</v>
      </c>
      <c r="CU135" s="22">
        <v>6</v>
      </c>
      <c r="CV135" s="21">
        <f t="shared" si="44"/>
        <v>4000000</v>
      </c>
      <c r="CW135" s="23">
        <v>-4000000</v>
      </c>
      <c r="CX135" s="22" t="s">
        <v>542</v>
      </c>
      <c r="CY135" s="22">
        <v>1</v>
      </c>
      <c r="CZ135" s="20">
        <v>43055.170486111114</v>
      </c>
      <c r="DA135" s="22" t="s">
        <v>501</v>
      </c>
      <c r="DB135" s="21">
        <v>6816760</v>
      </c>
      <c r="DC135" s="22" t="s">
        <v>526</v>
      </c>
      <c r="DD135" s="22">
        <v>85677</v>
      </c>
      <c r="DE135" s="22">
        <v>0</v>
      </c>
      <c r="DF135" s="22">
        <v>0</v>
      </c>
      <c r="DG135" s="22">
        <v>0</v>
      </c>
      <c r="DH135" s="22" t="s">
        <v>490</v>
      </c>
      <c r="DI135" s="22">
        <v>0</v>
      </c>
      <c r="DJ135" s="22">
        <v>0</v>
      </c>
      <c r="DK135" s="22">
        <v>0</v>
      </c>
      <c r="DL135" s="22" t="s">
        <v>499</v>
      </c>
      <c r="DM135" s="26">
        <v>43055.290694444448</v>
      </c>
      <c r="DN135" s="20" t="s">
        <v>548</v>
      </c>
      <c r="DO135" s="22">
        <v>0</v>
      </c>
      <c r="DP135" s="59">
        <v>30897541</v>
      </c>
      <c r="DQ135" s="22" t="s">
        <v>525</v>
      </c>
      <c r="DR135" s="22">
        <v>0</v>
      </c>
      <c r="DS135" s="22" t="s">
        <v>499</v>
      </c>
      <c r="DT135" s="22">
        <v>0</v>
      </c>
      <c r="DU135" s="22">
        <v>0</v>
      </c>
      <c r="DV135" s="22">
        <v>0</v>
      </c>
      <c r="DW135" s="22" t="s">
        <v>296</v>
      </c>
      <c r="DX135" s="25" t="s">
        <v>295</v>
      </c>
      <c r="DY135" s="25" t="s">
        <v>296</v>
      </c>
      <c r="DZ135" s="22">
        <v>0</v>
      </c>
      <c r="EA135" s="22">
        <v>0</v>
      </c>
      <c r="EB135" s="21">
        <v>0</v>
      </c>
      <c r="EC135" s="22" t="s">
        <v>496</v>
      </c>
      <c r="ED135" s="22">
        <v>0</v>
      </c>
      <c r="EE135" s="22" t="s">
        <v>21</v>
      </c>
      <c r="EF135" s="22">
        <v>0</v>
      </c>
      <c r="EG135" s="22" t="s">
        <v>490</v>
      </c>
      <c r="EH135" s="25">
        <v>28852496</v>
      </c>
      <c r="EI135" s="21">
        <v>0</v>
      </c>
      <c r="EJ135" s="22">
        <v>2</v>
      </c>
      <c r="EK135" s="22">
        <v>0</v>
      </c>
      <c r="EL135" s="22" t="s">
        <v>490</v>
      </c>
      <c r="EM135" s="22">
        <v>0</v>
      </c>
      <c r="EN135" s="22">
        <v>0</v>
      </c>
      <c r="EO135" s="22" t="s">
        <v>490</v>
      </c>
      <c r="EP135" s="22">
        <v>99</v>
      </c>
      <c r="EQ135" s="22">
        <v>561</v>
      </c>
      <c r="ER135" s="21">
        <v>542</v>
      </c>
      <c r="ES135" s="21">
        <v>561</v>
      </c>
      <c r="ET135" s="21">
        <v>0</v>
      </c>
      <c r="EU135" s="22" t="s">
        <v>490</v>
      </c>
      <c r="EV135" s="22" t="s">
        <v>524</v>
      </c>
      <c r="EW135" s="22">
        <v>0</v>
      </c>
      <c r="EX135" s="22">
        <v>28852497</v>
      </c>
      <c r="EY135" s="22">
        <v>0</v>
      </c>
      <c r="EZ135" s="22">
        <v>0</v>
      </c>
      <c r="FA135" s="22" t="s">
        <v>490</v>
      </c>
      <c r="FB135" s="22">
        <v>0</v>
      </c>
      <c r="FC135" s="21">
        <v>0</v>
      </c>
      <c r="FD135" s="21" t="s">
        <v>494</v>
      </c>
      <c r="FE135" s="22">
        <v>-1</v>
      </c>
      <c r="FF135" s="21" t="s">
        <v>493</v>
      </c>
      <c r="FG135" s="22" t="s">
        <v>492</v>
      </c>
      <c r="FH135" s="22">
        <v>0</v>
      </c>
      <c r="FI135" s="22" t="s">
        <v>491</v>
      </c>
      <c r="FJ135" s="22">
        <v>0</v>
      </c>
      <c r="FK135" s="22" t="s">
        <v>539</v>
      </c>
      <c r="FL135" s="22">
        <v>-4000000</v>
      </c>
      <c r="FM135" s="22" t="s">
        <v>490</v>
      </c>
      <c r="FN135" s="22">
        <v>0</v>
      </c>
      <c r="FO135" s="22">
        <v>0</v>
      </c>
      <c r="FP135" s="22" t="s">
        <v>490</v>
      </c>
      <c r="FQ135" s="22">
        <v>0</v>
      </c>
      <c r="FR135" s="22">
        <v>0</v>
      </c>
      <c r="FS135" s="25" t="s">
        <v>20</v>
      </c>
      <c r="FT135" s="22">
        <v>0</v>
      </c>
      <c r="FU135" s="26">
        <v>43055.290694444448</v>
      </c>
      <c r="FV135" s="20" t="s">
        <v>21</v>
      </c>
      <c r="FW135" s="22">
        <v>0</v>
      </c>
      <c r="FX135" s="22">
        <v>0</v>
      </c>
      <c r="FY135" s="22">
        <v>0</v>
      </c>
      <c r="FZ135" s="22">
        <v>43045</v>
      </c>
      <c r="GA135" s="34" t="s">
        <v>499</v>
      </c>
      <c r="GB135" s="4"/>
    </row>
    <row r="136" spans="1:184">
      <c r="A136" s="32">
        <v>43055</v>
      </c>
      <c r="B136" s="20">
        <v>43055.67460648148</v>
      </c>
      <c r="C136" s="21">
        <v>9976884</v>
      </c>
      <c r="D136" s="22" t="s">
        <v>353</v>
      </c>
      <c r="E136" s="22" t="s">
        <v>38</v>
      </c>
      <c r="F136" s="67">
        <v>9102460970</v>
      </c>
      <c r="G136" s="44"/>
      <c r="H136" s="44"/>
      <c r="I136" s="44"/>
      <c r="J136" s="44" t="s">
        <v>37</v>
      </c>
      <c r="K136" s="44"/>
      <c r="L136" s="44"/>
      <c r="M136" s="25" t="str">
        <f t="shared" si="36"/>
        <v>MATCH</v>
      </c>
      <c r="N136" s="64">
        <v>3470000</v>
      </c>
      <c r="O136" s="25" t="str">
        <f t="shared" si="37"/>
        <v>MATCH</v>
      </c>
      <c r="P136" s="64">
        <v>3470000</v>
      </c>
      <c r="Q136" s="68">
        <v>43055</v>
      </c>
      <c r="R136" s="68">
        <v>43055.67460648148</v>
      </c>
      <c r="S136" s="44" t="s">
        <v>351</v>
      </c>
      <c r="T136" s="44"/>
      <c r="U136" s="44"/>
      <c r="V136" s="44"/>
      <c r="W136" s="44"/>
      <c r="X136" s="25" t="str">
        <f t="shared" si="38"/>
        <v>MATCH</v>
      </c>
      <c r="Y136" s="69">
        <v>7511212</v>
      </c>
      <c r="Z136" s="25" t="str">
        <f t="shared" si="39"/>
        <v>MATCH</v>
      </c>
      <c r="AA136" s="44" t="s">
        <v>1</v>
      </c>
      <c r="AB136" s="44" t="s">
        <v>3</v>
      </c>
      <c r="AC136" s="44"/>
      <c r="AD136" s="44" t="s">
        <v>23</v>
      </c>
      <c r="AE136" s="44" t="s">
        <v>34</v>
      </c>
      <c r="AF136" s="44" t="s">
        <v>20</v>
      </c>
      <c r="AG136" s="44"/>
      <c r="AH136" s="44"/>
      <c r="AI136" s="44" t="s">
        <v>33</v>
      </c>
      <c r="AJ136" s="44" t="s">
        <v>48</v>
      </c>
      <c r="AK136" s="44" t="s">
        <v>33</v>
      </c>
      <c r="AL136" s="44"/>
      <c r="AM136" s="44"/>
      <c r="AN136" s="44"/>
      <c r="AO136" s="44"/>
      <c r="AP136" s="44"/>
      <c r="AQ136" s="25" t="str">
        <f t="shared" si="40"/>
        <v>MATCH</v>
      </c>
      <c r="AR136" s="44" t="s">
        <v>31</v>
      </c>
      <c r="AS136" s="44"/>
      <c r="AT136" s="25" t="str">
        <f t="shared" si="41"/>
        <v>MATCH</v>
      </c>
      <c r="AU136" s="44" t="s">
        <v>121</v>
      </c>
      <c r="AV136" s="44"/>
      <c r="AW136" s="44"/>
      <c r="AX136" s="44"/>
      <c r="AY136" s="44"/>
      <c r="AZ136" s="44" t="s">
        <v>61</v>
      </c>
      <c r="BA136" s="44" t="s">
        <v>61</v>
      </c>
      <c r="BB136" s="44"/>
      <c r="BC136" s="44" t="s">
        <v>60</v>
      </c>
      <c r="BD136" s="44"/>
      <c r="BE136" s="44" t="s">
        <v>59</v>
      </c>
      <c r="BF136" s="44" t="s">
        <v>119</v>
      </c>
      <c r="BG136" s="44" t="s">
        <v>119</v>
      </c>
      <c r="BH136" s="44"/>
      <c r="BI136" s="44"/>
      <c r="BJ136" s="44"/>
      <c r="BK136" s="44"/>
      <c r="BL136" s="44"/>
      <c r="BM136" s="44"/>
      <c r="BN136" s="44"/>
      <c r="BO136" s="44"/>
      <c r="BP136" s="44"/>
      <c r="BQ136" s="44"/>
      <c r="BR136" s="44" t="s">
        <v>350</v>
      </c>
      <c r="BS136" s="44" t="s">
        <v>235</v>
      </c>
      <c r="BT136" s="44" t="s">
        <v>0</v>
      </c>
      <c r="BU136" s="44" t="s">
        <v>4</v>
      </c>
      <c r="BV136" s="44" t="s">
        <v>234</v>
      </c>
      <c r="BW136" s="44" t="s">
        <v>349</v>
      </c>
      <c r="BX136" s="25" t="str">
        <f t="shared" si="42"/>
        <v>MATCH</v>
      </c>
      <c r="BY136" s="69">
        <v>28855345</v>
      </c>
      <c r="BZ136" s="25" t="str">
        <f t="shared" si="43"/>
        <v>MATCH</v>
      </c>
      <c r="CA136" s="22" t="s">
        <v>3</v>
      </c>
      <c r="CB136" s="22"/>
      <c r="CC136" s="22"/>
      <c r="CD136" s="22" t="s">
        <v>22</v>
      </c>
      <c r="CE136" s="22" t="s">
        <v>23</v>
      </c>
      <c r="CF136" s="22"/>
      <c r="CG136" s="22"/>
      <c r="CH136" s="22"/>
      <c r="CI136" s="22" t="s">
        <v>21</v>
      </c>
      <c r="CJ136" s="22" t="s">
        <v>1</v>
      </c>
      <c r="CK136" s="22"/>
      <c r="CL136" s="34"/>
      <c r="CM136" s="51"/>
      <c r="CN136" s="54">
        <f>LOOKUP(Y136,SACM!$A$2:$A$163,SACM!$A$2:$A$163)</f>
        <v>7511212</v>
      </c>
      <c r="CO136" s="24">
        <v>43055</v>
      </c>
      <c r="CP136" s="21">
        <v>864</v>
      </c>
      <c r="CQ136" s="22">
        <v>18097</v>
      </c>
      <c r="CR136" s="21">
        <v>0</v>
      </c>
      <c r="CS136" s="22">
        <v>3</v>
      </c>
      <c r="CT136" s="22">
        <v>3</v>
      </c>
      <c r="CU136" s="22">
        <v>3</v>
      </c>
      <c r="CV136" s="21">
        <f t="shared" si="44"/>
        <v>3470000</v>
      </c>
      <c r="CW136" s="23">
        <v>-3470000</v>
      </c>
      <c r="CX136" s="22" t="s">
        <v>503</v>
      </c>
      <c r="CY136" s="22">
        <v>1</v>
      </c>
      <c r="CZ136" s="20">
        <v>43054.334120370368</v>
      </c>
      <c r="DA136" s="22" t="s">
        <v>501</v>
      </c>
      <c r="DB136" s="21">
        <v>6829792</v>
      </c>
      <c r="DC136" s="22" t="s">
        <v>516</v>
      </c>
      <c r="DD136" s="22">
        <v>85941</v>
      </c>
      <c r="DE136" s="22">
        <v>3</v>
      </c>
      <c r="DF136" s="22">
        <v>0</v>
      </c>
      <c r="DG136" s="22">
        <v>0</v>
      </c>
      <c r="DH136" s="22" t="s">
        <v>490</v>
      </c>
      <c r="DI136" s="22">
        <v>0</v>
      </c>
      <c r="DJ136" s="22">
        <v>0</v>
      </c>
      <c r="DK136" s="22">
        <v>0</v>
      </c>
      <c r="DL136" s="22" t="s">
        <v>499</v>
      </c>
      <c r="DM136" s="26">
        <v>43055.466284722221</v>
      </c>
      <c r="DN136" s="20" t="s">
        <v>506</v>
      </c>
      <c r="DO136" s="22">
        <v>0</v>
      </c>
      <c r="DP136" s="59">
        <v>9102460970</v>
      </c>
      <c r="DQ136" s="22" t="s">
        <v>505</v>
      </c>
      <c r="DR136" s="22">
        <v>0</v>
      </c>
      <c r="DS136" s="22">
        <v>0</v>
      </c>
      <c r="DT136" s="22">
        <v>0</v>
      </c>
      <c r="DU136" s="22">
        <v>0</v>
      </c>
      <c r="DV136" s="22">
        <v>0</v>
      </c>
      <c r="DW136" s="22">
        <v>0</v>
      </c>
      <c r="DX136" s="25" t="s">
        <v>121</v>
      </c>
      <c r="DY136" s="25" t="s">
        <v>31</v>
      </c>
      <c r="DZ136" s="22">
        <v>0</v>
      </c>
      <c r="EA136" s="22">
        <v>0</v>
      </c>
      <c r="EB136" s="21">
        <v>0</v>
      </c>
      <c r="EC136" s="22" t="s">
        <v>496</v>
      </c>
      <c r="ED136" s="22">
        <v>0</v>
      </c>
      <c r="EE136" s="22" t="s">
        <v>21</v>
      </c>
      <c r="EF136" s="22">
        <v>0</v>
      </c>
      <c r="EG136" s="22" t="s">
        <v>490</v>
      </c>
      <c r="EH136" s="25">
        <v>28855345</v>
      </c>
      <c r="EI136" s="21">
        <v>0</v>
      </c>
      <c r="EJ136" s="22">
        <v>3</v>
      </c>
      <c r="EK136" s="22">
        <v>0</v>
      </c>
      <c r="EL136" s="22" t="s">
        <v>490</v>
      </c>
      <c r="EM136" s="22">
        <v>0</v>
      </c>
      <c r="EN136" s="22">
        <v>0</v>
      </c>
      <c r="EO136" s="22" t="s">
        <v>490</v>
      </c>
      <c r="EP136" s="22">
        <v>99</v>
      </c>
      <c r="EQ136" s="22">
        <v>0</v>
      </c>
      <c r="ER136" s="21">
        <v>2</v>
      </c>
      <c r="ES136" s="21">
        <v>402</v>
      </c>
      <c r="ET136" s="21">
        <v>0</v>
      </c>
      <c r="EU136" s="22" t="s">
        <v>499</v>
      </c>
      <c r="EV136" s="22" t="s">
        <v>504</v>
      </c>
      <c r="EW136" s="22">
        <v>0</v>
      </c>
      <c r="EX136" s="22">
        <v>0</v>
      </c>
      <c r="EY136" s="22">
        <v>0</v>
      </c>
      <c r="EZ136" s="22">
        <v>0</v>
      </c>
      <c r="FA136" s="22" t="s">
        <v>490</v>
      </c>
      <c r="FB136" s="22">
        <v>0</v>
      </c>
      <c r="FC136" s="21">
        <v>0</v>
      </c>
      <c r="FD136" s="21" t="s">
        <v>494</v>
      </c>
      <c r="FE136" s="22">
        <v>0</v>
      </c>
      <c r="FF136" s="21" t="s">
        <v>493</v>
      </c>
      <c r="FG136" s="22" t="s">
        <v>492</v>
      </c>
      <c r="FH136" s="22">
        <v>0</v>
      </c>
      <c r="FI136" s="22" t="s">
        <v>491</v>
      </c>
      <c r="FJ136" s="22">
        <v>0</v>
      </c>
      <c r="FK136" s="22" t="s">
        <v>503</v>
      </c>
      <c r="FL136" s="22">
        <v>-3470000</v>
      </c>
      <c r="FM136" s="22" t="s">
        <v>490</v>
      </c>
      <c r="FN136" s="22">
        <v>0</v>
      </c>
      <c r="FO136" s="22">
        <v>0</v>
      </c>
      <c r="FP136" s="22" t="s">
        <v>490</v>
      </c>
      <c r="FQ136" s="22" t="s">
        <v>515</v>
      </c>
      <c r="FR136" s="22">
        <v>0</v>
      </c>
      <c r="FS136" s="25" t="s">
        <v>20</v>
      </c>
      <c r="FT136" s="22">
        <v>0</v>
      </c>
      <c r="FU136" s="26">
        <v>43055.466284722221</v>
      </c>
      <c r="FV136" s="20" t="s">
        <v>21</v>
      </c>
      <c r="FW136" s="22">
        <v>0</v>
      </c>
      <c r="FX136" s="22">
        <v>0</v>
      </c>
      <c r="FY136" s="22">
        <v>0</v>
      </c>
      <c r="FZ136" s="22">
        <v>41695</v>
      </c>
      <c r="GA136" s="34" t="s">
        <v>490</v>
      </c>
      <c r="GB136" s="4"/>
    </row>
    <row r="137" spans="1:184">
      <c r="A137" s="32">
        <v>43055</v>
      </c>
      <c r="B137" s="20">
        <v>43055.674641203703</v>
      </c>
      <c r="C137" s="21">
        <v>9976885</v>
      </c>
      <c r="D137" s="22" t="s">
        <v>244</v>
      </c>
      <c r="E137" s="22" t="s">
        <v>38</v>
      </c>
      <c r="F137" s="67">
        <v>8611824654</v>
      </c>
      <c r="G137" s="44"/>
      <c r="H137" s="44"/>
      <c r="I137" s="44"/>
      <c r="J137" s="44" t="s">
        <v>37</v>
      </c>
      <c r="K137" s="44"/>
      <c r="L137" s="44"/>
      <c r="M137" s="25" t="str">
        <f t="shared" si="36"/>
        <v>MATCH</v>
      </c>
      <c r="N137" s="64">
        <v>2862759.15</v>
      </c>
      <c r="O137" s="25" t="str">
        <f t="shared" si="37"/>
        <v>MATCH</v>
      </c>
      <c r="P137" s="64">
        <v>2862759.15</v>
      </c>
      <c r="Q137" s="68">
        <v>43055</v>
      </c>
      <c r="R137" s="68">
        <v>43055.674641203703</v>
      </c>
      <c r="S137" s="44" t="s">
        <v>242</v>
      </c>
      <c r="T137" s="44"/>
      <c r="U137" s="44"/>
      <c r="V137" s="44"/>
      <c r="W137" s="44"/>
      <c r="X137" s="25" t="str">
        <f t="shared" si="38"/>
        <v>MATCH</v>
      </c>
      <c r="Y137" s="69">
        <v>7514112</v>
      </c>
      <c r="Z137" s="25" t="str">
        <f t="shared" si="39"/>
        <v>MATCH</v>
      </c>
      <c r="AA137" s="44" t="s">
        <v>1</v>
      </c>
      <c r="AB137" s="44" t="s">
        <v>3</v>
      </c>
      <c r="AC137" s="44"/>
      <c r="AD137" s="44" t="s">
        <v>23</v>
      </c>
      <c r="AE137" s="44" t="s">
        <v>34</v>
      </c>
      <c r="AF137" s="44" t="s">
        <v>20</v>
      </c>
      <c r="AG137" s="44"/>
      <c r="AH137" s="44"/>
      <c r="AI137" s="44" t="s">
        <v>33</v>
      </c>
      <c r="AJ137" s="44" t="s">
        <v>48</v>
      </c>
      <c r="AK137" s="44" t="s">
        <v>33</v>
      </c>
      <c r="AL137" s="44"/>
      <c r="AM137" s="44"/>
      <c r="AN137" s="44"/>
      <c r="AO137" s="44"/>
      <c r="AP137" s="44"/>
      <c r="AQ137" s="25" t="str">
        <f t="shared" si="40"/>
        <v>MATCH</v>
      </c>
      <c r="AR137" s="44" t="s">
        <v>31</v>
      </c>
      <c r="AS137" s="44"/>
      <c r="AT137" s="25" t="str">
        <f t="shared" si="41"/>
        <v>MATCH</v>
      </c>
      <c r="AU137" s="44" t="s">
        <v>121</v>
      </c>
      <c r="AV137" s="44"/>
      <c r="AW137" s="44"/>
      <c r="AX137" s="44"/>
      <c r="AY137" s="44"/>
      <c r="AZ137" s="44" t="s">
        <v>61</v>
      </c>
      <c r="BA137" s="44" t="s">
        <v>61</v>
      </c>
      <c r="BB137" s="44"/>
      <c r="BC137" s="44" t="s">
        <v>60</v>
      </c>
      <c r="BD137" s="44"/>
      <c r="BE137" s="44" t="s">
        <v>59</v>
      </c>
      <c r="BF137" s="44" t="s">
        <v>119</v>
      </c>
      <c r="BG137" s="44" t="s">
        <v>119</v>
      </c>
      <c r="BH137" s="44"/>
      <c r="BI137" s="44"/>
      <c r="BJ137" s="44"/>
      <c r="BK137" s="44"/>
      <c r="BL137" s="44"/>
      <c r="BM137" s="44"/>
      <c r="BN137" s="44"/>
      <c r="BO137" s="44"/>
      <c r="BP137" s="44"/>
      <c r="BQ137" s="44"/>
      <c r="BR137" s="44" t="s">
        <v>241</v>
      </c>
      <c r="BS137" s="44" t="s">
        <v>235</v>
      </c>
      <c r="BT137" s="44" t="s">
        <v>0</v>
      </c>
      <c r="BU137" s="44" t="s">
        <v>4</v>
      </c>
      <c r="BV137" s="44" t="s">
        <v>234</v>
      </c>
      <c r="BW137" s="44" t="s">
        <v>240</v>
      </c>
      <c r="BX137" s="25" t="str">
        <f t="shared" si="42"/>
        <v>MATCH</v>
      </c>
      <c r="BY137" s="69">
        <v>28855346</v>
      </c>
      <c r="BZ137" s="25" t="str">
        <f t="shared" si="43"/>
        <v>MATCH</v>
      </c>
      <c r="CA137" s="22" t="s">
        <v>3</v>
      </c>
      <c r="CB137" s="22"/>
      <c r="CC137" s="22"/>
      <c r="CD137" s="22" t="s">
        <v>22</v>
      </c>
      <c r="CE137" s="22" t="s">
        <v>23</v>
      </c>
      <c r="CF137" s="22"/>
      <c r="CG137" s="22"/>
      <c r="CH137" s="22"/>
      <c r="CI137" s="22" t="s">
        <v>21</v>
      </c>
      <c r="CJ137" s="22" t="s">
        <v>1</v>
      </c>
      <c r="CK137" s="22"/>
      <c r="CL137" s="34"/>
      <c r="CM137" s="51"/>
      <c r="CN137" s="54">
        <f>LOOKUP(Y137,SACM!$A$2:$A$163,SACM!$A$2:$A$163)</f>
        <v>7514112</v>
      </c>
      <c r="CO137" s="24">
        <v>43055</v>
      </c>
      <c r="CP137" s="21">
        <v>744</v>
      </c>
      <c r="CQ137" s="22">
        <v>18097</v>
      </c>
      <c r="CR137" s="21">
        <v>0</v>
      </c>
      <c r="CS137" s="22">
        <v>3</v>
      </c>
      <c r="CT137" s="22">
        <v>3</v>
      </c>
      <c r="CU137" s="22">
        <v>3</v>
      </c>
      <c r="CV137" s="21">
        <f t="shared" si="44"/>
        <v>2862759.15</v>
      </c>
      <c r="CW137" s="23">
        <v>-2862759.15</v>
      </c>
      <c r="CX137" s="22" t="s">
        <v>503</v>
      </c>
      <c r="CY137" s="22">
        <v>3</v>
      </c>
      <c r="CZ137" s="20">
        <v>43055.334108796298</v>
      </c>
      <c r="DA137" s="22" t="s">
        <v>501</v>
      </c>
      <c r="DB137" s="21">
        <v>6832692</v>
      </c>
      <c r="DC137" s="22" t="s">
        <v>532</v>
      </c>
      <c r="DD137" s="22">
        <v>85984</v>
      </c>
      <c r="DE137" s="22">
        <v>3</v>
      </c>
      <c r="DF137" s="22">
        <v>0</v>
      </c>
      <c r="DG137" s="22">
        <v>0</v>
      </c>
      <c r="DH137" s="22" t="s">
        <v>490</v>
      </c>
      <c r="DI137" s="22">
        <v>0</v>
      </c>
      <c r="DJ137" s="22">
        <v>0</v>
      </c>
      <c r="DK137" s="22">
        <v>0</v>
      </c>
      <c r="DL137" s="22" t="s">
        <v>499</v>
      </c>
      <c r="DM137" s="26">
        <v>43055.466319444444</v>
      </c>
      <c r="DN137" s="20" t="s">
        <v>506</v>
      </c>
      <c r="DO137" s="22">
        <v>0</v>
      </c>
      <c r="DP137" s="59">
        <v>8611824654</v>
      </c>
      <c r="DQ137" s="22" t="s">
        <v>531</v>
      </c>
      <c r="DR137" s="22">
        <v>0</v>
      </c>
      <c r="DS137" s="22">
        <v>0</v>
      </c>
      <c r="DT137" s="22">
        <v>0</v>
      </c>
      <c r="DU137" s="22">
        <v>0</v>
      </c>
      <c r="DV137" s="22">
        <v>0</v>
      </c>
      <c r="DW137" s="22">
        <v>0</v>
      </c>
      <c r="DX137" s="25" t="s">
        <v>121</v>
      </c>
      <c r="DY137" s="25" t="s">
        <v>31</v>
      </c>
      <c r="DZ137" s="22">
        <v>0</v>
      </c>
      <c r="EA137" s="22">
        <v>0</v>
      </c>
      <c r="EB137" s="21">
        <v>0</v>
      </c>
      <c r="EC137" s="22" t="s">
        <v>496</v>
      </c>
      <c r="ED137" s="22">
        <v>0</v>
      </c>
      <c r="EE137" s="22" t="s">
        <v>21</v>
      </c>
      <c r="EF137" s="22">
        <v>0</v>
      </c>
      <c r="EG137" s="22" t="s">
        <v>490</v>
      </c>
      <c r="EH137" s="25">
        <v>28855346</v>
      </c>
      <c r="EI137" s="21">
        <v>0</v>
      </c>
      <c r="EJ137" s="22">
        <v>3</v>
      </c>
      <c r="EK137" s="22">
        <v>0</v>
      </c>
      <c r="EL137" s="22" t="s">
        <v>490</v>
      </c>
      <c r="EM137" s="22">
        <v>0</v>
      </c>
      <c r="EN137" s="22">
        <v>0</v>
      </c>
      <c r="EO137" s="22" t="s">
        <v>490</v>
      </c>
      <c r="EP137" s="22">
        <v>99</v>
      </c>
      <c r="EQ137" s="22">
        <v>0</v>
      </c>
      <c r="ER137" s="21">
        <v>2</v>
      </c>
      <c r="ES137" s="21">
        <v>402</v>
      </c>
      <c r="ET137" s="21">
        <v>0</v>
      </c>
      <c r="EU137" s="22" t="s">
        <v>499</v>
      </c>
      <c r="EV137" s="22" t="s">
        <v>504</v>
      </c>
      <c r="EW137" s="22">
        <v>0</v>
      </c>
      <c r="EX137" s="22">
        <v>0</v>
      </c>
      <c r="EY137" s="22">
        <v>0</v>
      </c>
      <c r="EZ137" s="22">
        <v>0</v>
      </c>
      <c r="FA137" s="22" t="s">
        <v>490</v>
      </c>
      <c r="FB137" s="22">
        <v>0</v>
      </c>
      <c r="FC137" s="21">
        <v>0</v>
      </c>
      <c r="FD137" s="21" t="s">
        <v>494</v>
      </c>
      <c r="FE137" s="22">
        <v>0</v>
      </c>
      <c r="FF137" s="21" t="s">
        <v>493</v>
      </c>
      <c r="FG137" s="22" t="s">
        <v>492</v>
      </c>
      <c r="FH137" s="22">
        <v>0</v>
      </c>
      <c r="FI137" s="22" t="s">
        <v>491</v>
      </c>
      <c r="FJ137" s="22">
        <v>0</v>
      </c>
      <c r="FK137" s="22" t="s">
        <v>503</v>
      </c>
      <c r="FL137" s="22">
        <v>-2862759.15</v>
      </c>
      <c r="FM137" s="22" t="s">
        <v>490</v>
      </c>
      <c r="FN137" s="22">
        <v>0</v>
      </c>
      <c r="FO137" s="22">
        <v>0</v>
      </c>
      <c r="FP137" s="22" t="s">
        <v>490</v>
      </c>
      <c r="FQ137" s="22" t="s">
        <v>530</v>
      </c>
      <c r="FR137" s="22">
        <v>0</v>
      </c>
      <c r="FS137" s="25" t="s">
        <v>20</v>
      </c>
      <c r="FT137" s="22">
        <v>0</v>
      </c>
      <c r="FU137" s="26">
        <v>43055.466319444444</v>
      </c>
      <c r="FV137" s="20" t="s">
        <v>21</v>
      </c>
      <c r="FW137" s="22">
        <v>0</v>
      </c>
      <c r="FX137" s="22">
        <v>0</v>
      </c>
      <c r="FY137" s="22">
        <v>0</v>
      </c>
      <c r="FZ137" s="22">
        <v>41201</v>
      </c>
      <c r="GA137" s="34" t="s">
        <v>490</v>
      </c>
      <c r="GB137" s="4"/>
    </row>
    <row r="138" spans="1:184">
      <c r="A138" s="32">
        <v>43055</v>
      </c>
      <c r="B138" s="20">
        <v>43055.909791666665</v>
      </c>
      <c r="C138" s="21">
        <v>9985303</v>
      </c>
      <c r="D138" s="22" t="s">
        <v>841</v>
      </c>
      <c r="E138" s="22" t="s">
        <v>38</v>
      </c>
      <c r="F138" s="67" t="s">
        <v>78</v>
      </c>
      <c r="G138" s="44"/>
      <c r="H138" s="44"/>
      <c r="I138" s="44"/>
      <c r="J138" s="44" t="s">
        <v>840</v>
      </c>
      <c r="K138" s="44"/>
      <c r="L138" s="44"/>
      <c r="M138" s="25" t="str">
        <f t="shared" si="36"/>
        <v>MATCH</v>
      </c>
      <c r="N138" s="64">
        <v>52000000</v>
      </c>
      <c r="O138" s="25" t="str">
        <f t="shared" si="37"/>
        <v>MATCH</v>
      </c>
      <c r="P138" s="64">
        <v>52000000</v>
      </c>
      <c r="Q138" s="68">
        <v>43055</v>
      </c>
      <c r="R138" s="68">
        <v>43055.909791666665</v>
      </c>
      <c r="S138" s="44" t="s">
        <v>76</v>
      </c>
      <c r="T138" s="44"/>
      <c r="U138" s="44" t="s">
        <v>838</v>
      </c>
      <c r="V138" s="44"/>
      <c r="W138" s="44"/>
      <c r="X138" s="25" t="str">
        <f t="shared" si="38"/>
        <v>MATCH</v>
      </c>
      <c r="Y138" s="69">
        <v>7515211</v>
      </c>
      <c r="Z138" s="25" t="str">
        <f t="shared" si="39"/>
        <v>MATCH</v>
      </c>
      <c r="AA138" s="44" t="s">
        <v>1</v>
      </c>
      <c r="AB138" s="44" t="s">
        <v>3</v>
      </c>
      <c r="AC138" s="44" t="s">
        <v>839</v>
      </c>
      <c r="AD138" s="44" t="s">
        <v>22</v>
      </c>
      <c r="AE138" s="44" t="s">
        <v>34</v>
      </c>
      <c r="AF138" s="44" t="s">
        <v>20</v>
      </c>
      <c r="AG138" s="44"/>
      <c r="AH138" s="44"/>
      <c r="AI138" s="44" t="s">
        <v>33</v>
      </c>
      <c r="AJ138" s="44" t="s">
        <v>20</v>
      </c>
      <c r="AK138" s="44" t="s">
        <v>33</v>
      </c>
      <c r="AL138" s="44"/>
      <c r="AM138" s="44"/>
      <c r="AN138" s="44"/>
      <c r="AO138" s="44"/>
      <c r="AP138" s="44"/>
      <c r="AQ138" s="25" t="str">
        <f t="shared" si="40"/>
        <v>MATCH</v>
      </c>
      <c r="AR138" s="44" t="s">
        <v>73</v>
      </c>
      <c r="AS138" s="44"/>
      <c r="AT138" s="25" t="str">
        <f t="shared" si="41"/>
        <v>MATCH</v>
      </c>
      <c r="AU138" s="44" t="s">
        <v>63</v>
      </c>
      <c r="AV138" s="44"/>
      <c r="AW138" s="44"/>
      <c r="AX138" s="44"/>
      <c r="AY138" s="44" t="s">
        <v>72</v>
      </c>
      <c r="AZ138" s="44" t="s">
        <v>838</v>
      </c>
      <c r="BA138" s="44" t="s">
        <v>838</v>
      </c>
      <c r="BB138" s="44"/>
      <c r="BC138" s="44"/>
      <c r="BD138" s="44"/>
      <c r="BE138" s="44"/>
      <c r="BF138" s="44" t="s">
        <v>837</v>
      </c>
      <c r="BG138" s="44" t="s">
        <v>837</v>
      </c>
      <c r="BH138" s="44"/>
      <c r="BI138" s="44"/>
      <c r="BJ138" s="44"/>
      <c r="BK138" s="44"/>
      <c r="BL138" s="44"/>
      <c r="BM138" s="44"/>
      <c r="BN138" s="44"/>
      <c r="BO138" s="44"/>
      <c r="BP138" s="44"/>
      <c r="BQ138" s="44"/>
      <c r="BR138" s="44"/>
      <c r="BS138" s="44"/>
      <c r="BT138" s="44"/>
      <c r="BU138" s="44"/>
      <c r="BV138" s="44"/>
      <c r="BW138" s="44" t="s">
        <v>68</v>
      </c>
      <c r="BX138" s="25" t="str">
        <f t="shared" si="42"/>
        <v>MATCH</v>
      </c>
      <c r="BY138" s="69">
        <v>28859031</v>
      </c>
      <c r="BZ138" s="25" t="str">
        <f t="shared" si="43"/>
        <v>MATCH</v>
      </c>
      <c r="CA138" s="22"/>
      <c r="CB138" s="22"/>
      <c r="CC138" s="22"/>
      <c r="CD138" s="22" t="s">
        <v>23</v>
      </c>
      <c r="CE138" s="22" t="s">
        <v>22</v>
      </c>
      <c r="CF138" s="22"/>
      <c r="CG138" s="22"/>
      <c r="CH138" s="22"/>
      <c r="CI138" s="22" t="s">
        <v>21</v>
      </c>
      <c r="CJ138" s="22" t="s">
        <v>1</v>
      </c>
      <c r="CK138" s="22"/>
      <c r="CL138" s="34"/>
      <c r="CM138" s="51"/>
      <c r="CN138" s="54">
        <f>LOOKUP(Y138,SACM!$A$2:$A$163,SACM!$A$2:$A$163)</f>
        <v>7515211</v>
      </c>
      <c r="CO138" s="24">
        <v>43055</v>
      </c>
      <c r="CP138" s="21">
        <v>814</v>
      </c>
      <c r="CQ138" s="22">
        <v>12087</v>
      </c>
      <c r="CR138" s="21">
        <v>0</v>
      </c>
      <c r="CS138" s="22">
        <v>1</v>
      </c>
      <c r="CT138" s="22">
        <v>3</v>
      </c>
      <c r="CU138" s="22">
        <v>-2</v>
      </c>
      <c r="CV138" s="21">
        <f t="shared" si="44"/>
        <v>52000000</v>
      </c>
      <c r="CW138" s="23">
        <v>-52000000</v>
      </c>
      <c r="CX138" s="22" t="s">
        <v>522</v>
      </c>
      <c r="CY138" s="22">
        <v>1</v>
      </c>
      <c r="CZ138" s="20">
        <v>43055.694849537038</v>
      </c>
      <c r="DA138" s="22" t="s">
        <v>501</v>
      </c>
      <c r="DB138" s="21">
        <v>6833791</v>
      </c>
      <c r="DC138" s="22" t="s">
        <v>556</v>
      </c>
      <c r="DD138" s="22">
        <v>86020</v>
      </c>
      <c r="DE138" s="22">
        <v>2</v>
      </c>
      <c r="DF138" s="22">
        <v>0</v>
      </c>
      <c r="DG138" s="22">
        <v>0</v>
      </c>
      <c r="DH138" s="22" t="s">
        <v>490</v>
      </c>
      <c r="DI138" s="22">
        <v>0</v>
      </c>
      <c r="DJ138" s="22">
        <v>0</v>
      </c>
      <c r="DK138" s="22">
        <v>0</v>
      </c>
      <c r="DL138" s="22" t="s">
        <v>499</v>
      </c>
      <c r="DM138" s="26">
        <v>43055.701469907406</v>
      </c>
      <c r="DN138" s="20" t="s">
        <v>520</v>
      </c>
      <c r="DO138" s="22">
        <v>0</v>
      </c>
      <c r="DP138" s="59" t="s">
        <v>78</v>
      </c>
      <c r="DQ138" s="22" t="s">
        <v>518</v>
      </c>
      <c r="DR138" s="22">
        <v>0</v>
      </c>
      <c r="DS138" s="22">
        <v>0</v>
      </c>
      <c r="DT138" s="22">
        <v>0</v>
      </c>
      <c r="DU138" s="22">
        <v>0</v>
      </c>
      <c r="DV138" s="22">
        <v>0</v>
      </c>
      <c r="DW138" s="22">
        <v>0</v>
      </c>
      <c r="DX138" s="25" t="s">
        <v>63</v>
      </c>
      <c r="DY138" s="25" t="s">
        <v>73</v>
      </c>
      <c r="DZ138" s="22">
        <v>0</v>
      </c>
      <c r="EA138" s="22">
        <v>0</v>
      </c>
      <c r="EB138" s="21">
        <v>0</v>
      </c>
      <c r="EC138" s="22" t="s">
        <v>496</v>
      </c>
      <c r="ED138" s="22">
        <v>0</v>
      </c>
      <c r="EE138" s="22" t="s">
        <v>21</v>
      </c>
      <c r="EF138" s="22">
        <v>0</v>
      </c>
      <c r="EG138" s="22" t="s">
        <v>490</v>
      </c>
      <c r="EH138" s="25">
        <v>28859031</v>
      </c>
      <c r="EI138" s="21">
        <v>0</v>
      </c>
      <c r="EJ138" s="22">
        <v>3</v>
      </c>
      <c r="EK138" s="22">
        <v>0</v>
      </c>
      <c r="EL138" s="22" t="s">
        <v>490</v>
      </c>
      <c r="EM138" s="22">
        <v>0</v>
      </c>
      <c r="EN138" s="22">
        <v>0</v>
      </c>
      <c r="EO138" s="22" t="s">
        <v>490</v>
      </c>
      <c r="EP138" s="22">
        <v>1</v>
      </c>
      <c r="EQ138" s="22">
        <v>0</v>
      </c>
      <c r="ER138" s="21">
        <v>501</v>
      </c>
      <c r="ES138" s="21">
        <v>5</v>
      </c>
      <c r="ET138" s="21">
        <v>0</v>
      </c>
      <c r="EU138" s="22" t="s">
        <v>490</v>
      </c>
      <c r="EV138" s="22" t="s">
        <v>517</v>
      </c>
      <c r="EW138" s="22">
        <v>0</v>
      </c>
      <c r="EX138" s="22">
        <v>0</v>
      </c>
      <c r="EY138" s="22">
        <v>0</v>
      </c>
      <c r="EZ138" s="22">
        <v>0</v>
      </c>
      <c r="FA138" s="22" t="s">
        <v>490</v>
      </c>
      <c r="FB138" s="22">
        <v>0</v>
      </c>
      <c r="FC138" s="21">
        <v>0</v>
      </c>
      <c r="FD138" s="21" t="s">
        <v>494</v>
      </c>
      <c r="FE138" s="22">
        <v>0</v>
      </c>
      <c r="FF138" s="21" t="s">
        <v>493</v>
      </c>
      <c r="FG138" s="22" t="s">
        <v>492</v>
      </c>
      <c r="FH138" s="22">
        <v>0</v>
      </c>
      <c r="FI138" s="22" t="s">
        <v>491</v>
      </c>
      <c r="FJ138" s="22">
        <v>0</v>
      </c>
      <c r="FK138" s="22" t="s">
        <v>503</v>
      </c>
      <c r="FL138" s="22">
        <v>-52000000</v>
      </c>
      <c r="FM138" s="22" t="s">
        <v>490</v>
      </c>
      <c r="FN138" s="22">
        <v>0</v>
      </c>
      <c r="FO138" s="22">
        <v>0</v>
      </c>
      <c r="FP138" s="22" t="s">
        <v>490</v>
      </c>
      <c r="FQ138" s="22">
        <v>0</v>
      </c>
      <c r="FR138" s="22">
        <v>0</v>
      </c>
      <c r="FS138" s="25" t="s">
        <v>20</v>
      </c>
      <c r="FT138" s="22">
        <v>0</v>
      </c>
      <c r="FU138" s="26">
        <v>43055.701469907406</v>
      </c>
      <c r="FV138" s="20" t="s">
        <v>21</v>
      </c>
      <c r="FW138" s="22">
        <v>0</v>
      </c>
      <c r="FX138" s="22">
        <v>0</v>
      </c>
      <c r="FY138" s="22">
        <v>0</v>
      </c>
      <c r="FZ138" s="22">
        <v>43055</v>
      </c>
      <c r="GA138" s="34" t="s">
        <v>490</v>
      </c>
      <c r="GB138" s="4"/>
    </row>
    <row r="139" spans="1:184">
      <c r="A139" s="32">
        <v>43055</v>
      </c>
      <c r="B139" s="20">
        <v>43055.790335648147</v>
      </c>
      <c r="C139" s="21">
        <v>9985154</v>
      </c>
      <c r="D139" s="22" t="s">
        <v>836</v>
      </c>
      <c r="E139" s="22" t="s">
        <v>38</v>
      </c>
      <c r="F139" s="67">
        <v>30897541</v>
      </c>
      <c r="G139" s="44"/>
      <c r="H139" s="44"/>
      <c r="I139" s="44"/>
      <c r="J139" s="44" t="s">
        <v>113</v>
      </c>
      <c r="K139" s="44" t="s">
        <v>835</v>
      </c>
      <c r="L139" s="44"/>
      <c r="M139" s="25" t="str">
        <f t="shared" si="36"/>
        <v>MATCH</v>
      </c>
      <c r="N139" s="64">
        <v>706647.5</v>
      </c>
      <c r="O139" s="25" t="str">
        <f t="shared" si="37"/>
        <v>MATCH</v>
      </c>
      <c r="P139" s="64">
        <v>706647.5</v>
      </c>
      <c r="Q139" s="68">
        <v>43055</v>
      </c>
      <c r="R139" s="68">
        <v>43055.790335648147</v>
      </c>
      <c r="S139" s="44"/>
      <c r="T139" s="44"/>
      <c r="U139" s="44" t="s">
        <v>111</v>
      </c>
      <c r="V139" s="68">
        <v>43055.875</v>
      </c>
      <c r="W139" s="44"/>
      <c r="X139" s="25" t="str">
        <f t="shared" si="38"/>
        <v>MATCH</v>
      </c>
      <c r="Y139" s="69">
        <v>7510241</v>
      </c>
      <c r="Z139" s="25" t="str">
        <f t="shared" si="39"/>
        <v>MATCH</v>
      </c>
      <c r="AA139" s="44" t="s">
        <v>1</v>
      </c>
      <c r="AB139" s="44" t="s">
        <v>3</v>
      </c>
      <c r="AC139" s="44"/>
      <c r="AD139" s="44" t="s">
        <v>23</v>
      </c>
      <c r="AE139" s="44" t="s">
        <v>34</v>
      </c>
      <c r="AF139" s="44" t="s">
        <v>20</v>
      </c>
      <c r="AG139" s="44"/>
      <c r="AH139" s="44"/>
      <c r="AI139" s="44" t="s">
        <v>33</v>
      </c>
      <c r="AJ139" s="44" t="s">
        <v>48</v>
      </c>
      <c r="AK139" s="44" t="s">
        <v>33</v>
      </c>
      <c r="AL139" s="44"/>
      <c r="AM139" s="44"/>
      <c r="AN139" s="44"/>
      <c r="AO139" s="44"/>
      <c r="AP139" s="44"/>
      <c r="AQ139" s="25" t="str">
        <f t="shared" si="40"/>
        <v>MATCH</v>
      </c>
      <c r="AR139" s="44" t="s">
        <v>32</v>
      </c>
      <c r="AS139" s="44"/>
      <c r="AT139" s="25" t="str">
        <f t="shared" si="41"/>
        <v>MATCH</v>
      </c>
      <c r="AU139" s="44" t="s">
        <v>31</v>
      </c>
      <c r="AV139" s="44"/>
      <c r="AW139" s="44"/>
      <c r="AX139" s="44"/>
      <c r="AY139" s="44"/>
      <c r="AZ139" s="44" t="s">
        <v>111</v>
      </c>
      <c r="BA139" s="44" t="s">
        <v>111</v>
      </c>
      <c r="BB139" s="44"/>
      <c r="BC139" s="44"/>
      <c r="BD139" s="44"/>
      <c r="BE139" s="44"/>
      <c r="BF139" s="44" t="s">
        <v>834</v>
      </c>
      <c r="BG139" s="44" t="s">
        <v>834</v>
      </c>
      <c r="BH139" s="44"/>
      <c r="BI139" s="44"/>
      <c r="BJ139" s="44"/>
      <c r="BK139" s="44"/>
      <c r="BL139" s="44"/>
      <c r="BM139" s="44"/>
      <c r="BN139" s="44"/>
      <c r="BO139" s="44"/>
      <c r="BP139" s="44"/>
      <c r="BQ139" s="44"/>
      <c r="BR139" s="44" t="s">
        <v>27</v>
      </c>
      <c r="BS139" s="44" t="s">
        <v>26</v>
      </c>
      <c r="BT139" s="44" t="s">
        <v>0</v>
      </c>
      <c r="BU139" s="44" t="s">
        <v>4</v>
      </c>
      <c r="BV139" s="44" t="s">
        <v>25</v>
      </c>
      <c r="BW139" s="44" t="s">
        <v>24</v>
      </c>
      <c r="BX139" s="25" t="str">
        <f t="shared" si="42"/>
        <v>MATCH</v>
      </c>
      <c r="BY139" s="69">
        <v>28856941</v>
      </c>
      <c r="BZ139" s="25" t="str">
        <f t="shared" si="43"/>
        <v>MATCH</v>
      </c>
      <c r="CA139" s="22" t="s">
        <v>3</v>
      </c>
      <c r="CB139" s="22"/>
      <c r="CC139" s="22"/>
      <c r="CD139" s="22" t="s">
        <v>22</v>
      </c>
      <c r="CE139" s="22" t="s">
        <v>23</v>
      </c>
      <c r="CF139" s="22"/>
      <c r="CG139" s="22"/>
      <c r="CH139" s="21">
        <v>104348</v>
      </c>
      <c r="CI139" s="22" t="s">
        <v>109</v>
      </c>
      <c r="CJ139" s="22" t="s">
        <v>1</v>
      </c>
      <c r="CK139" s="22"/>
      <c r="CL139" s="34"/>
      <c r="CM139" s="51"/>
      <c r="CN139" s="54">
        <f>LOOKUP(Y139,SACM!$A$2:$A$163,SACM!$A$2:$A$163)</f>
        <v>7510241</v>
      </c>
      <c r="CO139" s="24">
        <v>43055</v>
      </c>
      <c r="CP139" s="21">
        <v>726</v>
      </c>
      <c r="CQ139" s="22">
        <v>1697</v>
      </c>
      <c r="CR139" s="21">
        <v>0</v>
      </c>
      <c r="CS139" s="22">
        <v>1</v>
      </c>
      <c r="CT139" s="22">
        <v>1</v>
      </c>
      <c r="CU139" s="22">
        <v>3</v>
      </c>
      <c r="CV139" s="21">
        <f t="shared" si="44"/>
        <v>706647.5</v>
      </c>
      <c r="CW139" s="23">
        <v>-706647.5</v>
      </c>
      <c r="CX139" s="22" t="s">
        <v>545</v>
      </c>
      <c r="CY139" s="22">
        <v>5</v>
      </c>
      <c r="CZ139" s="20">
        <v>43053.576840277776</v>
      </c>
      <c r="DA139" s="22" t="s">
        <v>501</v>
      </c>
      <c r="DB139" s="21">
        <v>6828821</v>
      </c>
      <c r="DC139" s="22" t="s">
        <v>526</v>
      </c>
      <c r="DD139" s="22">
        <v>85913</v>
      </c>
      <c r="DE139" s="22">
        <v>3</v>
      </c>
      <c r="DF139" s="22">
        <v>0</v>
      </c>
      <c r="DG139" s="22">
        <v>0</v>
      </c>
      <c r="DH139" s="22" t="s">
        <v>490</v>
      </c>
      <c r="DI139" s="22">
        <v>0</v>
      </c>
      <c r="DJ139" s="22">
        <v>0</v>
      </c>
      <c r="DK139" s="22">
        <v>0</v>
      </c>
      <c r="DL139" s="22" t="s">
        <v>499</v>
      </c>
      <c r="DM139" s="26">
        <v>43055.582013888888</v>
      </c>
      <c r="DN139" s="20" t="s">
        <v>548</v>
      </c>
      <c r="DO139" s="22">
        <v>0</v>
      </c>
      <c r="DP139" s="59">
        <v>30897541</v>
      </c>
      <c r="DQ139" s="22" t="s">
        <v>525</v>
      </c>
      <c r="DR139" s="22">
        <v>0</v>
      </c>
      <c r="DS139" s="22">
        <v>0</v>
      </c>
      <c r="DT139" s="22">
        <v>0</v>
      </c>
      <c r="DU139" s="22">
        <v>-748147.5</v>
      </c>
      <c r="DV139" s="22">
        <v>0</v>
      </c>
      <c r="DW139" s="22">
        <v>0</v>
      </c>
      <c r="DX139" s="25" t="s">
        <v>31</v>
      </c>
      <c r="DY139" s="25" t="s">
        <v>32</v>
      </c>
      <c r="DZ139" s="22">
        <v>0</v>
      </c>
      <c r="EA139" s="22">
        <v>0</v>
      </c>
      <c r="EB139" s="21">
        <v>0</v>
      </c>
      <c r="EC139" s="22" t="s">
        <v>496</v>
      </c>
      <c r="ED139" s="22">
        <v>0</v>
      </c>
      <c r="EE139" s="22" t="s">
        <v>21</v>
      </c>
      <c r="EF139" s="22">
        <v>0</v>
      </c>
      <c r="EG139" s="22" t="s">
        <v>490</v>
      </c>
      <c r="EH139" s="25">
        <v>28856941</v>
      </c>
      <c r="EI139" s="21">
        <v>0</v>
      </c>
      <c r="EJ139" s="22">
        <v>2</v>
      </c>
      <c r="EK139" s="22">
        <v>0</v>
      </c>
      <c r="EL139" s="22" t="s">
        <v>490</v>
      </c>
      <c r="EM139" s="22">
        <v>0</v>
      </c>
      <c r="EN139" s="22">
        <v>0</v>
      </c>
      <c r="EO139" s="22" t="s">
        <v>490</v>
      </c>
      <c r="EP139" s="22">
        <v>1</v>
      </c>
      <c r="EQ139" s="22">
        <v>0</v>
      </c>
      <c r="ER139" s="21">
        <v>402</v>
      </c>
      <c r="ES139" s="21">
        <v>4</v>
      </c>
      <c r="ET139" s="21">
        <v>0</v>
      </c>
      <c r="EU139" s="22" t="s">
        <v>499</v>
      </c>
      <c r="EV139" s="22" t="s">
        <v>524</v>
      </c>
      <c r="EW139" s="22">
        <v>0</v>
      </c>
      <c r="EX139" s="22">
        <v>0</v>
      </c>
      <c r="EY139" s="22">
        <v>0</v>
      </c>
      <c r="EZ139" s="22">
        <v>0</v>
      </c>
      <c r="FA139" s="22" t="s">
        <v>490</v>
      </c>
      <c r="FB139" s="22">
        <v>0</v>
      </c>
      <c r="FC139" s="21">
        <v>0</v>
      </c>
      <c r="FD139" s="21" t="s">
        <v>494</v>
      </c>
      <c r="FE139" s="22">
        <v>0</v>
      </c>
      <c r="FF139" s="21" t="s">
        <v>493</v>
      </c>
      <c r="FG139" s="22" t="s">
        <v>492</v>
      </c>
      <c r="FH139" s="22">
        <v>0</v>
      </c>
      <c r="FI139" s="22" t="s">
        <v>491</v>
      </c>
      <c r="FJ139" s="22">
        <v>0</v>
      </c>
      <c r="FK139" s="22" t="s">
        <v>539</v>
      </c>
      <c r="FL139" s="22">
        <v>-706647.5</v>
      </c>
      <c r="FM139" s="22" t="s">
        <v>490</v>
      </c>
      <c r="FN139" s="22">
        <v>0</v>
      </c>
      <c r="FO139" s="22">
        <v>0</v>
      </c>
      <c r="FP139" s="22" t="s">
        <v>490</v>
      </c>
      <c r="FQ139" s="22">
        <v>0</v>
      </c>
      <c r="FR139" s="22">
        <v>0</v>
      </c>
      <c r="FS139" s="25" t="s">
        <v>20</v>
      </c>
      <c r="FT139" s="22">
        <v>0</v>
      </c>
      <c r="FU139" s="26">
        <v>43055.582013888888</v>
      </c>
      <c r="FV139" s="20" t="s">
        <v>21</v>
      </c>
      <c r="FW139" s="22">
        <v>0</v>
      </c>
      <c r="FX139" s="22">
        <v>0</v>
      </c>
      <c r="FY139" s="22">
        <v>0</v>
      </c>
      <c r="FZ139" s="22">
        <v>42662</v>
      </c>
      <c r="GA139" s="34" t="s">
        <v>490</v>
      </c>
      <c r="GB139" s="4"/>
    </row>
    <row r="140" spans="1:184">
      <c r="A140" s="32">
        <v>43055</v>
      </c>
      <c r="B140" s="20">
        <v>43055.803761574076</v>
      </c>
      <c r="C140" s="21">
        <v>9985188</v>
      </c>
      <c r="D140" s="22" t="s">
        <v>833</v>
      </c>
      <c r="E140" s="22" t="s">
        <v>38</v>
      </c>
      <c r="F140" s="67" t="s">
        <v>78</v>
      </c>
      <c r="G140" s="44"/>
      <c r="H140" s="44"/>
      <c r="I140" s="44"/>
      <c r="J140" s="44" t="s">
        <v>832</v>
      </c>
      <c r="K140" s="44"/>
      <c r="L140" s="44"/>
      <c r="M140" s="25" t="str">
        <f t="shared" si="36"/>
        <v>MATCH</v>
      </c>
      <c r="N140" s="64">
        <v>27431000</v>
      </c>
      <c r="O140" s="25" t="str">
        <f t="shared" si="37"/>
        <v>MATCH</v>
      </c>
      <c r="P140" s="64">
        <v>27431000</v>
      </c>
      <c r="Q140" s="68">
        <v>43055</v>
      </c>
      <c r="R140" s="68">
        <v>43055.803761574076</v>
      </c>
      <c r="S140" s="44" t="s">
        <v>76</v>
      </c>
      <c r="T140" s="44"/>
      <c r="U140" s="44" t="s">
        <v>831</v>
      </c>
      <c r="V140" s="44"/>
      <c r="W140" s="44"/>
      <c r="X140" s="25" t="str">
        <f t="shared" si="38"/>
        <v>MATCH</v>
      </c>
      <c r="Y140" s="69">
        <v>7514744</v>
      </c>
      <c r="Z140" s="25" t="str">
        <f t="shared" si="39"/>
        <v>MATCH</v>
      </c>
      <c r="AA140" s="44" t="s">
        <v>1</v>
      </c>
      <c r="AB140" s="44" t="s">
        <v>3</v>
      </c>
      <c r="AC140" s="44"/>
      <c r="AD140" s="44" t="s">
        <v>22</v>
      </c>
      <c r="AE140" s="44" t="s">
        <v>34</v>
      </c>
      <c r="AF140" s="44" t="s">
        <v>20</v>
      </c>
      <c r="AG140" s="44"/>
      <c r="AH140" s="44"/>
      <c r="AI140" s="44" t="s">
        <v>33</v>
      </c>
      <c r="AJ140" s="44" t="s">
        <v>20</v>
      </c>
      <c r="AK140" s="44" t="s">
        <v>33</v>
      </c>
      <c r="AL140" s="44"/>
      <c r="AM140" s="44"/>
      <c r="AN140" s="44"/>
      <c r="AO140" s="44"/>
      <c r="AP140" s="44"/>
      <c r="AQ140" s="25" t="str">
        <f t="shared" si="40"/>
        <v>MATCH</v>
      </c>
      <c r="AR140" s="44" t="s">
        <v>694</v>
      </c>
      <c r="AS140" s="44"/>
      <c r="AT140" s="25" t="str">
        <f t="shared" si="41"/>
        <v>MATCH</v>
      </c>
      <c r="AU140" s="44" t="s">
        <v>695</v>
      </c>
      <c r="AV140" s="44"/>
      <c r="AW140" s="44"/>
      <c r="AX140" s="44"/>
      <c r="AY140" s="44"/>
      <c r="AZ140" s="44" t="s">
        <v>831</v>
      </c>
      <c r="BA140" s="44" t="s">
        <v>831</v>
      </c>
      <c r="BB140" s="44"/>
      <c r="BC140" s="44"/>
      <c r="BD140" s="44"/>
      <c r="BE140" s="44"/>
      <c r="BF140" s="44" t="s">
        <v>131</v>
      </c>
      <c r="BG140" s="44" t="s">
        <v>131</v>
      </c>
      <c r="BH140" s="44"/>
      <c r="BI140" s="44"/>
      <c r="BJ140" s="44"/>
      <c r="BK140" s="44"/>
      <c r="BL140" s="44"/>
      <c r="BM140" s="44"/>
      <c r="BN140" s="44"/>
      <c r="BO140" s="44"/>
      <c r="BP140" s="44"/>
      <c r="BQ140" s="44"/>
      <c r="BR140" s="44"/>
      <c r="BS140" s="44"/>
      <c r="BT140" s="44"/>
      <c r="BU140" s="44"/>
      <c r="BV140" s="44"/>
      <c r="BW140" s="44" t="s">
        <v>68</v>
      </c>
      <c r="BX140" s="25" t="str">
        <f t="shared" si="42"/>
        <v>MATCH</v>
      </c>
      <c r="BY140" s="69">
        <v>28857110</v>
      </c>
      <c r="BZ140" s="25" t="str">
        <f t="shared" si="43"/>
        <v>MATCH</v>
      </c>
      <c r="CA140" s="22"/>
      <c r="CB140" s="22"/>
      <c r="CC140" s="22"/>
      <c r="CD140" s="22" t="s">
        <v>23</v>
      </c>
      <c r="CE140" s="22" t="s">
        <v>22</v>
      </c>
      <c r="CF140" s="22"/>
      <c r="CG140" s="22"/>
      <c r="CH140" s="22"/>
      <c r="CI140" s="22" t="s">
        <v>21</v>
      </c>
      <c r="CJ140" s="22" t="s">
        <v>1</v>
      </c>
      <c r="CK140" s="22"/>
      <c r="CL140" s="34"/>
      <c r="CM140" s="51"/>
      <c r="CN140" s="54">
        <f>LOOKUP(Y140,SACM!$A$2:$A$163,SACM!$A$2:$A$163)</f>
        <v>7514744</v>
      </c>
      <c r="CO140" s="24">
        <v>43055</v>
      </c>
      <c r="CP140" s="21">
        <v>814</v>
      </c>
      <c r="CQ140" s="22">
        <v>0</v>
      </c>
      <c r="CR140" s="21">
        <v>0</v>
      </c>
      <c r="CS140" s="22">
        <v>0</v>
      </c>
      <c r="CT140" s="22">
        <v>0</v>
      </c>
      <c r="CU140" s="22">
        <v>0</v>
      </c>
      <c r="CV140" s="21">
        <f t="shared" si="44"/>
        <v>27431000</v>
      </c>
      <c r="CW140" s="23">
        <v>-27431000</v>
      </c>
      <c r="CX140" s="22">
        <v>0</v>
      </c>
      <c r="CY140" s="22">
        <v>0</v>
      </c>
      <c r="CZ140" s="20">
        <v>43055.591666666667</v>
      </c>
      <c r="DA140" s="22" t="s">
        <v>501</v>
      </c>
      <c r="DB140" s="21">
        <v>6833324</v>
      </c>
      <c r="DC140" s="22" t="s">
        <v>556</v>
      </c>
      <c r="DD140" s="22">
        <v>0</v>
      </c>
      <c r="DE140" s="22">
        <v>0</v>
      </c>
      <c r="DF140" s="22">
        <v>0</v>
      </c>
      <c r="DG140" s="22">
        <v>0</v>
      </c>
      <c r="DH140" s="22" t="s">
        <v>490</v>
      </c>
      <c r="DI140" s="22">
        <v>0</v>
      </c>
      <c r="DJ140" s="22">
        <v>0</v>
      </c>
      <c r="DK140" s="22">
        <v>0</v>
      </c>
      <c r="DL140" s="22" t="s">
        <v>499</v>
      </c>
      <c r="DM140" s="26">
        <v>43055.595439814817</v>
      </c>
      <c r="DN140" s="20" t="s">
        <v>697</v>
      </c>
      <c r="DO140" s="22" t="s">
        <v>499</v>
      </c>
      <c r="DP140" s="59" t="s">
        <v>78</v>
      </c>
      <c r="DQ140" s="22" t="s">
        <v>518</v>
      </c>
      <c r="DR140" s="22">
        <v>0</v>
      </c>
      <c r="DS140" s="22" t="s">
        <v>499</v>
      </c>
      <c r="DT140" s="22">
        <v>0</v>
      </c>
      <c r="DU140" s="22">
        <v>0</v>
      </c>
      <c r="DV140" s="22">
        <v>0</v>
      </c>
      <c r="DW140" s="22" t="s">
        <v>694</v>
      </c>
      <c r="DX140" s="25" t="s">
        <v>695</v>
      </c>
      <c r="DY140" s="25" t="s">
        <v>694</v>
      </c>
      <c r="DZ140" s="22">
        <v>0</v>
      </c>
      <c r="EA140" s="22">
        <v>5030</v>
      </c>
      <c r="EB140" s="21">
        <v>0</v>
      </c>
      <c r="EC140" s="22" t="s">
        <v>496</v>
      </c>
      <c r="ED140" s="22" t="s">
        <v>694</v>
      </c>
      <c r="EE140" s="22">
        <v>0</v>
      </c>
      <c r="EF140" s="22">
        <v>0</v>
      </c>
      <c r="EG140" s="22">
        <v>0</v>
      </c>
      <c r="EH140" s="25">
        <v>28857110</v>
      </c>
      <c r="EI140" s="21">
        <v>0</v>
      </c>
      <c r="EJ140" s="22">
        <v>0</v>
      </c>
      <c r="EK140" s="22">
        <v>0</v>
      </c>
      <c r="EL140" s="22">
        <v>0</v>
      </c>
      <c r="EM140" s="22">
        <v>0</v>
      </c>
      <c r="EN140" s="22">
        <v>0</v>
      </c>
      <c r="EO140" s="22">
        <v>0</v>
      </c>
      <c r="EP140" s="22">
        <v>0</v>
      </c>
      <c r="EQ140" s="22">
        <v>683</v>
      </c>
      <c r="ER140" s="21">
        <v>902</v>
      </c>
      <c r="ES140" s="21">
        <v>683</v>
      </c>
      <c r="ET140" s="21">
        <v>0</v>
      </c>
      <c r="EU140" s="22" t="s">
        <v>490</v>
      </c>
      <c r="EV140" s="22" t="s">
        <v>517</v>
      </c>
      <c r="EW140" s="22">
        <v>0</v>
      </c>
      <c r="EX140" s="22">
        <v>0</v>
      </c>
      <c r="EY140" s="22">
        <v>0</v>
      </c>
      <c r="EZ140" s="22">
        <v>0</v>
      </c>
      <c r="FA140" s="22" t="s">
        <v>490</v>
      </c>
      <c r="FB140" s="22">
        <v>0</v>
      </c>
      <c r="FC140" s="21">
        <v>0</v>
      </c>
      <c r="FD140" s="21">
        <v>0</v>
      </c>
      <c r="FE140" s="22">
        <v>-1</v>
      </c>
      <c r="FF140" s="21">
        <v>0</v>
      </c>
      <c r="FG140" s="22">
        <v>0</v>
      </c>
      <c r="FH140" s="22">
        <v>0</v>
      </c>
      <c r="FI140" s="22" t="s">
        <v>491</v>
      </c>
      <c r="FJ140" s="22">
        <v>0</v>
      </c>
      <c r="FK140" s="22">
        <v>0</v>
      </c>
      <c r="FL140" s="22">
        <v>0</v>
      </c>
      <c r="FM140" s="22">
        <v>0</v>
      </c>
      <c r="FN140" s="22">
        <v>0</v>
      </c>
      <c r="FO140" s="22">
        <v>0</v>
      </c>
      <c r="FP140" s="22">
        <v>0</v>
      </c>
      <c r="FQ140" s="22">
        <v>0</v>
      </c>
      <c r="FR140" s="22">
        <v>0</v>
      </c>
      <c r="FS140" s="25" t="s">
        <v>20</v>
      </c>
      <c r="FT140" s="22">
        <v>0</v>
      </c>
      <c r="FU140" s="26">
        <v>43055.595439814817</v>
      </c>
      <c r="FV140" s="20">
        <v>0</v>
      </c>
      <c r="FW140" s="22">
        <v>0</v>
      </c>
      <c r="FX140" s="22">
        <v>0</v>
      </c>
      <c r="FY140" s="22">
        <v>0</v>
      </c>
      <c r="FZ140" s="22">
        <v>0</v>
      </c>
      <c r="GA140" s="34" t="s">
        <v>499</v>
      </c>
      <c r="GB140" s="4"/>
    </row>
    <row r="141" spans="1:184">
      <c r="A141" s="32">
        <v>43055</v>
      </c>
      <c r="B141" s="20">
        <v>43055.836631944447</v>
      </c>
      <c r="C141" s="21">
        <v>9985237</v>
      </c>
      <c r="D141" s="22" t="s">
        <v>830</v>
      </c>
      <c r="E141" s="22" t="s">
        <v>38</v>
      </c>
      <c r="F141" s="67">
        <v>8900416084</v>
      </c>
      <c r="G141" s="44"/>
      <c r="H141" s="44"/>
      <c r="I141" s="44"/>
      <c r="J141" s="44" t="s">
        <v>37</v>
      </c>
      <c r="K141" s="44"/>
      <c r="L141" s="44"/>
      <c r="M141" s="25" t="str">
        <f t="shared" si="36"/>
        <v>MATCH</v>
      </c>
      <c r="N141" s="64">
        <v>268268.45</v>
      </c>
      <c r="O141" s="25" t="str">
        <f t="shared" si="37"/>
        <v>MATCH</v>
      </c>
      <c r="P141" s="64">
        <v>268268.45</v>
      </c>
      <c r="Q141" s="68">
        <v>43055</v>
      </c>
      <c r="R141" s="68">
        <v>43055.836631944447</v>
      </c>
      <c r="S141" s="44" t="s">
        <v>100</v>
      </c>
      <c r="T141" s="44"/>
      <c r="U141" s="44"/>
      <c r="V141" s="44"/>
      <c r="W141" s="44"/>
      <c r="X141" s="25" t="str">
        <f t="shared" si="38"/>
        <v>MATCH</v>
      </c>
      <c r="Y141" s="69">
        <v>7514105</v>
      </c>
      <c r="Z141" s="25" t="str">
        <f t="shared" si="39"/>
        <v>MATCH</v>
      </c>
      <c r="AA141" s="44" t="s">
        <v>1</v>
      </c>
      <c r="AB141" s="44" t="s">
        <v>3</v>
      </c>
      <c r="AC141" s="44"/>
      <c r="AD141" s="44" t="s">
        <v>23</v>
      </c>
      <c r="AE141" s="44" t="s">
        <v>34</v>
      </c>
      <c r="AF141" s="44" t="s">
        <v>20</v>
      </c>
      <c r="AG141" s="44"/>
      <c r="AH141" s="44"/>
      <c r="AI141" s="44" t="s">
        <v>33</v>
      </c>
      <c r="AJ141" s="44" t="s">
        <v>48</v>
      </c>
      <c r="AK141" s="44" t="s">
        <v>33</v>
      </c>
      <c r="AL141" s="44"/>
      <c r="AM141" s="44"/>
      <c r="AN141" s="44"/>
      <c r="AO141" s="44"/>
      <c r="AP141" s="44"/>
      <c r="AQ141" s="25" t="str">
        <f t="shared" si="40"/>
        <v>MATCH</v>
      </c>
      <c r="AR141" s="44" t="s">
        <v>32</v>
      </c>
      <c r="AS141" s="44"/>
      <c r="AT141" s="25" t="str">
        <f t="shared" si="41"/>
        <v>MATCH</v>
      </c>
      <c r="AU141" s="44" t="s">
        <v>31</v>
      </c>
      <c r="AV141" s="44"/>
      <c r="AW141" s="44"/>
      <c r="AX141" s="44"/>
      <c r="AY141" s="44"/>
      <c r="AZ141" s="44" t="s">
        <v>61</v>
      </c>
      <c r="BA141" s="44" t="s">
        <v>61</v>
      </c>
      <c r="BB141" s="44"/>
      <c r="BC141" s="44" t="s">
        <v>60</v>
      </c>
      <c r="BD141" s="44"/>
      <c r="BE141" s="44" t="s">
        <v>59</v>
      </c>
      <c r="BF141" s="44" t="s">
        <v>119</v>
      </c>
      <c r="BG141" s="44" t="s">
        <v>119</v>
      </c>
      <c r="BH141" s="44"/>
      <c r="BI141" s="44"/>
      <c r="BJ141" s="44"/>
      <c r="BK141" s="44"/>
      <c r="BL141" s="44"/>
      <c r="BM141" s="44"/>
      <c r="BN141" s="44"/>
      <c r="BO141" s="44"/>
      <c r="BP141" s="44"/>
      <c r="BQ141" s="44"/>
      <c r="BR141" s="44" t="s">
        <v>100</v>
      </c>
      <c r="BS141" s="44" t="s">
        <v>26</v>
      </c>
      <c r="BT141" s="44" t="s">
        <v>0</v>
      </c>
      <c r="BU141" s="44" t="s">
        <v>4</v>
      </c>
      <c r="BV141" s="44" t="s">
        <v>25</v>
      </c>
      <c r="BW141" s="44" t="s">
        <v>99</v>
      </c>
      <c r="BX141" s="25" t="str">
        <f t="shared" si="42"/>
        <v>MATCH</v>
      </c>
      <c r="BY141" s="69">
        <v>28857559</v>
      </c>
      <c r="BZ141" s="25" t="str">
        <f t="shared" si="43"/>
        <v>MATCH</v>
      </c>
      <c r="CA141" s="22" t="s">
        <v>3</v>
      </c>
      <c r="CB141" s="22"/>
      <c r="CC141" s="22"/>
      <c r="CD141" s="22" t="s">
        <v>22</v>
      </c>
      <c r="CE141" s="22" t="s">
        <v>22</v>
      </c>
      <c r="CF141" s="22"/>
      <c r="CG141" s="22"/>
      <c r="CH141" s="22"/>
      <c r="CI141" s="22" t="s">
        <v>21</v>
      </c>
      <c r="CJ141" s="22" t="s">
        <v>1</v>
      </c>
      <c r="CK141" s="22"/>
      <c r="CL141" s="34"/>
      <c r="CM141" s="51"/>
      <c r="CN141" s="54">
        <f>LOOKUP(Y141,SACM!$A$2:$A$163,SACM!$A$2:$A$163)</f>
        <v>7514105</v>
      </c>
      <c r="CO141" s="24">
        <v>43055</v>
      </c>
      <c r="CP141" s="21">
        <v>0</v>
      </c>
      <c r="CQ141" s="22">
        <v>18097</v>
      </c>
      <c r="CR141" s="21">
        <v>0</v>
      </c>
      <c r="CS141" s="22">
        <v>3</v>
      </c>
      <c r="CT141" s="22">
        <v>3</v>
      </c>
      <c r="CU141" s="22">
        <v>3</v>
      </c>
      <c r="CV141" s="21">
        <f t="shared" si="44"/>
        <v>268268.45</v>
      </c>
      <c r="CW141" s="23">
        <v>-268268.45</v>
      </c>
      <c r="CX141" s="22" t="s">
        <v>503</v>
      </c>
      <c r="CY141" s="22">
        <v>2</v>
      </c>
      <c r="CZ141" s="20">
        <v>43055.334097222221</v>
      </c>
      <c r="DA141" s="22" t="s">
        <v>501</v>
      </c>
      <c r="DB141" s="21">
        <v>6832685</v>
      </c>
      <c r="DC141" s="22" t="s">
        <v>2</v>
      </c>
      <c r="DD141" s="22">
        <v>85984</v>
      </c>
      <c r="DE141" s="22">
        <v>3</v>
      </c>
      <c r="DF141" s="22">
        <v>0</v>
      </c>
      <c r="DG141" s="22">
        <v>0</v>
      </c>
      <c r="DH141" s="22" t="s">
        <v>490</v>
      </c>
      <c r="DI141" s="22">
        <v>0</v>
      </c>
      <c r="DJ141" s="22">
        <v>0</v>
      </c>
      <c r="DK141" s="22">
        <v>0</v>
      </c>
      <c r="DL141" s="22" t="s">
        <v>499</v>
      </c>
      <c r="DM141" s="26">
        <v>43055.628310185188</v>
      </c>
      <c r="DN141" s="20" t="s">
        <v>503</v>
      </c>
      <c r="DO141" s="22">
        <v>0</v>
      </c>
      <c r="DP141" s="59">
        <v>8900416084</v>
      </c>
      <c r="DQ141" s="22" t="s">
        <v>523</v>
      </c>
      <c r="DR141" s="22">
        <v>0</v>
      </c>
      <c r="DS141" s="22">
        <v>0</v>
      </c>
      <c r="DT141" s="22">
        <v>0</v>
      </c>
      <c r="DU141" s="22">
        <v>0</v>
      </c>
      <c r="DV141" s="22">
        <v>0</v>
      </c>
      <c r="DW141" s="22">
        <v>0</v>
      </c>
      <c r="DX141" s="25" t="s">
        <v>31</v>
      </c>
      <c r="DY141" s="25" t="s">
        <v>32</v>
      </c>
      <c r="DZ141" s="22">
        <v>0</v>
      </c>
      <c r="EA141" s="22">
        <v>0</v>
      </c>
      <c r="EB141" s="21">
        <v>0</v>
      </c>
      <c r="EC141" s="22" t="s">
        <v>496</v>
      </c>
      <c r="ED141" s="22">
        <v>0</v>
      </c>
      <c r="EE141" s="22" t="s">
        <v>21</v>
      </c>
      <c r="EF141" s="22">
        <v>0</v>
      </c>
      <c r="EG141" s="22" t="s">
        <v>490</v>
      </c>
      <c r="EH141" s="25">
        <v>28857559</v>
      </c>
      <c r="EI141" s="21">
        <v>0</v>
      </c>
      <c r="EJ141" s="22">
        <v>3</v>
      </c>
      <c r="EK141" s="22">
        <v>0</v>
      </c>
      <c r="EL141" s="22" t="s">
        <v>490</v>
      </c>
      <c r="EM141" s="22">
        <v>0</v>
      </c>
      <c r="EN141" s="22">
        <v>0</v>
      </c>
      <c r="EO141" s="22" t="s">
        <v>490</v>
      </c>
      <c r="EP141" s="22">
        <v>99</v>
      </c>
      <c r="EQ141" s="22">
        <v>0</v>
      </c>
      <c r="ER141" s="21">
        <v>402</v>
      </c>
      <c r="ES141" s="21">
        <v>4</v>
      </c>
      <c r="ET141" s="21">
        <v>0</v>
      </c>
      <c r="EU141" s="22" t="s">
        <v>499</v>
      </c>
      <c r="EV141" s="22" t="s">
        <v>253</v>
      </c>
      <c r="EW141" s="22">
        <v>0</v>
      </c>
      <c r="EX141" s="22">
        <v>0</v>
      </c>
      <c r="EY141" s="22">
        <v>0</v>
      </c>
      <c r="EZ141" s="22">
        <v>0</v>
      </c>
      <c r="FA141" s="22" t="s">
        <v>490</v>
      </c>
      <c r="FB141" s="22">
        <v>0</v>
      </c>
      <c r="FC141" s="21">
        <v>0</v>
      </c>
      <c r="FD141" s="21" t="s">
        <v>494</v>
      </c>
      <c r="FE141" s="22">
        <v>0</v>
      </c>
      <c r="FF141" s="21" t="s">
        <v>493</v>
      </c>
      <c r="FG141" s="22" t="s">
        <v>492</v>
      </c>
      <c r="FH141" s="22">
        <v>0</v>
      </c>
      <c r="FI141" s="22" t="s">
        <v>491</v>
      </c>
      <c r="FJ141" s="22">
        <v>0</v>
      </c>
      <c r="FK141" s="22" t="s">
        <v>503</v>
      </c>
      <c r="FL141" s="22">
        <v>-268268.45</v>
      </c>
      <c r="FM141" s="22" t="s">
        <v>490</v>
      </c>
      <c r="FN141" s="22">
        <v>0</v>
      </c>
      <c r="FO141" s="22">
        <v>0</v>
      </c>
      <c r="FP141" s="22" t="s">
        <v>490</v>
      </c>
      <c r="FQ141" s="22">
        <v>0</v>
      </c>
      <c r="FR141" s="22">
        <v>0</v>
      </c>
      <c r="FS141" s="25" t="s">
        <v>20</v>
      </c>
      <c r="FT141" s="22">
        <v>0</v>
      </c>
      <c r="FU141" s="26">
        <v>43055.628310185188</v>
      </c>
      <c r="FV141" s="20" t="s">
        <v>21</v>
      </c>
      <c r="FW141" s="22">
        <v>0</v>
      </c>
      <c r="FX141" s="22">
        <v>0</v>
      </c>
      <c r="FY141" s="22">
        <v>0</v>
      </c>
      <c r="FZ141" s="22">
        <v>40550</v>
      </c>
      <c r="GA141" s="34" t="s">
        <v>490</v>
      </c>
      <c r="GB141" s="4"/>
    </row>
    <row r="142" spans="1:184">
      <c r="A142" s="32">
        <v>43055</v>
      </c>
      <c r="B142" s="20">
        <v>43055.837627314817</v>
      </c>
      <c r="C142" s="21">
        <v>9985245</v>
      </c>
      <c r="D142" s="22" t="s">
        <v>829</v>
      </c>
      <c r="E142" s="22" t="s">
        <v>38</v>
      </c>
      <c r="F142" s="67">
        <v>8033813466</v>
      </c>
      <c r="G142" s="44"/>
      <c r="H142" s="44"/>
      <c r="I142" s="44"/>
      <c r="J142" s="44" t="s">
        <v>828</v>
      </c>
      <c r="K142" s="44"/>
      <c r="L142" s="44"/>
      <c r="M142" s="25" t="str">
        <f t="shared" si="36"/>
        <v>MATCH</v>
      </c>
      <c r="N142" s="64">
        <v>21036.5</v>
      </c>
      <c r="O142" s="25" t="str">
        <f t="shared" si="37"/>
        <v>MATCH</v>
      </c>
      <c r="P142" s="64">
        <v>21191.118275000001</v>
      </c>
      <c r="Q142" s="68">
        <v>43056</v>
      </c>
      <c r="R142" s="68">
        <v>43055.837627314817</v>
      </c>
      <c r="S142" s="44" t="s">
        <v>100</v>
      </c>
      <c r="T142" s="44"/>
      <c r="U142" s="44"/>
      <c r="V142" s="44"/>
      <c r="W142" s="44"/>
      <c r="X142" s="25" t="str">
        <f t="shared" si="38"/>
        <v>MATCH</v>
      </c>
      <c r="Y142" s="69">
        <v>7511448</v>
      </c>
      <c r="Z142" s="25" t="str">
        <f t="shared" si="39"/>
        <v>MATCH</v>
      </c>
      <c r="AA142" s="44" t="s">
        <v>1</v>
      </c>
      <c r="AB142" s="44" t="s">
        <v>827</v>
      </c>
      <c r="AC142" s="44"/>
      <c r="AD142" s="44" t="s">
        <v>23</v>
      </c>
      <c r="AE142" s="44" t="s">
        <v>64</v>
      </c>
      <c r="AF142" s="44" t="s">
        <v>20</v>
      </c>
      <c r="AG142" s="44"/>
      <c r="AH142" s="44"/>
      <c r="AI142" s="44" t="s">
        <v>33</v>
      </c>
      <c r="AJ142" s="44" t="s">
        <v>48</v>
      </c>
      <c r="AK142" s="44" t="s">
        <v>33</v>
      </c>
      <c r="AL142" s="44"/>
      <c r="AM142" s="44"/>
      <c r="AN142" s="44"/>
      <c r="AO142" s="44"/>
      <c r="AP142" s="44"/>
      <c r="AQ142" s="25" t="str">
        <f t="shared" si="40"/>
        <v>MATCH</v>
      </c>
      <c r="AR142" s="44" t="s">
        <v>63</v>
      </c>
      <c r="AS142" s="44"/>
      <c r="AT142" s="25" t="str">
        <f t="shared" si="41"/>
        <v>MATCH</v>
      </c>
      <c r="AU142" s="44" t="s">
        <v>121</v>
      </c>
      <c r="AV142" s="44"/>
      <c r="AW142" s="44"/>
      <c r="AX142" s="44"/>
      <c r="AY142" s="44" t="s">
        <v>62</v>
      </c>
      <c r="AZ142" s="44" t="s">
        <v>61</v>
      </c>
      <c r="BA142" s="44" t="s">
        <v>61</v>
      </c>
      <c r="BB142" s="44"/>
      <c r="BC142" s="44" t="s">
        <v>60</v>
      </c>
      <c r="BD142" s="44"/>
      <c r="BE142" s="44" t="s">
        <v>59</v>
      </c>
      <c r="BF142" s="44" t="s">
        <v>211</v>
      </c>
      <c r="BG142" s="44" t="s">
        <v>211</v>
      </c>
      <c r="BH142" s="44" t="s">
        <v>210</v>
      </c>
      <c r="BI142" s="44" t="s">
        <v>184</v>
      </c>
      <c r="BJ142" s="44"/>
      <c r="BK142" s="44" t="s">
        <v>183</v>
      </c>
      <c r="BL142" s="44"/>
      <c r="BM142" s="44"/>
      <c r="BN142" s="44"/>
      <c r="BO142" s="44"/>
      <c r="BP142" s="44"/>
      <c r="BQ142" s="44"/>
      <c r="BR142" s="44" t="s">
        <v>100</v>
      </c>
      <c r="BS142" s="44" t="s">
        <v>26</v>
      </c>
      <c r="BT142" s="44" t="s">
        <v>0</v>
      </c>
      <c r="BU142" s="44" t="s">
        <v>4</v>
      </c>
      <c r="BV142" s="44" t="s">
        <v>25</v>
      </c>
      <c r="BW142" s="44" t="s">
        <v>99</v>
      </c>
      <c r="BX142" s="25" t="str">
        <f t="shared" si="42"/>
        <v>MATCH</v>
      </c>
      <c r="BY142" s="69">
        <v>28857578</v>
      </c>
      <c r="BZ142" s="25" t="str">
        <f t="shared" si="43"/>
        <v>MATCH</v>
      </c>
      <c r="CA142" s="22" t="s">
        <v>827</v>
      </c>
      <c r="CB142" s="22"/>
      <c r="CC142" s="22"/>
      <c r="CD142" s="22" t="s">
        <v>22</v>
      </c>
      <c r="CE142" s="22" t="s">
        <v>22</v>
      </c>
      <c r="CF142" s="22"/>
      <c r="CG142" s="22"/>
      <c r="CH142" s="22"/>
      <c r="CI142" s="22" t="s">
        <v>21</v>
      </c>
      <c r="CJ142" s="22" t="s">
        <v>1</v>
      </c>
      <c r="CK142" s="22"/>
      <c r="CL142" s="34"/>
      <c r="CM142" s="51"/>
      <c r="CN142" s="54">
        <f>LOOKUP(Y142,SACM!$A$2:$A$163,SACM!$A$2:$A$163)</f>
        <v>7511448</v>
      </c>
      <c r="CO142" s="24">
        <v>43056</v>
      </c>
      <c r="CP142" s="21">
        <v>0</v>
      </c>
      <c r="CQ142" s="22">
        <v>18097</v>
      </c>
      <c r="CR142" s="21">
        <v>5</v>
      </c>
      <c r="CS142" s="22">
        <v>1</v>
      </c>
      <c r="CT142" s="22">
        <v>2</v>
      </c>
      <c r="CU142" s="22">
        <v>3</v>
      </c>
      <c r="CV142" s="21">
        <f t="shared" si="44"/>
        <v>21036.5</v>
      </c>
      <c r="CW142" s="23">
        <v>-21036.5</v>
      </c>
      <c r="CX142" s="22" t="s">
        <v>547</v>
      </c>
      <c r="CY142" s="22">
        <v>1</v>
      </c>
      <c r="CZ142" s="20">
        <v>43054.429618055554</v>
      </c>
      <c r="DA142" s="22" t="s">
        <v>501</v>
      </c>
      <c r="DB142" s="21">
        <v>6830028</v>
      </c>
      <c r="DC142" s="22" t="s">
        <v>575</v>
      </c>
      <c r="DD142" s="22">
        <v>85947</v>
      </c>
      <c r="DE142" s="22">
        <v>3</v>
      </c>
      <c r="DF142" s="22">
        <v>0</v>
      </c>
      <c r="DG142" s="22">
        <v>0</v>
      </c>
      <c r="DH142" s="22" t="s">
        <v>490</v>
      </c>
      <c r="DI142" s="22">
        <v>0</v>
      </c>
      <c r="DJ142" s="22">
        <v>0</v>
      </c>
      <c r="DK142" s="22">
        <v>0</v>
      </c>
      <c r="DL142" s="22" t="s">
        <v>499</v>
      </c>
      <c r="DM142" s="26">
        <v>43055.629293981481</v>
      </c>
      <c r="DN142" s="20" t="s">
        <v>544</v>
      </c>
      <c r="DO142" s="22">
        <v>0</v>
      </c>
      <c r="DP142" s="59">
        <v>8033813466</v>
      </c>
      <c r="DQ142" s="22" t="s">
        <v>523</v>
      </c>
      <c r="DR142" s="22">
        <v>0</v>
      </c>
      <c r="DS142" s="22">
        <v>0</v>
      </c>
      <c r="DT142" s="22">
        <v>0</v>
      </c>
      <c r="DU142" s="22">
        <v>0</v>
      </c>
      <c r="DV142" s="22">
        <v>0</v>
      </c>
      <c r="DW142" s="22">
        <v>0</v>
      </c>
      <c r="DX142" s="25" t="s">
        <v>121</v>
      </c>
      <c r="DY142" s="25" t="s">
        <v>63</v>
      </c>
      <c r="DZ142" s="22">
        <v>0</v>
      </c>
      <c r="EA142" s="22">
        <v>0</v>
      </c>
      <c r="EB142" s="21">
        <v>0</v>
      </c>
      <c r="EC142" s="22" t="s">
        <v>496</v>
      </c>
      <c r="ED142" s="22">
        <v>0</v>
      </c>
      <c r="EE142" s="22" t="s">
        <v>21</v>
      </c>
      <c r="EF142" s="22">
        <v>0</v>
      </c>
      <c r="EG142" s="22" t="s">
        <v>499</v>
      </c>
      <c r="EH142" s="25">
        <v>28857578</v>
      </c>
      <c r="EI142" s="21">
        <v>0</v>
      </c>
      <c r="EJ142" s="22">
        <v>1</v>
      </c>
      <c r="EK142" s="22">
        <v>0</v>
      </c>
      <c r="EL142" s="22" t="s">
        <v>490</v>
      </c>
      <c r="EM142" s="22">
        <v>0</v>
      </c>
      <c r="EN142" s="22">
        <v>0</v>
      </c>
      <c r="EO142" s="22" t="s">
        <v>490</v>
      </c>
      <c r="EP142" s="22">
        <v>99</v>
      </c>
      <c r="EQ142" s="22">
        <v>0</v>
      </c>
      <c r="ER142" s="21">
        <v>2</v>
      </c>
      <c r="ES142" s="21">
        <v>501</v>
      </c>
      <c r="ET142" s="21">
        <v>0</v>
      </c>
      <c r="EU142" s="22" t="s">
        <v>490</v>
      </c>
      <c r="EV142" s="22" t="s">
        <v>253</v>
      </c>
      <c r="EW142" s="22">
        <v>0</v>
      </c>
      <c r="EX142" s="22">
        <v>0</v>
      </c>
      <c r="EY142" s="22">
        <v>0</v>
      </c>
      <c r="EZ142" s="22">
        <v>0</v>
      </c>
      <c r="FA142" s="22" t="s">
        <v>490</v>
      </c>
      <c r="FB142" s="22">
        <v>0</v>
      </c>
      <c r="FC142" s="21">
        <v>0</v>
      </c>
      <c r="FD142" s="21" t="s">
        <v>494</v>
      </c>
      <c r="FE142" s="22">
        <v>0</v>
      </c>
      <c r="FF142" s="21" t="s">
        <v>493</v>
      </c>
      <c r="FG142" s="22" t="s">
        <v>492</v>
      </c>
      <c r="FH142" s="22">
        <v>0</v>
      </c>
      <c r="FI142" s="22" t="s">
        <v>491</v>
      </c>
      <c r="FJ142" s="22">
        <v>0</v>
      </c>
      <c r="FK142" s="22">
        <v>0</v>
      </c>
      <c r="FL142" s="22">
        <v>-21036.5</v>
      </c>
      <c r="FM142" s="22" t="s">
        <v>490</v>
      </c>
      <c r="FN142" s="22">
        <v>0</v>
      </c>
      <c r="FO142" s="22">
        <v>0</v>
      </c>
      <c r="FP142" s="22" t="s">
        <v>490</v>
      </c>
      <c r="FQ142" s="22">
        <v>0</v>
      </c>
      <c r="FR142" s="22">
        <v>0</v>
      </c>
      <c r="FS142" s="25" t="s">
        <v>20</v>
      </c>
      <c r="FT142" s="22">
        <v>0</v>
      </c>
      <c r="FU142" s="26">
        <v>43055.629293981481</v>
      </c>
      <c r="FV142" s="20" t="s">
        <v>543</v>
      </c>
      <c r="FW142" s="22">
        <v>0</v>
      </c>
      <c r="FX142" s="22">
        <v>0</v>
      </c>
      <c r="FY142" s="22">
        <v>0</v>
      </c>
      <c r="FZ142" s="22">
        <v>43054</v>
      </c>
      <c r="GA142" s="34" t="s">
        <v>490</v>
      </c>
      <c r="GB142" s="4"/>
    </row>
    <row r="143" spans="1:184">
      <c r="A143" s="32">
        <v>43055</v>
      </c>
      <c r="B143" s="20">
        <v>43055.837812500002</v>
      </c>
      <c r="C143" s="21">
        <v>9985249</v>
      </c>
      <c r="D143" s="22" t="s">
        <v>826</v>
      </c>
      <c r="E143" s="22" t="s">
        <v>38</v>
      </c>
      <c r="F143" s="67">
        <v>13402762</v>
      </c>
      <c r="G143" s="44"/>
      <c r="H143" s="44"/>
      <c r="I143" s="44"/>
      <c r="J143" s="44" t="s">
        <v>825</v>
      </c>
      <c r="K143" s="44" t="s">
        <v>824</v>
      </c>
      <c r="L143" s="44"/>
      <c r="M143" s="25" t="str">
        <f t="shared" si="36"/>
        <v>MATCH</v>
      </c>
      <c r="N143" s="64">
        <v>93707.88</v>
      </c>
      <c r="O143" s="25" t="str">
        <f t="shared" si="37"/>
        <v>MATCH</v>
      </c>
      <c r="P143" s="64">
        <v>110303.54554799999</v>
      </c>
      <c r="Q143" s="68">
        <v>43056</v>
      </c>
      <c r="R143" s="68">
        <v>43055.837812500002</v>
      </c>
      <c r="S143" s="44" t="s">
        <v>27</v>
      </c>
      <c r="T143" s="44"/>
      <c r="U143" s="44" t="s">
        <v>823</v>
      </c>
      <c r="V143" s="44"/>
      <c r="W143" s="44"/>
      <c r="X143" s="25" t="str">
        <f t="shared" si="38"/>
        <v>MATCH</v>
      </c>
      <c r="Y143" s="69">
        <v>7512497</v>
      </c>
      <c r="Z143" s="25" t="str">
        <f t="shared" si="39"/>
        <v>MATCH</v>
      </c>
      <c r="AA143" s="44" t="s">
        <v>1</v>
      </c>
      <c r="AB143" s="44" t="s">
        <v>7</v>
      </c>
      <c r="AC143" s="44"/>
      <c r="AD143" s="44" t="s">
        <v>23</v>
      </c>
      <c r="AE143" s="44" t="s">
        <v>34</v>
      </c>
      <c r="AF143" s="44" t="s">
        <v>20</v>
      </c>
      <c r="AG143" s="44"/>
      <c r="AH143" s="44"/>
      <c r="AI143" s="44" t="s">
        <v>33</v>
      </c>
      <c r="AJ143" s="44" t="s">
        <v>48</v>
      </c>
      <c r="AK143" s="44" t="s">
        <v>33</v>
      </c>
      <c r="AL143" s="44"/>
      <c r="AM143" s="44"/>
      <c r="AN143" s="44"/>
      <c r="AO143" s="44"/>
      <c r="AP143" s="44"/>
      <c r="AQ143" s="25" t="str">
        <f t="shared" si="40"/>
        <v>MATCH</v>
      </c>
      <c r="AR143" s="44" t="s">
        <v>31</v>
      </c>
      <c r="AS143" s="44"/>
      <c r="AT143" s="25" t="str">
        <f t="shared" si="41"/>
        <v>MATCH</v>
      </c>
      <c r="AU143" s="44" t="s">
        <v>121</v>
      </c>
      <c r="AV143" s="44"/>
      <c r="AW143" s="44"/>
      <c r="AX143" s="44"/>
      <c r="AY143" s="44" t="s">
        <v>62</v>
      </c>
      <c r="AZ143" s="44" t="s">
        <v>822</v>
      </c>
      <c r="BA143" s="44" t="s">
        <v>822</v>
      </c>
      <c r="BB143" s="44"/>
      <c r="BC143" s="44"/>
      <c r="BD143" s="44"/>
      <c r="BE143" s="44"/>
      <c r="BF143" s="44" t="s">
        <v>821</v>
      </c>
      <c r="BG143" s="44" t="s">
        <v>821</v>
      </c>
      <c r="BH143" s="44" t="s">
        <v>820</v>
      </c>
      <c r="BI143" s="44" t="s">
        <v>250</v>
      </c>
      <c r="BJ143" s="44"/>
      <c r="BK143" s="44" t="s">
        <v>249</v>
      </c>
      <c r="BL143" s="44"/>
      <c r="BM143" s="44"/>
      <c r="BN143" s="44"/>
      <c r="BO143" s="44"/>
      <c r="BP143" s="44"/>
      <c r="BQ143" s="44"/>
      <c r="BR143" s="44" t="s">
        <v>796</v>
      </c>
      <c r="BS143" s="44" t="s">
        <v>235</v>
      </c>
      <c r="BT143" s="44" t="s">
        <v>382</v>
      </c>
      <c r="BU143" s="44" t="s">
        <v>381</v>
      </c>
      <c r="BV143" s="44" t="s">
        <v>234</v>
      </c>
      <c r="BW143" s="44" t="s">
        <v>795</v>
      </c>
      <c r="BX143" s="25" t="str">
        <f t="shared" si="42"/>
        <v>MATCH</v>
      </c>
      <c r="BY143" s="69">
        <v>28857584</v>
      </c>
      <c r="BZ143" s="25" t="str">
        <f t="shared" si="43"/>
        <v>MATCH</v>
      </c>
      <c r="CA143" s="22" t="s">
        <v>7</v>
      </c>
      <c r="CB143" s="22"/>
      <c r="CC143" s="22"/>
      <c r="CD143" s="22" t="s">
        <v>22</v>
      </c>
      <c r="CE143" s="22" t="s">
        <v>23</v>
      </c>
      <c r="CF143" s="22"/>
      <c r="CG143" s="22"/>
      <c r="CH143" s="21">
        <v>104386</v>
      </c>
      <c r="CI143" s="22" t="s">
        <v>21</v>
      </c>
      <c r="CJ143" s="22" t="s">
        <v>1</v>
      </c>
      <c r="CK143" s="22"/>
      <c r="CL143" s="34"/>
      <c r="CM143" s="51"/>
      <c r="CN143" s="54">
        <f>LOOKUP(Y143,SACM!$A$2:$A$163,SACM!$A$2:$A$163)</f>
        <v>7512497</v>
      </c>
      <c r="CO143" s="24">
        <v>43056</v>
      </c>
      <c r="CP143" s="21">
        <v>726</v>
      </c>
      <c r="CQ143" s="22">
        <v>19829</v>
      </c>
      <c r="CR143" s="21">
        <v>21</v>
      </c>
      <c r="CS143" s="22">
        <v>1</v>
      </c>
      <c r="CT143" s="22">
        <v>0</v>
      </c>
      <c r="CU143" s="22">
        <v>115000</v>
      </c>
      <c r="CV143" s="21">
        <f t="shared" si="44"/>
        <v>93707.88</v>
      </c>
      <c r="CW143" s="23">
        <v>-93707.88</v>
      </c>
      <c r="CX143" s="22" t="s">
        <v>545</v>
      </c>
      <c r="CY143" s="22">
        <v>1</v>
      </c>
      <c r="CZ143" s="20">
        <v>43054.629328703704</v>
      </c>
      <c r="DA143" s="22" t="s">
        <v>501</v>
      </c>
      <c r="DB143" s="21">
        <v>6831077</v>
      </c>
      <c r="DC143" s="22" t="s">
        <v>10</v>
      </c>
      <c r="DD143" s="22">
        <v>85961</v>
      </c>
      <c r="DE143" s="22">
        <v>0</v>
      </c>
      <c r="DF143" s="22">
        <v>0</v>
      </c>
      <c r="DG143" s="22">
        <v>0</v>
      </c>
      <c r="DH143" s="22" t="s">
        <v>490</v>
      </c>
      <c r="DI143" s="22">
        <v>0</v>
      </c>
      <c r="DJ143" s="22">
        <v>0</v>
      </c>
      <c r="DK143" s="22">
        <v>0</v>
      </c>
      <c r="DL143" s="22" t="s">
        <v>499</v>
      </c>
      <c r="DM143" s="26">
        <v>43055.629490740743</v>
      </c>
      <c r="DN143" s="20" t="s">
        <v>544</v>
      </c>
      <c r="DO143" s="22">
        <v>0</v>
      </c>
      <c r="DP143" s="59">
        <v>13402762</v>
      </c>
      <c r="DQ143" s="22" t="s">
        <v>534</v>
      </c>
      <c r="DR143" s="22">
        <v>0</v>
      </c>
      <c r="DS143" s="22">
        <v>0</v>
      </c>
      <c r="DT143" s="22">
        <v>0</v>
      </c>
      <c r="DU143" s="22">
        <v>0</v>
      </c>
      <c r="DV143" s="22">
        <v>0</v>
      </c>
      <c r="DW143" s="22">
        <v>0</v>
      </c>
      <c r="DX143" s="25" t="s">
        <v>121</v>
      </c>
      <c r="DY143" s="25" t="s">
        <v>31</v>
      </c>
      <c r="DZ143" s="22">
        <v>0</v>
      </c>
      <c r="EA143" s="22">
        <v>0</v>
      </c>
      <c r="EB143" s="21">
        <v>0</v>
      </c>
      <c r="EC143" s="22" t="s">
        <v>496</v>
      </c>
      <c r="ED143" s="22">
        <v>0</v>
      </c>
      <c r="EE143" s="22" t="s">
        <v>21</v>
      </c>
      <c r="EF143" s="22">
        <v>0</v>
      </c>
      <c r="EG143" s="22" t="s">
        <v>490</v>
      </c>
      <c r="EH143" s="25">
        <v>28857584</v>
      </c>
      <c r="EI143" s="21">
        <v>0</v>
      </c>
      <c r="EJ143" s="22">
        <v>1</v>
      </c>
      <c r="EK143" s="22">
        <v>0</v>
      </c>
      <c r="EL143" s="22" t="s">
        <v>490</v>
      </c>
      <c r="EM143" s="22">
        <v>0</v>
      </c>
      <c r="EN143" s="22">
        <v>0</v>
      </c>
      <c r="EO143" s="22" t="s">
        <v>490</v>
      </c>
      <c r="EP143" s="22">
        <v>1</v>
      </c>
      <c r="EQ143" s="22">
        <v>0</v>
      </c>
      <c r="ER143" s="21">
        <v>2</v>
      </c>
      <c r="ES143" s="21">
        <v>402</v>
      </c>
      <c r="ET143" s="21">
        <v>0</v>
      </c>
      <c r="EU143" s="22" t="s">
        <v>490</v>
      </c>
      <c r="EV143" s="22" t="s">
        <v>524</v>
      </c>
      <c r="EW143" s="22">
        <v>0</v>
      </c>
      <c r="EX143" s="22">
        <v>0</v>
      </c>
      <c r="EY143" s="22">
        <v>0</v>
      </c>
      <c r="EZ143" s="22">
        <v>0</v>
      </c>
      <c r="FA143" s="22" t="s">
        <v>490</v>
      </c>
      <c r="FB143" s="22">
        <v>0</v>
      </c>
      <c r="FC143" s="21">
        <v>0</v>
      </c>
      <c r="FD143" s="21" t="s">
        <v>494</v>
      </c>
      <c r="FE143" s="22">
        <v>0</v>
      </c>
      <c r="FF143" s="21" t="s">
        <v>493</v>
      </c>
      <c r="FG143" s="22" t="s">
        <v>492</v>
      </c>
      <c r="FH143" s="22">
        <v>0</v>
      </c>
      <c r="FI143" s="22" t="s">
        <v>491</v>
      </c>
      <c r="FJ143" s="22">
        <v>0</v>
      </c>
      <c r="FK143" s="22">
        <v>0</v>
      </c>
      <c r="FL143" s="22">
        <v>-93707.88</v>
      </c>
      <c r="FM143" s="22" t="s">
        <v>490</v>
      </c>
      <c r="FN143" s="22">
        <v>0</v>
      </c>
      <c r="FO143" s="22">
        <v>0</v>
      </c>
      <c r="FP143" s="22" t="s">
        <v>490</v>
      </c>
      <c r="FQ143" s="22">
        <v>0</v>
      </c>
      <c r="FR143" s="22">
        <v>0</v>
      </c>
      <c r="FS143" s="25" t="s">
        <v>20</v>
      </c>
      <c r="FT143" s="22">
        <v>0</v>
      </c>
      <c r="FU143" s="26">
        <v>43055.629490740743</v>
      </c>
      <c r="FV143" s="20" t="s">
        <v>543</v>
      </c>
      <c r="FW143" s="22">
        <v>0</v>
      </c>
      <c r="FX143" s="22">
        <v>0</v>
      </c>
      <c r="FY143" s="22">
        <v>0</v>
      </c>
      <c r="FZ143" s="22">
        <v>43054</v>
      </c>
      <c r="GA143" s="34" t="s">
        <v>490</v>
      </c>
      <c r="GB143" s="4"/>
    </row>
    <row r="144" spans="1:184">
      <c r="A144" s="32">
        <v>43055</v>
      </c>
      <c r="B144" s="20">
        <v>43055.837939814817</v>
      </c>
      <c r="C144" s="21">
        <v>9985252</v>
      </c>
      <c r="D144" s="22" t="s">
        <v>819</v>
      </c>
      <c r="E144" s="22" t="s">
        <v>38</v>
      </c>
      <c r="F144" s="67">
        <v>13402762</v>
      </c>
      <c r="G144" s="44"/>
      <c r="H144" s="44"/>
      <c r="I144" s="44"/>
      <c r="J144" s="44" t="s">
        <v>818</v>
      </c>
      <c r="K144" s="44" t="s">
        <v>817</v>
      </c>
      <c r="L144" s="44"/>
      <c r="M144" s="25" t="str">
        <f t="shared" si="36"/>
        <v>MATCH</v>
      </c>
      <c r="N144" s="64">
        <v>15271.53</v>
      </c>
      <c r="O144" s="25" t="str">
        <f t="shared" si="37"/>
        <v>MATCH</v>
      </c>
      <c r="P144" s="64">
        <v>17976.117963000001</v>
      </c>
      <c r="Q144" s="68">
        <v>43056</v>
      </c>
      <c r="R144" s="68">
        <v>43055.837939814817</v>
      </c>
      <c r="S144" s="44"/>
      <c r="T144" s="44"/>
      <c r="U144" s="44" t="s">
        <v>815</v>
      </c>
      <c r="V144" s="44"/>
      <c r="W144" s="44"/>
      <c r="X144" s="25" t="str">
        <f t="shared" si="38"/>
        <v>MATCH</v>
      </c>
      <c r="Y144" s="69">
        <v>7512505</v>
      </c>
      <c r="Z144" s="25" t="str">
        <f t="shared" si="39"/>
        <v>MATCH</v>
      </c>
      <c r="AA144" s="44" t="s">
        <v>1</v>
      </c>
      <c r="AB144" s="44" t="s">
        <v>7</v>
      </c>
      <c r="AC144" s="44"/>
      <c r="AD144" s="44" t="s">
        <v>23</v>
      </c>
      <c r="AE144" s="44" t="s">
        <v>34</v>
      </c>
      <c r="AF144" s="44" t="s">
        <v>20</v>
      </c>
      <c r="AG144" s="44"/>
      <c r="AH144" s="44"/>
      <c r="AI144" s="44" t="s">
        <v>33</v>
      </c>
      <c r="AJ144" s="44" t="s">
        <v>48</v>
      </c>
      <c r="AK144" s="44" t="s">
        <v>33</v>
      </c>
      <c r="AL144" s="44"/>
      <c r="AM144" s="44"/>
      <c r="AN144" s="44"/>
      <c r="AO144" s="44"/>
      <c r="AP144" s="44"/>
      <c r="AQ144" s="25" t="str">
        <f t="shared" si="40"/>
        <v>MATCH</v>
      </c>
      <c r="AR144" s="44" t="s">
        <v>31</v>
      </c>
      <c r="AS144" s="44"/>
      <c r="AT144" s="25" t="str">
        <f t="shared" si="41"/>
        <v>MATCH</v>
      </c>
      <c r="AU144" s="44" t="s">
        <v>121</v>
      </c>
      <c r="AV144" s="44"/>
      <c r="AW144" s="44"/>
      <c r="AX144" s="44" t="s">
        <v>816</v>
      </c>
      <c r="AY144" s="44" t="s">
        <v>62</v>
      </c>
      <c r="AZ144" s="44" t="s">
        <v>815</v>
      </c>
      <c r="BA144" s="44" t="s">
        <v>815</v>
      </c>
      <c r="BB144" s="44"/>
      <c r="BC144" s="44"/>
      <c r="BD144" s="44"/>
      <c r="BE144" s="44"/>
      <c r="BF144" s="44" t="s">
        <v>814</v>
      </c>
      <c r="BG144" s="44" t="s">
        <v>814</v>
      </c>
      <c r="BH144" s="44" t="s">
        <v>813</v>
      </c>
      <c r="BI144" s="44" t="s">
        <v>812</v>
      </c>
      <c r="BJ144" s="44"/>
      <c r="BK144" s="44" t="s">
        <v>249</v>
      </c>
      <c r="BL144" s="44" t="s">
        <v>811</v>
      </c>
      <c r="BM144" s="44" t="s">
        <v>811</v>
      </c>
      <c r="BN144" s="44" t="s">
        <v>810</v>
      </c>
      <c r="BO144" s="44" t="s">
        <v>809</v>
      </c>
      <c r="BP144" s="44"/>
      <c r="BQ144" s="44" t="s">
        <v>249</v>
      </c>
      <c r="BR144" s="44" t="s">
        <v>808</v>
      </c>
      <c r="BS144" s="44" t="s">
        <v>374</v>
      </c>
      <c r="BT144" s="44" t="s">
        <v>382</v>
      </c>
      <c r="BU144" s="44" t="s">
        <v>4</v>
      </c>
      <c r="BV144" s="44" t="s">
        <v>165</v>
      </c>
      <c r="BW144" s="44" t="s">
        <v>807</v>
      </c>
      <c r="BX144" s="25" t="str">
        <f t="shared" si="42"/>
        <v>MATCH</v>
      </c>
      <c r="BY144" s="69">
        <v>28857590</v>
      </c>
      <c r="BZ144" s="25" t="str">
        <f t="shared" si="43"/>
        <v>MATCH</v>
      </c>
      <c r="CA144" s="22" t="s">
        <v>7</v>
      </c>
      <c r="CB144" s="22"/>
      <c r="CC144" s="22"/>
      <c r="CD144" s="22" t="s">
        <v>22</v>
      </c>
      <c r="CE144" s="22" t="s">
        <v>22</v>
      </c>
      <c r="CF144" s="22"/>
      <c r="CG144" s="22"/>
      <c r="CH144" s="21">
        <v>104388</v>
      </c>
      <c r="CI144" s="22" t="s">
        <v>21</v>
      </c>
      <c r="CJ144" s="22" t="s">
        <v>1</v>
      </c>
      <c r="CK144" s="22"/>
      <c r="CL144" s="34"/>
      <c r="CM144" s="51"/>
      <c r="CN144" s="54">
        <f>LOOKUP(Y144,SACM!$A$2:$A$163,SACM!$A$2:$A$163)</f>
        <v>7512505</v>
      </c>
      <c r="CO144" s="24">
        <v>43056</v>
      </c>
      <c r="CP144" s="21">
        <v>726</v>
      </c>
      <c r="CQ144" s="22">
        <v>21119</v>
      </c>
      <c r="CR144" s="21">
        <v>21</v>
      </c>
      <c r="CS144" s="22">
        <v>1</v>
      </c>
      <c r="CT144" s="22">
        <v>0</v>
      </c>
      <c r="CU144" s="22">
        <v>117000</v>
      </c>
      <c r="CV144" s="21">
        <f t="shared" si="44"/>
        <v>15271.53</v>
      </c>
      <c r="CW144" s="23">
        <v>-15271.53</v>
      </c>
      <c r="CX144" s="22" t="s">
        <v>545</v>
      </c>
      <c r="CY144" s="22">
        <v>1</v>
      </c>
      <c r="CZ144" s="20">
        <v>43054.62939814815</v>
      </c>
      <c r="DA144" s="22" t="s">
        <v>501</v>
      </c>
      <c r="DB144" s="21">
        <v>6831085</v>
      </c>
      <c r="DC144" s="22" t="s">
        <v>10</v>
      </c>
      <c r="DD144" s="22">
        <v>85961</v>
      </c>
      <c r="DE144" s="22">
        <v>0</v>
      </c>
      <c r="DF144" s="22">
        <v>0</v>
      </c>
      <c r="DG144" s="22">
        <v>0</v>
      </c>
      <c r="DH144" s="22" t="s">
        <v>490</v>
      </c>
      <c r="DI144" s="22">
        <v>0</v>
      </c>
      <c r="DJ144" s="22">
        <v>0</v>
      </c>
      <c r="DK144" s="22">
        <v>0</v>
      </c>
      <c r="DL144" s="22" t="s">
        <v>499</v>
      </c>
      <c r="DM144" s="26">
        <v>43055.629618055558</v>
      </c>
      <c r="DN144" s="20" t="s">
        <v>544</v>
      </c>
      <c r="DO144" s="22">
        <v>0</v>
      </c>
      <c r="DP144" s="59">
        <v>13402762</v>
      </c>
      <c r="DQ144" s="22" t="s">
        <v>534</v>
      </c>
      <c r="DR144" s="22">
        <v>0</v>
      </c>
      <c r="DS144" s="22">
        <v>0</v>
      </c>
      <c r="DT144" s="22">
        <v>0</v>
      </c>
      <c r="DU144" s="22">
        <v>0</v>
      </c>
      <c r="DV144" s="22">
        <v>0</v>
      </c>
      <c r="DW144" s="22">
        <v>0</v>
      </c>
      <c r="DX144" s="25" t="s">
        <v>121</v>
      </c>
      <c r="DY144" s="25" t="s">
        <v>31</v>
      </c>
      <c r="DZ144" s="22">
        <v>0</v>
      </c>
      <c r="EA144" s="22">
        <v>0</v>
      </c>
      <c r="EB144" s="21">
        <v>0</v>
      </c>
      <c r="EC144" s="22" t="s">
        <v>496</v>
      </c>
      <c r="ED144" s="22">
        <v>0</v>
      </c>
      <c r="EE144" s="22" t="s">
        <v>21</v>
      </c>
      <c r="EF144" s="22">
        <v>0</v>
      </c>
      <c r="EG144" s="22" t="s">
        <v>490</v>
      </c>
      <c r="EH144" s="25">
        <v>28857590</v>
      </c>
      <c r="EI144" s="21">
        <v>0</v>
      </c>
      <c r="EJ144" s="22">
        <v>1</v>
      </c>
      <c r="EK144" s="22">
        <v>0</v>
      </c>
      <c r="EL144" s="22" t="s">
        <v>490</v>
      </c>
      <c r="EM144" s="22">
        <v>0</v>
      </c>
      <c r="EN144" s="22">
        <v>0</v>
      </c>
      <c r="EO144" s="22" t="s">
        <v>490</v>
      </c>
      <c r="EP144" s="22">
        <v>1</v>
      </c>
      <c r="EQ144" s="22">
        <v>0</v>
      </c>
      <c r="ER144" s="21">
        <v>2</v>
      </c>
      <c r="ES144" s="21">
        <v>402</v>
      </c>
      <c r="ET144" s="21">
        <v>0</v>
      </c>
      <c r="EU144" s="22" t="s">
        <v>490</v>
      </c>
      <c r="EV144" s="22" t="s">
        <v>524</v>
      </c>
      <c r="EW144" s="22">
        <v>0</v>
      </c>
      <c r="EX144" s="22">
        <v>0</v>
      </c>
      <c r="EY144" s="22">
        <v>0</v>
      </c>
      <c r="EZ144" s="22">
        <v>0</v>
      </c>
      <c r="FA144" s="22" t="s">
        <v>490</v>
      </c>
      <c r="FB144" s="22">
        <v>0</v>
      </c>
      <c r="FC144" s="21">
        <v>0</v>
      </c>
      <c r="FD144" s="21" t="s">
        <v>494</v>
      </c>
      <c r="FE144" s="22">
        <v>0</v>
      </c>
      <c r="FF144" s="21" t="s">
        <v>493</v>
      </c>
      <c r="FG144" s="22" t="s">
        <v>492</v>
      </c>
      <c r="FH144" s="22">
        <v>0</v>
      </c>
      <c r="FI144" s="22" t="s">
        <v>491</v>
      </c>
      <c r="FJ144" s="22">
        <v>0</v>
      </c>
      <c r="FK144" s="22">
        <v>0</v>
      </c>
      <c r="FL144" s="22">
        <v>-15271.53</v>
      </c>
      <c r="FM144" s="22" t="s">
        <v>490</v>
      </c>
      <c r="FN144" s="22">
        <v>0</v>
      </c>
      <c r="FO144" s="22">
        <v>0</v>
      </c>
      <c r="FP144" s="22" t="s">
        <v>490</v>
      </c>
      <c r="FQ144" s="22">
        <v>0</v>
      </c>
      <c r="FR144" s="22">
        <v>0</v>
      </c>
      <c r="FS144" s="25" t="s">
        <v>20</v>
      </c>
      <c r="FT144" s="22">
        <v>0</v>
      </c>
      <c r="FU144" s="26">
        <v>43055.629618055558</v>
      </c>
      <c r="FV144" s="20" t="s">
        <v>543</v>
      </c>
      <c r="FW144" s="22">
        <v>0</v>
      </c>
      <c r="FX144" s="22">
        <v>0</v>
      </c>
      <c r="FY144" s="22">
        <v>0</v>
      </c>
      <c r="FZ144" s="22">
        <v>43054</v>
      </c>
      <c r="GA144" s="34" t="s">
        <v>490</v>
      </c>
      <c r="GB144" s="4"/>
    </row>
    <row r="145" spans="1:184">
      <c r="A145" s="32">
        <v>43055</v>
      </c>
      <c r="B145" s="20">
        <v>43055.900856481479</v>
      </c>
      <c r="C145" s="21">
        <v>9985299</v>
      </c>
      <c r="D145" s="22" t="s">
        <v>806</v>
      </c>
      <c r="E145" s="22" t="s">
        <v>38</v>
      </c>
      <c r="F145" s="67" t="s">
        <v>78</v>
      </c>
      <c r="G145" s="44"/>
      <c r="H145" s="44"/>
      <c r="I145" s="44"/>
      <c r="J145" s="44" t="s">
        <v>805</v>
      </c>
      <c r="K145" s="44"/>
      <c r="L145" s="44"/>
      <c r="M145" s="25" t="str">
        <f t="shared" si="36"/>
        <v>MATCH</v>
      </c>
      <c r="N145" s="64">
        <v>35000000</v>
      </c>
      <c r="O145" s="25" t="str">
        <f t="shared" si="37"/>
        <v>MATCH</v>
      </c>
      <c r="P145" s="64">
        <v>35000000</v>
      </c>
      <c r="Q145" s="68">
        <v>43055</v>
      </c>
      <c r="R145" s="68">
        <v>43055.900856481479</v>
      </c>
      <c r="S145" s="44" t="s">
        <v>76</v>
      </c>
      <c r="T145" s="44"/>
      <c r="U145" s="44" t="s">
        <v>804</v>
      </c>
      <c r="V145" s="44"/>
      <c r="W145" s="44"/>
      <c r="X145" s="25" t="str">
        <f t="shared" si="38"/>
        <v>MATCH</v>
      </c>
      <c r="Y145" s="69">
        <v>7515208</v>
      </c>
      <c r="Z145" s="25" t="str">
        <f t="shared" si="39"/>
        <v>MATCH</v>
      </c>
      <c r="AA145" s="44" t="s">
        <v>1</v>
      </c>
      <c r="AB145" s="44" t="s">
        <v>3</v>
      </c>
      <c r="AC145" s="44" t="s">
        <v>803</v>
      </c>
      <c r="AD145" s="44" t="s">
        <v>22</v>
      </c>
      <c r="AE145" s="44" t="s">
        <v>34</v>
      </c>
      <c r="AF145" s="44" t="s">
        <v>20</v>
      </c>
      <c r="AG145" s="44"/>
      <c r="AH145" s="44"/>
      <c r="AI145" s="44" t="s">
        <v>33</v>
      </c>
      <c r="AJ145" s="44" t="s">
        <v>20</v>
      </c>
      <c r="AK145" s="44" t="s">
        <v>33</v>
      </c>
      <c r="AL145" s="44"/>
      <c r="AM145" s="44"/>
      <c r="AN145" s="44"/>
      <c r="AO145" s="44"/>
      <c r="AP145" s="44"/>
      <c r="AQ145" s="25" t="str">
        <f t="shared" si="40"/>
        <v>MATCH</v>
      </c>
      <c r="AR145" s="44" t="s">
        <v>73</v>
      </c>
      <c r="AS145" s="44"/>
      <c r="AT145" s="25" t="str">
        <f t="shared" si="41"/>
        <v>MATCH</v>
      </c>
      <c r="AU145" s="44" t="s">
        <v>121</v>
      </c>
      <c r="AV145" s="44"/>
      <c r="AW145" s="44"/>
      <c r="AX145" s="44"/>
      <c r="AY145" s="44" t="s">
        <v>72</v>
      </c>
      <c r="AZ145" s="44" t="s">
        <v>802</v>
      </c>
      <c r="BA145" s="44" t="s">
        <v>802</v>
      </c>
      <c r="BB145" s="44" t="s">
        <v>801</v>
      </c>
      <c r="BC145" s="44"/>
      <c r="BD145" s="44"/>
      <c r="BE145" s="44"/>
      <c r="BF145" s="44" t="s">
        <v>110</v>
      </c>
      <c r="BG145" s="44" t="s">
        <v>110</v>
      </c>
      <c r="BH145" s="44"/>
      <c r="BI145" s="44"/>
      <c r="BJ145" s="44"/>
      <c r="BK145" s="44"/>
      <c r="BL145" s="44"/>
      <c r="BM145" s="44"/>
      <c r="BN145" s="44"/>
      <c r="BO145" s="44"/>
      <c r="BP145" s="44"/>
      <c r="BQ145" s="44"/>
      <c r="BR145" s="44"/>
      <c r="BS145" s="44"/>
      <c r="BT145" s="44"/>
      <c r="BU145" s="44"/>
      <c r="BV145" s="44"/>
      <c r="BW145" s="44" t="s">
        <v>68</v>
      </c>
      <c r="BX145" s="25" t="str">
        <f t="shared" si="42"/>
        <v>MATCH</v>
      </c>
      <c r="BY145" s="69">
        <v>28858492</v>
      </c>
      <c r="BZ145" s="25" t="str">
        <f t="shared" si="43"/>
        <v>MATCH</v>
      </c>
      <c r="CA145" s="22"/>
      <c r="CB145" s="22"/>
      <c r="CC145" s="22"/>
      <c r="CD145" s="22" t="s">
        <v>23</v>
      </c>
      <c r="CE145" s="22" t="s">
        <v>22</v>
      </c>
      <c r="CF145" s="22"/>
      <c r="CG145" s="22"/>
      <c r="CH145" s="22"/>
      <c r="CI145" s="22" t="s">
        <v>21</v>
      </c>
      <c r="CJ145" s="22" t="s">
        <v>1</v>
      </c>
      <c r="CK145" s="22"/>
      <c r="CL145" s="34"/>
      <c r="CM145" s="51"/>
      <c r="CN145" s="54">
        <f>LOOKUP(Y145,SACM!$A$2:$A$163,SACM!$A$2:$A$163)</f>
        <v>7515208</v>
      </c>
      <c r="CO145" s="24">
        <v>43055</v>
      </c>
      <c r="CP145" s="21">
        <v>814</v>
      </c>
      <c r="CQ145" s="22">
        <v>20091</v>
      </c>
      <c r="CR145" s="21">
        <v>0</v>
      </c>
      <c r="CS145" s="22">
        <v>1</v>
      </c>
      <c r="CT145" s="22">
        <v>3</v>
      </c>
      <c r="CU145" s="22">
        <v>-2</v>
      </c>
      <c r="CV145" s="21">
        <f t="shared" si="44"/>
        <v>35000000</v>
      </c>
      <c r="CW145" s="23">
        <v>-35000000</v>
      </c>
      <c r="CX145" s="22" t="s">
        <v>522</v>
      </c>
      <c r="CY145" s="22">
        <v>1</v>
      </c>
      <c r="CZ145" s="20">
        <v>43055.687696759262</v>
      </c>
      <c r="DA145" s="22" t="s">
        <v>501</v>
      </c>
      <c r="DB145" s="21">
        <v>6833788</v>
      </c>
      <c r="DC145" s="22" t="s">
        <v>556</v>
      </c>
      <c r="DD145" s="22">
        <v>86019</v>
      </c>
      <c r="DE145" s="22">
        <v>2</v>
      </c>
      <c r="DF145" s="22">
        <v>0</v>
      </c>
      <c r="DG145" s="22">
        <v>0</v>
      </c>
      <c r="DH145" s="22" t="s">
        <v>490</v>
      </c>
      <c r="DI145" s="22">
        <v>0</v>
      </c>
      <c r="DJ145" s="22">
        <v>0</v>
      </c>
      <c r="DK145" s="22">
        <v>0</v>
      </c>
      <c r="DL145" s="22" t="s">
        <v>499</v>
      </c>
      <c r="DM145" s="26">
        <v>43055.69253472222</v>
      </c>
      <c r="DN145" s="20" t="s">
        <v>520</v>
      </c>
      <c r="DO145" s="22">
        <v>0</v>
      </c>
      <c r="DP145" s="59" t="s">
        <v>78</v>
      </c>
      <c r="DQ145" s="22" t="s">
        <v>518</v>
      </c>
      <c r="DR145" s="22">
        <v>0</v>
      </c>
      <c r="DS145" s="22">
        <v>0</v>
      </c>
      <c r="DT145" s="22">
        <v>0</v>
      </c>
      <c r="DU145" s="22">
        <v>0</v>
      </c>
      <c r="DV145" s="22">
        <v>0</v>
      </c>
      <c r="DW145" s="22">
        <v>0</v>
      </c>
      <c r="DX145" s="25" t="s">
        <v>121</v>
      </c>
      <c r="DY145" s="25" t="s">
        <v>73</v>
      </c>
      <c r="DZ145" s="22">
        <v>0</v>
      </c>
      <c r="EA145" s="22">
        <v>0</v>
      </c>
      <c r="EB145" s="21">
        <v>0</v>
      </c>
      <c r="EC145" s="22" t="s">
        <v>496</v>
      </c>
      <c r="ED145" s="22">
        <v>0</v>
      </c>
      <c r="EE145" s="22" t="s">
        <v>21</v>
      </c>
      <c r="EF145" s="22">
        <v>0</v>
      </c>
      <c r="EG145" s="22" t="s">
        <v>490</v>
      </c>
      <c r="EH145" s="25">
        <v>28858492</v>
      </c>
      <c r="EI145" s="21">
        <v>0</v>
      </c>
      <c r="EJ145" s="22">
        <v>3</v>
      </c>
      <c r="EK145" s="22">
        <v>0</v>
      </c>
      <c r="EL145" s="22" t="s">
        <v>490</v>
      </c>
      <c r="EM145" s="22">
        <v>0</v>
      </c>
      <c r="EN145" s="22">
        <v>0</v>
      </c>
      <c r="EO145" s="22" t="s">
        <v>490</v>
      </c>
      <c r="EP145" s="22">
        <v>1</v>
      </c>
      <c r="EQ145" s="22">
        <v>0</v>
      </c>
      <c r="ER145" s="21">
        <v>2</v>
      </c>
      <c r="ES145" s="21">
        <v>5</v>
      </c>
      <c r="ET145" s="21">
        <v>0</v>
      </c>
      <c r="EU145" s="22" t="s">
        <v>490</v>
      </c>
      <c r="EV145" s="22" t="s">
        <v>517</v>
      </c>
      <c r="EW145" s="22">
        <v>0</v>
      </c>
      <c r="EX145" s="22">
        <v>0</v>
      </c>
      <c r="EY145" s="22">
        <v>0</v>
      </c>
      <c r="EZ145" s="22">
        <v>0</v>
      </c>
      <c r="FA145" s="22" t="s">
        <v>490</v>
      </c>
      <c r="FB145" s="22">
        <v>0</v>
      </c>
      <c r="FC145" s="21">
        <v>0</v>
      </c>
      <c r="FD145" s="21" t="s">
        <v>494</v>
      </c>
      <c r="FE145" s="22">
        <v>0</v>
      </c>
      <c r="FF145" s="21" t="s">
        <v>493</v>
      </c>
      <c r="FG145" s="22" t="s">
        <v>492</v>
      </c>
      <c r="FH145" s="22">
        <v>0</v>
      </c>
      <c r="FI145" s="22" t="s">
        <v>491</v>
      </c>
      <c r="FJ145" s="22">
        <v>0</v>
      </c>
      <c r="FK145" s="22" t="s">
        <v>503</v>
      </c>
      <c r="FL145" s="22">
        <v>-35000000</v>
      </c>
      <c r="FM145" s="22" t="s">
        <v>490</v>
      </c>
      <c r="FN145" s="22">
        <v>0</v>
      </c>
      <c r="FO145" s="22">
        <v>0</v>
      </c>
      <c r="FP145" s="22" t="s">
        <v>490</v>
      </c>
      <c r="FQ145" s="22">
        <v>0</v>
      </c>
      <c r="FR145" s="22">
        <v>0</v>
      </c>
      <c r="FS145" s="25" t="s">
        <v>20</v>
      </c>
      <c r="FT145" s="22">
        <v>0</v>
      </c>
      <c r="FU145" s="26">
        <v>43055.69253472222</v>
      </c>
      <c r="FV145" s="20" t="s">
        <v>21</v>
      </c>
      <c r="FW145" s="22">
        <v>0</v>
      </c>
      <c r="FX145" s="22">
        <v>0</v>
      </c>
      <c r="FY145" s="22">
        <v>0</v>
      </c>
      <c r="FZ145" s="22">
        <v>43055</v>
      </c>
      <c r="GA145" s="34" t="s">
        <v>490</v>
      </c>
      <c r="GB145" s="4"/>
    </row>
    <row r="146" spans="1:184">
      <c r="A146" s="32">
        <v>43055</v>
      </c>
      <c r="B146" s="20">
        <v>43055.73673611111</v>
      </c>
      <c r="C146" s="21">
        <v>9977006</v>
      </c>
      <c r="D146" s="22" t="s">
        <v>88</v>
      </c>
      <c r="E146" s="22" t="s">
        <v>38</v>
      </c>
      <c r="F146" s="67">
        <v>6290919133</v>
      </c>
      <c r="G146" s="44"/>
      <c r="H146" s="44"/>
      <c r="I146" s="44"/>
      <c r="J146" s="44" t="s">
        <v>86</v>
      </c>
      <c r="K146" s="44"/>
      <c r="L146" s="44"/>
      <c r="M146" s="25" t="str">
        <f t="shared" si="36"/>
        <v>MATCH</v>
      </c>
      <c r="N146" s="64">
        <v>131.69999999999999</v>
      </c>
      <c r="O146" s="25" t="str">
        <f t="shared" si="37"/>
        <v>MATCH</v>
      </c>
      <c r="P146" s="64">
        <v>131.69999999999999</v>
      </c>
      <c r="Q146" s="68">
        <v>43055</v>
      </c>
      <c r="R146" s="68">
        <v>43055.73673611111</v>
      </c>
      <c r="S146" s="44" t="s">
        <v>85</v>
      </c>
      <c r="T146" s="44"/>
      <c r="U146" s="44"/>
      <c r="V146" s="44"/>
      <c r="W146" s="44"/>
      <c r="X146" s="25" t="str">
        <f t="shared" si="38"/>
        <v>MATCH</v>
      </c>
      <c r="Y146" s="69">
        <v>7514494</v>
      </c>
      <c r="Z146" s="25" t="str">
        <f t="shared" si="39"/>
        <v>MATCH</v>
      </c>
      <c r="AA146" s="44" t="s">
        <v>1</v>
      </c>
      <c r="AB146" s="44" t="s">
        <v>3</v>
      </c>
      <c r="AC146" s="44"/>
      <c r="AD146" s="44" t="s">
        <v>22</v>
      </c>
      <c r="AE146" s="44" t="s">
        <v>34</v>
      </c>
      <c r="AF146" s="44" t="s">
        <v>20</v>
      </c>
      <c r="AG146" s="44"/>
      <c r="AH146" s="44"/>
      <c r="AI146" s="44" t="s">
        <v>33</v>
      </c>
      <c r="AJ146" s="44" t="s">
        <v>20</v>
      </c>
      <c r="AK146" s="44" t="s">
        <v>33</v>
      </c>
      <c r="AL146" s="44"/>
      <c r="AM146" s="44"/>
      <c r="AN146" s="44"/>
      <c r="AO146" s="44"/>
      <c r="AP146" s="44"/>
      <c r="AQ146" s="25" t="str">
        <f t="shared" si="40"/>
        <v>MATCH</v>
      </c>
      <c r="AR146" s="44" t="s">
        <v>63</v>
      </c>
      <c r="AS146" s="44"/>
      <c r="AT146" s="25" t="str">
        <f t="shared" si="41"/>
        <v>MATCH</v>
      </c>
      <c r="AU146" s="44" t="s">
        <v>31</v>
      </c>
      <c r="AV146" s="44"/>
      <c r="AW146" s="44"/>
      <c r="AX146" s="44"/>
      <c r="AY146" s="44"/>
      <c r="AZ146" s="44" t="s">
        <v>84</v>
      </c>
      <c r="BA146" s="44" t="s">
        <v>84</v>
      </c>
      <c r="BB146" s="44" t="s">
        <v>83</v>
      </c>
      <c r="BC146" s="44" t="s">
        <v>56</v>
      </c>
      <c r="BD146" s="44"/>
      <c r="BE146" s="44" t="s">
        <v>55</v>
      </c>
      <c r="BF146" s="44" t="s">
        <v>82</v>
      </c>
      <c r="BG146" s="44" t="s">
        <v>82</v>
      </c>
      <c r="BH146" s="44"/>
      <c r="BI146" s="44"/>
      <c r="BJ146" s="44"/>
      <c r="BK146" s="44"/>
      <c r="BL146" s="44"/>
      <c r="BM146" s="44"/>
      <c r="BN146" s="44"/>
      <c r="BO146" s="44"/>
      <c r="BP146" s="44"/>
      <c r="BQ146" s="44"/>
      <c r="BR146" s="44" t="s">
        <v>81</v>
      </c>
      <c r="BS146" s="44" t="s">
        <v>26</v>
      </c>
      <c r="BT146" s="44" t="s">
        <v>0</v>
      </c>
      <c r="BU146" s="44"/>
      <c r="BV146" s="44" t="s">
        <v>25</v>
      </c>
      <c r="BW146" s="44" t="s">
        <v>80</v>
      </c>
      <c r="BX146" s="25" t="str">
        <f t="shared" si="42"/>
        <v>MATCH</v>
      </c>
      <c r="BY146" s="69">
        <v>28856041</v>
      </c>
      <c r="BZ146" s="25" t="str">
        <f t="shared" si="43"/>
        <v>MATCH</v>
      </c>
      <c r="CA146" s="22" t="s">
        <v>3</v>
      </c>
      <c r="CB146" s="22"/>
      <c r="CC146" s="22"/>
      <c r="CD146" s="22" t="s">
        <v>23</v>
      </c>
      <c r="CE146" s="22" t="s">
        <v>22</v>
      </c>
      <c r="CF146" s="22"/>
      <c r="CG146" s="22"/>
      <c r="CH146" s="22"/>
      <c r="CI146" s="22" t="s">
        <v>21</v>
      </c>
      <c r="CJ146" s="22" t="s">
        <v>1</v>
      </c>
      <c r="CK146" s="22"/>
      <c r="CL146" s="34"/>
      <c r="CM146" s="51"/>
      <c r="CN146" s="54">
        <f>LOOKUP(Y146,SACM!$A$2:$A$163,SACM!$A$2:$A$163)</f>
        <v>7514494</v>
      </c>
      <c r="CO146" s="24">
        <v>43055</v>
      </c>
      <c r="CP146" s="21">
        <v>718</v>
      </c>
      <c r="CQ146" s="22">
        <v>0</v>
      </c>
      <c r="CR146" s="21">
        <v>0</v>
      </c>
      <c r="CS146" s="22">
        <v>0</v>
      </c>
      <c r="CT146" s="22">
        <v>0</v>
      </c>
      <c r="CU146" s="22">
        <v>0</v>
      </c>
      <c r="CV146" s="21">
        <f t="shared" si="44"/>
        <v>131.69999999999999</v>
      </c>
      <c r="CW146" s="23">
        <v>-131.69999999999999</v>
      </c>
      <c r="CX146" s="22">
        <v>0</v>
      </c>
      <c r="CY146" s="22">
        <v>0</v>
      </c>
      <c r="CZ146" s="20">
        <v>43055.526018518518</v>
      </c>
      <c r="DA146" s="22" t="s">
        <v>501</v>
      </c>
      <c r="DB146" s="21">
        <v>6833074</v>
      </c>
      <c r="DC146" s="22" t="s">
        <v>600</v>
      </c>
      <c r="DD146" s="22">
        <v>0</v>
      </c>
      <c r="DE146" s="22">
        <v>0</v>
      </c>
      <c r="DF146" s="22">
        <v>0</v>
      </c>
      <c r="DG146" s="22">
        <v>0</v>
      </c>
      <c r="DH146" s="22" t="s">
        <v>490</v>
      </c>
      <c r="DI146" s="22">
        <v>0</v>
      </c>
      <c r="DJ146" s="22">
        <v>0</v>
      </c>
      <c r="DK146" s="22">
        <v>0</v>
      </c>
      <c r="DL146" s="22" t="s">
        <v>499</v>
      </c>
      <c r="DM146" s="26">
        <v>43055.528402777774</v>
      </c>
      <c r="DN146" s="20" t="s">
        <v>513</v>
      </c>
      <c r="DO146" s="22" t="s">
        <v>499</v>
      </c>
      <c r="DP146" s="59">
        <v>6290919133</v>
      </c>
      <c r="DQ146" s="22" t="s">
        <v>598</v>
      </c>
      <c r="DR146" s="22">
        <v>0</v>
      </c>
      <c r="DS146" s="22" t="s">
        <v>499</v>
      </c>
      <c r="DT146" s="22">
        <v>0</v>
      </c>
      <c r="DU146" s="22">
        <v>0</v>
      </c>
      <c r="DV146" s="22">
        <v>0</v>
      </c>
      <c r="DW146" s="22" t="s">
        <v>31</v>
      </c>
      <c r="DX146" s="25" t="s">
        <v>31</v>
      </c>
      <c r="DY146" s="25" t="s">
        <v>63</v>
      </c>
      <c r="DZ146" s="22">
        <v>0</v>
      </c>
      <c r="EA146" s="22">
        <v>0</v>
      </c>
      <c r="EB146" s="21">
        <v>0</v>
      </c>
      <c r="EC146" s="22" t="s">
        <v>496</v>
      </c>
      <c r="ED146" s="22">
        <v>0</v>
      </c>
      <c r="EE146" s="22">
        <v>0</v>
      </c>
      <c r="EF146" s="22">
        <v>0</v>
      </c>
      <c r="EG146" s="22">
        <v>0</v>
      </c>
      <c r="EH146" s="25">
        <v>28856041</v>
      </c>
      <c r="EI146" s="21">
        <v>0</v>
      </c>
      <c r="EJ146" s="22">
        <v>0</v>
      </c>
      <c r="EK146" s="22">
        <v>0</v>
      </c>
      <c r="EL146" s="22">
        <v>0</v>
      </c>
      <c r="EM146" s="22">
        <v>0</v>
      </c>
      <c r="EN146" s="22">
        <v>0</v>
      </c>
      <c r="EO146" s="22">
        <v>0</v>
      </c>
      <c r="EP146" s="22">
        <v>0</v>
      </c>
      <c r="EQ146" s="22">
        <v>402</v>
      </c>
      <c r="ER146" s="21">
        <v>402</v>
      </c>
      <c r="ES146" s="21">
        <v>501</v>
      </c>
      <c r="ET146" s="21">
        <v>0</v>
      </c>
      <c r="EU146" s="22" t="s">
        <v>490</v>
      </c>
      <c r="EV146" s="22" t="s">
        <v>597</v>
      </c>
      <c r="EW146" s="22">
        <v>0</v>
      </c>
      <c r="EX146" s="22">
        <v>0</v>
      </c>
      <c r="EY146" s="22">
        <v>0</v>
      </c>
      <c r="EZ146" s="22">
        <v>0</v>
      </c>
      <c r="FA146" s="22" t="s">
        <v>490</v>
      </c>
      <c r="FB146" s="22">
        <v>0</v>
      </c>
      <c r="FC146" s="21">
        <v>0</v>
      </c>
      <c r="FD146" s="21">
        <v>0</v>
      </c>
      <c r="FE146" s="22">
        <v>-1</v>
      </c>
      <c r="FF146" s="21">
        <v>0</v>
      </c>
      <c r="FG146" s="22">
        <v>0</v>
      </c>
      <c r="FH146" s="22">
        <v>0</v>
      </c>
      <c r="FI146" s="22" t="s">
        <v>491</v>
      </c>
      <c r="FJ146" s="22">
        <v>0</v>
      </c>
      <c r="FK146" s="22">
        <v>0</v>
      </c>
      <c r="FL146" s="22">
        <v>0</v>
      </c>
      <c r="FM146" s="22">
        <v>0</v>
      </c>
      <c r="FN146" s="22">
        <v>0</v>
      </c>
      <c r="FO146" s="22">
        <v>0</v>
      </c>
      <c r="FP146" s="22">
        <v>0</v>
      </c>
      <c r="FQ146" s="22">
        <v>0</v>
      </c>
      <c r="FR146" s="22">
        <v>0</v>
      </c>
      <c r="FS146" s="25" t="s">
        <v>20</v>
      </c>
      <c r="FT146" s="22">
        <v>0</v>
      </c>
      <c r="FU146" s="26">
        <v>43055.528402777774</v>
      </c>
      <c r="FV146" s="20">
        <v>0</v>
      </c>
      <c r="FW146" s="22">
        <v>0</v>
      </c>
      <c r="FX146" s="22">
        <v>0</v>
      </c>
      <c r="FY146" s="22">
        <v>0</v>
      </c>
      <c r="FZ146" s="22">
        <v>0</v>
      </c>
      <c r="GA146" s="34" t="s">
        <v>499</v>
      </c>
      <c r="GB146" s="4"/>
    </row>
    <row r="147" spans="1:184">
      <c r="A147" s="32">
        <v>43055</v>
      </c>
      <c r="B147" s="20">
        <v>43055.790370370371</v>
      </c>
      <c r="C147" s="21">
        <v>9985155</v>
      </c>
      <c r="D147" s="22" t="s">
        <v>800</v>
      </c>
      <c r="E147" s="22" t="s">
        <v>38</v>
      </c>
      <c r="F147" s="67">
        <v>30897541</v>
      </c>
      <c r="G147" s="44"/>
      <c r="H147" s="44"/>
      <c r="I147" s="44"/>
      <c r="J147" s="44" t="s">
        <v>363</v>
      </c>
      <c r="K147" s="44" t="s">
        <v>799</v>
      </c>
      <c r="L147" s="44"/>
      <c r="M147" s="25" t="str">
        <f t="shared" si="36"/>
        <v>MATCH</v>
      </c>
      <c r="N147" s="64">
        <v>648170.43999999994</v>
      </c>
      <c r="O147" s="25" t="str">
        <f t="shared" si="37"/>
        <v>MATCH</v>
      </c>
      <c r="P147" s="64">
        <v>648170.43999999994</v>
      </c>
      <c r="Q147" s="68">
        <v>43055</v>
      </c>
      <c r="R147" s="68">
        <v>43055.790370370371</v>
      </c>
      <c r="S147" s="44" t="s">
        <v>27</v>
      </c>
      <c r="T147" s="44"/>
      <c r="U147" s="44" t="s">
        <v>798</v>
      </c>
      <c r="V147" s="68">
        <v>43055.8125</v>
      </c>
      <c r="W147" s="44"/>
      <c r="X147" s="25" t="str">
        <f t="shared" si="38"/>
        <v>MATCH</v>
      </c>
      <c r="Y147" s="69">
        <v>7510209</v>
      </c>
      <c r="Z147" s="25" t="str">
        <f t="shared" si="39"/>
        <v>MATCH</v>
      </c>
      <c r="AA147" s="44" t="s">
        <v>1</v>
      </c>
      <c r="AB147" s="44" t="s">
        <v>3</v>
      </c>
      <c r="AC147" s="44"/>
      <c r="AD147" s="44" t="s">
        <v>23</v>
      </c>
      <c r="AE147" s="44" t="s">
        <v>34</v>
      </c>
      <c r="AF147" s="44" t="s">
        <v>20</v>
      </c>
      <c r="AG147" s="44"/>
      <c r="AH147" s="44"/>
      <c r="AI147" s="44" t="s">
        <v>33</v>
      </c>
      <c r="AJ147" s="44" t="s">
        <v>48</v>
      </c>
      <c r="AK147" s="44" t="s">
        <v>33</v>
      </c>
      <c r="AL147" s="44"/>
      <c r="AM147" s="44"/>
      <c r="AN147" s="44"/>
      <c r="AO147" s="44"/>
      <c r="AP147" s="44"/>
      <c r="AQ147" s="25" t="str">
        <f t="shared" si="40"/>
        <v>MATCH</v>
      </c>
      <c r="AR147" s="44" t="s">
        <v>63</v>
      </c>
      <c r="AS147" s="44"/>
      <c r="AT147" s="25" t="str">
        <f t="shared" si="41"/>
        <v>MATCH</v>
      </c>
      <c r="AU147" s="44" t="s">
        <v>31</v>
      </c>
      <c r="AV147" s="44"/>
      <c r="AW147" s="44"/>
      <c r="AX147" s="44"/>
      <c r="AY147" s="44" t="s">
        <v>62</v>
      </c>
      <c r="AZ147" s="44" t="s">
        <v>797</v>
      </c>
      <c r="BA147" s="44" t="s">
        <v>797</v>
      </c>
      <c r="BB147" s="44"/>
      <c r="BC147" s="44"/>
      <c r="BD147" s="44"/>
      <c r="BE147" s="44"/>
      <c r="BF147" s="44" t="s">
        <v>103</v>
      </c>
      <c r="BG147" s="44" t="s">
        <v>103</v>
      </c>
      <c r="BH147" s="44" t="s">
        <v>102</v>
      </c>
      <c r="BI147" s="44" t="s">
        <v>101</v>
      </c>
      <c r="BJ147" s="44"/>
      <c r="BK147" s="44" t="s">
        <v>59</v>
      </c>
      <c r="BL147" s="44"/>
      <c r="BM147" s="44"/>
      <c r="BN147" s="44"/>
      <c r="BO147" s="44"/>
      <c r="BP147" s="44"/>
      <c r="BQ147" s="44"/>
      <c r="BR147" s="44" t="s">
        <v>796</v>
      </c>
      <c r="BS147" s="44" t="s">
        <v>235</v>
      </c>
      <c r="BT147" s="44" t="s">
        <v>382</v>
      </c>
      <c r="BU147" s="44" t="s">
        <v>381</v>
      </c>
      <c r="BV147" s="44" t="s">
        <v>234</v>
      </c>
      <c r="BW147" s="44" t="s">
        <v>795</v>
      </c>
      <c r="BX147" s="25" t="str">
        <f t="shared" si="42"/>
        <v>MATCH</v>
      </c>
      <c r="BY147" s="69">
        <v>28856942</v>
      </c>
      <c r="BZ147" s="25" t="str">
        <f t="shared" si="43"/>
        <v>MATCH</v>
      </c>
      <c r="CA147" s="22" t="s">
        <v>3</v>
      </c>
      <c r="CB147" s="22"/>
      <c r="CC147" s="22"/>
      <c r="CD147" s="22" t="s">
        <v>22</v>
      </c>
      <c r="CE147" s="22" t="s">
        <v>22</v>
      </c>
      <c r="CF147" s="22"/>
      <c r="CG147" s="22"/>
      <c r="CH147" s="21">
        <v>104349</v>
      </c>
      <c r="CI147" s="22" t="s">
        <v>109</v>
      </c>
      <c r="CJ147" s="22" t="s">
        <v>1</v>
      </c>
      <c r="CK147" s="22"/>
      <c r="CL147" s="34"/>
      <c r="CM147" s="51"/>
      <c r="CN147" s="54">
        <f>LOOKUP(Y147,SACM!$A$2:$A$163,SACM!$A$2:$A$163)</f>
        <v>7510209</v>
      </c>
      <c r="CO147" s="24">
        <v>43055</v>
      </c>
      <c r="CP147" s="21">
        <v>726</v>
      </c>
      <c r="CQ147" s="22">
        <v>21761</v>
      </c>
      <c r="CR147" s="21">
        <v>0</v>
      </c>
      <c r="CS147" s="22">
        <v>1</v>
      </c>
      <c r="CT147" s="22">
        <v>0</v>
      </c>
      <c r="CU147" s="22">
        <v>122000</v>
      </c>
      <c r="CV147" s="21">
        <f t="shared" si="44"/>
        <v>648170.43999999994</v>
      </c>
      <c r="CW147" s="23">
        <v>-648170.43999999994</v>
      </c>
      <c r="CX147" s="22" t="s">
        <v>545</v>
      </c>
      <c r="CY147" s="22">
        <v>1</v>
      </c>
      <c r="CZ147" s="20">
        <v>43053.54210648148</v>
      </c>
      <c r="DA147" s="22" t="s">
        <v>501</v>
      </c>
      <c r="DB147" s="21">
        <v>6828789</v>
      </c>
      <c r="DC147" s="22" t="s">
        <v>526</v>
      </c>
      <c r="DD147" s="22">
        <v>85911</v>
      </c>
      <c r="DE147" s="22">
        <v>0</v>
      </c>
      <c r="DF147" s="22">
        <v>0</v>
      </c>
      <c r="DG147" s="22">
        <v>0</v>
      </c>
      <c r="DH147" s="22" t="s">
        <v>490</v>
      </c>
      <c r="DI147" s="22">
        <v>0</v>
      </c>
      <c r="DJ147" s="22">
        <v>0</v>
      </c>
      <c r="DK147" s="22">
        <v>0</v>
      </c>
      <c r="DL147" s="22" t="s">
        <v>499</v>
      </c>
      <c r="DM147" s="26">
        <v>43055.582048611112</v>
      </c>
      <c r="DN147" s="20" t="s">
        <v>544</v>
      </c>
      <c r="DO147" s="22">
        <v>0</v>
      </c>
      <c r="DP147" s="59">
        <v>30897541</v>
      </c>
      <c r="DQ147" s="22" t="s">
        <v>525</v>
      </c>
      <c r="DR147" s="22">
        <v>0</v>
      </c>
      <c r="DS147" s="22">
        <v>0</v>
      </c>
      <c r="DT147" s="22">
        <v>0</v>
      </c>
      <c r="DU147" s="22">
        <v>0</v>
      </c>
      <c r="DV147" s="22">
        <v>0</v>
      </c>
      <c r="DW147" s="22">
        <v>0</v>
      </c>
      <c r="DX147" s="25" t="s">
        <v>31</v>
      </c>
      <c r="DY147" s="25" t="s">
        <v>63</v>
      </c>
      <c r="DZ147" s="22">
        <v>0</v>
      </c>
      <c r="EA147" s="22">
        <v>0</v>
      </c>
      <c r="EB147" s="21">
        <v>0</v>
      </c>
      <c r="EC147" s="22" t="s">
        <v>496</v>
      </c>
      <c r="ED147" s="22">
        <v>0</v>
      </c>
      <c r="EE147" s="22" t="s">
        <v>21</v>
      </c>
      <c r="EF147" s="22">
        <v>0</v>
      </c>
      <c r="EG147" s="22" t="s">
        <v>490</v>
      </c>
      <c r="EH147" s="25">
        <v>28856942</v>
      </c>
      <c r="EI147" s="21">
        <v>0</v>
      </c>
      <c r="EJ147" s="22">
        <v>1</v>
      </c>
      <c r="EK147" s="22">
        <v>0</v>
      </c>
      <c r="EL147" s="22" t="s">
        <v>490</v>
      </c>
      <c r="EM147" s="22">
        <v>0</v>
      </c>
      <c r="EN147" s="22">
        <v>0</v>
      </c>
      <c r="EO147" s="22" t="s">
        <v>490</v>
      </c>
      <c r="EP147" s="22">
        <v>1</v>
      </c>
      <c r="EQ147" s="22">
        <v>0</v>
      </c>
      <c r="ER147" s="21">
        <v>402</v>
      </c>
      <c r="ES147" s="21">
        <v>501</v>
      </c>
      <c r="ET147" s="21">
        <v>0</v>
      </c>
      <c r="EU147" s="22" t="s">
        <v>490</v>
      </c>
      <c r="EV147" s="22" t="s">
        <v>524</v>
      </c>
      <c r="EW147" s="22">
        <v>0</v>
      </c>
      <c r="EX147" s="22">
        <v>0</v>
      </c>
      <c r="EY147" s="22">
        <v>0</v>
      </c>
      <c r="EZ147" s="22">
        <v>0</v>
      </c>
      <c r="FA147" s="22" t="s">
        <v>490</v>
      </c>
      <c r="FB147" s="22">
        <v>0</v>
      </c>
      <c r="FC147" s="21">
        <v>0</v>
      </c>
      <c r="FD147" s="21" t="s">
        <v>494</v>
      </c>
      <c r="FE147" s="22">
        <v>0</v>
      </c>
      <c r="FF147" s="21" t="s">
        <v>493</v>
      </c>
      <c r="FG147" s="22" t="s">
        <v>492</v>
      </c>
      <c r="FH147" s="22">
        <v>0</v>
      </c>
      <c r="FI147" s="22" t="s">
        <v>491</v>
      </c>
      <c r="FJ147" s="22">
        <v>0</v>
      </c>
      <c r="FK147" s="22" t="s">
        <v>544</v>
      </c>
      <c r="FL147" s="22">
        <v>-648170.43999999994</v>
      </c>
      <c r="FM147" s="22" t="s">
        <v>490</v>
      </c>
      <c r="FN147" s="22">
        <v>0</v>
      </c>
      <c r="FO147" s="22">
        <v>0</v>
      </c>
      <c r="FP147" s="22" t="s">
        <v>490</v>
      </c>
      <c r="FQ147" s="22">
        <v>0</v>
      </c>
      <c r="FR147" s="22">
        <v>0</v>
      </c>
      <c r="FS147" s="25" t="s">
        <v>20</v>
      </c>
      <c r="FT147" s="22">
        <v>0</v>
      </c>
      <c r="FU147" s="26">
        <v>43055.582048611112</v>
      </c>
      <c r="FV147" s="20" t="s">
        <v>543</v>
      </c>
      <c r="FW147" s="22">
        <v>0</v>
      </c>
      <c r="FX147" s="22">
        <v>0</v>
      </c>
      <c r="FY147" s="22">
        <v>0</v>
      </c>
      <c r="FZ147" s="22">
        <v>43053</v>
      </c>
      <c r="GA147" s="34" t="s">
        <v>490</v>
      </c>
      <c r="GB147" s="4"/>
    </row>
    <row r="148" spans="1:184">
      <c r="A148" s="32">
        <v>43055</v>
      </c>
      <c r="B148" s="20">
        <v>43055.837881944448</v>
      </c>
      <c r="C148" s="21">
        <v>9985251</v>
      </c>
      <c r="D148" s="22" t="s">
        <v>794</v>
      </c>
      <c r="E148" s="22" t="s">
        <v>38</v>
      </c>
      <c r="F148" s="67">
        <v>13402762</v>
      </c>
      <c r="G148" s="44"/>
      <c r="H148" s="44"/>
      <c r="I148" s="44"/>
      <c r="J148" s="44" t="s">
        <v>793</v>
      </c>
      <c r="K148" s="44" t="s">
        <v>792</v>
      </c>
      <c r="L148" s="44"/>
      <c r="M148" s="25" t="str">
        <f t="shared" si="36"/>
        <v>MATCH</v>
      </c>
      <c r="N148" s="64">
        <v>463434.33</v>
      </c>
      <c r="O148" s="25" t="str">
        <f t="shared" si="37"/>
        <v>MATCH</v>
      </c>
      <c r="P148" s="64">
        <v>545508.54984300002</v>
      </c>
      <c r="Q148" s="68">
        <v>43056</v>
      </c>
      <c r="R148" s="68">
        <v>43055.837881944448</v>
      </c>
      <c r="S148" s="44" t="s">
        <v>27</v>
      </c>
      <c r="T148" s="44"/>
      <c r="U148" s="44" t="s">
        <v>791</v>
      </c>
      <c r="V148" s="44"/>
      <c r="W148" s="44"/>
      <c r="X148" s="25" t="str">
        <f t="shared" si="38"/>
        <v>MATCH</v>
      </c>
      <c r="Y148" s="69">
        <v>7512500</v>
      </c>
      <c r="Z148" s="25" t="str">
        <f t="shared" si="39"/>
        <v>MATCH</v>
      </c>
      <c r="AA148" s="44" t="s">
        <v>1</v>
      </c>
      <c r="AB148" s="44" t="s">
        <v>7</v>
      </c>
      <c r="AC148" s="44"/>
      <c r="AD148" s="44" t="s">
        <v>23</v>
      </c>
      <c r="AE148" s="44" t="s">
        <v>34</v>
      </c>
      <c r="AF148" s="44" t="s">
        <v>20</v>
      </c>
      <c r="AG148" s="44"/>
      <c r="AH148" s="44"/>
      <c r="AI148" s="44" t="s">
        <v>33</v>
      </c>
      <c r="AJ148" s="44" t="s">
        <v>48</v>
      </c>
      <c r="AK148" s="44" t="s">
        <v>33</v>
      </c>
      <c r="AL148" s="44"/>
      <c r="AM148" s="44"/>
      <c r="AN148" s="44"/>
      <c r="AO148" s="44"/>
      <c r="AP148" s="44"/>
      <c r="AQ148" s="25" t="str">
        <f t="shared" si="40"/>
        <v>MATCH</v>
      </c>
      <c r="AR148" s="44" t="s">
        <v>31</v>
      </c>
      <c r="AS148" s="44"/>
      <c r="AT148" s="25" t="str">
        <f t="shared" si="41"/>
        <v>MATCH</v>
      </c>
      <c r="AU148" s="44" t="s">
        <v>121</v>
      </c>
      <c r="AV148" s="44"/>
      <c r="AW148" s="44"/>
      <c r="AX148" s="44"/>
      <c r="AY148" s="44" t="s">
        <v>62</v>
      </c>
      <c r="AZ148" s="44" t="s">
        <v>790</v>
      </c>
      <c r="BA148" s="44" t="s">
        <v>790</v>
      </c>
      <c r="BB148" s="44"/>
      <c r="BC148" s="44"/>
      <c r="BD148" s="44"/>
      <c r="BE148" s="44"/>
      <c r="BF148" s="44" t="s">
        <v>127</v>
      </c>
      <c r="BG148" s="44" t="s">
        <v>127</v>
      </c>
      <c r="BH148" s="44" t="s">
        <v>789</v>
      </c>
      <c r="BI148" s="44" t="s">
        <v>788</v>
      </c>
      <c r="BJ148" s="44"/>
      <c r="BK148" s="44" t="s">
        <v>787</v>
      </c>
      <c r="BL148" s="44"/>
      <c r="BM148" s="44"/>
      <c r="BN148" s="44"/>
      <c r="BO148" s="44"/>
      <c r="BP148" s="44"/>
      <c r="BQ148" s="44"/>
      <c r="BR148" s="44" t="s">
        <v>786</v>
      </c>
      <c r="BS148" s="44" t="s">
        <v>374</v>
      </c>
      <c r="BT148" s="44" t="s">
        <v>382</v>
      </c>
      <c r="BU148" s="44" t="s">
        <v>381</v>
      </c>
      <c r="BV148" s="44" t="s">
        <v>165</v>
      </c>
      <c r="BW148" s="44" t="s">
        <v>785</v>
      </c>
      <c r="BX148" s="25" t="str">
        <f t="shared" si="42"/>
        <v>MATCH</v>
      </c>
      <c r="BY148" s="69">
        <v>28857588</v>
      </c>
      <c r="BZ148" s="25" t="str">
        <f t="shared" si="43"/>
        <v>MATCH</v>
      </c>
      <c r="CA148" s="22" t="s">
        <v>7</v>
      </c>
      <c r="CB148" s="22"/>
      <c r="CC148" s="22"/>
      <c r="CD148" s="22" t="s">
        <v>22</v>
      </c>
      <c r="CE148" s="22" t="s">
        <v>23</v>
      </c>
      <c r="CF148" s="22"/>
      <c r="CG148" s="22"/>
      <c r="CH148" s="21">
        <v>104387</v>
      </c>
      <c r="CI148" s="22" t="s">
        <v>21</v>
      </c>
      <c r="CJ148" s="22" t="s">
        <v>1</v>
      </c>
      <c r="CK148" s="22"/>
      <c r="CL148" s="34"/>
      <c r="CM148" s="51"/>
      <c r="CN148" s="54">
        <f>LOOKUP(Y148,SACM!$A$2:$A$163,SACM!$A$2:$A$163)</f>
        <v>7512500</v>
      </c>
      <c r="CO148" s="24">
        <v>43056</v>
      </c>
      <c r="CP148" s="21">
        <v>726</v>
      </c>
      <c r="CQ148" s="22">
        <v>19894</v>
      </c>
      <c r="CR148" s="21">
        <v>21</v>
      </c>
      <c r="CS148" s="22">
        <v>1</v>
      </c>
      <c r="CT148" s="22">
        <v>0</v>
      </c>
      <c r="CU148" s="22">
        <v>113000</v>
      </c>
      <c r="CV148" s="21">
        <f t="shared" si="44"/>
        <v>463434.33</v>
      </c>
      <c r="CW148" s="23">
        <v>-463434.33</v>
      </c>
      <c r="CX148" s="22" t="s">
        <v>545</v>
      </c>
      <c r="CY148" s="22">
        <v>1</v>
      </c>
      <c r="CZ148" s="20">
        <v>43054.629340277781</v>
      </c>
      <c r="DA148" s="22" t="s">
        <v>501</v>
      </c>
      <c r="DB148" s="21">
        <v>6831080</v>
      </c>
      <c r="DC148" s="22" t="s">
        <v>10</v>
      </c>
      <c r="DD148" s="22">
        <v>85961</v>
      </c>
      <c r="DE148" s="22">
        <v>0</v>
      </c>
      <c r="DF148" s="22">
        <v>0</v>
      </c>
      <c r="DG148" s="22">
        <v>0</v>
      </c>
      <c r="DH148" s="22" t="s">
        <v>490</v>
      </c>
      <c r="DI148" s="22">
        <v>0</v>
      </c>
      <c r="DJ148" s="22">
        <v>0</v>
      </c>
      <c r="DK148" s="22">
        <v>0</v>
      </c>
      <c r="DL148" s="22" t="s">
        <v>499</v>
      </c>
      <c r="DM148" s="26">
        <v>43055.629560185182</v>
      </c>
      <c r="DN148" s="20" t="s">
        <v>544</v>
      </c>
      <c r="DO148" s="22">
        <v>0</v>
      </c>
      <c r="DP148" s="59">
        <v>13402762</v>
      </c>
      <c r="DQ148" s="22" t="s">
        <v>534</v>
      </c>
      <c r="DR148" s="22">
        <v>0</v>
      </c>
      <c r="DS148" s="22">
        <v>0</v>
      </c>
      <c r="DT148" s="22">
        <v>0</v>
      </c>
      <c r="DU148" s="22">
        <v>0</v>
      </c>
      <c r="DV148" s="22">
        <v>0</v>
      </c>
      <c r="DW148" s="22">
        <v>0</v>
      </c>
      <c r="DX148" s="25" t="s">
        <v>121</v>
      </c>
      <c r="DY148" s="25" t="s">
        <v>31</v>
      </c>
      <c r="DZ148" s="22">
        <v>0</v>
      </c>
      <c r="EA148" s="22">
        <v>0</v>
      </c>
      <c r="EB148" s="21">
        <v>0</v>
      </c>
      <c r="EC148" s="22" t="s">
        <v>496</v>
      </c>
      <c r="ED148" s="22">
        <v>0</v>
      </c>
      <c r="EE148" s="22" t="s">
        <v>21</v>
      </c>
      <c r="EF148" s="22">
        <v>0</v>
      </c>
      <c r="EG148" s="22" t="s">
        <v>490</v>
      </c>
      <c r="EH148" s="25">
        <v>28857588</v>
      </c>
      <c r="EI148" s="21">
        <v>0</v>
      </c>
      <c r="EJ148" s="22">
        <v>1</v>
      </c>
      <c r="EK148" s="22">
        <v>0</v>
      </c>
      <c r="EL148" s="22" t="s">
        <v>490</v>
      </c>
      <c r="EM148" s="22">
        <v>0</v>
      </c>
      <c r="EN148" s="22">
        <v>0</v>
      </c>
      <c r="EO148" s="22" t="s">
        <v>490</v>
      </c>
      <c r="EP148" s="22">
        <v>1</v>
      </c>
      <c r="EQ148" s="22">
        <v>0</v>
      </c>
      <c r="ER148" s="21">
        <v>2</v>
      </c>
      <c r="ES148" s="21">
        <v>402</v>
      </c>
      <c r="ET148" s="21">
        <v>0</v>
      </c>
      <c r="EU148" s="22" t="s">
        <v>490</v>
      </c>
      <c r="EV148" s="22" t="s">
        <v>524</v>
      </c>
      <c r="EW148" s="22">
        <v>0</v>
      </c>
      <c r="EX148" s="22">
        <v>0</v>
      </c>
      <c r="EY148" s="22">
        <v>0</v>
      </c>
      <c r="EZ148" s="22">
        <v>0</v>
      </c>
      <c r="FA148" s="22" t="s">
        <v>490</v>
      </c>
      <c r="FB148" s="22">
        <v>0</v>
      </c>
      <c r="FC148" s="21">
        <v>0</v>
      </c>
      <c r="FD148" s="21" t="s">
        <v>494</v>
      </c>
      <c r="FE148" s="22">
        <v>0</v>
      </c>
      <c r="FF148" s="21" t="s">
        <v>493</v>
      </c>
      <c r="FG148" s="22" t="s">
        <v>492</v>
      </c>
      <c r="FH148" s="22">
        <v>0</v>
      </c>
      <c r="FI148" s="22" t="s">
        <v>491</v>
      </c>
      <c r="FJ148" s="22">
        <v>0</v>
      </c>
      <c r="FK148" s="22">
        <v>0</v>
      </c>
      <c r="FL148" s="22">
        <v>-463434.33</v>
      </c>
      <c r="FM148" s="22" t="s">
        <v>490</v>
      </c>
      <c r="FN148" s="22">
        <v>0</v>
      </c>
      <c r="FO148" s="22">
        <v>0</v>
      </c>
      <c r="FP148" s="22" t="s">
        <v>490</v>
      </c>
      <c r="FQ148" s="22">
        <v>0</v>
      </c>
      <c r="FR148" s="22">
        <v>0</v>
      </c>
      <c r="FS148" s="25" t="s">
        <v>20</v>
      </c>
      <c r="FT148" s="22">
        <v>0</v>
      </c>
      <c r="FU148" s="26">
        <v>43055.629560185182</v>
      </c>
      <c r="FV148" s="20" t="s">
        <v>543</v>
      </c>
      <c r="FW148" s="22">
        <v>0</v>
      </c>
      <c r="FX148" s="22">
        <v>0</v>
      </c>
      <c r="FY148" s="22">
        <v>0</v>
      </c>
      <c r="FZ148" s="22">
        <v>43054</v>
      </c>
      <c r="GA148" s="34" t="s">
        <v>490</v>
      </c>
      <c r="GB148" s="4"/>
    </row>
    <row r="149" spans="1:184">
      <c r="A149" s="32">
        <v>43055</v>
      </c>
      <c r="B149" s="20">
        <v>43055.83797453704</v>
      </c>
      <c r="C149" s="21">
        <v>9985253</v>
      </c>
      <c r="D149" s="22" t="s">
        <v>784</v>
      </c>
      <c r="E149" s="22" t="s">
        <v>38</v>
      </c>
      <c r="F149" s="67">
        <v>61653950</v>
      </c>
      <c r="G149" s="44"/>
      <c r="H149" s="44"/>
      <c r="I149" s="44"/>
      <c r="J149" s="44" t="s">
        <v>15</v>
      </c>
      <c r="K149" s="44"/>
      <c r="L149" s="44"/>
      <c r="M149" s="25" t="str">
        <f t="shared" si="36"/>
        <v>MATCH</v>
      </c>
      <c r="N149" s="64">
        <v>1944812</v>
      </c>
      <c r="O149" s="25" t="str">
        <f t="shared" si="37"/>
        <v>MATCH</v>
      </c>
      <c r="P149" s="64">
        <v>17231.034319999999</v>
      </c>
      <c r="Q149" s="68">
        <v>43056</v>
      </c>
      <c r="R149" s="68">
        <v>43055.83797453704</v>
      </c>
      <c r="S149" s="44" t="s">
        <v>100</v>
      </c>
      <c r="T149" s="44"/>
      <c r="U149" s="44"/>
      <c r="V149" s="44"/>
      <c r="W149" s="44"/>
      <c r="X149" s="25" t="str">
        <f t="shared" si="38"/>
        <v>MATCH</v>
      </c>
      <c r="Y149" s="69">
        <v>7512467</v>
      </c>
      <c r="Z149" s="25" t="str">
        <f t="shared" si="39"/>
        <v>MATCH</v>
      </c>
      <c r="AA149" s="44" t="s">
        <v>1</v>
      </c>
      <c r="AB149" s="44" t="s">
        <v>11</v>
      </c>
      <c r="AC149" s="44"/>
      <c r="AD149" s="44" t="s">
        <v>23</v>
      </c>
      <c r="AE149" s="44" t="s">
        <v>64</v>
      </c>
      <c r="AF149" s="44" t="s">
        <v>20</v>
      </c>
      <c r="AG149" s="44"/>
      <c r="AH149" s="44"/>
      <c r="AI149" s="44" t="s">
        <v>33</v>
      </c>
      <c r="AJ149" s="44" t="s">
        <v>48</v>
      </c>
      <c r="AK149" s="44" t="s">
        <v>33</v>
      </c>
      <c r="AL149" s="44"/>
      <c r="AM149" s="44"/>
      <c r="AN149" s="44"/>
      <c r="AO149" s="44"/>
      <c r="AP149" s="44"/>
      <c r="AQ149" s="25" t="str">
        <f t="shared" si="40"/>
        <v>MATCH</v>
      </c>
      <c r="AR149" s="44" t="s">
        <v>63</v>
      </c>
      <c r="AS149" s="44"/>
      <c r="AT149" s="25" t="str">
        <f t="shared" si="41"/>
        <v>MATCH</v>
      </c>
      <c r="AU149" s="44" t="s">
        <v>121</v>
      </c>
      <c r="AV149" s="44"/>
      <c r="AW149" s="44"/>
      <c r="AX149" s="44"/>
      <c r="AY149" s="44" t="s">
        <v>62</v>
      </c>
      <c r="AZ149" s="44" t="s">
        <v>61</v>
      </c>
      <c r="BA149" s="44" t="s">
        <v>61</v>
      </c>
      <c r="BB149" s="44"/>
      <c r="BC149" s="44" t="s">
        <v>60</v>
      </c>
      <c r="BD149" s="44"/>
      <c r="BE149" s="44" t="s">
        <v>59</v>
      </c>
      <c r="BF149" s="44" t="s">
        <v>58</v>
      </c>
      <c r="BG149" s="44" t="s">
        <v>58</v>
      </c>
      <c r="BH149" s="44" t="s">
        <v>57</v>
      </c>
      <c r="BI149" s="44" t="s">
        <v>56</v>
      </c>
      <c r="BJ149" s="44"/>
      <c r="BK149" s="44" t="s">
        <v>55</v>
      </c>
      <c r="BL149" s="44"/>
      <c r="BM149" s="44"/>
      <c r="BN149" s="44"/>
      <c r="BO149" s="44"/>
      <c r="BP149" s="44"/>
      <c r="BQ149" s="44"/>
      <c r="BR149" s="44" t="s">
        <v>100</v>
      </c>
      <c r="BS149" s="44" t="s">
        <v>26</v>
      </c>
      <c r="BT149" s="44" t="s">
        <v>0</v>
      </c>
      <c r="BU149" s="44" t="s">
        <v>4</v>
      </c>
      <c r="BV149" s="44" t="s">
        <v>25</v>
      </c>
      <c r="BW149" s="44" t="s">
        <v>99</v>
      </c>
      <c r="BX149" s="25" t="str">
        <f t="shared" si="42"/>
        <v>MATCH</v>
      </c>
      <c r="BY149" s="69">
        <v>28857591</v>
      </c>
      <c r="BZ149" s="25" t="str">
        <f t="shared" si="43"/>
        <v>MATCH</v>
      </c>
      <c r="CA149" s="22" t="s">
        <v>11</v>
      </c>
      <c r="CB149" s="22"/>
      <c r="CC149" s="22"/>
      <c r="CD149" s="22" t="s">
        <v>22</v>
      </c>
      <c r="CE149" s="22" t="s">
        <v>22</v>
      </c>
      <c r="CF149" s="22"/>
      <c r="CG149" s="22"/>
      <c r="CH149" s="22"/>
      <c r="CI149" s="22" t="s">
        <v>21</v>
      </c>
      <c r="CJ149" s="22" t="s">
        <v>1</v>
      </c>
      <c r="CK149" s="22"/>
      <c r="CL149" s="34"/>
      <c r="CM149" s="51"/>
      <c r="CN149" s="54">
        <f>LOOKUP(Y149,SACM!$A$2:$A$163,SACM!$A$2:$A$163)</f>
        <v>7512467</v>
      </c>
      <c r="CO149" s="24">
        <v>43056</v>
      </c>
      <c r="CP149" s="21">
        <v>0</v>
      </c>
      <c r="CQ149" s="21">
        <v>18097</v>
      </c>
      <c r="CR149" s="21">
        <v>1</v>
      </c>
      <c r="CS149" s="21">
        <v>1</v>
      </c>
      <c r="CT149" s="21">
        <v>2</v>
      </c>
      <c r="CU149" s="21">
        <v>3</v>
      </c>
      <c r="CV149" s="21">
        <f t="shared" si="44"/>
        <v>1944812</v>
      </c>
      <c r="CW149" s="23">
        <v>-1944812</v>
      </c>
      <c r="CX149" s="22" t="s">
        <v>547</v>
      </c>
      <c r="CY149" s="21">
        <v>1</v>
      </c>
      <c r="CZ149" s="20">
        <v>43054.629224537035</v>
      </c>
      <c r="DA149" s="22" t="s">
        <v>501</v>
      </c>
      <c r="DB149" s="21">
        <v>6831047</v>
      </c>
      <c r="DC149" s="22" t="s">
        <v>591</v>
      </c>
      <c r="DD149" s="21">
        <v>85961</v>
      </c>
      <c r="DE149" s="21">
        <v>3</v>
      </c>
      <c r="DF149" s="22">
        <v>0</v>
      </c>
      <c r="DG149" s="21">
        <v>0</v>
      </c>
      <c r="DH149" s="22" t="s">
        <v>490</v>
      </c>
      <c r="DI149" s="22">
        <v>0</v>
      </c>
      <c r="DJ149" s="22">
        <v>0</v>
      </c>
      <c r="DK149" s="22">
        <v>0</v>
      </c>
      <c r="DL149" s="22" t="s">
        <v>499</v>
      </c>
      <c r="DM149" s="26">
        <v>43055.629652777781</v>
      </c>
      <c r="DN149" s="20" t="s">
        <v>544</v>
      </c>
      <c r="DO149" s="22">
        <v>0</v>
      </c>
      <c r="DP149" s="59">
        <v>61653950</v>
      </c>
      <c r="DQ149" s="22" t="s">
        <v>589</v>
      </c>
      <c r="DR149" s="22">
        <v>0</v>
      </c>
      <c r="DS149" s="22">
        <v>0</v>
      </c>
      <c r="DT149" s="22">
        <v>0</v>
      </c>
      <c r="DU149" s="21">
        <v>0</v>
      </c>
      <c r="DV149" s="21">
        <v>0</v>
      </c>
      <c r="DW149" s="22">
        <v>0</v>
      </c>
      <c r="DX149" s="25" t="s">
        <v>121</v>
      </c>
      <c r="DY149" s="25" t="s">
        <v>63</v>
      </c>
      <c r="DZ149" s="22">
        <v>0</v>
      </c>
      <c r="EA149" s="22">
        <v>0</v>
      </c>
      <c r="EB149" s="22">
        <v>0</v>
      </c>
      <c r="EC149" s="22" t="s">
        <v>496</v>
      </c>
      <c r="ED149" s="22">
        <v>0</v>
      </c>
      <c r="EE149" s="22" t="s">
        <v>21</v>
      </c>
      <c r="EF149" s="22">
        <v>0</v>
      </c>
      <c r="EG149" s="22" t="s">
        <v>499</v>
      </c>
      <c r="EH149" s="25">
        <v>28857591</v>
      </c>
      <c r="EI149" s="21">
        <v>0</v>
      </c>
      <c r="EJ149" s="21">
        <v>1</v>
      </c>
      <c r="EK149" s="21">
        <v>0</v>
      </c>
      <c r="EL149" s="22" t="s">
        <v>490</v>
      </c>
      <c r="EM149" s="22">
        <v>0</v>
      </c>
      <c r="EN149" s="22">
        <v>0</v>
      </c>
      <c r="EO149" s="22" t="s">
        <v>490</v>
      </c>
      <c r="EP149" s="22">
        <v>99</v>
      </c>
      <c r="EQ149" s="21">
        <v>0</v>
      </c>
      <c r="ER149" s="22">
        <v>2</v>
      </c>
      <c r="ES149" s="21">
        <v>501</v>
      </c>
      <c r="ET149" s="21">
        <v>0</v>
      </c>
      <c r="EU149" s="22" t="s">
        <v>490</v>
      </c>
      <c r="EV149" s="22" t="s">
        <v>253</v>
      </c>
      <c r="EW149" s="22">
        <v>0</v>
      </c>
      <c r="EX149" s="22">
        <v>0</v>
      </c>
      <c r="EY149" s="22">
        <v>0</v>
      </c>
      <c r="EZ149" s="22">
        <v>0</v>
      </c>
      <c r="FA149" s="22" t="s">
        <v>490</v>
      </c>
      <c r="FB149" s="22">
        <v>0</v>
      </c>
      <c r="FC149" s="22">
        <v>0</v>
      </c>
      <c r="FD149" s="22" t="s">
        <v>494</v>
      </c>
      <c r="FE149" s="22">
        <v>0</v>
      </c>
      <c r="FF149" s="22" t="s">
        <v>493</v>
      </c>
      <c r="FG149" s="22" t="s">
        <v>492</v>
      </c>
      <c r="FH149" s="22">
        <v>0</v>
      </c>
      <c r="FI149" s="22" t="s">
        <v>491</v>
      </c>
      <c r="FJ149" s="22">
        <v>0</v>
      </c>
      <c r="FK149" s="22">
        <v>0</v>
      </c>
      <c r="FL149" s="22">
        <v>-1944812</v>
      </c>
      <c r="FM149" s="21" t="s">
        <v>490</v>
      </c>
      <c r="FN149" s="22">
        <v>0</v>
      </c>
      <c r="FO149" s="22">
        <v>0</v>
      </c>
      <c r="FP149" s="22" t="s">
        <v>490</v>
      </c>
      <c r="FQ149" s="22">
        <v>0</v>
      </c>
      <c r="FR149" s="22">
        <v>0</v>
      </c>
      <c r="FS149" s="25" t="s">
        <v>20</v>
      </c>
      <c r="FT149" s="22">
        <v>0</v>
      </c>
      <c r="FU149" s="26">
        <v>43055.629652777781</v>
      </c>
      <c r="FV149" s="20" t="s">
        <v>543</v>
      </c>
      <c r="FW149" s="22">
        <v>0</v>
      </c>
      <c r="FX149" s="22">
        <v>0</v>
      </c>
      <c r="FY149" s="22">
        <v>0</v>
      </c>
      <c r="FZ149" s="22">
        <v>43054</v>
      </c>
      <c r="GA149" s="33" t="s">
        <v>490</v>
      </c>
      <c r="GB149" s="4"/>
    </row>
    <row r="150" spans="1:184">
      <c r="A150" s="32">
        <v>43055</v>
      </c>
      <c r="B150" s="20">
        <v>43055.838090277779</v>
      </c>
      <c r="C150" s="21">
        <v>9985255</v>
      </c>
      <c r="D150" s="22" t="s">
        <v>783</v>
      </c>
      <c r="E150" s="22" t="s">
        <v>38</v>
      </c>
      <c r="F150" s="67">
        <v>3779</v>
      </c>
      <c r="G150" s="44"/>
      <c r="H150" s="44"/>
      <c r="I150" s="44"/>
      <c r="J150" s="44" t="s">
        <v>782</v>
      </c>
      <c r="K150" s="44"/>
      <c r="L150" s="44"/>
      <c r="M150" s="25" t="str">
        <f t="shared" si="36"/>
        <v>MATCH</v>
      </c>
      <c r="N150" s="64">
        <v>1079162420</v>
      </c>
      <c r="O150" s="25" t="str">
        <f t="shared" si="37"/>
        <v>MATCH</v>
      </c>
      <c r="P150" s="64">
        <v>9561379.0412000008</v>
      </c>
      <c r="Q150" s="68">
        <v>43056</v>
      </c>
      <c r="R150" s="68">
        <v>43055.838090277779</v>
      </c>
      <c r="S150" s="44" t="s">
        <v>27</v>
      </c>
      <c r="T150" s="44"/>
      <c r="U150" s="44"/>
      <c r="V150" s="44"/>
      <c r="W150" s="44"/>
      <c r="X150" s="25" t="str">
        <f t="shared" si="38"/>
        <v>MATCH</v>
      </c>
      <c r="Y150" s="69">
        <v>7514556</v>
      </c>
      <c r="Z150" s="25" t="str">
        <f t="shared" si="39"/>
        <v>MATCH</v>
      </c>
      <c r="AA150" s="44" t="s">
        <v>1</v>
      </c>
      <c r="AB150" s="44" t="s">
        <v>11</v>
      </c>
      <c r="AC150" s="44"/>
      <c r="AD150" s="44" t="s">
        <v>22</v>
      </c>
      <c r="AE150" s="44" t="s">
        <v>34</v>
      </c>
      <c r="AF150" s="44" t="s">
        <v>20</v>
      </c>
      <c r="AG150" s="44"/>
      <c r="AH150" s="44"/>
      <c r="AI150" s="44" t="s">
        <v>33</v>
      </c>
      <c r="AJ150" s="44" t="s">
        <v>20</v>
      </c>
      <c r="AK150" s="44" t="s">
        <v>33</v>
      </c>
      <c r="AL150" s="44"/>
      <c r="AM150" s="44"/>
      <c r="AN150" s="44"/>
      <c r="AO150" s="44"/>
      <c r="AP150" s="44"/>
      <c r="AQ150" s="25" t="str">
        <f t="shared" si="40"/>
        <v>MATCH</v>
      </c>
      <c r="AR150" s="44" t="s">
        <v>63</v>
      </c>
      <c r="AS150" s="44"/>
      <c r="AT150" s="25" t="str">
        <f t="shared" si="41"/>
        <v>MATCH</v>
      </c>
      <c r="AU150" s="44" t="s">
        <v>121</v>
      </c>
      <c r="AV150" s="44"/>
      <c r="AW150" s="44"/>
      <c r="AX150" s="44"/>
      <c r="AY150" s="44" t="s">
        <v>62</v>
      </c>
      <c r="AZ150" s="44" t="s">
        <v>127</v>
      </c>
      <c r="BA150" s="44" t="s">
        <v>127</v>
      </c>
      <c r="BB150" s="44"/>
      <c r="BC150" s="44" t="s">
        <v>184</v>
      </c>
      <c r="BD150" s="44"/>
      <c r="BE150" s="44" t="s">
        <v>183</v>
      </c>
      <c r="BF150" s="44" t="s">
        <v>781</v>
      </c>
      <c r="BG150" s="44" t="s">
        <v>781</v>
      </c>
      <c r="BH150" s="44" t="s">
        <v>780</v>
      </c>
      <c r="BI150" s="44" t="s">
        <v>56</v>
      </c>
      <c r="BJ150" s="44"/>
      <c r="BK150" s="44" t="s">
        <v>55</v>
      </c>
      <c r="BL150" s="44"/>
      <c r="BM150" s="44"/>
      <c r="BN150" s="44"/>
      <c r="BO150" s="44"/>
      <c r="BP150" s="44"/>
      <c r="BQ150" s="44"/>
      <c r="BR150" s="44" t="s">
        <v>27</v>
      </c>
      <c r="BS150" s="44" t="s">
        <v>26</v>
      </c>
      <c r="BT150" s="44" t="s">
        <v>0</v>
      </c>
      <c r="BU150" s="44" t="s">
        <v>4</v>
      </c>
      <c r="BV150" s="44" t="s">
        <v>25</v>
      </c>
      <c r="BW150" s="44" t="s">
        <v>24</v>
      </c>
      <c r="BX150" s="25" t="str">
        <f t="shared" si="42"/>
        <v>MATCH</v>
      </c>
      <c r="BY150" s="69">
        <v>28857598</v>
      </c>
      <c r="BZ150" s="25" t="str">
        <f t="shared" si="43"/>
        <v>MATCH</v>
      </c>
      <c r="CA150" s="22" t="s">
        <v>11</v>
      </c>
      <c r="CB150" s="22"/>
      <c r="CC150" s="22"/>
      <c r="CD150" s="22" t="s">
        <v>23</v>
      </c>
      <c r="CE150" s="22" t="s">
        <v>22</v>
      </c>
      <c r="CF150" s="22"/>
      <c r="CG150" s="22"/>
      <c r="CH150" s="22"/>
      <c r="CI150" s="22" t="s">
        <v>21</v>
      </c>
      <c r="CJ150" s="22" t="s">
        <v>1</v>
      </c>
      <c r="CK150" s="22"/>
      <c r="CL150" s="34"/>
      <c r="CM150" s="51"/>
      <c r="CN150" s="54">
        <f>LOOKUP(Y150,SACM!$A$2:$A$163,SACM!$A$2:$A$163)</f>
        <v>7514556</v>
      </c>
      <c r="CO150" s="24">
        <v>43056</v>
      </c>
      <c r="CP150" s="21">
        <v>726</v>
      </c>
      <c r="CQ150" s="21">
        <v>19128</v>
      </c>
      <c r="CR150" s="21">
        <v>1</v>
      </c>
      <c r="CS150" s="21">
        <v>808</v>
      </c>
      <c r="CT150" s="21">
        <v>2</v>
      </c>
      <c r="CU150" s="21">
        <v>1</v>
      </c>
      <c r="CV150" s="21">
        <f t="shared" si="44"/>
        <v>1079162420</v>
      </c>
      <c r="CW150" s="23">
        <v>-1079162420</v>
      </c>
      <c r="CX150" s="22" t="s">
        <v>545</v>
      </c>
      <c r="CY150" s="21">
        <v>2</v>
      </c>
      <c r="CZ150" s="20">
        <v>43055.539386574077</v>
      </c>
      <c r="DA150" s="22" t="s">
        <v>501</v>
      </c>
      <c r="DB150" s="21">
        <v>6833136</v>
      </c>
      <c r="DC150" s="22" t="s">
        <v>12</v>
      </c>
      <c r="DD150" s="21">
        <v>86001</v>
      </c>
      <c r="DE150" s="21">
        <v>1</v>
      </c>
      <c r="DF150" s="22">
        <v>0</v>
      </c>
      <c r="DG150" s="21">
        <v>0</v>
      </c>
      <c r="DH150" s="22" t="s">
        <v>490</v>
      </c>
      <c r="DI150" s="22">
        <v>0</v>
      </c>
      <c r="DJ150" s="22">
        <v>0</v>
      </c>
      <c r="DK150" s="22">
        <v>0</v>
      </c>
      <c r="DL150" s="22" t="s">
        <v>499</v>
      </c>
      <c r="DM150" s="26">
        <v>43055.62976851852</v>
      </c>
      <c r="DN150" s="20" t="s">
        <v>544</v>
      </c>
      <c r="DO150" s="22">
        <v>0</v>
      </c>
      <c r="DP150" s="59">
        <v>3779</v>
      </c>
      <c r="DQ150" s="22" t="s">
        <v>581</v>
      </c>
      <c r="DR150" s="22">
        <v>0</v>
      </c>
      <c r="DS150" s="22">
        <v>0</v>
      </c>
      <c r="DT150" s="22">
        <v>0</v>
      </c>
      <c r="DU150" s="21">
        <v>0</v>
      </c>
      <c r="DV150" s="21">
        <v>0</v>
      </c>
      <c r="DW150" s="22">
        <v>0</v>
      </c>
      <c r="DX150" s="25" t="s">
        <v>121</v>
      </c>
      <c r="DY150" s="25" t="s">
        <v>63</v>
      </c>
      <c r="DZ150" s="22">
        <v>0</v>
      </c>
      <c r="EA150" s="22">
        <v>0</v>
      </c>
      <c r="EB150" s="22">
        <v>0</v>
      </c>
      <c r="EC150" s="22" t="s">
        <v>496</v>
      </c>
      <c r="ED150" s="22">
        <v>0</v>
      </c>
      <c r="EE150" s="22" t="s">
        <v>21</v>
      </c>
      <c r="EF150" s="22">
        <v>0</v>
      </c>
      <c r="EG150" s="22" t="s">
        <v>490</v>
      </c>
      <c r="EH150" s="25">
        <v>28857598</v>
      </c>
      <c r="EI150" s="21">
        <v>0</v>
      </c>
      <c r="EJ150" s="21">
        <v>1</v>
      </c>
      <c r="EK150" s="21">
        <v>0</v>
      </c>
      <c r="EL150" s="22" t="s">
        <v>490</v>
      </c>
      <c r="EM150" s="22">
        <v>0</v>
      </c>
      <c r="EN150" s="22">
        <v>0</v>
      </c>
      <c r="EO150" s="22" t="s">
        <v>490</v>
      </c>
      <c r="EP150" s="22">
        <v>1</v>
      </c>
      <c r="EQ150" s="21">
        <v>0</v>
      </c>
      <c r="ER150" s="22">
        <v>2</v>
      </c>
      <c r="ES150" s="21">
        <v>501</v>
      </c>
      <c r="ET150" s="21">
        <v>0</v>
      </c>
      <c r="EU150" s="22" t="s">
        <v>490</v>
      </c>
      <c r="EV150" s="22" t="s">
        <v>524</v>
      </c>
      <c r="EW150" s="22">
        <v>0</v>
      </c>
      <c r="EX150" s="22">
        <v>0</v>
      </c>
      <c r="EY150" s="22">
        <v>0</v>
      </c>
      <c r="EZ150" s="22">
        <v>0</v>
      </c>
      <c r="FA150" s="22" t="s">
        <v>490</v>
      </c>
      <c r="FB150" s="22">
        <v>0</v>
      </c>
      <c r="FC150" s="22">
        <v>0</v>
      </c>
      <c r="FD150" s="22" t="s">
        <v>494</v>
      </c>
      <c r="FE150" s="22">
        <v>0</v>
      </c>
      <c r="FF150" s="22" t="s">
        <v>493</v>
      </c>
      <c r="FG150" s="22" t="s">
        <v>492</v>
      </c>
      <c r="FH150" s="22">
        <v>0</v>
      </c>
      <c r="FI150" s="22" t="s">
        <v>491</v>
      </c>
      <c r="FJ150" s="22">
        <v>0</v>
      </c>
      <c r="FK150" s="22">
        <v>0</v>
      </c>
      <c r="FL150" s="22">
        <v>-1079162420</v>
      </c>
      <c r="FM150" s="21" t="s">
        <v>490</v>
      </c>
      <c r="FN150" s="22">
        <v>0</v>
      </c>
      <c r="FO150" s="22">
        <v>0</v>
      </c>
      <c r="FP150" s="22" t="s">
        <v>490</v>
      </c>
      <c r="FQ150" s="22">
        <v>0</v>
      </c>
      <c r="FR150" s="22">
        <v>0</v>
      </c>
      <c r="FS150" s="25" t="s">
        <v>20</v>
      </c>
      <c r="FT150" s="22">
        <v>0</v>
      </c>
      <c r="FU150" s="26">
        <v>43055.62976851852</v>
      </c>
      <c r="FV150" s="20" t="s">
        <v>543</v>
      </c>
      <c r="FW150" s="22">
        <v>0</v>
      </c>
      <c r="FX150" s="22">
        <v>0</v>
      </c>
      <c r="FY150" s="22">
        <v>0</v>
      </c>
      <c r="FZ150" s="22">
        <v>43055</v>
      </c>
      <c r="GA150" s="33" t="s">
        <v>490</v>
      </c>
      <c r="GB150" s="4"/>
    </row>
    <row r="151" spans="1:184">
      <c r="A151" s="32">
        <v>43055</v>
      </c>
      <c r="B151" s="20">
        <v>43055.790196759262</v>
      </c>
      <c r="C151" s="21">
        <v>9985150</v>
      </c>
      <c r="D151" s="22" t="s">
        <v>779</v>
      </c>
      <c r="E151" s="22" t="s">
        <v>38</v>
      </c>
      <c r="F151" s="67">
        <v>30897541</v>
      </c>
      <c r="G151" s="44"/>
      <c r="H151" s="44"/>
      <c r="I151" s="44"/>
      <c r="J151" s="44" t="s">
        <v>778</v>
      </c>
      <c r="K151" s="44"/>
      <c r="L151" s="44"/>
      <c r="M151" s="25" t="str">
        <f t="shared" si="36"/>
        <v>MATCH</v>
      </c>
      <c r="N151" s="64">
        <v>890000</v>
      </c>
      <c r="O151" s="25" t="str">
        <f t="shared" si="37"/>
        <v>MATCH</v>
      </c>
      <c r="P151" s="64">
        <v>890000</v>
      </c>
      <c r="Q151" s="68">
        <v>43055</v>
      </c>
      <c r="R151" s="68">
        <v>43055.790196759262</v>
      </c>
      <c r="S151" s="44"/>
      <c r="T151" s="44"/>
      <c r="U151" s="44" t="s">
        <v>777</v>
      </c>
      <c r="V151" s="44"/>
      <c r="W151" s="44"/>
      <c r="X151" s="25" t="str">
        <f t="shared" si="38"/>
        <v>MATCH</v>
      </c>
      <c r="Y151" s="69">
        <v>7514353</v>
      </c>
      <c r="Z151" s="25" t="str">
        <f t="shared" si="39"/>
        <v>MATCH</v>
      </c>
      <c r="AA151" s="44" t="s">
        <v>1</v>
      </c>
      <c r="AB151" s="44" t="s">
        <v>3</v>
      </c>
      <c r="AC151" s="44"/>
      <c r="AD151" s="44" t="s">
        <v>22</v>
      </c>
      <c r="AE151" s="44" t="s">
        <v>34</v>
      </c>
      <c r="AF151" s="44" t="s">
        <v>20</v>
      </c>
      <c r="AG151" s="44"/>
      <c r="AH151" s="44"/>
      <c r="AI151" s="44" t="s">
        <v>33</v>
      </c>
      <c r="AJ151" s="44" t="s">
        <v>20</v>
      </c>
      <c r="AK151" s="44" t="s">
        <v>33</v>
      </c>
      <c r="AL151" s="44"/>
      <c r="AM151" s="44"/>
      <c r="AN151" s="44"/>
      <c r="AO151" s="44"/>
      <c r="AP151" s="44"/>
      <c r="AQ151" s="25" t="str">
        <f t="shared" si="40"/>
        <v>MATCH</v>
      </c>
      <c r="AR151" s="44" t="s">
        <v>32</v>
      </c>
      <c r="AS151" s="44"/>
      <c r="AT151" s="25" t="str">
        <f t="shared" si="41"/>
        <v>MATCH</v>
      </c>
      <c r="AU151" s="44" t="s">
        <v>31</v>
      </c>
      <c r="AV151" s="44"/>
      <c r="AW151" s="44"/>
      <c r="AX151" s="44"/>
      <c r="AY151" s="44"/>
      <c r="AZ151" s="44" t="s">
        <v>776</v>
      </c>
      <c r="BA151" s="44" t="s">
        <v>776</v>
      </c>
      <c r="BB151" s="44" t="s">
        <v>775</v>
      </c>
      <c r="BC151" s="44"/>
      <c r="BD151" s="44"/>
      <c r="BE151" s="44"/>
      <c r="BF151" s="44" t="s">
        <v>774</v>
      </c>
      <c r="BG151" s="44" t="s">
        <v>774</v>
      </c>
      <c r="BH151" s="44"/>
      <c r="BI151" s="44"/>
      <c r="BJ151" s="44"/>
      <c r="BK151" s="44"/>
      <c r="BL151" s="44"/>
      <c r="BM151" s="44"/>
      <c r="BN151" s="44"/>
      <c r="BO151" s="44"/>
      <c r="BP151" s="44"/>
      <c r="BQ151" s="44"/>
      <c r="BR151" s="44" t="s">
        <v>27</v>
      </c>
      <c r="BS151" s="44" t="s">
        <v>26</v>
      </c>
      <c r="BT151" s="44" t="s">
        <v>0</v>
      </c>
      <c r="BU151" s="44" t="s">
        <v>4</v>
      </c>
      <c r="BV151" s="44" t="s">
        <v>25</v>
      </c>
      <c r="BW151" s="44" t="s">
        <v>24</v>
      </c>
      <c r="BX151" s="25" t="str">
        <f t="shared" si="42"/>
        <v>MATCH</v>
      </c>
      <c r="BY151" s="69">
        <v>28856928</v>
      </c>
      <c r="BZ151" s="25" t="str">
        <f t="shared" si="43"/>
        <v>MATCH</v>
      </c>
      <c r="CA151" s="22" t="s">
        <v>3</v>
      </c>
      <c r="CB151" s="22"/>
      <c r="CC151" s="22"/>
      <c r="CD151" s="22" t="s">
        <v>23</v>
      </c>
      <c r="CE151" s="22" t="s">
        <v>22</v>
      </c>
      <c r="CF151" s="22"/>
      <c r="CG151" s="22"/>
      <c r="CH151" s="22"/>
      <c r="CI151" s="22" t="s">
        <v>21</v>
      </c>
      <c r="CJ151" s="22" t="s">
        <v>1</v>
      </c>
      <c r="CK151" s="22"/>
      <c r="CL151" s="34"/>
      <c r="CM151" s="51"/>
      <c r="CN151" s="54">
        <f>LOOKUP(Y151,SACM!$A$2:$A$163,SACM!$A$2:$A$163)</f>
        <v>7514353</v>
      </c>
      <c r="CO151" s="24">
        <v>43055</v>
      </c>
      <c r="CP151" s="21">
        <v>726</v>
      </c>
      <c r="CQ151" s="21">
        <v>353</v>
      </c>
      <c r="CR151" s="21">
        <v>0</v>
      </c>
      <c r="CS151" s="21">
        <v>5</v>
      </c>
      <c r="CT151" s="21">
        <v>3</v>
      </c>
      <c r="CU151" s="21">
        <v>-2</v>
      </c>
      <c r="CV151" s="21">
        <f t="shared" si="44"/>
        <v>890000</v>
      </c>
      <c r="CW151" s="23">
        <v>-890000</v>
      </c>
      <c r="CX151" s="22" t="s">
        <v>503</v>
      </c>
      <c r="CY151" s="21">
        <v>1</v>
      </c>
      <c r="CZ151" s="20">
        <v>43055.453217592592</v>
      </c>
      <c r="DA151" s="22" t="s">
        <v>501</v>
      </c>
      <c r="DB151" s="21">
        <v>6832933</v>
      </c>
      <c r="DC151" s="22" t="s">
        <v>526</v>
      </c>
      <c r="DD151" s="21">
        <v>85994</v>
      </c>
      <c r="DE151" s="21">
        <v>2</v>
      </c>
      <c r="DF151" s="22">
        <v>0</v>
      </c>
      <c r="DG151" s="21">
        <v>0</v>
      </c>
      <c r="DH151" s="22" t="s">
        <v>490</v>
      </c>
      <c r="DI151" s="22">
        <v>0</v>
      </c>
      <c r="DJ151" s="22">
        <v>0</v>
      </c>
      <c r="DK151" s="22">
        <v>0</v>
      </c>
      <c r="DL151" s="22" t="s">
        <v>499</v>
      </c>
      <c r="DM151" s="26">
        <v>43055.581875000003</v>
      </c>
      <c r="DN151" s="20" t="s">
        <v>503</v>
      </c>
      <c r="DO151" s="22">
        <v>0</v>
      </c>
      <c r="DP151" s="59">
        <v>30897541</v>
      </c>
      <c r="DQ151" s="22" t="s">
        <v>525</v>
      </c>
      <c r="DR151" s="22">
        <v>0</v>
      </c>
      <c r="DS151" s="22">
        <v>0</v>
      </c>
      <c r="DT151" s="22">
        <v>0</v>
      </c>
      <c r="DU151" s="21">
        <v>0</v>
      </c>
      <c r="DV151" s="21">
        <v>0</v>
      </c>
      <c r="DW151" s="22">
        <v>0</v>
      </c>
      <c r="DX151" s="25" t="s">
        <v>31</v>
      </c>
      <c r="DY151" s="25" t="s">
        <v>32</v>
      </c>
      <c r="DZ151" s="22">
        <v>0</v>
      </c>
      <c r="EA151" s="22">
        <v>0</v>
      </c>
      <c r="EB151" s="22">
        <v>0</v>
      </c>
      <c r="EC151" s="22" t="s">
        <v>496</v>
      </c>
      <c r="ED151" s="22">
        <v>0</v>
      </c>
      <c r="EE151" s="22" t="s">
        <v>21</v>
      </c>
      <c r="EF151" s="22">
        <v>0</v>
      </c>
      <c r="EG151" s="22" t="s">
        <v>490</v>
      </c>
      <c r="EH151" s="25">
        <v>28856928</v>
      </c>
      <c r="EI151" s="21">
        <v>0</v>
      </c>
      <c r="EJ151" s="21">
        <v>3</v>
      </c>
      <c r="EK151" s="21">
        <v>0</v>
      </c>
      <c r="EL151" s="22" t="s">
        <v>490</v>
      </c>
      <c r="EM151" s="22">
        <v>0</v>
      </c>
      <c r="EN151" s="22">
        <v>0</v>
      </c>
      <c r="EO151" s="22" t="s">
        <v>490</v>
      </c>
      <c r="EP151" s="22">
        <v>1</v>
      </c>
      <c r="EQ151" s="21">
        <v>0</v>
      </c>
      <c r="ER151" s="22">
        <v>402</v>
      </c>
      <c r="ES151" s="21">
        <v>4</v>
      </c>
      <c r="ET151" s="21">
        <v>0</v>
      </c>
      <c r="EU151" s="22" t="s">
        <v>490</v>
      </c>
      <c r="EV151" s="22" t="s">
        <v>524</v>
      </c>
      <c r="EW151" s="22">
        <v>0</v>
      </c>
      <c r="EX151" s="22">
        <v>0</v>
      </c>
      <c r="EY151" s="22">
        <v>0</v>
      </c>
      <c r="EZ151" s="22">
        <v>0</v>
      </c>
      <c r="FA151" s="22" t="s">
        <v>490</v>
      </c>
      <c r="FB151" s="22">
        <v>0</v>
      </c>
      <c r="FC151" s="22">
        <v>0</v>
      </c>
      <c r="FD151" s="22" t="s">
        <v>494</v>
      </c>
      <c r="FE151" s="22">
        <v>0</v>
      </c>
      <c r="FF151" s="22" t="s">
        <v>493</v>
      </c>
      <c r="FG151" s="22" t="s">
        <v>492</v>
      </c>
      <c r="FH151" s="22">
        <v>0</v>
      </c>
      <c r="FI151" s="22" t="s">
        <v>491</v>
      </c>
      <c r="FJ151" s="22">
        <v>0</v>
      </c>
      <c r="FK151" s="22" t="s">
        <v>503</v>
      </c>
      <c r="FL151" s="22">
        <v>-890000</v>
      </c>
      <c r="FM151" s="21" t="s">
        <v>490</v>
      </c>
      <c r="FN151" s="22">
        <v>0</v>
      </c>
      <c r="FO151" s="22">
        <v>0</v>
      </c>
      <c r="FP151" s="22" t="s">
        <v>490</v>
      </c>
      <c r="FQ151" s="22">
        <v>0</v>
      </c>
      <c r="FR151" s="22">
        <v>0</v>
      </c>
      <c r="FS151" s="25" t="s">
        <v>20</v>
      </c>
      <c r="FT151" s="22">
        <v>0</v>
      </c>
      <c r="FU151" s="26">
        <v>43055.581875000003</v>
      </c>
      <c r="FV151" s="20" t="s">
        <v>21</v>
      </c>
      <c r="FW151" s="22">
        <v>0</v>
      </c>
      <c r="FX151" s="22">
        <v>0</v>
      </c>
      <c r="FY151" s="22">
        <v>0</v>
      </c>
      <c r="FZ151" s="22">
        <v>42930</v>
      </c>
      <c r="GA151" s="33" t="s">
        <v>490</v>
      </c>
      <c r="GB151" s="4"/>
    </row>
    <row r="152" spans="1:184">
      <c r="A152" s="32">
        <v>43055</v>
      </c>
      <c r="B152" s="20">
        <v>43055.674479166664</v>
      </c>
      <c r="C152" s="21">
        <v>9976881</v>
      </c>
      <c r="D152" s="22" t="s">
        <v>135</v>
      </c>
      <c r="E152" s="22" t="s">
        <v>38</v>
      </c>
      <c r="F152" s="67" t="s">
        <v>134</v>
      </c>
      <c r="G152" s="44"/>
      <c r="H152" s="44"/>
      <c r="I152" s="44"/>
      <c r="J152" s="44" t="s">
        <v>113</v>
      </c>
      <c r="K152" s="44" t="s">
        <v>133</v>
      </c>
      <c r="L152" s="44"/>
      <c r="M152" s="25" t="str">
        <f t="shared" si="36"/>
        <v>MATCH</v>
      </c>
      <c r="N152" s="64">
        <v>23470500</v>
      </c>
      <c r="O152" s="25" t="str">
        <f t="shared" si="37"/>
        <v>MATCH</v>
      </c>
      <c r="P152" s="64">
        <v>23470500</v>
      </c>
      <c r="Q152" s="68">
        <v>43055</v>
      </c>
      <c r="R152" s="68">
        <v>43055.674479166664</v>
      </c>
      <c r="S152" s="44" t="s">
        <v>132</v>
      </c>
      <c r="T152" s="44"/>
      <c r="U152" s="44" t="s">
        <v>111</v>
      </c>
      <c r="V152" s="68">
        <v>43055.875</v>
      </c>
      <c r="W152" s="44"/>
      <c r="X152" s="25" t="str">
        <f t="shared" si="38"/>
        <v>MATCH</v>
      </c>
      <c r="Y152" s="69">
        <v>7514400</v>
      </c>
      <c r="Z152" s="25" t="str">
        <f t="shared" si="39"/>
        <v>MATCH</v>
      </c>
      <c r="AA152" s="44" t="s">
        <v>1</v>
      </c>
      <c r="AB152" s="44" t="s">
        <v>3</v>
      </c>
      <c r="AC152" s="44"/>
      <c r="AD152" s="44" t="s">
        <v>23</v>
      </c>
      <c r="AE152" s="44" t="s">
        <v>64</v>
      </c>
      <c r="AF152" s="44" t="s">
        <v>20</v>
      </c>
      <c r="AG152" s="44"/>
      <c r="AH152" s="44"/>
      <c r="AI152" s="44" t="s">
        <v>33</v>
      </c>
      <c r="AJ152" s="44" t="s">
        <v>20</v>
      </c>
      <c r="AK152" s="44" t="s">
        <v>33</v>
      </c>
      <c r="AL152" s="44"/>
      <c r="AM152" s="44"/>
      <c r="AN152" s="44"/>
      <c r="AO152" s="44"/>
      <c r="AP152" s="44"/>
      <c r="AQ152" s="25" t="str">
        <f t="shared" si="40"/>
        <v>MATCH</v>
      </c>
      <c r="AR152" s="44" t="s">
        <v>31</v>
      </c>
      <c r="AS152" s="44"/>
      <c r="AT152" s="25" t="str">
        <f t="shared" si="41"/>
        <v>MATCH</v>
      </c>
      <c r="AU152" s="44" t="s">
        <v>121</v>
      </c>
      <c r="AV152" s="44"/>
      <c r="AW152" s="44"/>
      <c r="AX152" s="44"/>
      <c r="AY152" s="44"/>
      <c r="AZ152" s="44" t="s">
        <v>111</v>
      </c>
      <c r="BA152" s="44" t="s">
        <v>111</v>
      </c>
      <c r="BB152" s="44"/>
      <c r="BC152" s="44"/>
      <c r="BD152" s="44"/>
      <c r="BE152" s="44"/>
      <c r="BF152" s="44" t="s">
        <v>131</v>
      </c>
      <c r="BG152" s="44" t="s">
        <v>131</v>
      </c>
      <c r="BH152" s="44"/>
      <c r="BI152" s="44"/>
      <c r="BJ152" s="44"/>
      <c r="BK152" s="44"/>
      <c r="BL152" s="44"/>
      <c r="BM152" s="44"/>
      <c r="BN152" s="44"/>
      <c r="BO152" s="44"/>
      <c r="BP152" s="44"/>
      <c r="BQ152" s="44"/>
      <c r="BR152" s="44" t="s">
        <v>130</v>
      </c>
      <c r="BS152" s="44" t="s">
        <v>117</v>
      </c>
      <c r="BT152" s="44" t="s">
        <v>0</v>
      </c>
      <c r="BU152" s="44" t="s">
        <v>4</v>
      </c>
      <c r="BV152" s="44" t="s">
        <v>116</v>
      </c>
      <c r="BW152" s="44" t="s">
        <v>129</v>
      </c>
      <c r="BX152" s="25" t="str">
        <f t="shared" si="42"/>
        <v>MATCH</v>
      </c>
      <c r="BY152" s="69">
        <v>28855342</v>
      </c>
      <c r="BZ152" s="25" t="str">
        <f t="shared" si="43"/>
        <v>MATCH</v>
      </c>
      <c r="CA152" s="22" t="s">
        <v>3</v>
      </c>
      <c r="CB152" s="22"/>
      <c r="CC152" s="22"/>
      <c r="CD152" s="22" t="s">
        <v>23</v>
      </c>
      <c r="CE152" s="22" t="s">
        <v>23</v>
      </c>
      <c r="CF152" s="22"/>
      <c r="CG152" s="22"/>
      <c r="CH152" s="21">
        <v>104282</v>
      </c>
      <c r="CI152" s="22" t="s">
        <v>109</v>
      </c>
      <c r="CJ152" s="22" t="s">
        <v>1</v>
      </c>
      <c r="CK152" s="22"/>
      <c r="CL152" s="34"/>
      <c r="CM152" s="51"/>
      <c r="CN152" s="54">
        <f>LOOKUP(Y152,SACM!$A$2:$A$163,SACM!$A$2:$A$163)</f>
        <v>7514400</v>
      </c>
      <c r="CO152" s="24">
        <v>43055</v>
      </c>
      <c r="CP152" s="21">
        <v>728</v>
      </c>
      <c r="CQ152" s="21">
        <v>0</v>
      </c>
      <c r="CR152" s="21">
        <v>0</v>
      </c>
      <c r="CS152" s="21">
        <v>0</v>
      </c>
      <c r="CT152" s="21">
        <v>0</v>
      </c>
      <c r="CU152" s="21">
        <v>0</v>
      </c>
      <c r="CV152" s="21">
        <f t="shared" si="44"/>
        <v>23470500</v>
      </c>
      <c r="CW152" s="23">
        <v>-23470500</v>
      </c>
      <c r="CX152" s="22">
        <v>0</v>
      </c>
      <c r="CY152" s="21">
        <v>0</v>
      </c>
      <c r="CZ152" s="20">
        <v>43055.455324074072</v>
      </c>
      <c r="DA152" s="22" t="s">
        <v>501</v>
      </c>
      <c r="DB152" s="21">
        <v>6832980</v>
      </c>
      <c r="DC152" s="22" t="s">
        <v>736</v>
      </c>
      <c r="DD152" s="21">
        <v>0</v>
      </c>
      <c r="DE152" s="21">
        <v>0</v>
      </c>
      <c r="DF152" s="22">
        <v>0</v>
      </c>
      <c r="DG152" s="21">
        <v>0</v>
      </c>
      <c r="DH152" s="22" t="s">
        <v>490</v>
      </c>
      <c r="DI152" s="22">
        <v>0</v>
      </c>
      <c r="DJ152" s="22">
        <v>0</v>
      </c>
      <c r="DK152" s="22">
        <v>0</v>
      </c>
      <c r="DL152" s="22" t="s">
        <v>499</v>
      </c>
      <c r="DM152" s="26">
        <v>43055.466157407405</v>
      </c>
      <c r="DN152" s="20" t="s">
        <v>506</v>
      </c>
      <c r="DO152" s="22" t="s">
        <v>499</v>
      </c>
      <c r="DP152" s="59" t="s">
        <v>134</v>
      </c>
      <c r="DQ152" s="22" t="s">
        <v>735</v>
      </c>
      <c r="DR152" s="22">
        <v>0</v>
      </c>
      <c r="DS152" s="22" t="s">
        <v>499</v>
      </c>
      <c r="DT152" s="22">
        <v>0</v>
      </c>
      <c r="DU152" s="21">
        <v>0</v>
      </c>
      <c r="DV152" s="21">
        <v>0</v>
      </c>
      <c r="DW152" s="22" t="s">
        <v>31</v>
      </c>
      <c r="DX152" s="25" t="s">
        <v>121</v>
      </c>
      <c r="DY152" s="25" t="s">
        <v>31</v>
      </c>
      <c r="DZ152" s="22">
        <v>0</v>
      </c>
      <c r="EA152" s="22">
        <v>3762</v>
      </c>
      <c r="EB152" s="22">
        <v>0</v>
      </c>
      <c r="EC152" s="22" t="s">
        <v>496</v>
      </c>
      <c r="ED152" s="22" t="s">
        <v>31</v>
      </c>
      <c r="EE152" s="22">
        <v>0</v>
      </c>
      <c r="EF152" s="22">
        <v>0</v>
      </c>
      <c r="EG152" s="22">
        <v>0</v>
      </c>
      <c r="EH152" s="25">
        <v>28855342</v>
      </c>
      <c r="EI152" s="21">
        <v>0</v>
      </c>
      <c r="EJ152" s="21">
        <v>0</v>
      </c>
      <c r="EK152" s="21">
        <v>0</v>
      </c>
      <c r="EL152" s="22">
        <v>0</v>
      </c>
      <c r="EM152" s="22">
        <v>0</v>
      </c>
      <c r="EN152" s="22">
        <v>0</v>
      </c>
      <c r="EO152" s="22">
        <v>0</v>
      </c>
      <c r="EP152" s="22">
        <v>0</v>
      </c>
      <c r="EQ152" s="21">
        <v>402</v>
      </c>
      <c r="ER152" s="22">
        <v>2</v>
      </c>
      <c r="ES152" s="21">
        <v>402</v>
      </c>
      <c r="ET152" s="21">
        <v>0</v>
      </c>
      <c r="EU152" s="22" t="s">
        <v>490</v>
      </c>
      <c r="EV152" s="22" t="s">
        <v>253</v>
      </c>
      <c r="EW152" s="22">
        <v>0</v>
      </c>
      <c r="EX152" s="22">
        <v>0</v>
      </c>
      <c r="EY152" s="22">
        <v>0</v>
      </c>
      <c r="EZ152" s="22">
        <v>0</v>
      </c>
      <c r="FA152" s="22" t="s">
        <v>490</v>
      </c>
      <c r="FB152" s="22">
        <v>0</v>
      </c>
      <c r="FC152" s="22">
        <v>0</v>
      </c>
      <c r="FD152" s="22">
        <v>0</v>
      </c>
      <c r="FE152" s="22">
        <v>-1</v>
      </c>
      <c r="FF152" s="22">
        <v>0</v>
      </c>
      <c r="FG152" s="22">
        <v>0</v>
      </c>
      <c r="FH152" s="22">
        <v>0</v>
      </c>
      <c r="FI152" s="22" t="s">
        <v>491</v>
      </c>
      <c r="FJ152" s="22">
        <v>0</v>
      </c>
      <c r="FK152" s="22">
        <v>0</v>
      </c>
      <c r="FL152" s="22">
        <v>0</v>
      </c>
      <c r="FM152" s="21">
        <v>0</v>
      </c>
      <c r="FN152" s="22">
        <v>0</v>
      </c>
      <c r="FO152" s="22">
        <v>0</v>
      </c>
      <c r="FP152" s="22">
        <v>0</v>
      </c>
      <c r="FQ152" s="22">
        <v>0</v>
      </c>
      <c r="FR152" s="22">
        <v>0</v>
      </c>
      <c r="FS152" s="25" t="s">
        <v>20</v>
      </c>
      <c r="FT152" s="22">
        <v>0</v>
      </c>
      <c r="FU152" s="26">
        <v>43055.466157407405</v>
      </c>
      <c r="FV152" s="20">
        <v>0</v>
      </c>
      <c r="FW152" s="22">
        <v>0</v>
      </c>
      <c r="FX152" s="22">
        <v>0</v>
      </c>
      <c r="FY152" s="22">
        <v>0</v>
      </c>
      <c r="FZ152" s="22">
        <v>0</v>
      </c>
      <c r="GA152" s="33" t="s">
        <v>499</v>
      </c>
      <c r="GB152" s="4"/>
    </row>
    <row r="153" spans="1:184">
      <c r="A153" s="32">
        <v>43055</v>
      </c>
      <c r="B153" s="20">
        <v>43055.770243055558</v>
      </c>
      <c r="C153" s="21">
        <v>9981192</v>
      </c>
      <c r="D153" s="22" t="s">
        <v>158</v>
      </c>
      <c r="E153" s="22" t="s">
        <v>38</v>
      </c>
      <c r="F153" s="67">
        <v>8900416130</v>
      </c>
      <c r="G153" s="44"/>
      <c r="H153" s="44"/>
      <c r="I153" s="44"/>
      <c r="J153" s="44" t="s">
        <v>14</v>
      </c>
      <c r="K153" s="44"/>
      <c r="L153" s="44"/>
      <c r="M153" s="25" t="str">
        <f t="shared" si="36"/>
        <v>MATCH</v>
      </c>
      <c r="N153" s="64">
        <v>700000</v>
      </c>
      <c r="O153" s="25" t="str">
        <f t="shared" si="37"/>
        <v>MATCH</v>
      </c>
      <c r="P153" s="64">
        <v>700000</v>
      </c>
      <c r="Q153" s="68">
        <v>43055</v>
      </c>
      <c r="R153" s="68">
        <v>43055.770243055558</v>
      </c>
      <c r="S153" s="44" t="s">
        <v>156</v>
      </c>
      <c r="T153" s="44"/>
      <c r="U153" s="44"/>
      <c r="V153" s="44"/>
      <c r="W153" s="44"/>
      <c r="X153" s="25" t="str">
        <f t="shared" si="38"/>
        <v>MATCH</v>
      </c>
      <c r="Y153" s="69">
        <v>7514312</v>
      </c>
      <c r="Z153" s="25" t="str">
        <f t="shared" si="39"/>
        <v>MATCH</v>
      </c>
      <c r="AA153" s="44" t="s">
        <v>1</v>
      </c>
      <c r="AB153" s="44" t="s">
        <v>3</v>
      </c>
      <c r="AC153" s="44"/>
      <c r="AD153" s="44" t="s">
        <v>23</v>
      </c>
      <c r="AE153" s="44" t="s">
        <v>34</v>
      </c>
      <c r="AF153" s="44" t="s">
        <v>20</v>
      </c>
      <c r="AG153" s="44"/>
      <c r="AH153" s="44"/>
      <c r="AI153" s="44" t="s">
        <v>33</v>
      </c>
      <c r="AJ153" s="44" t="s">
        <v>20</v>
      </c>
      <c r="AK153" s="44" t="s">
        <v>33</v>
      </c>
      <c r="AL153" s="44"/>
      <c r="AM153" s="44"/>
      <c r="AN153" s="44"/>
      <c r="AO153" s="44"/>
      <c r="AP153" s="44"/>
      <c r="AQ153" s="25" t="str">
        <f t="shared" si="40"/>
        <v>MATCH</v>
      </c>
      <c r="AR153" s="44" t="s">
        <v>32</v>
      </c>
      <c r="AS153" s="44"/>
      <c r="AT153" s="25" t="str">
        <f t="shared" si="41"/>
        <v>MATCH</v>
      </c>
      <c r="AU153" s="44" t="s">
        <v>31</v>
      </c>
      <c r="AV153" s="44"/>
      <c r="AW153" s="44"/>
      <c r="AX153" s="44"/>
      <c r="AY153" s="44"/>
      <c r="AZ153" s="44" t="s">
        <v>106</v>
      </c>
      <c r="BA153" s="44" t="s">
        <v>106</v>
      </c>
      <c r="BB153" s="44" t="s">
        <v>105</v>
      </c>
      <c r="BC153" s="44" t="s">
        <v>104</v>
      </c>
      <c r="BD153" s="44"/>
      <c r="BE153" s="44" t="s">
        <v>59</v>
      </c>
      <c r="BF153" s="44" t="s">
        <v>103</v>
      </c>
      <c r="BG153" s="44" t="s">
        <v>103</v>
      </c>
      <c r="BH153" s="44" t="s">
        <v>102</v>
      </c>
      <c r="BI153" s="44" t="s">
        <v>101</v>
      </c>
      <c r="BJ153" s="44"/>
      <c r="BK153" s="44" t="s">
        <v>59</v>
      </c>
      <c r="BL153" s="44"/>
      <c r="BM153" s="44"/>
      <c r="BN153" s="44"/>
      <c r="BO153" s="44"/>
      <c r="BP153" s="44"/>
      <c r="BQ153" s="44"/>
      <c r="BR153" s="44" t="s">
        <v>156</v>
      </c>
      <c r="BS153" s="44" t="s">
        <v>26</v>
      </c>
      <c r="BT153" s="44" t="s">
        <v>0</v>
      </c>
      <c r="BU153" s="44" t="s">
        <v>4</v>
      </c>
      <c r="BV153" s="44" t="s">
        <v>25</v>
      </c>
      <c r="BW153" s="44" t="s">
        <v>155</v>
      </c>
      <c r="BX153" s="25" t="str">
        <f t="shared" si="42"/>
        <v>MATCH</v>
      </c>
      <c r="BY153" s="69">
        <v>28856647</v>
      </c>
      <c r="BZ153" s="25" t="str">
        <f t="shared" si="43"/>
        <v>MATCH</v>
      </c>
      <c r="CA153" s="22" t="s">
        <v>3</v>
      </c>
      <c r="CB153" s="22"/>
      <c r="CC153" s="22"/>
      <c r="CD153" s="22" t="s">
        <v>23</v>
      </c>
      <c r="CE153" s="22" t="s">
        <v>22</v>
      </c>
      <c r="CF153" s="22"/>
      <c r="CG153" s="22"/>
      <c r="CH153" s="22"/>
      <c r="CI153" s="22" t="s">
        <v>21</v>
      </c>
      <c r="CJ153" s="22" t="s">
        <v>1</v>
      </c>
      <c r="CK153" s="22"/>
      <c r="CL153" s="34"/>
      <c r="CM153" s="51"/>
      <c r="CN153" s="54">
        <f>LOOKUP(Y153,SACM!$A$2:$A$163,SACM!$A$2:$A$163)</f>
        <v>7514312</v>
      </c>
      <c r="CO153" s="24">
        <v>43055</v>
      </c>
      <c r="CP153" s="21">
        <v>6</v>
      </c>
      <c r="CQ153" s="21">
        <v>0</v>
      </c>
      <c r="CR153" s="21">
        <v>0</v>
      </c>
      <c r="CS153" s="21">
        <v>1</v>
      </c>
      <c r="CT153" s="21">
        <v>1</v>
      </c>
      <c r="CU153" s="21">
        <v>0</v>
      </c>
      <c r="CV153" s="21">
        <f t="shared" si="44"/>
        <v>700000</v>
      </c>
      <c r="CW153" s="23">
        <v>-700000</v>
      </c>
      <c r="CX153" s="22">
        <v>0</v>
      </c>
      <c r="CY153" s="21">
        <v>0</v>
      </c>
      <c r="CZ153" s="20">
        <v>43055.435914351852</v>
      </c>
      <c r="DA153" s="22" t="s">
        <v>501</v>
      </c>
      <c r="DB153" s="21">
        <v>6832892</v>
      </c>
      <c r="DC153" s="22" t="s">
        <v>705</v>
      </c>
      <c r="DD153" s="21">
        <v>0</v>
      </c>
      <c r="DE153" s="21">
        <v>0</v>
      </c>
      <c r="DF153" s="22">
        <v>0</v>
      </c>
      <c r="DG153" s="21">
        <v>0</v>
      </c>
      <c r="DH153" s="22" t="s">
        <v>490</v>
      </c>
      <c r="DI153" s="22">
        <v>0</v>
      </c>
      <c r="DJ153" s="22">
        <v>0</v>
      </c>
      <c r="DK153" s="22">
        <v>0</v>
      </c>
      <c r="DL153" s="22" t="s">
        <v>499</v>
      </c>
      <c r="DM153" s="26">
        <v>43055.561921296299</v>
      </c>
      <c r="DN153" s="20" t="s">
        <v>513</v>
      </c>
      <c r="DO153" s="22" t="s">
        <v>499</v>
      </c>
      <c r="DP153" s="59">
        <v>8900416130</v>
      </c>
      <c r="DQ153" s="22" t="s">
        <v>523</v>
      </c>
      <c r="DR153" s="22">
        <v>0</v>
      </c>
      <c r="DS153" s="22" t="s">
        <v>499</v>
      </c>
      <c r="DT153" s="22">
        <v>0</v>
      </c>
      <c r="DU153" s="21">
        <v>0</v>
      </c>
      <c r="DV153" s="21">
        <v>0</v>
      </c>
      <c r="DW153" s="22">
        <v>0</v>
      </c>
      <c r="DX153" s="25" t="s">
        <v>31</v>
      </c>
      <c r="DY153" s="25" t="s">
        <v>32</v>
      </c>
      <c r="DZ153" s="22">
        <v>0</v>
      </c>
      <c r="EA153" s="22">
        <v>0</v>
      </c>
      <c r="EB153" s="22">
        <v>0</v>
      </c>
      <c r="EC153" s="22" t="s">
        <v>496</v>
      </c>
      <c r="ED153" s="22">
        <v>0</v>
      </c>
      <c r="EE153" s="22">
        <v>0</v>
      </c>
      <c r="EF153" s="22">
        <v>0</v>
      </c>
      <c r="EG153" s="22">
        <v>0</v>
      </c>
      <c r="EH153" s="25">
        <v>28856647</v>
      </c>
      <c r="EI153" s="21">
        <v>0</v>
      </c>
      <c r="EJ153" s="21">
        <v>0</v>
      </c>
      <c r="EK153" s="21">
        <v>0</v>
      </c>
      <c r="EL153" s="22" t="s">
        <v>499</v>
      </c>
      <c r="EM153" s="22">
        <v>0</v>
      </c>
      <c r="EN153" s="22">
        <v>0</v>
      </c>
      <c r="EO153" s="22">
        <v>0</v>
      </c>
      <c r="EP153" s="22">
        <v>0</v>
      </c>
      <c r="EQ153" s="21">
        <v>0</v>
      </c>
      <c r="ER153" s="22">
        <v>402</v>
      </c>
      <c r="ES153" s="21">
        <v>4</v>
      </c>
      <c r="ET153" s="21">
        <v>0</v>
      </c>
      <c r="EU153" s="22">
        <v>0</v>
      </c>
      <c r="EV153" s="22" t="s">
        <v>253</v>
      </c>
      <c r="EW153" s="22">
        <v>0</v>
      </c>
      <c r="EX153" s="22">
        <v>0</v>
      </c>
      <c r="EY153" s="22">
        <v>0</v>
      </c>
      <c r="EZ153" s="22">
        <v>0</v>
      </c>
      <c r="FA153" s="22">
        <v>0</v>
      </c>
      <c r="FB153" s="22">
        <v>0</v>
      </c>
      <c r="FC153" s="22">
        <v>0</v>
      </c>
      <c r="FD153" s="22">
        <v>0</v>
      </c>
      <c r="FE153" s="22">
        <v>0</v>
      </c>
      <c r="FF153" s="22">
        <v>0</v>
      </c>
      <c r="FG153" s="22">
        <v>0</v>
      </c>
      <c r="FH153" s="22">
        <v>0</v>
      </c>
      <c r="FI153" s="22" t="s">
        <v>491</v>
      </c>
      <c r="FJ153" s="22">
        <v>0</v>
      </c>
      <c r="FK153" s="22">
        <v>0</v>
      </c>
      <c r="FL153" s="22">
        <v>0</v>
      </c>
      <c r="FM153" s="21">
        <v>0</v>
      </c>
      <c r="FN153" s="22">
        <v>0</v>
      </c>
      <c r="FO153" s="22">
        <v>0</v>
      </c>
      <c r="FP153" s="22">
        <v>0</v>
      </c>
      <c r="FQ153" s="22">
        <v>0</v>
      </c>
      <c r="FR153" s="22">
        <v>0</v>
      </c>
      <c r="FS153" s="25" t="s">
        <v>20</v>
      </c>
      <c r="FT153" s="22">
        <v>0</v>
      </c>
      <c r="FU153" s="26">
        <v>43055.561921296299</v>
      </c>
      <c r="FV153" s="20">
        <v>0</v>
      </c>
      <c r="FW153" s="22">
        <v>0</v>
      </c>
      <c r="FX153" s="22">
        <v>0</v>
      </c>
      <c r="FY153" s="22">
        <v>0</v>
      </c>
      <c r="FZ153" s="22">
        <v>0</v>
      </c>
      <c r="GA153" s="33" t="s">
        <v>499</v>
      </c>
      <c r="GB153" s="4"/>
    </row>
    <row r="154" spans="1:184" s="7" customFormat="1" ht="56.25" customHeight="1">
      <c r="A154" s="32">
        <v>43055</v>
      </c>
      <c r="B154" s="20">
        <v>43055.770277777781</v>
      </c>
      <c r="C154" s="21">
        <v>9981193</v>
      </c>
      <c r="D154" s="22" t="s">
        <v>114</v>
      </c>
      <c r="E154" s="22" t="s">
        <v>38</v>
      </c>
      <c r="F154" s="67">
        <v>30897541</v>
      </c>
      <c r="G154" s="44"/>
      <c r="H154" s="44"/>
      <c r="I154" s="44"/>
      <c r="J154" s="44" t="s">
        <v>113</v>
      </c>
      <c r="K154" s="44" t="s">
        <v>112</v>
      </c>
      <c r="L154" s="44"/>
      <c r="M154" s="25" t="str">
        <f t="shared" si="36"/>
        <v>MATCH</v>
      </c>
      <c r="N154" s="64">
        <v>956279.8</v>
      </c>
      <c r="O154" s="25" t="str">
        <f t="shared" si="37"/>
        <v>MATCH</v>
      </c>
      <c r="P154" s="64">
        <v>956279.8</v>
      </c>
      <c r="Q154" s="68">
        <v>43055</v>
      </c>
      <c r="R154" s="68">
        <v>43055.770277777781</v>
      </c>
      <c r="S154" s="44"/>
      <c r="T154" s="44"/>
      <c r="U154" s="44" t="s">
        <v>111</v>
      </c>
      <c r="V154" s="68">
        <v>43055.875</v>
      </c>
      <c r="W154" s="44"/>
      <c r="X154" s="25" t="str">
        <f t="shared" si="38"/>
        <v>MATCH</v>
      </c>
      <c r="Y154" s="69">
        <v>7514487</v>
      </c>
      <c r="Z154" s="25" t="str">
        <f t="shared" si="39"/>
        <v>MATCH</v>
      </c>
      <c r="AA154" s="44" t="s">
        <v>1</v>
      </c>
      <c r="AB154" s="44" t="s">
        <v>3</v>
      </c>
      <c r="AC154" s="44"/>
      <c r="AD154" s="44" t="s">
        <v>23</v>
      </c>
      <c r="AE154" s="44" t="s">
        <v>34</v>
      </c>
      <c r="AF154" s="44" t="s">
        <v>20</v>
      </c>
      <c r="AG154" s="44"/>
      <c r="AH154" s="44"/>
      <c r="AI154" s="44" t="s">
        <v>33</v>
      </c>
      <c r="AJ154" s="44" t="s">
        <v>48</v>
      </c>
      <c r="AK154" s="44" t="s">
        <v>33</v>
      </c>
      <c r="AL154" s="44"/>
      <c r="AM154" s="44"/>
      <c r="AN154" s="44"/>
      <c r="AO154" s="44"/>
      <c r="AP154" s="44"/>
      <c r="AQ154" s="25" t="str">
        <f t="shared" si="40"/>
        <v>MATCH</v>
      </c>
      <c r="AR154" s="44" t="s">
        <v>32</v>
      </c>
      <c r="AS154" s="44"/>
      <c r="AT154" s="25" t="str">
        <f t="shared" si="41"/>
        <v>MATCH</v>
      </c>
      <c r="AU154" s="44" t="s">
        <v>31</v>
      </c>
      <c r="AV154" s="44"/>
      <c r="AW154" s="44"/>
      <c r="AX154" s="44"/>
      <c r="AY154" s="44"/>
      <c r="AZ154" s="44" t="s">
        <v>111</v>
      </c>
      <c r="BA154" s="44" t="s">
        <v>111</v>
      </c>
      <c r="BB154" s="44"/>
      <c r="BC154" s="44"/>
      <c r="BD154" s="44"/>
      <c r="BE154" s="44"/>
      <c r="BF154" s="44" t="s">
        <v>110</v>
      </c>
      <c r="BG154" s="44" t="s">
        <v>110</v>
      </c>
      <c r="BH154" s="44"/>
      <c r="BI154" s="44"/>
      <c r="BJ154" s="44"/>
      <c r="BK154" s="44"/>
      <c r="BL154" s="44"/>
      <c r="BM154" s="44"/>
      <c r="BN154" s="44"/>
      <c r="BO154" s="44"/>
      <c r="BP154" s="44"/>
      <c r="BQ154" s="44"/>
      <c r="BR154" s="44" t="s">
        <v>27</v>
      </c>
      <c r="BS154" s="44" t="s">
        <v>26</v>
      </c>
      <c r="BT154" s="44" t="s">
        <v>0</v>
      </c>
      <c r="BU154" s="44" t="s">
        <v>4</v>
      </c>
      <c r="BV154" s="44" t="s">
        <v>25</v>
      </c>
      <c r="BW154" s="44" t="s">
        <v>24</v>
      </c>
      <c r="BX154" s="25" t="str">
        <f t="shared" si="42"/>
        <v>MATCH</v>
      </c>
      <c r="BY154" s="69">
        <v>28856648</v>
      </c>
      <c r="BZ154" s="25" t="str">
        <f t="shared" si="43"/>
        <v>MATCH</v>
      </c>
      <c r="CA154" s="22" t="s">
        <v>3</v>
      </c>
      <c r="CB154" s="22"/>
      <c r="CC154" s="22"/>
      <c r="CD154" s="22" t="s">
        <v>22</v>
      </c>
      <c r="CE154" s="22" t="s">
        <v>23</v>
      </c>
      <c r="CF154" s="22"/>
      <c r="CG154" s="22"/>
      <c r="CH154" s="21">
        <v>104336</v>
      </c>
      <c r="CI154" s="22" t="s">
        <v>109</v>
      </c>
      <c r="CJ154" s="22" t="s">
        <v>1</v>
      </c>
      <c r="CK154" s="22"/>
      <c r="CL154" s="34"/>
      <c r="CM154" s="51"/>
      <c r="CN154" s="54">
        <f>LOOKUP(Y154,SACM!$A$2:$A$163,SACM!$A$2:$A$163)</f>
        <v>7514487</v>
      </c>
      <c r="CO154" s="24">
        <v>43055</v>
      </c>
      <c r="CP154" s="21">
        <v>726</v>
      </c>
      <c r="CQ154" s="21">
        <v>8180</v>
      </c>
      <c r="CR154" s="21">
        <v>0</v>
      </c>
      <c r="CS154" s="21">
        <v>1</v>
      </c>
      <c r="CT154" s="21">
        <v>1</v>
      </c>
      <c r="CU154" s="21">
        <v>0</v>
      </c>
      <c r="CV154" s="21">
        <f t="shared" si="44"/>
        <v>956279.8</v>
      </c>
      <c r="CW154" s="23">
        <v>-956279.8</v>
      </c>
      <c r="CX154" s="22" t="s">
        <v>545</v>
      </c>
      <c r="CY154" s="21">
        <v>0</v>
      </c>
      <c r="CZ154" s="20">
        <v>43055.494502314818</v>
      </c>
      <c r="DA154" s="22" t="s">
        <v>501</v>
      </c>
      <c r="DB154" s="21">
        <v>6833067</v>
      </c>
      <c r="DC154" s="22" t="s">
        <v>526</v>
      </c>
      <c r="DD154" s="21">
        <v>0</v>
      </c>
      <c r="DE154" s="21">
        <v>0</v>
      </c>
      <c r="DF154" s="22">
        <v>0</v>
      </c>
      <c r="DG154" s="21">
        <v>0</v>
      </c>
      <c r="DH154" s="22" t="s">
        <v>490</v>
      </c>
      <c r="DI154" s="22">
        <v>0</v>
      </c>
      <c r="DJ154" s="22">
        <v>0</v>
      </c>
      <c r="DK154" s="22">
        <v>0</v>
      </c>
      <c r="DL154" s="22" t="s">
        <v>499</v>
      </c>
      <c r="DM154" s="26">
        <v>43055.561956018515</v>
      </c>
      <c r="DN154" s="20" t="s">
        <v>513</v>
      </c>
      <c r="DO154" s="22" t="s">
        <v>499</v>
      </c>
      <c r="DP154" s="59">
        <v>30897541</v>
      </c>
      <c r="DQ154" s="22" t="s">
        <v>525</v>
      </c>
      <c r="DR154" s="22">
        <v>0</v>
      </c>
      <c r="DS154" s="22" t="s">
        <v>499</v>
      </c>
      <c r="DT154" s="22">
        <v>0</v>
      </c>
      <c r="DU154" s="21">
        <v>0</v>
      </c>
      <c r="DV154" s="21">
        <v>0</v>
      </c>
      <c r="DW154" s="22" t="s">
        <v>32</v>
      </c>
      <c r="DX154" s="25" t="s">
        <v>31</v>
      </c>
      <c r="DY154" s="25" t="s">
        <v>32</v>
      </c>
      <c r="DZ154" s="22">
        <v>0</v>
      </c>
      <c r="EA154" s="22">
        <v>0</v>
      </c>
      <c r="EB154" s="22">
        <v>0</v>
      </c>
      <c r="EC154" s="22" t="s">
        <v>496</v>
      </c>
      <c r="ED154" s="22">
        <v>0</v>
      </c>
      <c r="EE154" s="22">
        <v>0</v>
      </c>
      <c r="EF154" s="22">
        <v>0</v>
      </c>
      <c r="EG154" s="22">
        <v>0</v>
      </c>
      <c r="EH154" s="25">
        <v>28856648</v>
      </c>
      <c r="EI154" s="21">
        <v>0</v>
      </c>
      <c r="EJ154" s="21">
        <v>0</v>
      </c>
      <c r="EK154" s="21">
        <v>0</v>
      </c>
      <c r="EL154" s="22">
        <v>0</v>
      </c>
      <c r="EM154" s="22">
        <v>0</v>
      </c>
      <c r="EN154" s="22">
        <v>0</v>
      </c>
      <c r="EO154" s="22">
        <v>0</v>
      </c>
      <c r="EP154" s="22">
        <v>0</v>
      </c>
      <c r="EQ154" s="21">
        <v>4</v>
      </c>
      <c r="ER154" s="22">
        <v>402</v>
      </c>
      <c r="ES154" s="21">
        <v>4</v>
      </c>
      <c r="ET154" s="21">
        <v>0</v>
      </c>
      <c r="EU154" s="22" t="s">
        <v>490</v>
      </c>
      <c r="EV154" s="22" t="s">
        <v>524</v>
      </c>
      <c r="EW154" s="22">
        <v>0</v>
      </c>
      <c r="EX154" s="22">
        <v>0</v>
      </c>
      <c r="EY154" s="22">
        <v>0</v>
      </c>
      <c r="EZ154" s="22">
        <v>0</v>
      </c>
      <c r="FA154" s="22" t="s">
        <v>490</v>
      </c>
      <c r="FB154" s="22">
        <v>0</v>
      </c>
      <c r="FC154" s="22">
        <v>0</v>
      </c>
      <c r="FD154" s="22">
        <v>0</v>
      </c>
      <c r="FE154" s="22">
        <v>-1</v>
      </c>
      <c r="FF154" s="22" t="s">
        <v>493</v>
      </c>
      <c r="FG154" s="22" t="s">
        <v>492</v>
      </c>
      <c r="FH154" s="22">
        <v>0</v>
      </c>
      <c r="FI154" s="22" t="s">
        <v>491</v>
      </c>
      <c r="FJ154" s="22">
        <v>0</v>
      </c>
      <c r="FK154" s="22">
        <v>0</v>
      </c>
      <c r="FL154" s="22">
        <v>0</v>
      </c>
      <c r="FM154" s="21">
        <v>0</v>
      </c>
      <c r="FN154" s="22">
        <v>0</v>
      </c>
      <c r="FO154" s="22">
        <v>0</v>
      </c>
      <c r="FP154" s="22">
        <v>0</v>
      </c>
      <c r="FQ154" s="22">
        <v>0</v>
      </c>
      <c r="FR154" s="22">
        <v>0</v>
      </c>
      <c r="FS154" s="25" t="s">
        <v>20</v>
      </c>
      <c r="FT154" s="22">
        <v>0</v>
      </c>
      <c r="FU154" s="26">
        <v>43055.561956018515</v>
      </c>
      <c r="FV154" s="20">
        <v>0</v>
      </c>
      <c r="FW154" s="22">
        <v>0</v>
      </c>
      <c r="FX154" s="22">
        <v>0</v>
      </c>
      <c r="FY154" s="22">
        <v>0</v>
      </c>
      <c r="FZ154" s="22">
        <v>42181</v>
      </c>
      <c r="GA154" s="33" t="s">
        <v>499</v>
      </c>
      <c r="GB154" s="4"/>
    </row>
    <row r="155" spans="1:184">
      <c r="A155" s="32">
        <v>43055</v>
      </c>
      <c r="B155" s="20">
        <v>43055.86519675926</v>
      </c>
      <c r="C155" s="21">
        <v>9985274</v>
      </c>
      <c r="D155" s="22" t="s">
        <v>773</v>
      </c>
      <c r="E155" s="22" t="s">
        <v>38</v>
      </c>
      <c r="F155" s="67" t="s">
        <v>519</v>
      </c>
      <c r="G155" s="44"/>
      <c r="H155" s="44"/>
      <c r="I155" s="44"/>
      <c r="J155" s="44" t="s">
        <v>772</v>
      </c>
      <c r="K155" s="44"/>
      <c r="L155" s="44"/>
      <c r="M155" s="25" t="str">
        <f t="shared" si="36"/>
        <v>MATCH</v>
      </c>
      <c r="N155" s="64">
        <v>12000000</v>
      </c>
      <c r="O155" s="25" t="str">
        <f t="shared" si="37"/>
        <v>MATCH</v>
      </c>
      <c r="P155" s="64">
        <v>12000000</v>
      </c>
      <c r="Q155" s="68">
        <v>43055</v>
      </c>
      <c r="R155" s="68">
        <v>43055.86519675926</v>
      </c>
      <c r="S155" s="44" t="s">
        <v>756</v>
      </c>
      <c r="T155" s="44"/>
      <c r="U155" s="44" t="s">
        <v>770</v>
      </c>
      <c r="V155" s="44"/>
      <c r="W155" s="44"/>
      <c r="X155" s="25" t="str">
        <f t="shared" si="38"/>
        <v>MATCH</v>
      </c>
      <c r="Y155" s="69">
        <v>7515076</v>
      </c>
      <c r="Z155" s="25" t="str">
        <f t="shared" si="39"/>
        <v>MATCH</v>
      </c>
      <c r="AA155" s="44" t="s">
        <v>1</v>
      </c>
      <c r="AB155" s="44" t="s">
        <v>3</v>
      </c>
      <c r="AC155" s="44" t="s">
        <v>771</v>
      </c>
      <c r="AD155" s="44" t="s">
        <v>22</v>
      </c>
      <c r="AE155" s="44" t="s">
        <v>34</v>
      </c>
      <c r="AF155" s="44" t="s">
        <v>20</v>
      </c>
      <c r="AG155" s="44"/>
      <c r="AH155" s="44"/>
      <c r="AI155" s="44" t="s">
        <v>33</v>
      </c>
      <c r="AJ155" s="44" t="s">
        <v>20</v>
      </c>
      <c r="AK155" s="44" t="s">
        <v>33</v>
      </c>
      <c r="AL155" s="44"/>
      <c r="AM155" s="44"/>
      <c r="AN155" s="44"/>
      <c r="AO155" s="44"/>
      <c r="AP155" s="44"/>
      <c r="AQ155" s="25" t="str">
        <f t="shared" si="40"/>
        <v>MATCH</v>
      </c>
      <c r="AR155" s="44" t="s">
        <v>73</v>
      </c>
      <c r="AS155" s="44"/>
      <c r="AT155" s="25" t="str">
        <f t="shared" si="41"/>
        <v>MATCH</v>
      </c>
      <c r="AU155" s="44" t="s">
        <v>63</v>
      </c>
      <c r="AV155" s="44"/>
      <c r="AW155" s="44"/>
      <c r="AX155" s="44"/>
      <c r="AY155" s="44" t="s">
        <v>72</v>
      </c>
      <c r="AZ155" s="44" t="s">
        <v>770</v>
      </c>
      <c r="BA155" s="44" t="s">
        <v>770</v>
      </c>
      <c r="BB155" s="44"/>
      <c r="BC155" s="44"/>
      <c r="BD155" s="44"/>
      <c r="BE155" s="44"/>
      <c r="BF155" s="44" t="s">
        <v>769</v>
      </c>
      <c r="BG155" s="44" t="s">
        <v>769</v>
      </c>
      <c r="BH155" s="44"/>
      <c r="BI155" s="44"/>
      <c r="BJ155" s="44"/>
      <c r="BK155" s="44"/>
      <c r="BL155" s="44"/>
      <c r="BM155" s="44"/>
      <c r="BN155" s="44"/>
      <c r="BO155" s="44"/>
      <c r="BP155" s="44"/>
      <c r="BQ155" s="44"/>
      <c r="BR155" s="44"/>
      <c r="BS155" s="44"/>
      <c r="BT155" s="44"/>
      <c r="BU155" s="44"/>
      <c r="BV155" s="44"/>
      <c r="BW155" s="44" t="s">
        <v>752</v>
      </c>
      <c r="BX155" s="25" t="str">
        <f t="shared" si="42"/>
        <v>MATCH</v>
      </c>
      <c r="BY155" s="69">
        <v>28858167</v>
      </c>
      <c r="BZ155" s="25" t="str">
        <f t="shared" si="43"/>
        <v>MATCH</v>
      </c>
      <c r="CA155" s="22"/>
      <c r="CB155" s="22"/>
      <c r="CC155" s="22"/>
      <c r="CD155" s="22" t="s">
        <v>23</v>
      </c>
      <c r="CE155" s="22" t="s">
        <v>22</v>
      </c>
      <c r="CF155" s="22"/>
      <c r="CG155" s="22"/>
      <c r="CH155" s="22"/>
      <c r="CI155" s="22" t="s">
        <v>21</v>
      </c>
      <c r="CJ155" s="22" t="s">
        <v>1</v>
      </c>
      <c r="CK155" s="22"/>
      <c r="CL155" s="34"/>
      <c r="CM155" s="51"/>
      <c r="CN155" s="54">
        <f>LOOKUP(Y155,SACM!$A$2:$A$163,SACM!$A$2:$A$163)</f>
        <v>7515076</v>
      </c>
      <c r="CO155" s="24">
        <v>43055</v>
      </c>
      <c r="CP155" s="21">
        <v>812</v>
      </c>
      <c r="CQ155" s="21">
        <v>19492</v>
      </c>
      <c r="CR155" s="21">
        <v>0</v>
      </c>
      <c r="CS155" s="21">
        <v>1</v>
      </c>
      <c r="CT155" s="21">
        <v>3</v>
      </c>
      <c r="CU155" s="21">
        <v>-2</v>
      </c>
      <c r="CV155" s="21">
        <f t="shared" si="44"/>
        <v>12000000</v>
      </c>
      <c r="CW155" s="23">
        <v>-12000000</v>
      </c>
      <c r="CX155" s="22" t="s">
        <v>522</v>
      </c>
      <c r="CY155" s="21">
        <v>1</v>
      </c>
      <c r="CZ155" s="20">
        <v>43055.636388888888</v>
      </c>
      <c r="DA155" s="22" t="s">
        <v>501</v>
      </c>
      <c r="DB155" s="21">
        <v>6833656</v>
      </c>
      <c r="DC155" s="22" t="s">
        <v>521</v>
      </c>
      <c r="DD155" s="21">
        <v>86011</v>
      </c>
      <c r="DE155" s="21">
        <v>2</v>
      </c>
      <c r="DF155" s="22">
        <v>0</v>
      </c>
      <c r="DG155" s="21">
        <v>0</v>
      </c>
      <c r="DH155" s="22" t="s">
        <v>490</v>
      </c>
      <c r="DI155" s="22">
        <v>0</v>
      </c>
      <c r="DJ155" s="22">
        <v>0</v>
      </c>
      <c r="DK155" s="22">
        <v>0</v>
      </c>
      <c r="DL155" s="22" t="s">
        <v>499</v>
      </c>
      <c r="DM155" s="26">
        <v>43055.656863425924</v>
      </c>
      <c r="DN155" s="20" t="s">
        <v>520</v>
      </c>
      <c r="DO155" s="22">
        <v>0</v>
      </c>
      <c r="DP155" s="59" t="s">
        <v>519</v>
      </c>
      <c r="DQ155" s="22" t="s">
        <v>518</v>
      </c>
      <c r="DR155" s="22">
        <v>0</v>
      </c>
      <c r="DS155" s="22">
        <v>0</v>
      </c>
      <c r="DT155" s="22">
        <v>0</v>
      </c>
      <c r="DU155" s="21">
        <v>0</v>
      </c>
      <c r="DV155" s="21">
        <v>0</v>
      </c>
      <c r="DW155" s="22">
        <v>0</v>
      </c>
      <c r="DX155" s="25" t="s">
        <v>63</v>
      </c>
      <c r="DY155" s="25" t="s">
        <v>73</v>
      </c>
      <c r="DZ155" s="22">
        <v>0</v>
      </c>
      <c r="EA155" s="22">
        <v>0</v>
      </c>
      <c r="EB155" s="22">
        <v>0</v>
      </c>
      <c r="EC155" s="22" t="s">
        <v>496</v>
      </c>
      <c r="ED155" s="22">
        <v>0</v>
      </c>
      <c r="EE155" s="22" t="s">
        <v>21</v>
      </c>
      <c r="EF155" s="22">
        <v>0</v>
      </c>
      <c r="EG155" s="22" t="s">
        <v>490</v>
      </c>
      <c r="EH155" s="25">
        <v>28858167</v>
      </c>
      <c r="EI155" s="21">
        <v>0</v>
      </c>
      <c r="EJ155" s="21">
        <v>3</v>
      </c>
      <c r="EK155" s="21">
        <v>0</v>
      </c>
      <c r="EL155" s="22" t="s">
        <v>490</v>
      </c>
      <c r="EM155" s="22">
        <v>0</v>
      </c>
      <c r="EN155" s="22">
        <v>0</v>
      </c>
      <c r="EO155" s="22" t="s">
        <v>490</v>
      </c>
      <c r="EP155" s="22">
        <v>1</v>
      </c>
      <c r="EQ155" s="21">
        <v>0</v>
      </c>
      <c r="ER155" s="22">
        <v>501</v>
      </c>
      <c r="ES155" s="21">
        <v>5</v>
      </c>
      <c r="ET155" s="21">
        <v>0</v>
      </c>
      <c r="EU155" s="22" t="s">
        <v>490</v>
      </c>
      <c r="EV155" s="22" t="s">
        <v>517</v>
      </c>
      <c r="EW155" s="22">
        <v>0</v>
      </c>
      <c r="EX155" s="22">
        <v>0</v>
      </c>
      <c r="EY155" s="22">
        <v>0</v>
      </c>
      <c r="EZ155" s="22">
        <v>0</v>
      </c>
      <c r="FA155" s="22" t="s">
        <v>490</v>
      </c>
      <c r="FB155" s="22">
        <v>0</v>
      </c>
      <c r="FC155" s="22">
        <v>0</v>
      </c>
      <c r="FD155" s="22" t="s">
        <v>494</v>
      </c>
      <c r="FE155" s="22">
        <v>0</v>
      </c>
      <c r="FF155" s="22" t="s">
        <v>493</v>
      </c>
      <c r="FG155" s="22" t="s">
        <v>492</v>
      </c>
      <c r="FH155" s="22">
        <v>0</v>
      </c>
      <c r="FI155" s="22" t="s">
        <v>491</v>
      </c>
      <c r="FJ155" s="22">
        <v>0</v>
      </c>
      <c r="FK155" s="22" t="s">
        <v>503</v>
      </c>
      <c r="FL155" s="22">
        <v>-12000000</v>
      </c>
      <c r="FM155" s="21" t="s">
        <v>490</v>
      </c>
      <c r="FN155" s="22">
        <v>0</v>
      </c>
      <c r="FO155" s="22">
        <v>0</v>
      </c>
      <c r="FP155" s="22" t="s">
        <v>490</v>
      </c>
      <c r="FQ155" s="22">
        <v>0</v>
      </c>
      <c r="FR155" s="22">
        <v>0</v>
      </c>
      <c r="FS155" s="25" t="s">
        <v>20</v>
      </c>
      <c r="FT155" s="22">
        <v>0</v>
      </c>
      <c r="FU155" s="26">
        <v>43055.656863425924</v>
      </c>
      <c r="FV155" s="20" t="s">
        <v>21</v>
      </c>
      <c r="FW155" s="22">
        <v>0</v>
      </c>
      <c r="FX155" s="22">
        <v>0</v>
      </c>
      <c r="FY155" s="22">
        <v>0</v>
      </c>
      <c r="FZ155" s="22">
        <v>43055</v>
      </c>
      <c r="GA155" s="33" t="s">
        <v>490</v>
      </c>
      <c r="GB155" s="4"/>
    </row>
    <row r="156" spans="1:184">
      <c r="A156" s="32">
        <v>43055</v>
      </c>
      <c r="B156" s="20">
        <v>43055.887372685182</v>
      </c>
      <c r="C156" s="21">
        <v>9985292</v>
      </c>
      <c r="D156" s="22" t="s">
        <v>768</v>
      </c>
      <c r="E156" s="22" t="s">
        <v>38</v>
      </c>
      <c r="F156" s="67" t="s">
        <v>78</v>
      </c>
      <c r="G156" s="44"/>
      <c r="H156" s="44"/>
      <c r="I156" s="44"/>
      <c r="J156" s="44" t="s">
        <v>767</v>
      </c>
      <c r="K156" s="44"/>
      <c r="L156" s="44"/>
      <c r="M156" s="25" t="str">
        <f t="shared" si="36"/>
        <v>MATCH</v>
      </c>
      <c r="N156" s="64">
        <v>25000000</v>
      </c>
      <c r="O156" s="25" t="str">
        <f t="shared" si="37"/>
        <v>MATCH</v>
      </c>
      <c r="P156" s="64">
        <v>25000000</v>
      </c>
      <c r="Q156" s="68">
        <v>43055</v>
      </c>
      <c r="R156" s="68">
        <v>43055.887372685182</v>
      </c>
      <c r="S156" s="44" t="s">
        <v>76</v>
      </c>
      <c r="T156" s="44"/>
      <c r="U156" s="44"/>
      <c r="V156" s="44"/>
      <c r="W156" s="44"/>
      <c r="X156" s="25" t="str">
        <f t="shared" si="38"/>
        <v>MATCH</v>
      </c>
      <c r="Y156" s="69">
        <v>7515199</v>
      </c>
      <c r="Z156" s="25" t="str">
        <f t="shared" si="39"/>
        <v>MATCH</v>
      </c>
      <c r="AA156" s="44" t="s">
        <v>1</v>
      </c>
      <c r="AB156" s="44" t="s">
        <v>3</v>
      </c>
      <c r="AC156" s="44" t="s">
        <v>766</v>
      </c>
      <c r="AD156" s="44" t="s">
        <v>22</v>
      </c>
      <c r="AE156" s="44" t="s">
        <v>34</v>
      </c>
      <c r="AF156" s="44" t="s">
        <v>20</v>
      </c>
      <c r="AG156" s="44"/>
      <c r="AH156" s="44"/>
      <c r="AI156" s="44" t="s">
        <v>33</v>
      </c>
      <c r="AJ156" s="44" t="s">
        <v>20</v>
      </c>
      <c r="AK156" s="44" t="s">
        <v>33</v>
      </c>
      <c r="AL156" s="44"/>
      <c r="AM156" s="44"/>
      <c r="AN156" s="44"/>
      <c r="AO156" s="44"/>
      <c r="AP156" s="44"/>
      <c r="AQ156" s="25" t="str">
        <f t="shared" si="40"/>
        <v>MATCH</v>
      </c>
      <c r="AR156" s="44" t="s">
        <v>73</v>
      </c>
      <c r="AS156" s="44"/>
      <c r="AT156" s="25" t="str">
        <f t="shared" si="41"/>
        <v>MATCH</v>
      </c>
      <c r="AU156" s="44" t="s">
        <v>32</v>
      </c>
      <c r="AV156" s="44"/>
      <c r="AW156" s="44"/>
      <c r="AX156" s="44"/>
      <c r="AY156" s="44" t="s">
        <v>72</v>
      </c>
      <c r="AZ156" s="44" t="s">
        <v>765</v>
      </c>
      <c r="BA156" s="44" t="s">
        <v>765</v>
      </c>
      <c r="BB156" s="44" t="s">
        <v>764</v>
      </c>
      <c r="BC156" s="44" t="s">
        <v>101</v>
      </c>
      <c r="BD156" s="44"/>
      <c r="BE156" s="44" t="s">
        <v>59</v>
      </c>
      <c r="BF156" s="44" t="s">
        <v>763</v>
      </c>
      <c r="BG156" s="44" t="s">
        <v>763</v>
      </c>
      <c r="BH156" s="44"/>
      <c r="BI156" s="44"/>
      <c r="BJ156" s="44"/>
      <c r="BK156" s="44"/>
      <c r="BL156" s="44"/>
      <c r="BM156" s="44"/>
      <c r="BN156" s="44"/>
      <c r="BO156" s="44"/>
      <c r="BP156" s="44"/>
      <c r="BQ156" s="44"/>
      <c r="BR156" s="44"/>
      <c r="BS156" s="44"/>
      <c r="BT156" s="44"/>
      <c r="BU156" s="44"/>
      <c r="BV156" s="44"/>
      <c r="BW156" s="44" t="s">
        <v>68</v>
      </c>
      <c r="BX156" s="25" t="str">
        <f t="shared" si="42"/>
        <v>MATCH</v>
      </c>
      <c r="BY156" s="69">
        <v>28858331</v>
      </c>
      <c r="BZ156" s="25" t="str">
        <f t="shared" si="43"/>
        <v>MATCH</v>
      </c>
      <c r="CA156" s="22"/>
      <c r="CB156" s="22"/>
      <c r="CC156" s="22"/>
      <c r="CD156" s="22" t="s">
        <v>23</v>
      </c>
      <c r="CE156" s="22" t="s">
        <v>22</v>
      </c>
      <c r="CF156" s="22"/>
      <c r="CG156" s="22"/>
      <c r="CH156" s="22"/>
      <c r="CI156" s="22" t="s">
        <v>21</v>
      </c>
      <c r="CJ156" s="22" t="s">
        <v>1</v>
      </c>
      <c r="CK156" s="22"/>
      <c r="CL156" s="34"/>
      <c r="CM156" s="51"/>
      <c r="CN156" s="54">
        <f>LOOKUP(Y156,SACM!$A$2:$A$163,SACM!$A$2:$A$163)</f>
        <v>7515199</v>
      </c>
      <c r="CO156" s="24">
        <v>43055</v>
      </c>
      <c r="CP156" s="21">
        <v>814</v>
      </c>
      <c r="CQ156" s="21">
        <v>19525</v>
      </c>
      <c r="CR156" s="21">
        <v>0</v>
      </c>
      <c r="CS156" s="21">
        <v>1</v>
      </c>
      <c r="CT156" s="21">
        <v>3</v>
      </c>
      <c r="CU156" s="21">
        <v>-2</v>
      </c>
      <c r="CV156" s="21">
        <f t="shared" si="44"/>
        <v>25000000</v>
      </c>
      <c r="CW156" s="23">
        <v>-25000000</v>
      </c>
      <c r="CX156" s="22" t="s">
        <v>522</v>
      </c>
      <c r="CY156" s="21">
        <v>1</v>
      </c>
      <c r="CZ156" s="20">
        <v>43055.676817129628</v>
      </c>
      <c r="DA156" s="22" t="s">
        <v>501</v>
      </c>
      <c r="DB156" s="21">
        <v>6833779</v>
      </c>
      <c r="DC156" s="22" t="s">
        <v>556</v>
      </c>
      <c r="DD156" s="21">
        <v>86016</v>
      </c>
      <c r="DE156" s="21">
        <v>2</v>
      </c>
      <c r="DF156" s="22">
        <v>0</v>
      </c>
      <c r="DG156" s="21">
        <v>0</v>
      </c>
      <c r="DH156" s="22" t="s">
        <v>490</v>
      </c>
      <c r="DI156" s="22">
        <v>0</v>
      </c>
      <c r="DJ156" s="22">
        <v>0</v>
      </c>
      <c r="DK156" s="22">
        <v>0</v>
      </c>
      <c r="DL156" s="22" t="s">
        <v>499</v>
      </c>
      <c r="DM156" s="26">
        <v>43055.679050925923</v>
      </c>
      <c r="DN156" s="20" t="s">
        <v>520</v>
      </c>
      <c r="DO156" s="22">
        <v>0</v>
      </c>
      <c r="DP156" s="59" t="s">
        <v>78</v>
      </c>
      <c r="DQ156" s="22" t="s">
        <v>518</v>
      </c>
      <c r="DR156" s="22">
        <v>0</v>
      </c>
      <c r="DS156" s="22">
        <v>0</v>
      </c>
      <c r="DT156" s="22">
        <v>0</v>
      </c>
      <c r="DU156" s="21">
        <v>0</v>
      </c>
      <c r="DV156" s="21">
        <v>0</v>
      </c>
      <c r="DW156" s="22">
        <v>0</v>
      </c>
      <c r="DX156" s="25" t="s">
        <v>32</v>
      </c>
      <c r="DY156" s="25" t="s">
        <v>73</v>
      </c>
      <c r="DZ156" s="22">
        <v>0</v>
      </c>
      <c r="EA156" s="22">
        <v>0</v>
      </c>
      <c r="EB156" s="22">
        <v>0</v>
      </c>
      <c r="EC156" s="22" t="s">
        <v>496</v>
      </c>
      <c r="ED156" s="22">
        <v>0</v>
      </c>
      <c r="EE156" s="22" t="s">
        <v>21</v>
      </c>
      <c r="EF156" s="22">
        <v>0</v>
      </c>
      <c r="EG156" s="22" t="s">
        <v>490</v>
      </c>
      <c r="EH156" s="25">
        <v>28858331</v>
      </c>
      <c r="EI156" s="21">
        <v>0</v>
      </c>
      <c r="EJ156" s="21">
        <v>3</v>
      </c>
      <c r="EK156" s="21">
        <v>0</v>
      </c>
      <c r="EL156" s="22" t="s">
        <v>490</v>
      </c>
      <c r="EM156" s="22">
        <v>0</v>
      </c>
      <c r="EN156" s="22">
        <v>0</v>
      </c>
      <c r="EO156" s="22" t="s">
        <v>490</v>
      </c>
      <c r="EP156" s="22">
        <v>1</v>
      </c>
      <c r="EQ156" s="21">
        <v>0</v>
      </c>
      <c r="ER156" s="22">
        <v>4</v>
      </c>
      <c r="ES156" s="21">
        <v>5</v>
      </c>
      <c r="ET156" s="21">
        <v>0</v>
      </c>
      <c r="EU156" s="22" t="s">
        <v>490</v>
      </c>
      <c r="EV156" s="22" t="s">
        <v>517</v>
      </c>
      <c r="EW156" s="22">
        <v>0</v>
      </c>
      <c r="EX156" s="22">
        <v>0</v>
      </c>
      <c r="EY156" s="22">
        <v>0</v>
      </c>
      <c r="EZ156" s="22">
        <v>0</v>
      </c>
      <c r="FA156" s="22" t="s">
        <v>490</v>
      </c>
      <c r="FB156" s="22">
        <v>0</v>
      </c>
      <c r="FC156" s="22">
        <v>0</v>
      </c>
      <c r="FD156" s="22" t="s">
        <v>494</v>
      </c>
      <c r="FE156" s="22">
        <v>0</v>
      </c>
      <c r="FF156" s="22" t="s">
        <v>493</v>
      </c>
      <c r="FG156" s="22" t="s">
        <v>492</v>
      </c>
      <c r="FH156" s="22">
        <v>0</v>
      </c>
      <c r="FI156" s="22" t="s">
        <v>491</v>
      </c>
      <c r="FJ156" s="22">
        <v>0</v>
      </c>
      <c r="FK156" s="22" t="s">
        <v>503</v>
      </c>
      <c r="FL156" s="22">
        <v>-25000000</v>
      </c>
      <c r="FM156" s="21" t="s">
        <v>490</v>
      </c>
      <c r="FN156" s="22">
        <v>0</v>
      </c>
      <c r="FO156" s="22">
        <v>0</v>
      </c>
      <c r="FP156" s="22" t="s">
        <v>490</v>
      </c>
      <c r="FQ156" s="22">
        <v>0</v>
      </c>
      <c r="FR156" s="22">
        <v>0</v>
      </c>
      <c r="FS156" s="25" t="s">
        <v>20</v>
      </c>
      <c r="FT156" s="22">
        <v>0</v>
      </c>
      <c r="FU156" s="26">
        <v>43055.679050925923</v>
      </c>
      <c r="FV156" s="20" t="s">
        <v>21</v>
      </c>
      <c r="FW156" s="22">
        <v>0</v>
      </c>
      <c r="FX156" s="22">
        <v>0</v>
      </c>
      <c r="FY156" s="22">
        <v>0</v>
      </c>
      <c r="FZ156" s="22">
        <v>43055</v>
      </c>
      <c r="GA156" s="33" t="s">
        <v>490</v>
      </c>
      <c r="GB156" s="4"/>
    </row>
    <row r="157" spans="1:184">
      <c r="A157" s="32">
        <v>43055</v>
      </c>
      <c r="B157" s="20">
        <v>43055.915891203702</v>
      </c>
      <c r="C157" s="21">
        <v>9985304</v>
      </c>
      <c r="D157" s="22" t="s">
        <v>762</v>
      </c>
      <c r="E157" s="22" t="s">
        <v>38</v>
      </c>
      <c r="F157" s="67">
        <v>13174174</v>
      </c>
      <c r="G157" s="44"/>
      <c r="H157" s="44"/>
      <c r="I157" s="44"/>
      <c r="J157" s="44" t="s">
        <v>761</v>
      </c>
      <c r="K157" s="44"/>
      <c r="L157" s="44"/>
      <c r="M157" s="25" t="str">
        <f t="shared" si="36"/>
        <v>MATCH</v>
      </c>
      <c r="N157" s="64">
        <v>341393.51</v>
      </c>
      <c r="O157" s="25" t="str">
        <f t="shared" si="37"/>
        <v>MATCH</v>
      </c>
      <c r="P157" s="64">
        <v>450212.69131249998</v>
      </c>
      <c r="Q157" s="68">
        <v>43056</v>
      </c>
      <c r="R157" s="68">
        <v>43055.915891203702</v>
      </c>
      <c r="S157" s="44"/>
      <c r="T157" s="44"/>
      <c r="U157" s="44"/>
      <c r="V157" s="44"/>
      <c r="W157" s="44"/>
      <c r="X157" s="25" t="str">
        <f t="shared" si="38"/>
        <v>MATCH</v>
      </c>
      <c r="Y157" s="69">
        <v>7515229</v>
      </c>
      <c r="Z157" s="25" t="str">
        <f t="shared" si="39"/>
        <v>MATCH</v>
      </c>
      <c r="AA157" s="44" t="s">
        <v>1</v>
      </c>
      <c r="AB157" s="44" t="s">
        <v>9</v>
      </c>
      <c r="AC157" s="44"/>
      <c r="AD157" s="44" t="s">
        <v>23</v>
      </c>
      <c r="AE157" s="44" t="s">
        <v>34</v>
      </c>
      <c r="AF157" s="44" t="s">
        <v>20</v>
      </c>
      <c r="AG157" s="44"/>
      <c r="AH157" s="44"/>
      <c r="AI157" s="44" t="s">
        <v>33</v>
      </c>
      <c r="AJ157" s="44" t="s">
        <v>48</v>
      </c>
      <c r="AK157" s="44" t="s">
        <v>33</v>
      </c>
      <c r="AL157" s="44"/>
      <c r="AM157" s="44"/>
      <c r="AN157" s="44"/>
      <c r="AO157" s="44"/>
      <c r="AP157" s="44"/>
      <c r="AQ157" s="25" t="str">
        <f t="shared" si="40"/>
        <v>MATCH</v>
      </c>
      <c r="AR157" s="44" t="s">
        <v>63</v>
      </c>
      <c r="AS157" s="44"/>
      <c r="AT157" s="25" t="str">
        <f t="shared" si="41"/>
        <v>MATCH</v>
      </c>
      <c r="AU157" s="44" t="s">
        <v>121</v>
      </c>
      <c r="AV157" s="44"/>
      <c r="AW157" s="44"/>
      <c r="AX157" s="44"/>
      <c r="AY157" s="44"/>
      <c r="AZ157" s="44" t="s">
        <v>760</v>
      </c>
      <c r="BA157" s="44" t="s">
        <v>760</v>
      </c>
      <c r="BB157" s="44" t="s">
        <v>759</v>
      </c>
      <c r="BC157" s="44" t="s">
        <v>262</v>
      </c>
      <c r="BD157" s="44"/>
      <c r="BE157" s="44" t="s">
        <v>261</v>
      </c>
      <c r="BF157" s="44" t="s">
        <v>216</v>
      </c>
      <c r="BG157" s="44" t="s">
        <v>216</v>
      </c>
      <c r="BH157" s="44" t="s">
        <v>215</v>
      </c>
      <c r="BI157" s="44" t="s">
        <v>184</v>
      </c>
      <c r="BJ157" s="44"/>
      <c r="BK157" s="44" t="s">
        <v>183</v>
      </c>
      <c r="BL157" s="44"/>
      <c r="BM157" s="44"/>
      <c r="BN157" s="44"/>
      <c r="BO157" s="44"/>
      <c r="BP157" s="44"/>
      <c r="BQ157" s="44"/>
      <c r="BR157" s="44" t="s">
        <v>27</v>
      </c>
      <c r="BS157" s="44" t="s">
        <v>26</v>
      </c>
      <c r="BT157" s="44" t="s">
        <v>0</v>
      </c>
      <c r="BU157" s="44" t="s">
        <v>4</v>
      </c>
      <c r="BV157" s="44" t="s">
        <v>25</v>
      </c>
      <c r="BW157" s="44" t="s">
        <v>24</v>
      </c>
      <c r="BX157" s="25" t="str">
        <f t="shared" si="42"/>
        <v>MATCH</v>
      </c>
      <c r="BY157" s="69">
        <v>28859098</v>
      </c>
      <c r="BZ157" s="25" t="str">
        <f t="shared" si="43"/>
        <v>MATCH</v>
      </c>
      <c r="CA157" s="22" t="s">
        <v>9</v>
      </c>
      <c r="CB157" s="22"/>
      <c r="CC157" s="22"/>
      <c r="CD157" s="22" t="s">
        <v>22</v>
      </c>
      <c r="CE157" s="22" t="s">
        <v>22</v>
      </c>
      <c r="CF157" s="22"/>
      <c r="CG157" s="22"/>
      <c r="CH157" s="22"/>
      <c r="CI157" s="22" t="s">
        <v>21</v>
      </c>
      <c r="CJ157" s="22" t="s">
        <v>1</v>
      </c>
      <c r="CK157" s="22"/>
      <c r="CL157" s="34"/>
      <c r="CM157" s="51"/>
      <c r="CN157" s="54">
        <f>LOOKUP(Y157,SACM!$A$2:$A$163,SACM!$A$2:$A$163)</f>
        <v>7515229</v>
      </c>
      <c r="CO157" s="24">
        <v>43056</v>
      </c>
      <c r="CP157" s="21">
        <v>726</v>
      </c>
      <c r="CQ157" s="22">
        <v>326</v>
      </c>
      <c r="CR157" s="21">
        <v>2</v>
      </c>
      <c r="CS157" s="22">
        <v>3</v>
      </c>
      <c r="CT157" s="22">
        <v>3</v>
      </c>
      <c r="CU157" s="22">
        <v>-2</v>
      </c>
      <c r="CV157" s="21">
        <f t="shared" si="44"/>
        <v>341393.51</v>
      </c>
      <c r="CW157" s="23">
        <v>-341393.51</v>
      </c>
      <c r="CX157" s="22" t="s">
        <v>503</v>
      </c>
      <c r="CY157" s="22">
        <v>1</v>
      </c>
      <c r="CZ157" s="20">
        <v>43055.703356481485</v>
      </c>
      <c r="DA157" s="22" t="s">
        <v>501</v>
      </c>
      <c r="DB157" s="21">
        <v>6833809</v>
      </c>
      <c r="DC157" s="22" t="s">
        <v>8</v>
      </c>
      <c r="DD157" s="22">
        <v>86023</v>
      </c>
      <c r="DE157" s="22">
        <v>2</v>
      </c>
      <c r="DF157" s="22">
        <v>0</v>
      </c>
      <c r="DG157" s="22">
        <v>0</v>
      </c>
      <c r="DH157" s="22" t="s">
        <v>490</v>
      </c>
      <c r="DI157" s="22">
        <v>0</v>
      </c>
      <c r="DJ157" s="22">
        <v>0</v>
      </c>
      <c r="DK157" s="22">
        <v>0</v>
      </c>
      <c r="DL157" s="22" t="s">
        <v>499</v>
      </c>
      <c r="DM157" s="26">
        <v>43055.707557870373</v>
      </c>
      <c r="DN157" s="20" t="s">
        <v>503</v>
      </c>
      <c r="DO157" s="22">
        <v>0</v>
      </c>
      <c r="DP157" s="59">
        <v>13174174</v>
      </c>
      <c r="DQ157" s="22" t="s">
        <v>534</v>
      </c>
      <c r="DR157" s="22">
        <v>0</v>
      </c>
      <c r="DS157" s="22">
        <v>0</v>
      </c>
      <c r="DT157" s="22">
        <v>0</v>
      </c>
      <c r="DU157" s="22">
        <v>0</v>
      </c>
      <c r="DV157" s="22">
        <v>0</v>
      </c>
      <c r="DW157" s="22">
        <v>0</v>
      </c>
      <c r="DX157" s="25" t="s">
        <v>121</v>
      </c>
      <c r="DY157" s="25" t="s">
        <v>63</v>
      </c>
      <c r="DZ157" s="22">
        <v>0</v>
      </c>
      <c r="EA157" s="22">
        <v>0</v>
      </c>
      <c r="EB157" s="21">
        <v>0</v>
      </c>
      <c r="EC157" s="22" t="s">
        <v>496</v>
      </c>
      <c r="ED157" s="22">
        <v>0</v>
      </c>
      <c r="EE157" s="22" t="s">
        <v>21</v>
      </c>
      <c r="EF157" s="22">
        <v>0</v>
      </c>
      <c r="EG157" s="22" t="s">
        <v>490</v>
      </c>
      <c r="EH157" s="25">
        <v>28859098</v>
      </c>
      <c r="EI157" s="21">
        <v>0</v>
      </c>
      <c r="EJ157" s="22">
        <v>3</v>
      </c>
      <c r="EK157" s="22">
        <v>0</v>
      </c>
      <c r="EL157" s="22" t="s">
        <v>490</v>
      </c>
      <c r="EM157" s="22">
        <v>0</v>
      </c>
      <c r="EN157" s="22">
        <v>0</v>
      </c>
      <c r="EO157" s="22" t="s">
        <v>490</v>
      </c>
      <c r="EP157" s="22">
        <v>1</v>
      </c>
      <c r="EQ157" s="22">
        <v>0</v>
      </c>
      <c r="ER157" s="21">
        <v>2</v>
      </c>
      <c r="ES157" s="21">
        <v>501</v>
      </c>
      <c r="ET157" s="21">
        <v>0</v>
      </c>
      <c r="EU157" s="22" t="s">
        <v>490</v>
      </c>
      <c r="EV157" s="22" t="s">
        <v>524</v>
      </c>
      <c r="EW157" s="22">
        <v>0</v>
      </c>
      <c r="EX157" s="22">
        <v>0</v>
      </c>
      <c r="EY157" s="22">
        <v>0</v>
      </c>
      <c r="EZ157" s="22">
        <v>0</v>
      </c>
      <c r="FA157" s="22" t="s">
        <v>490</v>
      </c>
      <c r="FB157" s="22">
        <v>0</v>
      </c>
      <c r="FC157" s="21">
        <v>0</v>
      </c>
      <c r="FD157" s="21" t="s">
        <v>494</v>
      </c>
      <c r="FE157" s="22">
        <v>0</v>
      </c>
      <c r="FF157" s="21" t="s">
        <v>493</v>
      </c>
      <c r="FG157" s="22" t="s">
        <v>492</v>
      </c>
      <c r="FH157" s="22">
        <v>0</v>
      </c>
      <c r="FI157" s="22" t="s">
        <v>491</v>
      </c>
      <c r="FJ157" s="22">
        <v>0</v>
      </c>
      <c r="FK157" s="22">
        <v>0</v>
      </c>
      <c r="FL157" s="22">
        <v>-341393.51</v>
      </c>
      <c r="FM157" s="22" t="s">
        <v>490</v>
      </c>
      <c r="FN157" s="22">
        <v>0</v>
      </c>
      <c r="FO157" s="22">
        <v>0</v>
      </c>
      <c r="FP157" s="22" t="s">
        <v>490</v>
      </c>
      <c r="FQ157" s="22">
        <v>0</v>
      </c>
      <c r="FR157" s="22">
        <v>0</v>
      </c>
      <c r="FS157" s="25" t="s">
        <v>20</v>
      </c>
      <c r="FT157" s="22">
        <v>0</v>
      </c>
      <c r="FU157" s="26">
        <v>43055.707557870373</v>
      </c>
      <c r="FV157" s="20" t="s">
        <v>21</v>
      </c>
      <c r="FW157" s="22">
        <v>0</v>
      </c>
      <c r="FX157" s="22">
        <v>0</v>
      </c>
      <c r="FY157" s="22">
        <v>0</v>
      </c>
      <c r="FZ157" s="22">
        <v>41232</v>
      </c>
      <c r="GA157" s="34" t="s">
        <v>490</v>
      </c>
      <c r="GB157" s="4"/>
    </row>
    <row r="158" spans="1:184" ht="81.599999999999994">
      <c r="A158" s="35">
        <v>43055</v>
      </c>
      <c r="B158" s="12">
        <v>43055.674525462964</v>
      </c>
      <c r="C158" s="10">
        <v>9976882</v>
      </c>
      <c r="D158" s="11" t="s">
        <v>239</v>
      </c>
      <c r="E158" s="11" t="s">
        <v>38</v>
      </c>
      <c r="F158" s="70">
        <v>323160387</v>
      </c>
      <c r="G158" s="45"/>
      <c r="H158" s="45"/>
      <c r="I158" s="45"/>
      <c r="J158" s="45" t="s">
        <v>37</v>
      </c>
      <c r="K158" s="45"/>
      <c r="L158" s="45"/>
      <c r="M158" s="25" t="str">
        <f t="shared" si="36"/>
        <v>MATCH</v>
      </c>
      <c r="N158" s="65">
        <v>7757865.7199999997</v>
      </c>
      <c r="O158" s="25" t="str">
        <f t="shared" si="37"/>
        <v>MATCH</v>
      </c>
      <c r="P158" s="65">
        <v>7757865.7199999997</v>
      </c>
      <c r="Q158" s="71">
        <v>43055</v>
      </c>
      <c r="R158" s="71">
        <v>43055.674525462964</v>
      </c>
      <c r="S158" s="45" t="s">
        <v>237</v>
      </c>
      <c r="T158" s="45"/>
      <c r="U158" s="45"/>
      <c r="V158" s="45"/>
      <c r="W158" s="45"/>
      <c r="X158" s="25" t="str">
        <f t="shared" si="38"/>
        <v>MATCH</v>
      </c>
      <c r="Y158" s="72">
        <v>7514113</v>
      </c>
      <c r="Z158" s="25" t="str">
        <f t="shared" si="39"/>
        <v>MATCH</v>
      </c>
      <c r="AA158" s="45" t="s">
        <v>1</v>
      </c>
      <c r="AB158" s="45" t="s">
        <v>3</v>
      </c>
      <c r="AC158" s="45"/>
      <c r="AD158" s="45" t="s">
        <v>23</v>
      </c>
      <c r="AE158" s="45" t="s">
        <v>34</v>
      </c>
      <c r="AF158" s="45" t="s">
        <v>20</v>
      </c>
      <c r="AG158" s="45"/>
      <c r="AH158" s="45"/>
      <c r="AI158" s="45" t="s">
        <v>33</v>
      </c>
      <c r="AJ158" s="45" t="s">
        <v>48</v>
      </c>
      <c r="AK158" s="45" t="s">
        <v>33</v>
      </c>
      <c r="AL158" s="45"/>
      <c r="AM158" s="45"/>
      <c r="AN158" s="45"/>
      <c r="AO158" s="45"/>
      <c r="AP158" s="45"/>
      <c r="AQ158" s="25" t="str">
        <f t="shared" si="40"/>
        <v>MATCH</v>
      </c>
      <c r="AR158" s="45" t="s">
        <v>31</v>
      </c>
      <c r="AS158" s="45"/>
      <c r="AT158" s="25" t="str">
        <f t="shared" si="41"/>
        <v>MATCH</v>
      </c>
      <c r="AU158" s="45" t="s">
        <v>121</v>
      </c>
      <c r="AV158" s="45"/>
      <c r="AW158" s="45"/>
      <c r="AX158" s="45"/>
      <c r="AY158" s="45"/>
      <c r="AZ158" s="45" t="s">
        <v>61</v>
      </c>
      <c r="BA158" s="45" t="s">
        <v>61</v>
      </c>
      <c r="BB158" s="45"/>
      <c r="BC158" s="45" t="s">
        <v>60</v>
      </c>
      <c r="BD158" s="45"/>
      <c r="BE158" s="45" t="s">
        <v>59</v>
      </c>
      <c r="BF158" s="45" t="s">
        <v>119</v>
      </c>
      <c r="BG158" s="45" t="s">
        <v>119</v>
      </c>
      <c r="BH158" s="45"/>
      <c r="BI158" s="45"/>
      <c r="BJ158" s="45"/>
      <c r="BK158" s="45"/>
      <c r="BL158" s="45"/>
      <c r="BM158" s="45"/>
      <c r="BN158" s="45"/>
      <c r="BO158" s="45"/>
      <c r="BP158" s="45"/>
      <c r="BQ158" s="45"/>
      <c r="BR158" s="45" t="s">
        <v>236</v>
      </c>
      <c r="BS158" s="45" t="s">
        <v>235</v>
      </c>
      <c r="BT158" s="45" t="s">
        <v>0</v>
      </c>
      <c r="BU158" s="45" t="s">
        <v>4</v>
      </c>
      <c r="BV158" s="45" t="s">
        <v>234</v>
      </c>
      <c r="BW158" s="45" t="s">
        <v>233</v>
      </c>
      <c r="BX158" s="25" t="str">
        <f t="shared" si="42"/>
        <v>MATCH</v>
      </c>
      <c r="BY158" s="72">
        <v>28855343</v>
      </c>
      <c r="BZ158" s="25" t="str">
        <f t="shared" si="43"/>
        <v>MATCH</v>
      </c>
      <c r="CA158" s="11" t="s">
        <v>3</v>
      </c>
      <c r="CB158" s="11"/>
      <c r="CC158" s="11"/>
      <c r="CD158" s="11" t="s">
        <v>22</v>
      </c>
      <c r="CE158" s="11" t="s">
        <v>23</v>
      </c>
      <c r="CF158" s="11"/>
      <c r="CG158" s="11"/>
      <c r="CH158" s="11"/>
      <c r="CI158" s="11" t="s">
        <v>21</v>
      </c>
      <c r="CJ158" s="11" t="s">
        <v>1</v>
      </c>
      <c r="CK158" s="11"/>
      <c r="CL158" s="36"/>
      <c r="CM158" s="52"/>
      <c r="CN158" s="55">
        <f>LOOKUP(Y158,SACM!$A$2:$A$163,SACM!$A$2:$A$163)</f>
        <v>7514113</v>
      </c>
      <c r="CO158" s="15">
        <v>43055</v>
      </c>
      <c r="CP158" s="10">
        <v>748</v>
      </c>
      <c r="CQ158" s="11">
        <v>18097</v>
      </c>
      <c r="CR158" s="10">
        <v>0</v>
      </c>
      <c r="CS158" s="11">
        <v>3</v>
      </c>
      <c r="CT158" s="11">
        <v>3</v>
      </c>
      <c r="CU158" s="11">
        <v>3</v>
      </c>
      <c r="CV158" s="21">
        <f t="shared" si="44"/>
        <v>7757865.7199999997</v>
      </c>
      <c r="CW158" s="14">
        <v>-7757865.7199999997</v>
      </c>
      <c r="CX158" s="11" t="s">
        <v>503</v>
      </c>
      <c r="CY158" s="11">
        <v>3</v>
      </c>
      <c r="CZ158" s="12">
        <v>43055.334108796298</v>
      </c>
      <c r="DA158" s="11" t="s">
        <v>501</v>
      </c>
      <c r="DB158" s="10">
        <v>6832693</v>
      </c>
      <c r="DC158" s="11" t="s">
        <v>529</v>
      </c>
      <c r="DD158" s="11">
        <v>85984</v>
      </c>
      <c r="DE158" s="11">
        <v>3</v>
      </c>
      <c r="DF158" s="11">
        <v>0</v>
      </c>
      <c r="DG158" s="11">
        <v>0</v>
      </c>
      <c r="DH158" s="11" t="s">
        <v>490</v>
      </c>
      <c r="DI158" s="11">
        <v>0</v>
      </c>
      <c r="DJ158" s="11">
        <v>0</v>
      </c>
      <c r="DK158" s="11">
        <v>0</v>
      </c>
      <c r="DL158" s="11" t="s">
        <v>499</v>
      </c>
      <c r="DM158" s="28">
        <v>43055.466203703705</v>
      </c>
      <c r="DN158" s="12" t="s">
        <v>506</v>
      </c>
      <c r="DO158" s="11">
        <v>0</v>
      </c>
      <c r="DP158" s="60">
        <v>323160387</v>
      </c>
      <c r="DQ158" s="11" t="s">
        <v>505</v>
      </c>
      <c r="DR158" s="11">
        <v>0</v>
      </c>
      <c r="DS158" s="11">
        <v>0</v>
      </c>
      <c r="DT158" s="11">
        <v>0</v>
      </c>
      <c r="DU158" s="11">
        <v>0</v>
      </c>
      <c r="DV158" s="11">
        <v>0</v>
      </c>
      <c r="DW158" s="11">
        <v>0</v>
      </c>
      <c r="DX158" s="27" t="s">
        <v>121</v>
      </c>
      <c r="DY158" s="27" t="s">
        <v>31</v>
      </c>
      <c r="DZ158" s="11">
        <v>0</v>
      </c>
      <c r="EA158" s="11">
        <v>0</v>
      </c>
      <c r="EB158" s="10">
        <v>0</v>
      </c>
      <c r="EC158" s="11" t="s">
        <v>496</v>
      </c>
      <c r="ED158" s="11">
        <v>0</v>
      </c>
      <c r="EE158" s="11" t="s">
        <v>21</v>
      </c>
      <c r="EF158" s="11">
        <v>0</v>
      </c>
      <c r="EG158" s="11" t="s">
        <v>490</v>
      </c>
      <c r="EH158" s="27">
        <v>28855343</v>
      </c>
      <c r="EI158" s="10">
        <v>0</v>
      </c>
      <c r="EJ158" s="11">
        <v>3</v>
      </c>
      <c r="EK158" s="11">
        <v>0</v>
      </c>
      <c r="EL158" s="11" t="s">
        <v>490</v>
      </c>
      <c r="EM158" s="11">
        <v>0</v>
      </c>
      <c r="EN158" s="11">
        <v>0</v>
      </c>
      <c r="EO158" s="11" t="s">
        <v>490</v>
      </c>
      <c r="EP158" s="11">
        <v>99</v>
      </c>
      <c r="EQ158" s="11">
        <v>0</v>
      </c>
      <c r="ER158" s="10">
        <v>2</v>
      </c>
      <c r="ES158" s="10">
        <v>402</v>
      </c>
      <c r="ET158" s="10">
        <v>0</v>
      </c>
      <c r="EU158" s="11" t="s">
        <v>499</v>
      </c>
      <c r="EV158" s="11" t="s">
        <v>504</v>
      </c>
      <c r="EW158" s="11">
        <v>0</v>
      </c>
      <c r="EX158" s="11">
        <v>0</v>
      </c>
      <c r="EY158" s="11">
        <v>0</v>
      </c>
      <c r="EZ158" s="11">
        <v>0</v>
      </c>
      <c r="FA158" s="11" t="s">
        <v>490</v>
      </c>
      <c r="FB158" s="11">
        <v>0</v>
      </c>
      <c r="FC158" s="10">
        <v>0</v>
      </c>
      <c r="FD158" s="10" t="s">
        <v>494</v>
      </c>
      <c r="FE158" s="11">
        <v>0</v>
      </c>
      <c r="FF158" s="10" t="s">
        <v>493</v>
      </c>
      <c r="FG158" s="11" t="s">
        <v>492</v>
      </c>
      <c r="FH158" s="11">
        <v>0</v>
      </c>
      <c r="FI158" s="11" t="s">
        <v>491</v>
      </c>
      <c r="FJ158" s="11">
        <v>0</v>
      </c>
      <c r="FK158" s="11" t="s">
        <v>503</v>
      </c>
      <c r="FL158" s="11">
        <v>-7757865.7199999997</v>
      </c>
      <c r="FM158" s="11" t="s">
        <v>490</v>
      </c>
      <c r="FN158" s="11">
        <v>0</v>
      </c>
      <c r="FO158" s="11">
        <v>0</v>
      </c>
      <c r="FP158" s="11" t="s">
        <v>490</v>
      </c>
      <c r="FQ158" s="11">
        <v>0</v>
      </c>
      <c r="FR158" s="11">
        <v>0</v>
      </c>
      <c r="FS158" s="27" t="s">
        <v>20</v>
      </c>
      <c r="FT158" s="11">
        <v>0</v>
      </c>
      <c r="FU158" s="28">
        <v>43055.466203703705</v>
      </c>
      <c r="FV158" s="12" t="s">
        <v>21</v>
      </c>
      <c r="FW158" s="11">
        <v>0</v>
      </c>
      <c r="FX158" s="11">
        <v>0</v>
      </c>
      <c r="FY158" s="11">
        <v>0</v>
      </c>
      <c r="FZ158" s="11">
        <v>41509</v>
      </c>
      <c r="GA158" s="36" t="s">
        <v>490</v>
      </c>
      <c r="GB158" s="6"/>
    </row>
    <row r="159" spans="1:184">
      <c r="A159" s="32">
        <v>43055</v>
      </c>
      <c r="B159" s="20">
        <v>43055.856168981481</v>
      </c>
      <c r="C159" s="21">
        <v>9985269</v>
      </c>
      <c r="D159" s="22" t="s">
        <v>758</v>
      </c>
      <c r="E159" s="22" t="s">
        <v>38</v>
      </c>
      <c r="F159" s="67" t="s">
        <v>519</v>
      </c>
      <c r="G159" s="44"/>
      <c r="H159" s="44"/>
      <c r="I159" s="44"/>
      <c r="J159" s="44" t="s">
        <v>757</v>
      </c>
      <c r="K159" s="44"/>
      <c r="L159" s="44"/>
      <c r="M159" s="25" t="str">
        <f t="shared" si="36"/>
        <v>MATCH</v>
      </c>
      <c r="N159" s="64">
        <v>11000000</v>
      </c>
      <c r="O159" s="25" t="str">
        <f t="shared" si="37"/>
        <v>MATCH</v>
      </c>
      <c r="P159" s="64">
        <v>11000000</v>
      </c>
      <c r="Q159" s="68">
        <v>43055</v>
      </c>
      <c r="R159" s="68">
        <v>43055.856168981481</v>
      </c>
      <c r="S159" s="44" t="s">
        <v>756</v>
      </c>
      <c r="T159" s="44"/>
      <c r="U159" s="44" t="s">
        <v>754</v>
      </c>
      <c r="V159" s="44"/>
      <c r="W159" s="44"/>
      <c r="X159" s="25" t="str">
        <f t="shared" si="38"/>
        <v>MATCH</v>
      </c>
      <c r="Y159" s="69">
        <v>7515074</v>
      </c>
      <c r="Z159" s="25" t="str">
        <f t="shared" si="39"/>
        <v>MATCH</v>
      </c>
      <c r="AA159" s="44" t="s">
        <v>1</v>
      </c>
      <c r="AB159" s="44" t="s">
        <v>3</v>
      </c>
      <c r="AC159" s="44" t="s">
        <v>755</v>
      </c>
      <c r="AD159" s="44" t="s">
        <v>22</v>
      </c>
      <c r="AE159" s="44" t="s">
        <v>34</v>
      </c>
      <c r="AF159" s="44" t="s">
        <v>20</v>
      </c>
      <c r="AG159" s="44"/>
      <c r="AH159" s="44"/>
      <c r="AI159" s="44" t="s">
        <v>33</v>
      </c>
      <c r="AJ159" s="44" t="s">
        <v>20</v>
      </c>
      <c r="AK159" s="44" t="s">
        <v>33</v>
      </c>
      <c r="AL159" s="44"/>
      <c r="AM159" s="44"/>
      <c r="AN159" s="44"/>
      <c r="AO159" s="44"/>
      <c r="AP159" s="44"/>
      <c r="AQ159" s="25" t="str">
        <f t="shared" si="40"/>
        <v>MATCH</v>
      </c>
      <c r="AR159" s="44" t="s">
        <v>73</v>
      </c>
      <c r="AS159" s="44"/>
      <c r="AT159" s="25" t="str">
        <f t="shared" si="41"/>
        <v>MATCH</v>
      </c>
      <c r="AU159" s="44" t="s">
        <v>32</v>
      </c>
      <c r="AV159" s="44"/>
      <c r="AW159" s="44"/>
      <c r="AX159" s="44"/>
      <c r="AY159" s="44" t="s">
        <v>72</v>
      </c>
      <c r="AZ159" s="44" t="s">
        <v>754</v>
      </c>
      <c r="BA159" s="44" t="s">
        <v>754</v>
      </c>
      <c r="BB159" s="44"/>
      <c r="BC159" s="44"/>
      <c r="BD159" s="44"/>
      <c r="BE159" s="44"/>
      <c r="BF159" s="44" t="s">
        <v>753</v>
      </c>
      <c r="BG159" s="44" t="s">
        <v>753</v>
      </c>
      <c r="BH159" s="44"/>
      <c r="BI159" s="44"/>
      <c r="BJ159" s="44"/>
      <c r="BK159" s="44"/>
      <c r="BL159" s="44"/>
      <c r="BM159" s="44"/>
      <c r="BN159" s="44"/>
      <c r="BO159" s="44"/>
      <c r="BP159" s="44"/>
      <c r="BQ159" s="44"/>
      <c r="BR159" s="44"/>
      <c r="BS159" s="44"/>
      <c r="BT159" s="44"/>
      <c r="BU159" s="44"/>
      <c r="BV159" s="44"/>
      <c r="BW159" s="44" t="s">
        <v>752</v>
      </c>
      <c r="BX159" s="25" t="str">
        <f t="shared" si="42"/>
        <v>MATCH</v>
      </c>
      <c r="BY159" s="69">
        <v>28857752</v>
      </c>
      <c r="BZ159" s="25" t="str">
        <f t="shared" si="43"/>
        <v>MATCH</v>
      </c>
      <c r="CA159" s="22"/>
      <c r="CB159" s="22"/>
      <c r="CC159" s="22"/>
      <c r="CD159" s="22" t="s">
        <v>23</v>
      </c>
      <c r="CE159" s="22" t="s">
        <v>22</v>
      </c>
      <c r="CF159" s="22"/>
      <c r="CG159" s="22"/>
      <c r="CH159" s="22"/>
      <c r="CI159" s="22" t="s">
        <v>21</v>
      </c>
      <c r="CJ159" s="22" t="s">
        <v>1</v>
      </c>
      <c r="CK159" s="22"/>
      <c r="CL159" s="34"/>
      <c r="CM159" s="51"/>
      <c r="CN159" s="54">
        <f>LOOKUP(Y159,SACM!$A$2:$A$163,SACM!$A$2:$A$163)</f>
        <v>7515074</v>
      </c>
      <c r="CO159" s="24">
        <v>43055</v>
      </c>
      <c r="CP159" s="21">
        <v>812</v>
      </c>
      <c r="CQ159" s="21">
        <v>19470</v>
      </c>
      <c r="CR159" s="21">
        <v>0</v>
      </c>
      <c r="CS159" s="21">
        <v>1</v>
      </c>
      <c r="CT159" s="21">
        <v>3</v>
      </c>
      <c r="CU159" s="21">
        <v>-2</v>
      </c>
      <c r="CV159" s="21">
        <f t="shared" si="44"/>
        <v>11000000</v>
      </c>
      <c r="CW159" s="23">
        <v>-11000000</v>
      </c>
      <c r="CX159" s="22" t="s">
        <v>522</v>
      </c>
      <c r="CY159" s="21">
        <v>1</v>
      </c>
      <c r="CZ159" s="20">
        <v>43055.636377314811</v>
      </c>
      <c r="DA159" s="22" t="s">
        <v>501</v>
      </c>
      <c r="DB159" s="21">
        <v>6833654</v>
      </c>
      <c r="DC159" s="22" t="s">
        <v>521</v>
      </c>
      <c r="DD159" s="21">
        <v>86011</v>
      </c>
      <c r="DE159" s="21">
        <v>2</v>
      </c>
      <c r="DF159" s="22">
        <v>0</v>
      </c>
      <c r="DG159" s="21">
        <v>0</v>
      </c>
      <c r="DH159" s="22" t="s">
        <v>490</v>
      </c>
      <c r="DI159" s="22">
        <v>0</v>
      </c>
      <c r="DJ159" s="22">
        <v>0</v>
      </c>
      <c r="DK159" s="22">
        <v>0</v>
      </c>
      <c r="DL159" s="22" t="s">
        <v>499</v>
      </c>
      <c r="DM159" s="26">
        <v>43055.647847222222</v>
      </c>
      <c r="DN159" s="20" t="s">
        <v>520</v>
      </c>
      <c r="DO159" s="22">
        <v>0</v>
      </c>
      <c r="DP159" s="59" t="s">
        <v>519</v>
      </c>
      <c r="DQ159" s="22" t="s">
        <v>518</v>
      </c>
      <c r="DR159" s="22">
        <v>0</v>
      </c>
      <c r="DS159" s="22">
        <v>0</v>
      </c>
      <c r="DT159" s="22">
        <v>0</v>
      </c>
      <c r="DU159" s="21">
        <v>0</v>
      </c>
      <c r="DV159" s="21">
        <v>0</v>
      </c>
      <c r="DW159" s="22">
        <v>0</v>
      </c>
      <c r="DX159" s="25" t="s">
        <v>32</v>
      </c>
      <c r="DY159" s="25" t="s">
        <v>73</v>
      </c>
      <c r="DZ159" s="22">
        <v>0</v>
      </c>
      <c r="EA159" s="22">
        <v>0</v>
      </c>
      <c r="EB159" s="22">
        <v>0</v>
      </c>
      <c r="EC159" s="22" t="s">
        <v>496</v>
      </c>
      <c r="ED159" s="22">
        <v>0</v>
      </c>
      <c r="EE159" s="22" t="s">
        <v>21</v>
      </c>
      <c r="EF159" s="22">
        <v>0</v>
      </c>
      <c r="EG159" s="22" t="s">
        <v>490</v>
      </c>
      <c r="EH159" s="25">
        <v>28857752</v>
      </c>
      <c r="EI159" s="21">
        <v>0</v>
      </c>
      <c r="EJ159" s="21">
        <v>3</v>
      </c>
      <c r="EK159" s="21">
        <v>0</v>
      </c>
      <c r="EL159" s="22" t="s">
        <v>490</v>
      </c>
      <c r="EM159" s="22">
        <v>0</v>
      </c>
      <c r="EN159" s="22">
        <v>0</v>
      </c>
      <c r="EO159" s="22" t="s">
        <v>490</v>
      </c>
      <c r="EP159" s="22">
        <v>1</v>
      </c>
      <c r="EQ159" s="21">
        <v>0</v>
      </c>
      <c r="ER159" s="22">
        <v>4</v>
      </c>
      <c r="ES159" s="21">
        <v>5</v>
      </c>
      <c r="ET159" s="21">
        <v>0</v>
      </c>
      <c r="EU159" s="22" t="s">
        <v>490</v>
      </c>
      <c r="EV159" s="22" t="s">
        <v>517</v>
      </c>
      <c r="EW159" s="22">
        <v>0</v>
      </c>
      <c r="EX159" s="22">
        <v>0</v>
      </c>
      <c r="EY159" s="22">
        <v>0</v>
      </c>
      <c r="EZ159" s="22">
        <v>0</v>
      </c>
      <c r="FA159" s="22" t="s">
        <v>490</v>
      </c>
      <c r="FB159" s="22">
        <v>0</v>
      </c>
      <c r="FC159" s="22">
        <v>0</v>
      </c>
      <c r="FD159" s="22" t="s">
        <v>494</v>
      </c>
      <c r="FE159" s="22">
        <v>0</v>
      </c>
      <c r="FF159" s="22" t="s">
        <v>493</v>
      </c>
      <c r="FG159" s="22" t="s">
        <v>492</v>
      </c>
      <c r="FH159" s="22">
        <v>0</v>
      </c>
      <c r="FI159" s="22" t="s">
        <v>491</v>
      </c>
      <c r="FJ159" s="22">
        <v>0</v>
      </c>
      <c r="FK159" s="22" t="s">
        <v>503</v>
      </c>
      <c r="FL159" s="22">
        <v>-11000000</v>
      </c>
      <c r="FM159" s="21" t="s">
        <v>490</v>
      </c>
      <c r="FN159" s="22">
        <v>0</v>
      </c>
      <c r="FO159" s="22">
        <v>0</v>
      </c>
      <c r="FP159" s="22" t="s">
        <v>490</v>
      </c>
      <c r="FQ159" s="22">
        <v>0</v>
      </c>
      <c r="FR159" s="22">
        <v>0</v>
      </c>
      <c r="FS159" s="25" t="s">
        <v>20</v>
      </c>
      <c r="FT159" s="22">
        <v>0</v>
      </c>
      <c r="FU159" s="26">
        <v>43055.647847222222</v>
      </c>
      <c r="FV159" s="20" t="s">
        <v>21</v>
      </c>
      <c r="FW159" s="22">
        <v>0</v>
      </c>
      <c r="FX159" s="22">
        <v>0</v>
      </c>
      <c r="FY159" s="22">
        <v>0</v>
      </c>
      <c r="FZ159" s="22">
        <v>43055</v>
      </c>
      <c r="GA159" s="33" t="s">
        <v>490</v>
      </c>
      <c r="GB159" s="4"/>
    </row>
    <row r="160" spans="1:184">
      <c r="A160" s="32">
        <v>43055</v>
      </c>
      <c r="B160" s="20">
        <v>43055.675023148149</v>
      </c>
      <c r="C160" s="21">
        <v>9976895</v>
      </c>
      <c r="D160" s="22" t="s">
        <v>372</v>
      </c>
      <c r="E160" s="22" t="s">
        <v>38</v>
      </c>
      <c r="F160" s="67">
        <v>8611824718</v>
      </c>
      <c r="G160" s="44"/>
      <c r="H160" s="44"/>
      <c r="I160" s="44"/>
      <c r="J160" s="44" t="s">
        <v>37</v>
      </c>
      <c r="K160" s="44"/>
      <c r="L160" s="44"/>
      <c r="M160" s="25" t="str">
        <f t="shared" si="36"/>
        <v>MATCH</v>
      </c>
      <c r="N160" s="64">
        <v>7557.92</v>
      </c>
      <c r="O160" s="25" t="str">
        <f t="shared" si="37"/>
        <v>MATCH</v>
      </c>
      <c r="P160" s="64">
        <v>7557.92</v>
      </c>
      <c r="Q160" s="68">
        <v>43055</v>
      </c>
      <c r="R160" s="68">
        <v>43055.675023148149</v>
      </c>
      <c r="S160" s="44" t="s">
        <v>237</v>
      </c>
      <c r="T160" s="44"/>
      <c r="U160" s="44"/>
      <c r="V160" s="44"/>
      <c r="W160" s="44"/>
      <c r="X160" s="25" t="str">
        <f t="shared" si="38"/>
        <v>MATCH</v>
      </c>
      <c r="Y160" s="69">
        <v>7509802</v>
      </c>
      <c r="Z160" s="25" t="str">
        <f t="shared" si="39"/>
        <v>MATCH</v>
      </c>
      <c r="AA160" s="44" t="s">
        <v>1</v>
      </c>
      <c r="AB160" s="44" t="s">
        <v>3</v>
      </c>
      <c r="AC160" s="44"/>
      <c r="AD160" s="44" t="s">
        <v>23</v>
      </c>
      <c r="AE160" s="44" t="s">
        <v>34</v>
      </c>
      <c r="AF160" s="44" t="s">
        <v>20</v>
      </c>
      <c r="AG160" s="44"/>
      <c r="AH160" s="44"/>
      <c r="AI160" s="44" t="s">
        <v>33</v>
      </c>
      <c r="AJ160" s="44" t="s">
        <v>48</v>
      </c>
      <c r="AK160" s="44" t="s">
        <v>33</v>
      </c>
      <c r="AL160" s="44"/>
      <c r="AM160" s="44"/>
      <c r="AN160" s="44"/>
      <c r="AO160" s="44"/>
      <c r="AP160" s="44"/>
      <c r="AQ160" s="25" t="str">
        <f t="shared" si="40"/>
        <v>MATCH</v>
      </c>
      <c r="AR160" s="44" t="s">
        <v>63</v>
      </c>
      <c r="AS160" s="44"/>
      <c r="AT160" s="25" t="str">
        <f t="shared" si="41"/>
        <v>MATCH</v>
      </c>
      <c r="AU160" s="44" t="s">
        <v>121</v>
      </c>
      <c r="AV160" s="44"/>
      <c r="AW160" s="44"/>
      <c r="AX160" s="44" t="s">
        <v>371</v>
      </c>
      <c r="AY160" s="44" t="s">
        <v>62</v>
      </c>
      <c r="AZ160" s="44" t="s">
        <v>61</v>
      </c>
      <c r="BA160" s="44" t="s">
        <v>61</v>
      </c>
      <c r="BB160" s="44"/>
      <c r="BC160" s="44" t="s">
        <v>60</v>
      </c>
      <c r="BD160" s="44"/>
      <c r="BE160" s="44" t="s">
        <v>59</v>
      </c>
      <c r="BF160" s="44" t="s">
        <v>127</v>
      </c>
      <c r="BG160" s="44" t="s">
        <v>127</v>
      </c>
      <c r="BH160" s="44" t="s">
        <v>126</v>
      </c>
      <c r="BI160" s="44" t="s">
        <v>101</v>
      </c>
      <c r="BJ160" s="44"/>
      <c r="BK160" s="44" t="s">
        <v>59</v>
      </c>
      <c r="BL160" s="44"/>
      <c r="BM160" s="44"/>
      <c r="BN160" s="44"/>
      <c r="BO160" s="44"/>
      <c r="BP160" s="44"/>
      <c r="BQ160" s="44"/>
      <c r="BR160" s="44" t="s">
        <v>236</v>
      </c>
      <c r="BS160" s="44" t="s">
        <v>235</v>
      </c>
      <c r="BT160" s="44" t="s">
        <v>0</v>
      </c>
      <c r="BU160" s="44" t="s">
        <v>4</v>
      </c>
      <c r="BV160" s="44" t="s">
        <v>234</v>
      </c>
      <c r="BW160" s="44" t="s">
        <v>233</v>
      </c>
      <c r="BX160" s="25" t="str">
        <f t="shared" si="42"/>
        <v>MATCH</v>
      </c>
      <c r="BY160" s="69">
        <v>28855366</v>
      </c>
      <c r="BZ160" s="25" t="str">
        <f t="shared" si="43"/>
        <v>MATCH</v>
      </c>
      <c r="CA160" s="22" t="s">
        <v>3</v>
      </c>
      <c r="CB160" s="22"/>
      <c r="CC160" s="22"/>
      <c r="CD160" s="22" t="s">
        <v>22</v>
      </c>
      <c r="CE160" s="22" t="s">
        <v>23</v>
      </c>
      <c r="CF160" s="22"/>
      <c r="CG160" s="22"/>
      <c r="CH160" s="22"/>
      <c r="CI160" s="22" t="s">
        <v>21</v>
      </c>
      <c r="CJ160" s="22" t="s">
        <v>1</v>
      </c>
      <c r="CK160" s="22"/>
      <c r="CL160" s="34"/>
      <c r="CM160" s="51"/>
      <c r="CN160" s="54">
        <f>LOOKUP(Y160,SACM!$A$2:$A$163,SACM!$A$2:$A$163)</f>
        <v>7509802</v>
      </c>
      <c r="CO160" s="24">
        <v>43055</v>
      </c>
      <c r="CP160" s="21">
        <v>748</v>
      </c>
      <c r="CQ160" s="21">
        <v>18097</v>
      </c>
      <c r="CR160" s="21">
        <v>0</v>
      </c>
      <c r="CS160" s="21">
        <v>1</v>
      </c>
      <c r="CT160" s="21">
        <v>2</v>
      </c>
      <c r="CU160" s="21">
        <v>35000</v>
      </c>
      <c r="CV160" s="21">
        <f t="shared" si="44"/>
        <v>7557.92</v>
      </c>
      <c r="CW160" s="23">
        <v>-7557.92</v>
      </c>
      <c r="CX160" s="22" t="s">
        <v>542</v>
      </c>
      <c r="CY160" s="21">
        <v>1</v>
      </c>
      <c r="CZ160" s="20">
        <v>43053.407546296294</v>
      </c>
      <c r="DA160" s="22" t="s">
        <v>501</v>
      </c>
      <c r="DB160" s="21">
        <v>6828382</v>
      </c>
      <c r="DC160" s="22" t="s">
        <v>557</v>
      </c>
      <c r="DD160" s="21">
        <v>85898</v>
      </c>
      <c r="DE160" s="21">
        <v>3</v>
      </c>
      <c r="DF160" s="22">
        <v>0</v>
      </c>
      <c r="DG160" s="21">
        <v>0</v>
      </c>
      <c r="DH160" s="22" t="s">
        <v>490</v>
      </c>
      <c r="DI160" s="22">
        <v>0</v>
      </c>
      <c r="DJ160" s="22">
        <v>0</v>
      </c>
      <c r="DK160" s="22">
        <v>0</v>
      </c>
      <c r="DL160" s="22" t="s">
        <v>499</v>
      </c>
      <c r="DM160" s="26">
        <v>43055.46670138889</v>
      </c>
      <c r="DN160" s="20" t="s">
        <v>506</v>
      </c>
      <c r="DO160" s="22">
        <v>0</v>
      </c>
      <c r="DP160" s="59">
        <v>8611824718</v>
      </c>
      <c r="DQ160" s="22" t="s">
        <v>531</v>
      </c>
      <c r="DR160" s="22">
        <v>0</v>
      </c>
      <c r="DS160" s="22">
        <v>0</v>
      </c>
      <c r="DT160" s="22">
        <v>0</v>
      </c>
      <c r="DU160" s="21">
        <v>0</v>
      </c>
      <c r="DV160" s="21">
        <v>0</v>
      </c>
      <c r="DW160" s="22">
        <v>0</v>
      </c>
      <c r="DX160" s="25" t="s">
        <v>121</v>
      </c>
      <c r="DY160" s="25" t="s">
        <v>63</v>
      </c>
      <c r="DZ160" s="22">
        <v>0</v>
      </c>
      <c r="EA160" s="22">
        <v>0</v>
      </c>
      <c r="EB160" s="22">
        <v>0</v>
      </c>
      <c r="EC160" s="22" t="s">
        <v>496</v>
      </c>
      <c r="ED160" s="22">
        <v>0</v>
      </c>
      <c r="EE160" s="22" t="s">
        <v>21</v>
      </c>
      <c r="EF160" s="22">
        <v>0</v>
      </c>
      <c r="EG160" s="22" t="s">
        <v>490</v>
      </c>
      <c r="EH160" s="25">
        <v>28855366</v>
      </c>
      <c r="EI160" s="21">
        <v>0</v>
      </c>
      <c r="EJ160" s="21">
        <v>1</v>
      </c>
      <c r="EK160" s="21">
        <v>0</v>
      </c>
      <c r="EL160" s="22" t="s">
        <v>490</v>
      </c>
      <c r="EM160" s="22">
        <v>0</v>
      </c>
      <c r="EN160" s="22">
        <v>0</v>
      </c>
      <c r="EO160" s="22" t="s">
        <v>490</v>
      </c>
      <c r="EP160" s="22">
        <v>99</v>
      </c>
      <c r="EQ160" s="21">
        <v>0</v>
      </c>
      <c r="ER160" s="22">
        <v>2</v>
      </c>
      <c r="ES160" s="21">
        <v>501</v>
      </c>
      <c r="ET160" s="21">
        <v>0</v>
      </c>
      <c r="EU160" s="22" t="s">
        <v>490</v>
      </c>
      <c r="EV160" s="22" t="s">
        <v>504</v>
      </c>
      <c r="EW160" s="22">
        <v>0</v>
      </c>
      <c r="EX160" s="22">
        <v>0</v>
      </c>
      <c r="EY160" s="22" t="s">
        <v>540</v>
      </c>
      <c r="EZ160" s="22">
        <v>0</v>
      </c>
      <c r="FA160" s="22" t="s">
        <v>490</v>
      </c>
      <c r="FB160" s="22">
        <v>0</v>
      </c>
      <c r="FC160" s="22">
        <v>0</v>
      </c>
      <c r="FD160" s="22" t="s">
        <v>494</v>
      </c>
      <c r="FE160" s="22">
        <v>0</v>
      </c>
      <c r="FF160" s="22" t="s">
        <v>493</v>
      </c>
      <c r="FG160" s="22" t="s">
        <v>492</v>
      </c>
      <c r="FH160" s="22">
        <v>0</v>
      </c>
      <c r="FI160" s="22" t="s">
        <v>491</v>
      </c>
      <c r="FJ160" s="22">
        <v>0</v>
      </c>
      <c r="FK160" s="22" t="s">
        <v>544</v>
      </c>
      <c r="FL160" s="22">
        <v>-7557.92</v>
      </c>
      <c r="FM160" s="21" t="s">
        <v>490</v>
      </c>
      <c r="FN160" s="22">
        <v>0</v>
      </c>
      <c r="FO160" s="22">
        <v>0</v>
      </c>
      <c r="FP160" s="22" t="s">
        <v>490</v>
      </c>
      <c r="FQ160" s="22">
        <v>0</v>
      </c>
      <c r="FR160" s="22">
        <v>0</v>
      </c>
      <c r="FS160" s="25" t="s">
        <v>20</v>
      </c>
      <c r="FT160" s="22">
        <v>0</v>
      </c>
      <c r="FU160" s="26">
        <v>43055.46670138889</v>
      </c>
      <c r="FV160" s="20" t="s">
        <v>543</v>
      </c>
      <c r="FW160" s="22">
        <v>0</v>
      </c>
      <c r="FX160" s="22">
        <v>0</v>
      </c>
      <c r="FY160" s="22">
        <v>0</v>
      </c>
      <c r="FZ160" s="22">
        <v>43053</v>
      </c>
      <c r="GA160" s="33" t="s">
        <v>490</v>
      </c>
      <c r="GB160" s="4"/>
    </row>
    <row r="161" spans="1:184">
      <c r="A161" s="32">
        <v>43055</v>
      </c>
      <c r="B161" s="20">
        <v>43055.675092592595</v>
      </c>
      <c r="C161" s="21">
        <v>9976897</v>
      </c>
      <c r="D161" s="22" t="s">
        <v>370</v>
      </c>
      <c r="E161" s="22" t="s">
        <v>38</v>
      </c>
      <c r="F161" s="67">
        <v>8611824718</v>
      </c>
      <c r="G161" s="44"/>
      <c r="H161" s="44"/>
      <c r="I161" s="44"/>
      <c r="J161" s="44" t="s">
        <v>37</v>
      </c>
      <c r="K161" s="44"/>
      <c r="L161" s="44"/>
      <c r="M161" s="25" t="str">
        <f t="shared" si="36"/>
        <v>MATCH</v>
      </c>
      <c r="N161" s="64">
        <v>2047.03</v>
      </c>
      <c r="O161" s="25" t="str">
        <f t="shared" si="37"/>
        <v>MATCH</v>
      </c>
      <c r="P161" s="64">
        <v>2047.03</v>
      </c>
      <c r="Q161" s="68">
        <v>43055</v>
      </c>
      <c r="R161" s="68">
        <v>43055.675092592595</v>
      </c>
      <c r="S161" s="44" t="s">
        <v>237</v>
      </c>
      <c r="T161" s="44"/>
      <c r="U161" s="44"/>
      <c r="V161" s="44"/>
      <c r="W161" s="44"/>
      <c r="X161" s="25" t="str">
        <f t="shared" si="38"/>
        <v>MATCH</v>
      </c>
      <c r="Y161" s="69">
        <v>7509803</v>
      </c>
      <c r="Z161" s="25" t="str">
        <f t="shared" si="39"/>
        <v>MATCH</v>
      </c>
      <c r="AA161" s="44" t="s">
        <v>1</v>
      </c>
      <c r="AB161" s="44" t="s">
        <v>3</v>
      </c>
      <c r="AC161" s="44"/>
      <c r="AD161" s="44" t="s">
        <v>23</v>
      </c>
      <c r="AE161" s="44" t="s">
        <v>34</v>
      </c>
      <c r="AF161" s="44" t="s">
        <v>20</v>
      </c>
      <c r="AG161" s="44"/>
      <c r="AH161" s="44"/>
      <c r="AI161" s="44" t="s">
        <v>33</v>
      </c>
      <c r="AJ161" s="44" t="s">
        <v>48</v>
      </c>
      <c r="AK161" s="44" t="s">
        <v>33</v>
      </c>
      <c r="AL161" s="44"/>
      <c r="AM161" s="44"/>
      <c r="AN161" s="44"/>
      <c r="AO161" s="44"/>
      <c r="AP161" s="44"/>
      <c r="AQ161" s="25" t="str">
        <f t="shared" si="40"/>
        <v>MATCH</v>
      </c>
      <c r="AR161" s="44" t="s">
        <v>63</v>
      </c>
      <c r="AS161" s="44"/>
      <c r="AT161" s="25" t="str">
        <f t="shared" si="41"/>
        <v>MATCH</v>
      </c>
      <c r="AU161" s="44" t="s">
        <v>121</v>
      </c>
      <c r="AV161" s="44"/>
      <c r="AW161" s="44"/>
      <c r="AX161" s="44" t="s">
        <v>368</v>
      </c>
      <c r="AY161" s="44" t="s">
        <v>62</v>
      </c>
      <c r="AZ161" s="44" t="s">
        <v>61</v>
      </c>
      <c r="BA161" s="44" t="s">
        <v>61</v>
      </c>
      <c r="BB161" s="44"/>
      <c r="BC161" s="44" t="s">
        <v>60</v>
      </c>
      <c r="BD161" s="44"/>
      <c r="BE161" s="44" t="s">
        <v>59</v>
      </c>
      <c r="BF161" s="44" t="s">
        <v>127</v>
      </c>
      <c r="BG161" s="44" t="s">
        <v>127</v>
      </c>
      <c r="BH161" s="44" t="s">
        <v>126</v>
      </c>
      <c r="BI161" s="44" t="s">
        <v>101</v>
      </c>
      <c r="BJ161" s="44"/>
      <c r="BK161" s="44" t="s">
        <v>59</v>
      </c>
      <c r="BL161" s="44"/>
      <c r="BM161" s="44"/>
      <c r="BN161" s="44"/>
      <c r="BO161" s="44"/>
      <c r="BP161" s="44"/>
      <c r="BQ161" s="44"/>
      <c r="BR161" s="44" t="s">
        <v>236</v>
      </c>
      <c r="BS161" s="44" t="s">
        <v>235</v>
      </c>
      <c r="BT161" s="44" t="s">
        <v>0</v>
      </c>
      <c r="BU161" s="44" t="s">
        <v>4</v>
      </c>
      <c r="BV161" s="44" t="s">
        <v>234</v>
      </c>
      <c r="BW161" s="44" t="s">
        <v>233</v>
      </c>
      <c r="BX161" s="25" t="str">
        <f t="shared" si="42"/>
        <v>MATCH</v>
      </c>
      <c r="BY161" s="69">
        <v>28855368</v>
      </c>
      <c r="BZ161" s="25" t="str">
        <f t="shared" si="43"/>
        <v>MATCH</v>
      </c>
      <c r="CA161" s="22" t="s">
        <v>3</v>
      </c>
      <c r="CB161" s="22"/>
      <c r="CC161" s="22"/>
      <c r="CD161" s="22" t="s">
        <v>22</v>
      </c>
      <c r="CE161" s="22" t="s">
        <v>23</v>
      </c>
      <c r="CF161" s="22"/>
      <c r="CG161" s="22"/>
      <c r="CH161" s="22"/>
      <c r="CI161" s="22" t="s">
        <v>21</v>
      </c>
      <c r="CJ161" s="22" t="s">
        <v>1</v>
      </c>
      <c r="CK161" s="22"/>
      <c r="CL161" s="34"/>
      <c r="CM161" s="51"/>
      <c r="CN161" s="54">
        <f>LOOKUP(Y161,SACM!$A$2:$A$163,SACM!$A$2:$A$163)</f>
        <v>7509803</v>
      </c>
      <c r="CO161" s="24">
        <v>43055</v>
      </c>
      <c r="CP161" s="21">
        <v>748</v>
      </c>
      <c r="CQ161" s="21">
        <v>18097</v>
      </c>
      <c r="CR161" s="21">
        <v>0</v>
      </c>
      <c r="CS161" s="21">
        <v>1</v>
      </c>
      <c r="CT161" s="21">
        <v>2</v>
      </c>
      <c r="CU161" s="21">
        <v>43000</v>
      </c>
      <c r="CV161" s="21">
        <f t="shared" si="44"/>
        <v>2047.03</v>
      </c>
      <c r="CW161" s="23">
        <v>-2047.03</v>
      </c>
      <c r="CX161" s="22" t="s">
        <v>542</v>
      </c>
      <c r="CY161" s="21">
        <v>1</v>
      </c>
      <c r="CZ161" s="20">
        <v>43053.407546296294</v>
      </c>
      <c r="DA161" s="22" t="s">
        <v>501</v>
      </c>
      <c r="DB161" s="21">
        <v>6828383</v>
      </c>
      <c r="DC161" s="22" t="s">
        <v>557</v>
      </c>
      <c r="DD161" s="21">
        <v>85898</v>
      </c>
      <c r="DE161" s="21">
        <v>3</v>
      </c>
      <c r="DF161" s="22">
        <v>0</v>
      </c>
      <c r="DG161" s="21">
        <v>0</v>
      </c>
      <c r="DH161" s="22" t="s">
        <v>490</v>
      </c>
      <c r="DI161" s="22">
        <v>0</v>
      </c>
      <c r="DJ161" s="22">
        <v>0</v>
      </c>
      <c r="DK161" s="22">
        <v>0</v>
      </c>
      <c r="DL161" s="22" t="s">
        <v>499</v>
      </c>
      <c r="DM161" s="26">
        <v>43055.466770833336</v>
      </c>
      <c r="DN161" s="20" t="s">
        <v>506</v>
      </c>
      <c r="DO161" s="22">
        <v>0</v>
      </c>
      <c r="DP161" s="59">
        <v>8611824718</v>
      </c>
      <c r="DQ161" s="22" t="s">
        <v>531</v>
      </c>
      <c r="DR161" s="22">
        <v>0</v>
      </c>
      <c r="DS161" s="22">
        <v>0</v>
      </c>
      <c r="DT161" s="22">
        <v>0</v>
      </c>
      <c r="DU161" s="21">
        <v>0</v>
      </c>
      <c r="DV161" s="21">
        <v>0</v>
      </c>
      <c r="DW161" s="22">
        <v>0</v>
      </c>
      <c r="DX161" s="25" t="s">
        <v>121</v>
      </c>
      <c r="DY161" s="25" t="s">
        <v>63</v>
      </c>
      <c r="DZ161" s="22">
        <v>0</v>
      </c>
      <c r="EA161" s="22">
        <v>0</v>
      </c>
      <c r="EB161" s="22">
        <v>0</v>
      </c>
      <c r="EC161" s="22" t="s">
        <v>496</v>
      </c>
      <c r="ED161" s="22">
        <v>0</v>
      </c>
      <c r="EE161" s="22" t="s">
        <v>21</v>
      </c>
      <c r="EF161" s="22">
        <v>0</v>
      </c>
      <c r="EG161" s="22" t="s">
        <v>490</v>
      </c>
      <c r="EH161" s="25">
        <v>28855368</v>
      </c>
      <c r="EI161" s="21">
        <v>0</v>
      </c>
      <c r="EJ161" s="21">
        <v>1</v>
      </c>
      <c r="EK161" s="21">
        <v>0</v>
      </c>
      <c r="EL161" s="22" t="s">
        <v>490</v>
      </c>
      <c r="EM161" s="22">
        <v>0</v>
      </c>
      <c r="EN161" s="22">
        <v>0</v>
      </c>
      <c r="EO161" s="22" t="s">
        <v>490</v>
      </c>
      <c r="EP161" s="22">
        <v>99</v>
      </c>
      <c r="EQ161" s="21">
        <v>0</v>
      </c>
      <c r="ER161" s="22">
        <v>2</v>
      </c>
      <c r="ES161" s="21">
        <v>501</v>
      </c>
      <c r="ET161" s="21">
        <v>0</v>
      </c>
      <c r="EU161" s="22" t="s">
        <v>490</v>
      </c>
      <c r="EV161" s="22" t="s">
        <v>504</v>
      </c>
      <c r="EW161" s="22">
        <v>0</v>
      </c>
      <c r="EX161" s="22">
        <v>0</v>
      </c>
      <c r="EY161" s="22" t="s">
        <v>540</v>
      </c>
      <c r="EZ161" s="22">
        <v>0</v>
      </c>
      <c r="FA161" s="22" t="s">
        <v>490</v>
      </c>
      <c r="FB161" s="22">
        <v>0</v>
      </c>
      <c r="FC161" s="22">
        <v>0</v>
      </c>
      <c r="FD161" s="22" t="s">
        <v>494</v>
      </c>
      <c r="FE161" s="22">
        <v>0</v>
      </c>
      <c r="FF161" s="22" t="s">
        <v>493</v>
      </c>
      <c r="FG161" s="22" t="s">
        <v>492</v>
      </c>
      <c r="FH161" s="22">
        <v>0</v>
      </c>
      <c r="FI161" s="22" t="s">
        <v>491</v>
      </c>
      <c r="FJ161" s="22">
        <v>0</v>
      </c>
      <c r="FK161" s="22" t="s">
        <v>544</v>
      </c>
      <c r="FL161" s="22">
        <v>-2047.03</v>
      </c>
      <c r="FM161" s="21" t="s">
        <v>490</v>
      </c>
      <c r="FN161" s="22">
        <v>0</v>
      </c>
      <c r="FO161" s="22">
        <v>0</v>
      </c>
      <c r="FP161" s="22" t="s">
        <v>490</v>
      </c>
      <c r="FQ161" s="22">
        <v>0</v>
      </c>
      <c r="FR161" s="22">
        <v>0</v>
      </c>
      <c r="FS161" s="25" t="s">
        <v>20</v>
      </c>
      <c r="FT161" s="22">
        <v>0</v>
      </c>
      <c r="FU161" s="26">
        <v>43055.466770833336</v>
      </c>
      <c r="FV161" s="20" t="s">
        <v>543</v>
      </c>
      <c r="FW161" s="22">
        <v>0</v>
      </c>
      <c r="FX161" s="22">
        <v>0</v>
      </c>
      <c r="FY161" s="22">
        <v>0</v>
      </c>
      <c r="FZ161" s="22">
        <v>43053</v>
      </c>
      <c r="GA161" s="33" t="s">
        <v>490</v>
      </c>
      <c r="GB161" s="4"/>
    </row>
    <row r="162" spans="1:184">
      <c r="A162" s="32">
        <v>43055</v>
      </c>
      <c r="B162" s="20">
        <v>43055.803263888891</v>
      </c>
      <c r="C162" s="21">
        <v>9985174</v>
      </c>
      <c r="D162" s="22" t="s">
        <v>751</v>
      </c>
      <c r="E162" s="22" t="s">
        <v>38</v>
      </c>
      <c r="F162" s="67">
        <v>8866248400</v>
      </c>
      <c r="G162" s="44"/>
      <c r="H162" s="44"/>
      <c r="I162" s="44"/>
      <c r="J162" s="44" t="s">
        <v>745</v>
      </c>
      <c r="K162" s="44"/>
      <c r="L162" s="44"/>
      <c r="M162" s="25" t="str">
        <f t="shared" si="36"/>
        <v>MATCH</v>
      </c>
      <c r="N162" s="64">
        <v>48263000</v>
      </c>
      <c r="O162" s="25" t="str">
        <f t="shared" si="37"/>
        <v>MATCH</v>
      </c>
      <c r="P162" s="64">
        <v>48263000</v>
      </c>
      <c r="Q162" s="68">
        <v>43055</v>
      </c>
      <c r="R162" s="68">
        <v>43055.803263888891</v>
      </c>
      <c r="S162" s="44" t="s">
        <v>132</v>
      </c>
      <c r="T162" s="44"/>
      <c r="U162" s="44" t="s">
        <v>744</v>
      </c>
      <c r="V162" s="44"/>
      <c r="W162" s="44"/>
      <c r="X162" s="25" t="str">
        <f t="shared" si="38"/>
        <v>MATCH</v>
      </c>
      <c r="Y162" s="69">
        <v>7514730</v>
      </c>
      <c r="Z162" s="25" t="str">
        <f t="shared" si="39"/>
        <v>MATCH</v>
      </c>
      <c r="AA162" s="44" t="s">
        <v>1</v>
      </c>
      <c r="AB162" s="44" t="s">
        <v>3</v>
      </c>
      <c r="AC162" s="44"/>
      <c r="AD162" s="44" t="s">
        <v>22</v>
      </c>
      <c r="AE162" s="44" t="s">
        <v>64</v>
      </c>
      <c r="AF162" s="44" t="s">
        <v>20</v>
      </c>
      <c r="AG162" s="44"/>
      <c r="AH162" s="44"/>
      <c r="AI162" s="44" t="s">
        <v>33</v>
      </c>
      <c r="AJ162" s="44" t="s">
        <v>20</v>
      </c>
      <c r="AK162" s="44" t="s">
        <v>33</v>
      </c>
      <c r="AL162" s="44"/>
      <c r="AM162" s="44"/>
      <c r="AN162" s="44"/>
      <c r="AO162" s="44"/>
      <c r="AP162" s="44"/>
      <c r="AQ162" s="25" t="str">
        <f t="shared" si="40"/>
        <v>MATCH</v>
      </c>
      <c r="AR162" s="44" t="s">
        <v>694</v>
      </c>
      <c r="AS162" s="44"/>
      <c r="AT162" s="25" t="str">
        <f t="shared" si="41"/>
        <v>MATCH</v>
      </c>
      <c r="AU162" s="44" t="s">
        <v>695</v>
      </c>
      <c r="AV162" s="44"/>
      <c r="AW162" s="44"/>
      <c r="AX162" s="44"/>
      <c r="AY162" s="44"/>
      <c r="AZ162" s="44" t="s">
        <v>744</v>
      </c>
      <c r="BA162" s="44" t="s">
        <v>744</v>
      </c>
      <c r="BB162" s="44"/>
      <c r="BC162" s="44"/>
      <c r="BD162" s="44"/>
      <c r="BE162" s="44"/>
      <c r="BF162" s="44" t="s">
        <v>743</v>
      </c>
      <c r="BG162" s="44" t="s">
        <v>743</v>
      </c>
      <c r="BH162" s="44"/>
      <c r="BI162" s="44"/>
      <c r="BJ162" s="44"/>
      <c r="BK162" s="44"/>
      <c r="BL162" s="44"/>
      <c r="BM162" s="44"/>
      <c r="BN162" s="44"/>
      <c r="BO162" s="44"/>
      <c r="BP162" s="44"/>
      <c r="BQ162" s="44"/>
      <c r="BR162" s="44" t="s">
        <v>130</v>
      </c>
      <c r="BS162" s="44" t="s">
        <v>117</v>
      </c>
      <c r="BT162" s="44" t="s">
        <v>0</v>
      </c>
      <c r="BU162" s="44" t="s">
        <v>4</v>
      </c>
      <c r="BV162" s="44" t="s">
        <v>116</v>
      </c>
      <c r="BW162" s="44" t="s">
        <v>129</v>
      </c>
      <c r="BX162" s="25" t="str">
        <f t="shared" si="42"/>
        <v>MATCH</v>
      </c>
      <c r="BY162" s="69">
        <v>28857092</v>
      </c>
      <c r="BZ162" s="25" t="str">
        <f t="shared" si="43"/>
        <v>MATCH</v>
      </c>
      <c r="CA162" s="22" t="s">
        <v>3</v>
      </c>
      <c r="CB162" s="22"/>
      <c r="CC162" s="22"/>
      <c r="CD162" s="22" t="s">
        <v>23</v>
      </c>
      <c r="CE162" s="22" t="s">
        <v>22</v>
      </c>
      <c r="CF162" s="22"/>
      <c r="CG162" s="22"/>
      <c r="CH162" s="22"/>
      <c r="CI162" s="22" t="s">
        <v>21</v>
      </c>
      <c r="CJ162" s="22" t="s">
        <v>1</v>
      </c>
      <c r="CK162" s="22"/>
      <c r="CL162" s="34"/>
      <c r="CM162" s="51"/>
      <c r="CN162" s="54">
        <f>LOOKUP(Y162,SACM!$A$2:$A$163,SACM!$A$2:$A$163)</f>
        <v>7514730</v>
      </c>
      <c r="CO162" s="24">
        <v>43055</v>
      </c>
      <c r="CP162" s="21">
        <v>728</v>
      </c>
      <c r="CQ162" s="21">
        <v>0</v>
      </c>
      <c r="CR162" s="21">
        <v>0</v>
      </c>
      <c r="CS162" s="21">
        <v>0</v>
      </c>
      <c r="CT162" s="21">
        <v>0</v>
      </c>
      <c r="CU162" s="21">
        <v>0</v>
      </c>
      <c r="CV162" s="21">
        <f t="shared" si="44"/>
        <v>48263000</v>
      </c>
      <c r="CW162" s="23">
        <v>-48263000</v>
      </c>
      <c r="CX162" s="22">
        <v>0</v>
      </c>
      <c r="CY162" s="21">
        <v>0</v>
      </c>
      <c r="CZ162" s="20">
        <v>43055.59165509259</v>
      </c>
      <c r="DA162" s="22" t="s">
        <v>501</v>
      </c>
      <c r="DB162" s="21">
        <v>6833310</v>
      </c>
      <c r="DC162" s="22" t="s">
        <v>701</v>
      </c>
      <c r="DD162" s="21">
        <v>0</v>
      </c>
      <c r="DE162" s="21">
        <v>0</v>
      </c>
      <c r="DF162" s="22">
        <v>0</v>
      </c>
      <c r="DG162" s="21">
        <v>0</v>
      </c>
      <c r="DH162" s="22" t="s">
        <v>490</v>
      </c>
      <c r="DI162" s="22">
        <v>0</v>
      </c>
      <c r="DJ162" s="22">
        <v>0</v>
      </c>
      <c r="DK162" s="22">
        <v>0</v>
      </c>
      <c r="DL162" s="22" t="s">
        <v>499</v>
      </c>
      <c r="DM162" s="26">
        <v>43055.594942129632</v>
      </c>
      <c r="DN162" s="20" t="s">
        <v>697</v>
      </c>
      <c r="DO162" s="22" t="s">
        <v>499</v>
      </c>
      <c r="DP162" s="59">
        <v>8866248400</v>
      </c>
      <c r="DQ162" s="22" t="s">
        <v>512</v>
      </c>
      <c r="DR162" s="22">
        <v>0</v>
      </c>
      <c r="DS162" s="22" t="s">
        <v>499</v>
      </c>
      <c r="DT162" s="22">
        <v>0</v>
      </c>
      <c r="DU162" s="21">
        <v>0</v>
      </c>
      <c r="DV162" s="21">
        <v>0</v>
      </c>
      <c r="DW162" s="22" t="s">
        <v>694</v>
      </c>
      <c r="DX162" s="25" t="s">
        <v>695</v>
      </c>
      <c r="DY162" s="25" t="s">
        <v>694</v>
      </c>
      <c r="DZ162" s="22">
        <v>0</v>
      </c>
      <c r="EA162" s="22">
        <v>4941</v>
      </c>
      <c r="EB162" s="22">
        <v>0</v>
      </c>
      <c r="EC162" s="22" t="s">
        <v>496</v>
      </c>
      <c r="ED162" s="22" t="s">
        <v>694</v>
      </c>
      <c r="EE162" s="22">
        <v>0</v>
      </c>
      <c r="EF162" s="22">
        <v>0</v>
      </c>
      <c r="EG162" s="22">
        <v>0</v>
      </c>
      <c r="EH162" s="25">
        <v>28857092</v>
      </c>
      <c r="EI162" s="21">
        <v>0</v>
      </c>
      <c r="EJ162" s="21">
        <v>0</v>
      </c>
      <c r="EK162" s="21">
        <v>0</v>
      </c>
      <c r="EL162" s="22">
        <v>0</v>
      </c>
      <c r="EM162" s="22">
        <v>0</v>
      </c>
      <c r="EN162" s="22">
        <v>0</v>
      </c>
      <c r="EO162" s="22">
        <v>0</v>
      </c>
      <c r="EP162" s="22">
        <v>0</v>
      </c>
      <c r="EQ162" s="21">
        <v>683</v>
      </c>
      <c r="ER162" s="22">
        <v>902</v>
      </c>
      <c r="ES162" s="21">
        <v>683</v>
      </c>
      <c r="ET162" s="21">
        <v>0</v>
      </c>
      <c r="EU162" s="22" t="s">
        <v>490</v>
      </c>
      <c r="EV162" s="22" t="s">
        <v>253</v>
      </c>
      <c r="EW162" s="22">
        <v>0</v>
      </c>
      <c r="EX162" s="22">
        <v>0</v>
      </c>
      <c r="EY162" s="22">
        <v>0</v>
      </c>
      <c r="EZ162" s="22">
        <v>0</v>
      </c>
      <c r="FA162" s="22" t="s">
        <v>490</v>
      </c>
      <c r="FB162" s="22">
        <v>0</v>
      </c>
      <c r="FC162" s="22">
        <v>0</v>
      </c>
      <c r="FD162" s="22">
        <v>0</v>
      </c>
      <c r="FE162" s="22">
        <v>-1</v>
      </c>
      <c r="FF162" s="22">
        <v>0</v>
      </c>
      <c r="FG162" s="22">
        <v>0</v>
      </c>
      <c r="FH162" s="22">
        <v>0</v>
      </c>
      <c r="FI162" s="22" t="s">
        <v>491</v>
      </c>
      <c r="FJ162" s="22">
        <v>0</v>
      </c>
      <c r="FK162" s="22">
        <v>0</v>
      </c>
      <c r="FL162" s="22">
        <v>0</v>
      </c>
      <c r="FM162" s="21">
        <v>0</v>
      </c>
      <c r="FN162" s="22">
        <v>0</v>
      </c>
      <c r="FO162" s="22">
        <v>0</v>
      </c>
      <c r="FP162" s="22">
        <v>0</v>
      </c>
      <c r="FQ162" s="22">
        <v>0</v>
      </c>
      <c r="FR162" s="22">
        <v>0</v>
      </c>
      <c r="FS162" s="25" t="s">
        <v>20</v>
      </c>
      <c r="FT162" s="22">
        <v>0</v>
      </c>
      <c r="FU162" s="26">
        <v>43055.594942129632</v>
      </c>
      <c r="FV162" s="20">
        <v>0</v>
      </c>
      <c r="FW162" s="22">
        <v>0</v>
      </c>
      <c r="FX162" s="22">
        <v>0</v>
      </c>
      <c r="FY162" s="22">
        <v>0</v>
      </c>
      <c r="FZ162" s="22">
        <v>0</v>
      </c>
      <c r="GA162" s="33" t="s">
        <v>499</v>
      </c>
      <c r="GB162" s="4"/>
    </row>
    <row r="163" spans="1:184">
      <c r="A163" s="32">
        <v>43055</v>
      </c>
      <c r="B163" s="20">
        <v>43055.803344907406</v>
      </c>
      <c r="C163" s="21">
        <v>9985176</v>
      </c>
      <c r="D163" s="22" t="s">
        <v>750</v>
      </c>
      <c r="E163" s="22" t="s">
        <v>38</v>
      </c>
      <c r="F163" s="67">
        <v>8866278400</v>
      </c>
      <c r="G163" s="44"/>
      <c r="H163" s="44"/>
      <c r="I163" s="44"/>
      <c r="J163" s="44" t="s">
        <v>745</v>
      </c>
      <c r="K163" s="44"/>
      <c r="L163" s="44"/>
      <c r="M163" s="25" t="str">
        <f t="shared" si="36"/>
        <v>MATCH</v>
      </c>
      <c r="N163" s="64">
        <v>26000</v>
      </c>
      <c r="O163" s="25" t="str">
        <f t="shared" si="37"/>
        <v>MATCH</v>
      </c>
      <c r="P163" s="64">
        <v>26000</v>
      </c>
      <c r="Q163" s="68">
        <v>43055</v>
      </c>
      <c r="R163" s="68">
        <v>43055.803344907406</v>
      </c>
      <c r="S163" s="44" t="s">
        <v>132</v>
      </c>
      <c r="T163" s="44"/>
      <c r="U163" s="44" t="s">
        <v>744</v>
      </c>
      <c r="V163" s="44"/>
      <c r="W163" s="44"/>
      <c r="X163" s="25" t="str">
        <f t="shared" si="38"/>
        <v>MATCH</v>
      </c>
      <c r="Y163" s="69">
        <v>7514732</v>
      </c>
      <c r="Z163" s="25" t="str">
        <f t="shared" si="39"/>
        <v>MATCH</v>
      </c>
      <c r="AA163" s="44" t="s">
        <v>1</v>
      </c>
      <c r="AB163" s="44" t="s">
        <v>3</v>
      </c>
      <c r="AC163" s="44"/>
      <c r="AD163" s="44" t="s">
        <v>22</v>
      </c>
      <c r="AE163" s="44" t="s">
        <v>64</v>
      </c>
      <c r="AF163" s="44" t="s">
        <v>20</v>
      </c>
      <c r="AG163" s="44"/>
      <c r="AH163" s="44"/>
      <c r="AI163" s="44" t="s">
        <v>33</v>
      </c>
      <c r="AJ163" s="44" t="s">
        <v>20</v>
      </c>
      <c r="AK163" s="44" t="s">
        <v>33</v>
      </c>
      <c r="AL163" s="44"/>
      <c r="AM163" s="44"/>
      <c r="AN163" s="44"/>
      <c r="AO163" s="44"/>
      <c r="AP163" s="44"/>
      <c r="AQ163" s="25" t="str">
        <f t="shared" si="40"/>
        <v>MATCH</v>
      </c>
      <c r="AR163" s="44" t="s">
        <v>694</v>
      </c>
      <c r="AS163" s="44"/>
      <c r="AT163" s="25" t="str">
        <f t="shared" si="41"/>
        <v>MATCH</v>
      </c>
      <c r="AU163" s="44" t="s">
        <v>695</v>
      </c>
      <c r="AV163" s="44"/>
      <c r="AW163" s="44"/>
      <c r="AX163" s="44"/>
      <c r="AY163" s="44"/>
      <c r="AZ163" s="44" t="s">
        <v>744</v>
      </c>
      <c r="BA163" s="44" t="s">
        <v>744</v>
      </c>
      <c r="BB163" s="44"/>
      <c r="BC163" s="44"/>
      <c r="BD163" s="44"/>
      <c r="BE163" s="44"/>
      <c r="BF163" s="44" t="s">
        <v>743</v>
      </c>
      <c r="BG163" s="44" t="s">
        <v>743</v>
      </c>
      <c r="BH163" s="44"/>
      <c r="BI163" s="44"/>
      <c r="BJ163" s="44"/>
      <c r="BK163" s="44"/>
      <c r="BL163" s="44"/>
      <c r="BM163" s="44"/>
      <c r="BN163" s="44"/>
      <c r="BO163" s="44"/>
      <c r="BP163" s="44"/>
      <c r="BQ163" s="44"/>
      <c r="BR163" s="44" t="s">
        <v>130</v>
      </c>
      <c r="BS163" s="44" t="s">
        <v>117</v>
      </c>
      <c r="BT163" s="44" t="s">
        <v>0</v>
      </c>
      <c r="BU163" s="44" t="s">
        <v>4</v>
      </c>
      <c r="BV163" s="44" t="s">
        <v>116</v>
      </c>
      <c r="BW163" s="44" t="s">
        <v>129</v>
      </c>
      <c r="BX163" s="25" t="str">
        <f t="shared" si="42"/>
        <v>MATCH</v>
      </c>
      <c r="BY163" s="69">
        <v>28857095</v>
      </c>
      <c r="BZ163" s="25" t="str">
        <f t="shared" si="43"/>
        <v>MATCH</v>
      </c>
      <c r="CA163" s="22" t="s">
        <v>3</v>
      </c>
      <c r="CB163" s="22"/>
      <c r="CC163" s="22"/>
      <c r="CD163" s="22" t="s">
        <v>23</v>
      </c>
      <c r="CE163" s="22" t="s">
        <v>22</v>
      </c>
      <c r="CF163" s="22"/>
      <c r="CG163" s="22"/>
      <c r="CH163" s="22"/>
      <c r="CI163" s="22" t="s">
        <v>21</v>
      </c>
      <c r="CJ163" s="22" t="s">
        <v>1</v>
      </c>
      <c r="CK163" s="22"/>
      <c r="CL163" s="34"/>
      <c r="CM163" s="51"/>
      <c r="CN163" s="54">
        <f>LOOKUP(Y163,SACM!$A$2:$A$163,SACM!$A$2:$A$163)</f>
        <v>7514732</v>
      </c>
      <c r="CO163" s="24">
        <v>43055</v>
      </c>
      <c r="CP163" s="21">
        <v>728</v>
      </c>
      <c r="CQ163" s="21">
        <v>0</v>
      </c>
      <c r="CR163" s="21">
        <v>0</v>
      </c>
      <c r="CS163" s="21">
        <v>0</v>
      </c>
      <c r="CT163" s="21">
        <v>0</v>
      </c>
      <c r="CU163" s="21">
        <v>0</v>
      </c>
      <c r="CV163" s="21">
        <f t="shared" si="44"/>
        <v>26000</v>
      </c>
      <c r="CW163" s="23">
        <v>-26000</v>
      </c>
      <c r="CX163" s="22">
        <v>0</v>
      </c>
      <c r="CY163" s="21">
        <v>0</v>
      </c>
      <c r="CZ163" s="20">
        <v>43055.591666666667</v>
      </c>
      <c r="DA163" s="22" t="s">
        <v>501</v>
      </c>
      <c r="DB163" s="21">
        <v>6833312</v>
      </c>
      <c r="DC163" s="22" t="s">
        <v>728</v>
      </c>
      <c r="DD163" s="21">
        <v>0</v>
      </c>
      <c r="DE163" s="21">
        <v>0</v>
      </c>
      <c r="DF163" s="22">
        <v>0</v>
      </c>
      <c r="DG163" s="21">
        <v>0</v>
      </c>
      <c r="DH163" s="22" t="s">
        <v>490</v>
      </c>
      <c r="DI163" s="22">
        <v>0</v>
      </c>
      <c r="DJ163" s="22">
        <v>0</v>
      </c>
      <c r="DK163" s="22">
        <v>0</v>
      </c>
      <c r="DL163" s="22" t="s">
        <v>499</v>
      </c>
      <c r="DM163" s="26">
        <v>43055.595023148147</v>
      </c>
      <c r="DN163" s="20" t="s">
        <v>697</v>
      </c>
      <c r="DO163" s="22" t="s">
        <v>499</v>
      </c>
      <c r="DP163" s="59">
        <v>8866278400</v>
      </c>
      <c r="DQ163" s="22" t="s">
        <v>512</v>
      </c>
      <c r="DR163" s="22">
        <v>0</v>
      </c>
      <c r="DS163" s="22" t="s">
        <v>499</v>
      </c>
      <c r="DT163" s="22">
        <v>0</v>
      </c>
      <c r="DU163" s="21">
        <v>0</v>
      </c>
      <c r="DV163" s="21">
        <v>0</v>
      </c>
      <c r="DW163" s="22" t="s">
        <v>694</v>
      </c>
      <c r="DX163" s="25" t="s">
        <v>695</v>
      </c>
      <c r="DY163" s="25" t="s">
        <v>694</v>
      </c>
      <c r="DZ163" s="22">
        <v>0</v>
      </c>
      <c r="EA163" s="22">
        <v>4945</v>
      </c>
      <c r="EB163" s="22">
        <v>0</v>
      </c>
      <c r="EC163" s="22" t="s">
        <v>496</v>
      </c>
      <c r="ED163" s="22" t="s">
        <v>694</v>
      </c>
      <c r="EE163" s="22">
        <v>0</v>
      </c>
      <c r="EF163" s="22">
        <v>0</v>
      </c>
      <c r="EG163" s="22">
        <v>0</v>
      </c>
      <c r="EH163" s="25">
        <v>28857095</v>
      </c>
      <c r="EI163" s="21">
        <v>0</v>
      </c>
      <c r="EJ163" s="21">
        <v>0</v>
      </c>
      <c r="EK163" s="21">
        <v>0</v>
      </c>
      <c r="EL163" s="22">
        <v>0</v>
      </c>
      <c r="EM163" s="22">
        <v>0</v>
      </c>
      <c r="EN163" s="22">
        <v>0</v>
      </c>
      <c r="EO163" s="22">
        <v>0</v>
      </c>
      <c r="EP163" s="22">
        <v>0</v>
      </c>
      <c r="EQ163" s="21">
        <v>683</v>
      </c>
      <c r="ER163" s="22">
        <v>902</v>
      </c>
      <c r="ES163" s="21">
        <v>683</v>
      </c>
      <c r="ET163" s="21">
        <v>0</v>
      </c>
      <c r="EU163" s="22" t="s">
        <v>490</v>
      </c>
      <c r="EV163" s="22" t="s">
        <v>517</v>
      </c>
      <c r="EW163" s="22">
        <v>0</v>
      </c>
      <c r="EX163" s="22">
        <v>0</v>
      </c>
      <c r="EY163" s="22">
        <v>0</v>
      </c>
      <c r="EZ163" s="22">
        <v>0</v>
      </c>
      <c r="FA163" s="22" t="s">
        <v>490</v>
      </c>
      <c r="FB163" s="22">
        <v>0</v>
      </c>
      <c r="FC163" s="22">
        <v>0</v>
      </c>
      <c r="FD163" s="22">
        <v>0</v>
      </c>
      <c r="FE163" s="22">
        <v>-1</v>
      </c>
      <c r="FF163" s="22">
        <v>0</v>
      </c>
      <c r="FG163" s="22">
        <v>0</v>
      </c>
      <c r="FH163" s="22">
        <v>0</v>
      </c>
      <c r="FI163" s="22" t="s">
        <v>491</v>
      </c>
      <c r="FJ163" s="22">
        <v>0</v>
      </c>
      <c r="FK163" s="22">
        <v>0</v>
      </c>
      <c r="FL163" s="22">
        <v>0</v>
      </c>
      <c r="FM163" s="21">
        <v>0</v>
      </c>
      <c r="FN163" s="22">
        <v>0</v>
      </c>
      <c r="FO163" s="22">
        <v>0</v>
      </c>
      <c r="FP163" s="22">
        <v>0</v>
      </c>
      <c r="FQ163" s="22">
        <v>0</v>
      </c>
      <c r="FR163" s="22">
        <v>0</v>
      </c>
      <c r="FS163" s="25" t="s">
        <v>20</v>
      </c>
      <c r="FT163" s="22">
        <v>0</v>
      </c>
      <c r="FU163" s="26">
        <v>43055.595023148147</v>
      </c>
      <c r="FV163" s="20">
        <v>0</v>
      </c>
      <c r="FW163" s="22">
        <v>0</v>
      </c>
      <c r="FX163" s="22">
        <v>0</v>
      </c>
      <c r="FY163" s="22">
        <v>0</v>
      </c>
      <c r="FZ163" s="22">
        <v>0</v>
      </c>
      <c r="GA163" s="33" t="s">
        <v>499</v>
      </c>
      <c r="GB163" s="4"/>
    </row>
    <row r="164" spans="1:184">
      <c r="A164" s="32">
        <v>43055</v>
      </c>
      <c r="B164" s="20">
        <v>43055.803414351853</v>
      </c>
      <c r="C164" s="21">
        <v>9985178</v>
      </c>
      <c r="D164" s="22" t="s">
        <v>749</v>
      </c>
      <c r="E164" s="22" t="s">
        <v>38</v>
      </c>
      <c r="F164" s="67">
        <v>8866378400</v>
      </c>
      <c r="G164" s="44"/>
      <c r="H164" s="44"/>
      <c r="I164" s="44"/>
      <c r="J164" s="44" t="s">
        <v>745</v>
      </c>
      <c r="K164" s="44"/>
      <c r="L164" s="44"/>
      <c r="M164" s="25" t="str">
        <f t="shared" si="36"/>
        <v>MATCH</v>
      </c>
      <c r="N164" s="64">
        <v>3869000</v>
      </c>
      <c r="O164" s="25" t="str">
        <f t="shared" si="37"/>
        <v>MATCH</v>
      </c>
      <c r="P164" s="64">
        <v>3869000</v>
      </c>
      <c r="Q164" s="68">
        <v>43055</v>
      </c>
      <c r="R164" s="68">
        <v>43055.803414351853</v>
      </c>
      <c r="S164" s="44" t="s">
        <v>132</v>
      </c>
      <c r="T164" s="44"/>
      <c r="U164" s="44" t="s">
        <v>744</v>
      </c>
      <c r="V164" s="44"/>
      <c r="W164" s="44"/>
      <c r="X164" s="25" t="str">
        <f t="shared" si="38"/>
        <v>MATCH</v>
      </c>
      <c r="Y164" s="69">
        <v>7514734</v>
      </c>
      <c r="Z164" s="25" t="str">
        <f t="shared" si="39"/>
        <v>MATCH</v>
      </c>
      <c r="AA164" s="44" t="s">
        <v>1</v>
      </c>
      <c r="AB164" s="44" t="s">
        <v>3</v>
      </c>
      <c r="AC164" s="44"/>
      <c r="AD164" s="44" t="s">
        <v>22</v>
      </c>
      <c r="AE164" s="44" t="s">
        <v>64</v>
      </c>
      <c r="AF164" s="44" t="s">
        <v>20</v>
      </c>
      <c r="AG164" s="44"/>
      <c r="AH164" s="44"/>
      <c r="AI164" s="44" t="s">
        <v>33</v>
      </c>
      <c r="AJ164" s="44" t="s">
        <v>20</v>
      </c>
      <c r="AK164" s="44" t="s">
        <v>33</v>
      </c>
      <c r="AL164" s="44"/>
      <c r="AM164" s="44"/>
      <c r="AN164" s="44"/>
      <c r="AO164" s="44"/>
      <c r="AP164" s="44"/>
      <c r="AQ164" s="25" t="str">
        <f t="shared" si="40"/>
        <v>MATCH</v>
      </c>
      <c r="AR164" s="44" t="s">
        <v>694</v>
      </c>
      <c r="AS164" s="44"/>
      <c r="AT164" s="25" t="str">
        <f t="shared" si="41"/>
        <v>MATCH</v>
      </c>
      <c r="AU164" s="44" t="s">
        <v>695</v>
      </c>
      <c r="AV164" s="44"/>
      <c r="AW164" s="44"/>
      <c r="AX164" s="44"/>
      <c r="AY164" s="44"/>
      <c r="AZ164" s="44" t="s">
        <v>747</v>
      </c>
      <c r="BA164" s="44" t="s">
        <v>747</v>
      </c>
      <c r="BB164" s="44"/>
      <c r="BC164" s="44"/>
      <c r="BD164" s="44"/>
      <c r="BE164" s="44"/>
      <c r="BF164" s="44" t="s">
        <v>743</v>
      </c>
      <c r="BG164" s="44" t="s">
        <v>743</v>
      </c>
      <c r="BH164" s="44"/>
      <c r="BI164" s="44"/>
      <c r="BJ164" s="44"/>
      <c r="BK164" s="44"/>
      <c r="BL164" s="44"/>
      <c r="BM164" s="44"/>
      <c r="BN164" s="44"/>
      <c r="BO164" s="44"/>
      <c r="BP164" s="44"/>
      <c r="BQ164" s="44"/>
      <c r="BR164" s="44" t="s">
        <v>130</v>
      </c>
      <c r="BS164" s="44" t="s">
        <v>117</v>
      </c>
      <c r="BT164" s="44" t="s">
        <v>0</v>
      </c>
      <c r="BU164" s="44" t="s">
        <v>4</v>
      </c>
      <c r="BV164" s="44" t="s">
        <v>116</v>
      </c>
      <c r="BW164" s="44" t="s">
        <v>129</v>
      </c>
      <c r="BX164" s="25" t="str">
        <f t="shared" si="42"/>
        <v>MATCH</v>
      </c>
      <c r="BY164" s="69">
        <v>28857098</v>
      </c>
      <c r="BZ164" s="25" t="str">
        <f t="shared" si="43"/>
        <v>MATCH</v>
      </c>
      <c r="CA164" s="22" t="s">
        <v>3</v>
      </c>
      <c r="CB164" s="22"/>
      <c r="CC164" s="22"/>
      <c r="CD164" s="22" t="s">
        <v>23</v>
      </c>
      <c r="CE164" s="22" t="s">
        <v>22</v>
      </c>
      <c r="CF164" s="22"/>
      <c r="CG164" s="22"/>
      <c r="CH164" s="22"/>
      <c r="CI164" s="22" t="s">
        <v>21</v>
      </c>
      <c r="CJ164" s="22" t="s">
        <v>1</v>
      </c>
      <c r="CK164" s="22"/>
      <c r="CL164" s="34"/>
      <c r="CM164" s="51"/>
      <c r="CN164" s="54">
        <f>LOOKUP(Y164,SACM!$A$2:$A$163,SACM!$A$2:$A$163)</f>
        <v>7514734</v>
      </c>
      <c r="CO164" s="24">
        <v>43055</v>
      </c>
      <c r="CP164" s="21">
        <v>728</v>
      </c>
      <c r="CQ164" s="21">
        <v>0</v>
      </c>
      <c r="CR164" s="21">
        <v>0</v>
      </c>
      <c r="CS164" s="21">
        <v>0</v>
      </c>
      <c r="CT164" s="21">
        <v>0</v>
      </c>
      <c r="CU164" s="21">
        <v>0</v>
      </c>
      <c r="CV164" s="21">
        <f t="shared" si="44"/>
        <v>3869000</v>
      </c>
      <c r="CW164" s="23">
        <v>-3869000</v>
      </c>
      <c r="CX164" s="22">
        <v>0</v>
      </c>
      <c r="CY164" s="21">
        <v>0</v>
      </c>
      <c r="CZ164" s="20">
        <v>43055.591666666667</v>
      </c>
      <c r="DA164" s="22" t="s">
        <v>501</v>
      </c>
      <c r="DB164" s="21">
        <v>6833314</v>
      </c>
      <c r="DC164" s="22" t="s">
        <v>724</v>
      </c>
      <c r="DD164" s="21">
        <v>0</v>
      </c>
      <c r="DE164" s="21">
        <v>0</v>
      </c>
      <c r="DF164" s="22">
        <v>0</v>
      </c>
      <c r="DG164" s="21">
        <v>0</v>
      </c>
      <c r="DH164" s="22" t="s">
        <v>490</v>
      </c>
      <c r="DI164" s="22">
        <v>0</v>
      </c>
      <c r="DJ164" s="22">
        <v>0</v>
      </c>
      <c r="DK164" s="22">
        <v>0</v>
      </c>
      <c r="DL164" s="22" t="s">
        <v>499</v>
      </c>
      <c r="DM164" s="26">
        <v>43055.595092592594</v>
      </c>
      <c r="DN164" s="20" t="s">
        <v>697</v>
      </c>
      <c r="DO164" s="22" t="s">
        <v>499</v>
      </c>
      <c r="DP164" s="59">
        <v>8866378400</v>
      </c>
      <c r="DQ164" s="22" t="s">
        <v>512</v>
      </c>
      <c r="DR164" s="22">
        <v>0</v>
      </c>
      <c r="DS164" s="22" t="s">
        <v>499</v>
      </c>
      <c r="DT164" s="22">
        <v>0</v>
      </c>
      <c r="DU164" s="21">
        <v>0</v>
      </c>
      <c r="DV164" s="21">
        <v>0</v>
      </c>
      <c r="DW164" s="22" t="s">
        <v>694</v>
      </c>
      <c r="DX164" s="25" t="s">
        <v>695</v>
      </c>
      <c r="DY164" s="25" t="s">
        <v>694</v>
      </c>
      <c r="DZ164" s="22">
        <v>0</v>
      </c>
      <c r="EA164" s="22">
        <v>4948</v>
      </c>
      <c r="EB164" s="22">
        <v>0</v>
      </c>
      <c r="EC164" s="22" t="s">
        <v>496</v>
      </c>
      <c r="ED164" s="22" t="s">
        <v>694</v>
      </c>
      <c r="EE164" s="22">
        <v>0</v>
      </c>
      <c r="EF164" s="22">
        <v>0</v>
      </c>
      <c r="EG164" s="22">
        <v>0</v>
      </c>
      <c r="EH164" s="25">
        <v>28857098</v>
      </c>
      <c r="EI164" s="21">
        <v>0</v>
      </c>
      <c r="EJ164" s="21">
        <v>0</v>
      </c>
      <c r="EK164" s="21">
        <v>0</v>
      </c>
      <c r="EL164" s="22">
        <v>0</v>
      </c>
      <c r="EM164" s="22">
        <v>0</v>
      </c>
      <c r="EN164" s="22">
        <v>0</v>
      </c>
      <c r="EO164" s="22">
        <v>0</v>
      </c>
      <c r="EP164" s="22">
        <v>0</v>
      </c>
      <c r="EQ164" s="21">
        <v>683</v>
      </c>
      <c r="ER164" s="22">
        <v>902</v>
      </c>
      <c r="ES164" s="21">
        <v>683</v>
      </c>
      <c r="ET164" s="21">
        <v>0</v>
      </c>
      <c r="EU164" s="22" t="s">
        <v>490</v>
      </c>
      <c r="EV164" s="22" t="s">
        <v>517</v>
      </c>
      <c r="EW164" s="22">
        <v>0</v>
      </c>
      <c r="EX164" s="22">
        <v>0</v>
      </c>
      <c r="EY164" s="22">
        <v>0</v>
      </c>
      <c r="EZ164" s="22">
        <v>0</v>
      </c>
      <c r="FA164" s="22" t="s">
        <v>490</v>
      </c>
      <c r="FB164" s="22">
        <v>0</v>
      </c>
      <c r="FC164" s="22">
        <v>0</v>
      </c>
      <c r="FD164" s="22">
        <v>0</v>
      </c>
      <c r="FE164" s="22">
        <v>-1</v>
      </c>
      <c r="FF164" s="22">
        <v>0</v>
      </c>
      <c r="FG164" s="22">
        <v>0</v>
      </c>
      <c r="FH164" s="22">
        <v>0</v>
      </c>
      <c r="FI164" s="22" t="s">
        <v>491</v>
      </c>
      <c r="FJ164" s="22">
        <v>0</v>
      </c>
      <c r="FK164" s="22">
        <v>0</v>
      </c>
      <c r="FL164" s="22">
        <v>0</v>
      </c>
      <c r="FM164" s="21">
        <v>0</v>
      </c>
      <c r="FN164" s="22">
        <v>0</v>
      </c>
      <c r="FO164" s="22">
        <v>0</v>
      </c>
      <c r="FP164" s="22">
        <v>0</v>
      </c>
      <c r="FQ164" s="22">
        <v>0</v>
      </c>
      <c r="FR164" s="22">
        <v>0</v>
      </c>
      <c r="FS164" s="25" t="s">
        <v>20</v>
      </c>
      <c r="FT164" s="22">
        <v>0</v>
      </c>
      <c r="FU164" s="26">
        <v>43055.595092592594</v>
      </c>
      <c r="FV164" s="20">
        <v>0</v>
      </c>
      <c r="FW164" s="22">
        <v>0</v>
      </c>
      <c r="FX164" s="22">
        <v>0</v>
      </c>
      <c r="FY164" s="22">
        <v>0</v>
      </c>
      <c r="FZ164" s="22">
        <v>0</v>
      </c>
      <c r="GA164" s="33" t="s">
        <v>499</v>
      </c>
      <c r="GB164" s="4"/>
    </row>
    <row r="165" spans="1:184">
      <c r="A165" s="32">
        <v>43055</v>
      </c>
      <c r="B165" s="20">
        <v>43055.803483796299</v>
      </c>
      <c r="C165" s="21">
        <v>9985180</v>
      </c>
      <c r="D165" s="22" t="s">
        <v>748</v>
      </c>
      <c r="E165" s="22" t="s">
        <v>38</v>
      </c>
      <c r="F165" s="67">
        <v>8866438400</v>
      </c>
      <c r="G165" s="44"/>
      <c r="H165" s="44"/>
      <c r="I165" s="44"/>
      <c r="J165" s="44" t="s">
        <v>745</v>
      </c>
      <c r="K165" s="44"/>
      <c r="L165" s="44"/>
      <c r="M165" s="25" t="str">
        <f t="shared" si="36"/>
        <v>MATCH</v>
      </c>
      <c r="N165" s="64">
        <v>907000</v>
      </c>
      <c r="O165" s="25" t="str">
        <f t="shared" ref="O165:O167" si="45">IF(N165=CV165,"MATCH","DIFFERENCE")</f>
        <v>MATCH</v>
      </c>
      <c r="P165" s="64">
        <v>907000</v>
      </c>
      <c r="Q165" s="68">
        <v>43055</v>
      </c>
      <c r="R165" s="68">
        <v>43055.803483796299</v>
      </c>
      <c r="S165" s="44" t="s">
        <v>132</v>
      </c>
      <c r="T165" s="44"/>
      <c r="U165" s="44" t="s">
        <v>744</v>
      </c>
      <c r="V165" s="44"/>
      <c r="W165" s="44"/>
      <c r="X165" s="25" t="str">
        <f t="shared" si="38"/>
        <v>MATCH</v>
      </c>
      <c r="Y165" s="69">
        <v>7514736</v>
      </c>
      <c r="Z165" s="25" t="str">
        <f t="shared" ref="Z165:Z167" si="46">IF(Y165=CN165,"MATCH","DIFFERENCE")</f>
        <v>MATCH</v>
      </c>
      <c r="AA165" s="44" t="s">
        <v>1</v>
      </c>
      <c r="AB165" s="44" t="s">
        <v>3</v>
      </c>
      <c r="AC165" s="44"/>
      <c r="AD165" s="44" t="s">
        <v>22</v>
      </c>
      <c r="AE165" s="44" t="s">
        <v>64</v>
      </c>
      <c r="AF165" s="44" t="s">
        <v>20</v>
      </c>
      <c r="AG165" s="44"/>
      <c r="AH165" s="44"/>
      <c r="AI165" s="44" t="s">
        <v>33</v>
      </c>
      <c r="AJ165" s="44" t="s">
        <v>20</v>
      </c>
      <c r="AK165" s="44" t="s">
        <v>33</v>
      </c>
      <c r="AL165" s="44"/>
      <c r="AM165" s="44"/>
      <c r="AN165" s="44"/>
      <c r="AO165" s="44"/>
      <c r="AP165" s="44"/>
      <c r="AQ165" s="25" t="str">
        <f t="shared" si="40"/>
        <v>MATCH</v>
      </c>
      <c r="AR165" s="44" t="s">
        <v>694</v>
      </c>
      <c r="AS165" s="44"/>
      <c r="AT165" s="25" t="str">
        <f t="shared" si="41"/>
        <v>MATCH</v>
      </c>
      <c r="AU165" s="44" t="s">
        <v>695</v>
      </c>
      <c r="AV165" s="44"/>
      <c r="AW165" s="44"/>
      <c r="AX165" s="44"/>
      <c r="AY165" s="44"/>
      <c r="AZ165" s="44" t="s">
        <v>747</v>
      </c>
      <c r="BA165" s="44" t="s">
        <v>747</v>
      </c>
      <c r="BB165" s="44"/>
      <c r="BC165" s="44"/>
      <c r="BD165" s="44"/>
      <c r="BE165" s="44"/>
      <c r="BF165" s="44" t="s">
        <v>743</v>
      </c>
      <c r="BG165" s="44" t="s">
        <v>743</v>
      </c>
      <c r="BH165" s="44"/>
      <c r="BI165" s="44"/>
      <c r="BJ165" s="44"/>
      <c r="BK165" s="44"/>
      <c r="BL165" s="44"/>
      <c r="BM165" s="44"/>
      <c r="BN165" s="44"/>
      <c r="BO165" s="44"/>
      <c r="BP165" s="44"/>
      <c r="BQ165" s="44"/>
      <c r="BR165" s="44" t="s">
        <v>130</v>
      </c>
      <c r="BS165" s="44" t="s">
        <v>117</v>
      </c>
      <c r="BT165" s="44" t="s">
        <v>0</v>
      </c>
      <c r="BU165" s="44" t="s">
        <v>4</v>
      </c>
      <c r="BV165" s="44" t="s">
        <v>116</v>
      </c>
      <c r="BW165" s="44" t="s">
        <v>129</v>
      </c>
      <c r="BX165" s="25" t="str">
        <f t="shared" si="42"/>
        <v>MATCH</v>
      </c>
      <c r="BY165" s="69">
        <v>28857100</v>
      </c>
      <c r="BZ165" s="25" t="str">
        <f t="shared" ref="BZ165:BZ167" si="47">IF(BY165=EH165,"MATCH","DIFFERENCE")</f>
        <v>MATCH</v>
      </c>
      <c r="CA165" s="22" t="s">
        <v>3</v>
      </c>
      <c r="CB165" s="22"/>
      <c r="CC165" s="22"/>
      <c r="CD165" s="22" t="s">
        <v>23</v>
      </c>
      <c r="CE165" s="22" t="s">
        <v>22</v>
      </c>
      <c r="CF165" s="22"/>
      <c r="CG165" s="22"/>
      <c r="CH165" s="22"/>
      <c r="CI165" s="22" t="s">
        <v>21</v>
      </c>
      <c r="CJ165" s="22" t="s">
        <v>1</v>
      </c>
      <c r="CK165" s="22"/>
      <c r="CL165" s="34"/>
      <c r="CM165" s="51"/>
      <c r="CN165" s="54">
        <f>LOOKUP(Y165,SACM!$A$2:$A$163,SACM!$A$2:$A$163)</f>
        <v>7514736</v>
      </c>
      <c r="CO165" s="24">
        <v>43055</v>
      </c>
      <c r="CP165" s="21">
        <v>728</v>
      </c>
      <c r="CQ165" s="21">
        <v>0</v>
      </c>
      <c r="CR165" s="21">
        <v>0</v>
      </c>
      <c r="CS165" s="21">
        <v>0</v>
      </c>
      <c r="CT165" s="21">
        <v>0</v>
      </c>
      <c r="CU165" s="21">
        <v>0</v>
      </c>
      <c r="CV165" s="21">
        <f t="shared" ref="CV165:CV167" si="48">CW165*-1</f>
        <v>907000</v>
      </c>
      <c r="CW165" s="23">
        <v>-907000</v>
      </c>
      <c r="CX165" s="22">
        <v>0</v>
      </c>
      <c r="CY165" s="21">
        <v>0</v>
      </c>
      <c r="CZ165" s="20">
        <v>43055.591666666667</v>
      </c>
      <c r="DA165" s="22" t="s">
        <v>501</v>
      </c>
      <c r="DB165" s="21">
        <v>6833316</v>
      </c>
      <c r="DC165" s="22" t="s">
        <v>720</v>
      </c>
      <c r="DD165" s="21">
        <v>0</v>
      </c>
      <c r="DE165" s="21">
        <v>0</v>
      </c>
      <c r="DF165" s="22">
        <v>0</v>
      </c>
      <c r="DG165" s="21">
        <v>0</v>
      </c>
      <c r="DH165" s="22" t="s">
        <v>490</v>
      </c>
      <c r="DI165" s="22">
        <v>0</v>
      </c>
      <c r="DJ165" s="22">
        <v>0</v>
      </c>
      <c r="DK165" s="22">
        <v>0</v>
      </c>
      <c r="DL165" s="22" t="s">
        <v>499</v>
      </c>
      <c r="DM165" s="26">
        <v>43055.59516203704</v>
      </c>
      <c r="DN165" s="20" t="s">
        <v>697</v>
      </c>
      <c r="DO165" s="22" t="s">
        <v>499</v>
      </c>
      <c r="DP165" s="59">
        <v>8866438400</v>
      </c>
      <c r="DQ165" s="22" t="s">
        <v>512</v>
      </c>
      <c r="DR165" s="22">
        <v>0</v>
      </c>
      <c r="DS165" s="22" t="s">
        <v>499</v>
      </c>
      <c r="DT165" s="22">
        <v>0</v>
      </c>
      <c r="DU165" s="21">
        <v>0</v>
      </c>
      <c r="DV165" s="21">
        <v>0</v>
      </c>
      <c r="DW165" s="22" t="s">
        <v>694</v>
      </c>
      <c r="DX165" s="25" t="s">
        <v>695</v>
      </c>
      <c r="DY165" s="25" t="s">
        <v>694</v>
      </c>
      <c r="DZ165" s="22">
        <v>0</v>
      </c>
      <c r="EA165" s="22">
        <v>4963</v>
      </c>
      <c r="EB165" s="22">
        <v>0</v>
      </c>
      <c r="EC165" s="22" t="s">
        <v>496</v>
      </c>
      <c r="ED165" s="22" t="s">
        <v>694</v>
      </c>
      <c r="EE165" s="22">
        <v>0</v>
      </c>
      <c r="EF165" s="22">
        <v>0</v>
      </c>
      <c r="EG165" s="22">
        <v>0</v>
      </c>
      <c r="EH165" s="25">
        <v>28857100</v>
      </c>
      <c r="EI165" s="21">
        <v>0</v>
      </c>
      <c r="EJ165" s="21">
        <v>0</v>
      </c>
      <c r="EK165" s="21">
        <v>0</v>
      </c>
      <c r="EL165" s="22">
        <v>0</v>
      </c>
      <c r="EM165" s="22">
        <v>0</v>
      </c>
      <c r="EN165" s="22">
        <v>0</v>
      </c>
      <c r="EO165" s="22">
        <v>0</v>
      </c>
      <c r="EP165" s="22">
        <v>0</v>
      </c>
      <c r="EQ165" s="21">
        <v>683</v>
      </c>
      <c r="ER165" s="22">
        <v>902</v>
      </c>
      <c r="ES165" s="21">
        <v>683</v>
      </c>
      <c r="ET165" s="21">
        <v>0</v>
      </c>
      <c r="EU165" s="22" t="s">
        <v>490</v>
      </c>
      <c r="EV165" s="22" t="s">
        <v>517</v>
      </c>
      <c r="EW165" s="22">
        <v>0</v>
      </c>
      <c r="EX165" s="22">
        <v>0</v>
      </c>
      <c r="EY165" s="22">
        <v>0</v>
      </c>
      <c r="EZ165" s="22">
        <v>0</v>
      </c>
      <c r="FA165" s="22" t="s">
        <v>490</v>
      </c>
      <c r="FB165" s="22">
        <v>0</v>
      </c>
      <c r="FC165" s="22">
        <v>0</v>
      </c>
      <c r="FD165" s="22">
        <v>0</v>
      </c>
      <c r="FE165" s="22">
        <v>-1</v>
      </c>
      <c r="FF165" s="22">
        <v>0</v>
      </c>
      <c r="FG165" s="22">
        <v>0</v>
      </c>
      <c r="FH165" s="22">
        <v>0</v>
      </c>
      <c r="FI165" s="22" t="s">
        <v>491</v>
      </c>
      <c r="FJ165" s="22">
        <v>0</v>
      </c>
      <c r="FK165" s="22">
        <v>0</v>
      </c>
      <c r="FL165" s="22">
        <v>0</v>
      </c>
      <c r="FM165" s="21">
        <v>0</v>
      </c>
      <c r="FN165" s="22">
        <v>0</v>
      </c>
      <c r="FO165" s="22">
        <v>0</v>
      </c>
      <c r="FP165" s="22">
        <v>0</v>
      </c>
      <c r="FQ165" s="22">
        <v>0</v>
      </c>
      <c r="FR165" s="22">
        <v>0</v>
      </c>
      <c r="FS165" s="25" t="s">
        <v>20</v>
      </c>
      <c r="FT165" s="22">
        <v>0</v>
      </c>
      <c r="FU165" s="26">
        <v>43055.59516203704</v>
      </c>
      <c r="FV165" s="20">
        <v>0</v>
      </c>
      <c r="FW165" s="22">
        <v>0</v>
      </c>
      <c r="FX165" s="22">
        <v>0</v>
      </c>
      <c r="FY165" s="22">
        <v>0</v>
      </c>
      <c r="FZ165" s="22">
        <v>0</v>
      </c>
      <c r="GA165" s="33" t="s">
        <v>499</v>
      </c>
      <c r="GB165" s="4"/>
    </row>
    <row r="166" spans="1:184">
      <c r="A166" s="32">
        <v>43055</v>
      </c>
      <c r="B166" s="20">
        <v>43055.803587962961</v>
      </c>
      <c r="C166" s="21">
        <v>9985183</v>
      </c>
      <c r="D166" s="22" t="s">
        <v>746</v>
      </c>
      <c r="E166" s="22" t="s">
        <v>38</v>
      </c>
      <c r="F166" s="67" t="s">
        <v>715</v>
      </c>
      <c r="G166" s="44"/>
      <c r="H166" s="44"/>
      <c r="I166" s="44"/>
      <c r="J166" s="44" t="s">
        <v>745</v>
      </c>
      <c r="K166" s="44"/>
      <c r="L166" s="44"/>
      <c r="M166" s="25" t="str">
        <f t="shared" si="36"/>
        <v>MATCH</v>
      </c>
      <c r="N166" s="64">
        <v>516000</v>
      </c>
      <c r="O166" s="25" t="str">
        <f t="shared" si="45"/>
        <v>MATCH</v>
      </c>
      <c r="P166" s="64">
        <v>516000</v>
      </c>
      <c r="Q166" s="68">
        <v>43055</v>
      </c>
      <c r="R166" s="68">
        <v>43055.803587962961</v>
      </c>
      <c r="S166" s="44" t="s">
        <v>146</v>
      </c>
      <c r="T166" s="44"/>
      <c r="U166" s="44" t="s">
        <v>744</v>
      </c>
      <c r="V166" s="44"/>
      <c r="W166" s="44"/>
      <c r="X166" s="25" t="str">
        <f t="shared" si="38"/>
        <v>MATCH</v>
      </c>
      <c r="Y166" s="69">
        <v>7514739</v>
      </c>
      <c r="Z166" s="25" t="str">
        <f t="shared" si="46"/>
        <v>MATCH</v>
      </c>
      <c r="AA166" s="44" t="s">
        <v>1</v>
      </c>
      <c r="AB166" s="44" t="s">
        <v>3</v>
      </c>
      <c r="AC166" s="44"/>
      <c r="AD166" s="44" t="s">
        <v>22</v>
      </c>
      <c r="AE166" s="44" t="s">
        <v>34</v>
      </c>
      <c r="AF166" s="44" t="s">
        <v>20</v>
      </c>
      <c r="AG166" s="44"/>
      <c r="AH166" s="44"/>
      <c r="AI166" s="44" t="s">
        <v>33</v>
      </c>
      <c r="AJ166" s="44" t="s">
        <v>20</v>
      </c>
      <c r="AK166" s="44" t="s">
        <v>33</v>
      </c>
      <c r="AL166" s="44"/>
      <c r="AM166" s="44"/>
      <c r="AN166" s="44"/>
      <c r="AO166" s="44"/>
      <c r="AP166" s="44"/>
      <c r="AQ166" s="25" t="str">
        <f t="shared" si="40"/>
        <v>MATCH</v>
      </c>
      <c r="AR166" s="44" t="s">
        <v>694</v>
      </c>
      <c r="AS166" s="44"/>
      <c r="AT166" s="25" t="str">
        <f t="shared" si="41"/>
        <v>MATCH</v>
      </c>
      <c r="AU166" s="44" t="s">
        <v>695</v>
      </c>
      <c r="AV166" s="44"/>
      <c r="AW166" s="44"/>
      <c r="AX166" s="44"/>
      <c r="AY166" s="44"/>
      <c r="AZ166" s="44" t="s">
        <v>744</v>
      </c>
      <c r="BA166" s="44" t="s">
        <v>744</v>
      </c>
      <c r="BB166" s="44"/>
      <c r="BC166" s="44"/>
      <c r="BD166" s="44"/>
      <c r="BE166" s="44"/>
      <c r="BF166" s="44" t="s">
        <v>743</v>
      </c>
      <c r="BG166" s="44" t="s">
        <v>743</v>
      </c>
      <c r="BH166" s="44"/>
      <c r="BI166" s="44"/>
      <c r="BJ166" s="44"/>
      <c r="BK166" s="44"/>
      <c r="BL166" s="44"/>
      <c r="BM166" s="44"/>
      <c r="BN166" s="44"/>
      <c r="BO166" s="44"/>
      <c r="BP166" s="44"/>
      <c r="BQ166" s="44"/>
      <c r="BR166" s="44" t="s">
        <v>144</v>
      </c>
      <c r="BS166" s="44" t="s">
        <v>117</v>
      </c>
      <c r="BT166" s="44" t="s">
        <v>0</v>
      </c>
      <c r="BU166" s="44" t="s">
        <v>4</v>
      </c>
      <c r="BV166" s="44" t="s">
        <v>116</v>
      </c>
      <c r="BW166" s="44" t="s">
        <v>143</v>
      </c>
      <c r="BX166" s="25" t="str">
        <f t="shared" si="42"/>
        <v>MATCH</v>
      </c>
      <c r="BY166" s="69">
        <v>28857103</v>
      </c>
      <c r="BZ166" s="25" t="str">
        <f t="shared" si="47"/>
        <v>MATCH</v>
      </c>
      <c r="CA166" s="22" t="s">
        <v>3</v>
      </c>
      <c r="CB166" s="22"/>
      <c r="CC166" s="22"/>
      <c r="CD166" s="22" t="s">
        <v>23</v>
      </c>
      <c r="CE166" s="22" t="s">
        <v>22</v>
      </c>
      <c r="CF166" s="22"/>
      <c r="CG166" s="22"/>
      <c r="CH166" s="22"/>
      <c r="CI166" s="22" t="s">
        <v>21</v>
      </c>
      <c r="CJ166" s="22" t="s">
        <v>1</v>
      </c>
      <c r="CK166" s="22"/>
      <c r="CL166" s="34"/>
      <c r="CM166" s="51"/>
      <c r="CN166" s="54">
        <f>LOOKUP(Y166,SACM!$A$2:$A$163,SACM!$A$2:$A$163)</f>
        <v>7514739</v>
      </c>
      <c r="CO166" s="24">
        <v>43055</v>
      </c>
      <c r="CP166" s="21">
        <v>788</v>
      </c>
      <c r="CQ166" s="21">
        <v>0</v>
      </c>
      <c r="CR166" s="21">
        <v>0</v>
      </c>
      <c r="CS166" s="21">
        <v>0</v>
      </c>
      <c r="CT166" s="21">
        <v>0</v>
      </c>
      <c r="CU166" s="21">
        <v>0</v>
      </c>
      <c r="CV166" s="21">
        <f t="shared" si="48"/>
        <v>516000</v>
      </c>
      <c r="CW166" s="23">
        <v>-516000</v>
      </c>
      <c r="CX166" s="22">
        <v>0</v>
      </c>
      <c r="CY166" s="21">
        <v>0</v>
      </c>
      <c r="CZ166" s="20">
        <v>43055.591666666667</v>
      </c>
      <c r="DA166" s="22" t="s">
        <v>501</v>
      </c>
      <c r="DB166" s="21">
        <v>6833319</v>
      </c>
      <c r="DC166" s="22" t="s">
        <v>716</v>
      </c>
      <c r="DD166" s="21">
        <v>0</v>
      </c>
      <c r="DE166" s="21">
        <v>0</v>
      </c>
      <c r="DF166" s="22">
        <v>0</v>
      </c>
      <c r="DG166" s="21">
        <v>0</v>
      </c>
      <c r="DH166" s="22" t="s">
        <v>490</v>
      </c>
      <c r="DI166" s="22">
        <v>0</v>
      </c>
      <c r="DJ166" s="22">
        <v>0</v>
      </c>
      <c r="DK166" s="22">
        <v>0</v>
      </c>
      <c r="DL166" s="22" t="s">
        <v>499</v>
      </c>
      <c r="DM166" s="26">
        <v>43055.595266203702</v>
      </c>
      <c r="DN166" s="20" t="s">
        <v>697</v>
      </c>
      <c r="DO166" s="22" t="s">
        <v>499</v>
      </c>
      <c r="DP166" s="59" t="s">
        <v>715</v>
      </c>
      <c r="DQ166" s="22" t="s">
        <v>710</v>
      </c>
      <c r="DR166" s="22">
        <v>0</v>
      </c>
      <c r="DS166" s="22" t="s">
        <v>499</v>
      </c>
      <c r="DT166" s="22">
        <v>0</v>
      </c>
      <c r="DU166" s="21">
        <v>0</v>
      </c>
      <c r="DV166" s="21">
        <v>0</v>
      </c>
      <c r="DW166" s="22" t="s">
        <v>694</v>
      </c>
      <c r="DX166" s="25" t="s">
        <v>695</v>
      </c>
      <c r="DY166" s="25" t="s">
        <v>694</v>
      </c>
      <c r="DZ166" s="22">
        <v>0</v>
      </c>
      <c r="EA166" s="22">
        <v>4929</v>
      </c>
      <c r="EB166" s="22">
        <v>0</v>
      </c>
      <c r="EC166" s="22" t="s">
        <v>496</v>
      </c>
      <c r="ED166" s="22" t="s">
        <v>694</v>
      </c>
      <c r="EE166" s="22">
        <v>0</v>
      </c>
      <c r="EF166" s="22">
        <v>0</v>
      </c>
      <c r="EG166" s="22">
        <v>0</v>
      </c>
      <c r="EH166" s="25">
        <v>28857103</v>
      </c>
      <c r="EI166" s="21">
        <v>0</v>
      </c>
      <c r="EJ166" s="21">
        <v>0</v>
      </c>
      <c r="EK166" s="21">
        <v>0</v>
      </c>
      <c r="EL166" s="22">
        <v>0</v>
      </c>
      <c r="EM166" s="22">
        <v>0</v>
      </c>
      <c r="EN166" s="22">
        <v>0</v>
      </c>
      <c r="EO166" s="22">
        <v>0</v>
      </c>
      <c r="EP166" s="22">
        <v>0</v>
      </c>
      <c r="EQ166" s="21">
        <v>683</v>
      </c>
      <c r="ER166" s="22">
        <v>902</v>
      </c>
      <c r="ES166" s="21">
        <v>683</v>
      </c>
      <c r="ET166" s="21">
        <v>0</v>
      </c>
      <c r="EU166" s="22" t="s">
        <v>490</v>
      </c>
      <c r="EV166" s="22" t="s">
        <v>517</v>
      </c>
      <c r="EW166" s="22">
        <v>0</v>
      </c>
      <c r="EX166" s="22">
        <v>0</v>
      </c>
      <c r="EY166" s="22">
        <v>0</v>
      </c>
      <c r="EZ166" s="22">
        <v>0</v>
      </c>
      <c r="FA166" s="22" t="s">
        <v>490</v>
      </c>
      <c r="FB166" s="22">
        <v>0</v>
      </c>
      <c r="FC166" s="22">
        <v>0</v>
      </c>
      <c r="FD166" s="22">
        <v>0</v>
      </c>
      <c r="FE166" s="22">
        <v>-1</v>
      </c>
      <c r="FF166" s="22">
        <v>0</v>
      </c>
      <c r="FG166" s="22">
        <v>0</v>
      </c>
      <c r="FH166" s="22">
        <v>0</v>
      </c>
      <c r="FI166" s="22" t="s">
        <v>491</v>
      </c>
      <c r="FJ166" s="22">
        <v>0</v>
      </c>
      <c r="FK166" s="22">
        <v>0</v>
      </c>
      <c r="FL166" s="22">
        <v>0</v>
      </c>
      <c r="FM166" s="21">
        <v>0</v>
      </c>
      <c r="FN166" s="22">
        <v>0</v>
      </c>
      <c r="FO166" s="22">
        <v>0</v>
      </c>
      <c r="FP166" s="22">
        <v>0</v>
      </c>
      <c r="FQ166" s="22">
        <v>0</v>
      </c>
      <c r="FR166" s="22">
        <v>0</v>
      </c>
      <c r="FS166" s="25" t="s">
        <v>20</v>
      </c>
      <c r="FT166" s="22">
        <v>0</v>
      </c>
      <c r="FU166" s="26">
        <v>43055.595266203702</v>
      </c>
      <c r="FV166" s="20">
        <v>0</v>
      </c>
      <c r="FW166" s="22">
        <v>0</v>
      </c>
      <c r="FX166" s="22">
        <v>0</v>
      </c>
      <c r="FY166" s="22">
        <v>0</v>
      </c>
      <c r="FZ166" s="22">
        <v>0</v>
      </c>
      <c r="GA166" s="33" t="s">
        <v>499</v>
      </c>
      <c r="GB166" s="4"/>
    </row>
    <row r="167" spans="1:184" ht="10.8" thickBot="1">
      <c r="A167" s="37">
        <v>43055</v>
      </c>
      <c r="B167" s="38">
        <v>43055.803726851853</v>
      </c>
      <c r="C167" s="39">
        <v>9985187</v>
      </c>
      <c r="D167" s="40" t="s">
        <v>742</v>
      </c>
      <c r="E167" s="40" t="s">
        <v>38</v>
      </c>
      <c r="F167" s="77" t="s">
        <v>78</v>
      </c>
      <c r="G167" s="46"/>
      <c r="H167" s="46"/>
      <c r="I167" s="46"/>
      <c r="J167" s="46" t="s">
        <v>741</v>
      </c>
      <c r="K167" s="46"/>
      <c r="L167" s="46"/>
      <c r="M167" s="25" t="str">
        <f t="shared" si="36"/>
        <v>MATCH</v>
      </c>
      <c r="N167" s="66">
        <v>6255000</v>
      </c>
      <c r="O167" s="25" t="str">
        <f t="shared" si="45"/>
        <v>MATCH</v>
      </c>
      <c r="P167" s="66">
        <v>6255000</v>
      </c>
      <c r="Q167" s="73">
        <v>43055</v>
      </c>
      <c r="R167" s="73">
        <v>43055.803726851853</v>
      </c>
      <c r="S167" s="46" t="s">
        <v>76</v>
      </c>
      <c r="T167" s="46"/>
      <c r="U167" s="46" t="s">
        <v>740</v>
      </c>
      <c r="V167" s="46"/>
      <c r="W167" s="46"/>
      <c r="X167" s="25" t="str">
        <f t="shared" si="38"/>
        <v>MATCH</v>
      </c>
      <c r="Y167" s="74">
        <v>7514743</v>
      </c>
      <c r="Z167" s="25" t="str">
        <f t="shared" si="46"/>
        <v>MATCH</v>
      </c>
      <c r="AA167" s="46" t="s">
        <v>1</v>
      </c>
      <c r="AB167" s="46" t="s">
        <v>3</v>
      </c>
      <c r="AC167" s="46"/>
      <c r="AD167" s="46" t="s">
        <v>23</v>
      </c>
      <c r="AE167" s="46" t="s">
        <v>34</v>
      </c>
      <c r="AF167" s="46" t="s">
        <v>20</v>
      </c>
      <c r="AG167" s="46"/>
      <c r="AH167" s="46"/>
      <c r="AI167" s="46" t="s">
        <v>33</v>
      </c>
      <c r="AJ167" s="46" t="s">
        <v>20</v>
      </c>
      <c r="AK167" s="46" t="s">
        <v>33</v>
      </c>
      <c r="AL167" s="46"/>
      <c r="AM167" s="46"/>
      <c r="AN167" s="46"/>
      <c r="AO167" s="46"/>
      <c r="AP167" s="46"/>
      <c r="AQ167" s="25" t="str">
        <f t="shared" si="40"/>
        <v>MATCH</v>
      </c>
      <c r="AR167" s="46" t="s">
        <v>694</v>
      </c>
      <c r="AS167" s="46"/>
      <c r="AT167" s="25" t="str">
        <f t="shared" si="41"/>
        <v>MATCH</v>
      </c>
      <c r="AU167" s="46" t="s">
        <v>695</v>
      </c>
      <c r="AV167" s="46"/>
      <c r="AW167" s="46"/>
      <c r="AX167" s="46"/>
      <c r="AY167" s="46"/>
      <c r="AZ167" s="46" t="s">
        <v>740</v>
      </c>
      <c r="BA167" s="46" t="s">
        <v>740</v>
      </c>
      <c r="BB167" s="46"/>
      <c r="BC167" s="46"/>
      <c r="BD167" s="46"/>
      <c r="BE167" s="46"/>
      <c r="BF167" s="46" t="s">
        <v>45</v>
      </c>
      <c r="BG167" s="46" t="s">
        <v>45</v>
      </c>
      <c r="BH167" s="46"/>
      <c r="BI167" s="46"/>
      <c r="BJ167" s="46"/>
      <c r="BK167" s="46"/>
      <c r="BL167" s="46"/>
      <c r="BM167" s="46"/>
      <c r="BN167" s="46"/>
      <c r="BO167" s="46"/>
      <c r="BP167" s="46"/>
      <c r="BQ167" s="46"/>
      <c r="BR167" s="46"/>
      <c r="BS167" s="46"/>
      <c r="BT167" s="46"/>
      <c r="BU167" s="46"/>
      <c r="BV167" s="46"/>
      <c r="BW167" s="46" t="s">
        <v>68</v>
      </c>
      <c r="BX167" s="25" t="str">
        <f t="shared" si="42"/>
        <v>MATCH</v>
      </c>
      <c r="BY167" s="74">
        <v>28857109</v>
      </c>
      <c r="BZ167" s="25" t="str">
        <f t="shared" si="47"/>
        <v>MATCH</v>
      </c>
      <c r="CA167" s="40"/>
      <c r="CB167" s="40"/>
      <c r="CC167" s="40"/>
      <c r="CD167" s="40" t="s">
        <v>23</v>
      </c>
      <c r="CE167" s="40" t="s">
        <v>22</v>
      </c>
      <c r="CF167" s="40"/>
      <c r="CG167" s="40"/>
      <c r="CH167" s="40"/>
      <c r="CI167" s="40" t="s">
        <v>21</v>
      </c>
      <c r="CJ167" s="40" t="s">
        <v>1</v>
      </c>
      <c r="CK167" s="40"/>
      <c r="CL167" s="58"/>
      <c r="CM167" s="51"/>
      <c r="CN167" s="56">
        <f>LOOKUP(Y167,SACM!$A$2:$A$163,SACM!$A$2:$A$163)</f>
        <v>7514743</v>
      </c>
      <c r="CO167" s="42">
        <v>43055</v>
      </c>
      <c r="CP167" s="39">
        <v>814</v>
      </c>
      <c r="CQ167" s="39">
        <v>0</v>
      </c>
      <c r="CR167" s="39">
        <v>0</v>
      </c>
      <c r="CS167" s="39">
        <v>0</v>
      </c>
      <c r="CT167" s="39">
        <v>0</v>
      </c>
      <c r="CU167" s="39">
        <v>0</v>
      </c>
      <c r="CV167" s="21">
        <f t="shared" si="48"/>
        <v>6255000</v>
      </c>
      <c r="CW167" s="41">
        <v>-6255000</v>
      </c>
      <c r="CX167" s="40">
        <v>0</v>
      </c>
      <c r="CY167" s="39">
        <v>0</v>
      </c>
      <c r="CZ167" s="38">
        <v>43055.591666666667</v>
      </c>
      <c r="DA167" s="40" t="s">
        <v>501</v>
      </c>
      <c r="DB167" s="39">
        <v>6833323</v>
      </c>
      <c r="DC167" s="40" t="s">
        <v>556</v>
      </c>
      <c r="DD167" s="39">
        <v>0</v>
      </c>
      <c r="DE167" s="39">
        <v>0</v>
      </c>
      <c r="DF167" s="40">
        <v>0</v>
      </c>
      <c r="DG167" s="39">
        <v>0</v>
      </c>
      <c r="DH167" s="40" t="s">
        <v>490</v>
      </c>
      <c r="DI167" s="40">
        <v>0</v>
      </c>
      <c r="DJ167" s="40">
        <v>0</v>
      </c>
      <c r="DK167" s="40">
        <v>0</v>
      </c>
      <c r="DL167" s="40" t="s">
        <v>499</v>
      </c>
      <c r="DM167" s="78">
        <v>43055.595405092594</v>
      </c>
      <c r="DN167" s="38" t="s">
        <v>697</v>
      </c>
      <c r="DO167" s="40" t="s">
        <v>499</v>
      </c>
      <c r="DP167" s="79" t="s">
        <v>78</v>
      </c>
      <c r="DQ167" s="40" t="s">
        <v>518</v>
      </c>
      <c r="DR167" s="40">
        <v>0</v>
      </c>
      <c r="DS167" s="40" t="s">
        <v>499</v>
      </c>
      <c r="DT167" s="40">
        <v>0</v>
      </c>
      <c r="DU167" s="39">
        <v>0</v>
      </c>
      <c r="DV167" s="39">
        <v>0</v>
      </c>
      <c r="DW167" s="40" t="s">
        <v>694</v>
      </c>
      <c r="DX167" s="43" t="s">
        <v>695</v>
      </c>
      <c r="DY167" s="43" t="s">
        <v>694</v>
      </c>
      <c r="DZ167" s="40">
        <v>0</v>
      </c>
      <c r="EA167" s="40">
        <v>4991</v>
      </c>
      <c r="EB167" s="40">
        <v>0</v>
      </c>
      <c r="EC167" s="40" t="s">
        <v>496</v>
      </c>
      <c r="ED167" s="40" t="s">
        <v>694</v>
      </c>
      <c r="EE167" s="40">
        <v>0</v>
      </c>
      <c r="EF167" s="40">
        <v>0</v>
      </c>
      <c r="EG167" s="40">
        <v>0</v>
      </c>
      <c r="EH167" s="43">
        <v>28857109</v>
      </c>
      <c r="EI167" s="39">
        <v>0</v>
      </c>
      <c r="EJ167" s="39">
        <v>0</v>
      </c>
      <c r="EK167" s="39">
        <v>0</v>
      </c>
      <c r="EL167" s="40">
        <v>0</v>
      </c>
      <c r="EM167" s="40">
        <v>0</v>
      </c>
      <c r="EN167" s="40">
        <v>0</v>
      </c>
      <c r="EO167" s="40">
        <v>0</v>
      </c>
      <c r="EP167" s="40">
        <v>0</v>
      </c>
      <c r="EQ167" s="39">
        <v>683</v>
      </c>
      <c r="ER167" s="40">
        <v>902</v>
      </c>
      <c r="ES167" s="39">
        <v>683</v>
      </c>
      <c r="ET167" s="39">
        <v>0</v>
      </c>
      <c r="EU167" s="40" t="s">
        <v>490</v>
      </c>
      <c r="EV167" s="40" t="s">
        <v>517</v>
      </c>
      <c r="EW167" s="40">
        <v>0</v>
      </c>
      <c r="EX167" s="40">
        <v>0</v>
      </c>
      <c r="EY167" s="40">
        <v>0</v>
      </c>
      <c r="EZ167" s="40">
        <v>0</v>
      </c>
      <c r="FA167" s="40" t="s">
        <v>490</v>
      </c>
      <c r="FB167" s="40">
        <v>0</v>
      </c>
      <c r="FC167" s="40">
        <v>0</v>
      </c>
      <c r="FD167" s="40">
        <v>0</v>
      </c>
      <c r="FE167" s="40">
        <v>-1</v>
      </c>
      <c r="FF167" s="40">
        <v>0</v>
      </c>
      <c r="FG167" s="40">
        <v>0</v>
      </c>
      <c r="FH167" s="40">
        <v>0</v>
      </c>
      <c r="FI167" s="40" t="s">
        <v>491</v>
      </c>
      <c r="FJ167" s="40">
        <v>0</v>
      </c>
      <c r="FK167" s="40">
        <v>0</v>
      </c>
      <c r="FL167" s="40">
        <v>0</v>
      </c>
      <c r="FM167" s="39">
        <v>0</v>
      </c>
      <c r="FN167" s="40">
        <v>0</v>
      </c>
      <c r="FO167" s="40">
        <v>0</v>
      </c>
      <c r="FP167" s="40">
        <v>0</v>
      </c>
      <c r="FQ167" s="40">
        <v>0</v>
      </c>
      <c r="FR167" s="40">
        <v>0</v>
      </c>
      <c r="FS167" s="43" t="s">
        <v>20</v>
      </c>
      <c r="FT167" s="40">
        <v>0</v>
      </c>
      <c r="FU167" s="78">
        <v>43055.595405092594</v>
      </c>
      <c r="FV167" s="38">
        <v>0</v>
      </c>
      <c r="FW167" s="40">
        <v>0</v>
      </c>
      <c r="FX167" s="40">
        <v>0</v>
      </c>
      <c r="FY167" s="40">
        <v>0</v>
      </c>
      <c r="FZ167" s="40">
        <v>0</v>
      </c>
      <c r="GA167" s="81" t="s">
        <v>499</v>
      </c>
      <c r="GB167" s="4"/>
    </row>
  </sheetData>
  <autoFilter ref="A4:GB167">
    <sortState ref="A5:GB167">
      <sortCondition ref="BZ4:BZ167"/>
    </sortState>
  </autoFilter>
  <mergeCells count="4">
    <mergeCell ref="CN1:GA2"/>
    <mergeCell ref="CN3:GA3"/>
    <mergeCell ref="A1:CL2"/>
    <mergeCell ref="A3:CL3"/>
  </mergeCells>
  <pageMargins left="0.7" right="0.7" top="0.75" bottom="0.75" header="0.3" footer="0.3"/>
  <pageSetup scale="3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64"/>
  <sheetViews>
    <sheetView tabSelected="1" workbookViewId="0">
      <pane ySplit="2" topLeftCell="A3" activePane="bottomLeft" state="frozen"/>
      <selection pane="bottomLeft" activeCell="G192" sqref="G192"/>
    </sheetView>
  </sheetViews>
  <sheetFormatPr defaultRowHeight="10.199999999999999"/>
  <cols>
    <col min="1" max="1" width="7.77734375" style="3" customWidth="1"/>
    <col min="2" max="2" width="8.6640625" style="3" customWidth="1"/>
    <col min="3" max="3" width="15.88671875" style="3" customWidth="1"/>
    <col min="4" max="4" width="15.88671875" style="3" bestFit="1" customWidth="1"/>
    <col min="5" max="5" width="13.88671875" style="3" customWidth="1"/>
    <col min="6" max="6" width="15.44140625" style="3" customWidth="1"/>
    <col min="7" max="7" width="18.77734375" style="3" customWidth="1"/>
    <col min="8" max="8" width="16.5546875" style="3" customWidth="1"/>
    <col min="9" max="9" width="13.21875" style="3" customWidth="1"/>
    <col min="10" max="10" width="21" style="3" customWidth="1"/>
    <col min="11" max="11" width="14.44140625" style="3" customWidth="1"/>
    <col min="12" max="12" width="15.109375" style="3" customWidth="1"/>
    <col min="13" max="13" width="21.77734375" style="3" customWidth="1"/>
    <col min="14" max="14" width="21.44140625" style="3" customWidth="1"/>
    <col min="15" max="15" width="22.44140625" style="3" customWidth="1"/>
    <col min="16" max="16" width="21" style="3" customWidth="1"/>
    <col min="17" max="16384" width="8.88671875" style="3"/>
  </cols>
  <sheetData>
    <row r="1" spans="1:16" ht="10.8" thickBot="1">
      <c r="A1" s="161" t="s">
        <v>1121</v>
      </c>
      <c r="B1" s="162" t="s">
        <v>1122</v>
      </c>
      <c r="C1" s="161" t="s">
        <v>1123</v>
      </c>
      <c r="D1" s="162" t="s">
        <v>1124</v>
      </c>
      <c r="E1" s="175" t="s">
        <v>1125</v>
      </c>
      <c r="F1" s="167" t="s">
        <v>1126</v>
      </c>
      <c r="G1" s="175" t="s">
        <v>1127</v>
      </c>
      <c r="H1" s="167" t="s">
        <v>1128</v>
      </c>
      <c r="I1" s="167" t="s">
        <v>1128</v>
      </c>
      <c r="J1" s="167" t="s">
        <v>1128</v>
      </c>
      <c r="K1" s="161" t="s">
        <v>1129</v>
      </c>
      <c r="L1" s="162" t="s">
        <v>1130</v>
      </c>
      <c r="M1" s="161" t="s">
        <v>1131</v>
      </c>
      <c r="N1" s="162" t="s">
        <v>1132</v>
      </c>
      <c r="O1" s="161" t="s">
        <v>1133</v>
      </c>
      <c r="P1" s="162" t="s">
        <v>1134</v>
      </c>
    </row>
    <row r="2" spans="1:16" ht="42" customHeight="1" thickBot="1">
      <c r="A2" s="172" t="str">
        <f>"From SACM "&amp;SACM!A1</f>
        <v>From SACM ID</v>
      </c>
      <c r="B2" s="173" t="str">
        <f>"Found In BT "&amp;MERCURY!AB1</f>
        <v>Found In BT TRANSACTION_ID</v>
      </c>
      <c r="C2" s="172" t="str">
        <f>"From SACM "&amp;SACM!O1</f>
        <v>From SACM AMOUNT</v>
      </c>
      <c r="D2" s="173" t="str">
        <f>"Found In BT "&amp;MERCURY!S1</f>
        <v>Found In BT AMOUNT</v>
      </c>
      <c r="E2" s="172" t="str">
        <f>"From SACM "&amp;SACM!H1</f>
        <v>From SACM PAYMENT_DT</v>
      </c>
      <c r="F2" s="173" t="str">
        <f>"Found In BT "&amp;MERCURY!U1</f>
        <v>Found In BT SETTLE_DATE</v>
      </c>
      <c r="G2" s="172" t="str">
        <f>"From SACM "&amp;SACM!AH1</f>
        <v>From SACM TBA_ACCOUNT_NUMBER</v>
      </c>
      <c r="H2" s="173" t="str">
        <f>"Found In BT "&amp;MERCURY!L1</f>
        <v>Found In BT DEBIT_ACCOUNT</v>
      </c>
      <c r="I2" s="173" t="str">
        <f>"Found in BT "&amp;MERCURY!N1</f>
        <v>Found in BT DEBIT_MEMO_BU_NAME</v>
      </c>
      <c r="J2" s="173" t="s">
        <v>1136</v>
      </c>
      <c r="K2" s="172" t="str">
        <f>"From SACM "&amp;SACM!AZ1</f>
        <v>From SACM SWIFT_TRANSMISSION_ID</v>
      </c>
      <c r="L2" s="173" t="str">
        <f>"Found In BT "&amp;MERCURY!BX1</f>
        <v>Found In BT MESSAGE_USER_REFERENCE_IN</v>
      </c>
      <c r="M2" s="172" t="str">
        <f>"From SACM "&amp;SACM!AP1</f>
        <v>From SACM RELEASED_BY_USER</v>
      </c>
      <c r="N2" s="174" t="str">
        <f>"Found In BT "&amp;MERCURY!AU1</f>
        <v>Found In BT RELEASER</v>
      </c>
      <c r="O2" s="172" t="str">
        <f>"From SACM "&amp;SACM!AQ1</f>
        <v>From SACM MARK_FOR_RELEASE_BY_USER</v>
      </c>
      <c r="P2" s="173" t="str">
        <f>"Found In BT "&amp;MERCURY!AS1</f>
        <v>Found In BT APPROVER</v>
      </c>
    </row>
    <row r="3" spans="1:16">
      <c r="A3" s="163">
        <f>SACM!$A2</f>
        <v>7237491</v>
      </c>
      <c r="B3" s="164">
        <f>_xlfn.IFNA(VLOOKUP(A3,MERCURY!$AB$2:$AB$164,1,FALSE),"Not Found")</f>
        <v>7237491</v>
      </c>
      <c r="C3" s="163" t="str">
        <f>SACM!B2</f>
        <v>7237491:748,148</v>
      </c>
      <c r="D3" s="164" t="str">
        <f>_xlfn.IFNA(VLOOKUP(C3,MERCURY!$A$2:$A$164,1,FALSE),"Not Found")</f>
        <v>7237491:748,148</v>
      </c>
      <c r="E3" s="163" t="str">
        <f>SACM!C2</f>
        <v>7237491:11/16/2017</v>
      </c>
      <c r="F3" s="164" t="str">
        <f>_xlfn.IFNA(VLOOKUP(E3,MERCURY!B$2:B$164,1,FALSE),"Not Found")</f>
        <v>7237491:11/16/2017</v>
      </c>
      <c r="G3" s="163" t="str">
        <f>SACM!D2</f>
        <v>7237491:30897541</v>
      </c>
      <c r="H3" s="168" t="str">
        <f>_xlfn.IFNA(VLOOKUP(G3,MERCURY!C$2:C$164,1,FALSE),"Not Found")</f>
        <v>7237491:30897541</v>
      </c>
      <c r="I3" s="168"/>
      <c r="J3" s="168"/>
      <c r="K3" s="163" t="str">
        <f>SACM!E2</f>
        <v>7237491:28856940</v>
      </c>
      <c r="L3" s="164" t="str">
        <f>_xlfn.IFNA(VLOOKUP(K3,MERCURY!D$2:D$164,1,FALSE),"Not Found")</f>
        <v>7237491:28856940</v>
      </c>
      <c r="M3" s="163" t="str">
        <f>SACM!F2</f>
        <v>7237491:TEWS AIG, GRACE</v>
      </c>
      <c r="N3" s="164" t="str">
        <f>_xlfn.IFNA(VLOOKUP(M3,MERCURY!E$2:E$164,1,FALSE),"Not Found")</f>
        <v>7237491:TEWS AIG, GRACE</v>
      </c>
      <c r="O3" s="163" t="str">
        <f>SACM!G2</f>
        <v>7237491:FRENKEL, LUCIANA</v>
      </c>
      <c r="P3" s="164" t="str">
        <f>_xlfn.IFNA(VLOOKUP(O3,MERCURY!F$2:F$164,1,FALSE),"Not Found")</f>
        <v>7237491:FRENKEL, LUCIANA</v>
      </c>
    </row>
    <row r="4" spans="1:16">
      <c r="A4" s="163">
        <f>SACM!A3</f>
        <v>7377172</v>
      </c>
      <c r="B4" s="164">
        <f>_xlfn.IFNA(VLOOKUP(A4,MERCURY!$AB$2:$AB$164,1,FALSE),"Not Found")</f>
        <v>7377172</v>
      </c>
      <c r="C4" s="163" t="str">
        <f>SACM!B3</f>
        <v>7377172:220,107</v>
      </c>
      <c r="D4" s="164" t="str">
        <f>_xlfn.IFNA(VLOOKUP(C4,MERCURY!$A$2:$A$164,1,FALSE),"Not Found")</f>
        <v>7377172:220,107</v>
      </c>
      <c r="E4" s="163" t="str">
        <f>SACM!C3</f>
        <v>7377172:11/16/2017</v>
      </c>
      <c r="F4" s="164" t="str">
        <f>_xlfn.IFNA(VLOOKUP(E4,MERCURY!B$2:B$164,1,FALSE),"Not Found")</f>
        <v>7377172:11/16/2017</v>
      </c>
      <c r="G4" s="163" t="str">
        <f>SACM!D3</f>
        <v>7377172:30897541</v>
      </c>
      <c r="H4" s="168" t="str">
        <f>_xlfn.IFNA(VLOOKUP(G4,MERCURY!C$2:C$164,1,FALSE),"Not Found")</f>
        <v>7377172:30897541</v>
      </c>
      <c r="I4" s="168"/>
      <c r="J4" s="168"/>
      <c r="K4" s="163" t="str">
        <f>SACM!E3</f>
        <v>7377172:28856948</v>
      </c>
      <c r="L4" s="164" t="str">
        <f>_xlfn.IFNA(VLOOKUP(K4,MERCURY!D$2:D$164,1,FALSE),"Not Found")</f>
        <v>7377172:28856948</v>
      </c>
      <c r="M4" s="163" t="str">
        <f>SACM!F3</f>
        <v>7377172:TEWS AIG, GRACE</v>
      </c>
      <c r="N4" s="164" t="str">
        <f>_xlfn.IFNA(VLOOKUP(M4,MERCURY!E$2:E$164,1,FALSE),"Not Found")</f>
        <v>7377172:TEWS AIG, GRACE</v>
      </c>
      <c r="O4" s="163" t="str">
        <f>SACM!G3</f>
        <v>7377172:FRENKEL, LUCIANA</v>
      </c>
      <c r="P4" s="164" t="str">
        <f>_xlfn.IFNA(VLOOKUP(O4,MERCURY!F$2:F$164,1,FALSE),"Not Found")</f>
        <v>7377172:FRENKEL, LUCIANA</v>
      </c>
    </row>
    <row r="5" spans="1:16">
      <c r="A5" s="163">
        <f>SACM!A4</f>
        <v>7378585</v>
      </c>
      <c r="B5" s="164">
        <f>_xlfn.IFNA(VLOOKUP(A5,MERCURY!$AB$2:$AB$164,1,FALSE),"Not Found")</f>
        <v>7378585</v>
      </c>
      <c r="C5" s="163" t="str">
        <f>SACM!B4</f>
        <v>7378585:42,760</v>
      </c>
      <c r="D5" s="164" t="str">
        <f>_xlfn.IFNA(VLOOKUP(C5,MERCURY!$A$2:$A$164,1,FALSE),"Not Found")</f>
        <v>7378585:42,760</v>
      </c>
      <c r="E5" s="163" t="str">
        <f>SACM!C4</f>
        <v>7378585:11/17/2017</v>
      </c>
      <c r="F5" s="164" t="str">
        <f>_xlfn.IFNA(VLOOKUP(E5,MERCURY!B$2:B$164,1,FALSE),"Not Found")</f>
        <v>7378585:11/17/2017</v>
      </c>
      <c r="G5" s="163" t="str">
        <f>SACM!D4</f>
        <v>7378585:13402762</v>
      </c>
      <c r="H5" s="168" t="str">
        <f>_xlfn.IFNA(VLOOKUP(G5,MERCURY!C$2:C$164,1,FALSE),"Not Found")</f>
        <v>7378585:13402762</v>
      </c>
      <c r="I5" s="168"/>
      <c r="J5" s="168"/>
      <c r="K5" s="163" t="str">
        <f>SACM!E4</f>
        <v>7378585:28857542</v>
      </c>
      <c r="L5" s="164" t="str">
        <f>_xlfn.IFNA(VLOOKUP(K5,MERCURY!D$2:D$164,1,FALSE),"Not Found")</f>
        <v>7378585:28857542</v>
      </c>
      <c r="M5" s="163" t="str">
        <f>SACM!F4</f>
        <v>7378585:ENG, KEITH</v>
      </c>
      <c r="N5" s="164" t="str">
        <f>_xlfn.IFNA(VLOOKUP(M5,MERCURY!E$2:E$164,1,FALSE),"Not Found")</f>
        <v>7378585:ENG, KEITH</v>
      </c>
      <c r="O5" s="163" t="str">
        <f>SACM!G4</f>
        <v>7378585:STEENHUISEN AIG, ERIC</v>
      </c>
      <c r="P5" s="164" t="str">
        <f>_xlfn.IFNA(VLOOKUP(O5,MERCURY!F$2:F$164,1,FALSE),"Not Found")</f>
        <v>7378585:STEENHUISEN AIG, ERIC</v>
      </c>
    </row>
    <row r="6" spans="1:16">
      <c r="A6" s="163">
        <f>SACM!A5</f>
        <v>7498167</v>
      </c>
      <c r="B6" s="164">
        <f>_xlfn.IFNA(VLOOKUP(A6,MERCURY!$AB$2:$AB$164,1,FALSE),"Not Found")</f>
        <v>7498167</v>
      </c>
      <c r="C6" s="163" t="str">
        <f>SACM!B5</f>
        <v>7498167:455,082,920</v>
      </c>
      <c r="D6" s="164" t="str">
        <f>_xlfn.IFNA(VLOOKUP(C6,MERCURY!$A$2:$A$164,1,FALSE),"Not Found")</f>
        <v>7498167:455,082,920</v>
      </c>
      <c r="E6" s="163" t="str">
        <f>SACM!C5</f>
        <v>7498167:11/17/2017</v>
      </c>
      <c r="F6" s="164" t="str">
        <f>_xlfn.IFNA(VLOOKUP(E6,MERCURY!B$2:B$164,1,FALSE),"Not Found")</f>
        <v>7498167:11/17/2017</v>
      </c>
      <c r="G6" s="163" t="str">
        <f>SACM!D5</f>
        <v>7498167:41449320</v>
      </c>
      <c r="H6" s="168" t="str">
        <f>_xlfn.IFNA(VLOOKUP(G6,MERCURY!C$2:C$164,1,FALSE),"Not Found")</f>
        <v>7498167:41449320</v>
      </c>
      <c r="I6" s="168"/>
      <c r="J6" s="168"/>
      <c r="K6" s="163" t="str">
        <f>SACM!E5</f>
        <v>7498167:28852471</v>
      </c>
      <c r="L6" s="164" t="str">
        <f>_xlfn.IFNA(VLOOKUP(K6,MERCURY!D$2:D$164,1,FALSE),"Not Found")</f>
        <v>7498167:28852471</v>
      </c>
      <c r="M6" s="163" t="str">
        <f>SACM!F5</f>
        <v>7498167:CONWAY AIG, MARK</v>
      </c>
      <c r="N6" s="164" t="str">
        <f>_xlfn.IFNA(VLOOKUP(M6,MERCURY!E$2:E$164,1,FALSE),"Not Found")</f>
        <v>7498167:CONWAY AIG, MARK</v>
      </c>
      <c r="O6" s="163" t="str">
        <f>SACM!G5</f>
        <v>7498167:LITTLE AIG, GARETH</v>
      </c>
      <c r="P6" s="164" t="str">
        <f>_xlfn.IFNA(VLOOKUP(O6,MERCURY!F$2:F$164,1,FALSE),"Not Found")</f>
        <v>7498167:LITTLE AIG, GARETH</v>
      </c>
    </row>
    <row r="7" spans="1:16">
      <c r="A7" s="163">
        <f>SACM!A6</f>
        <v>7498181</v>
      </c>
      <c r="B7" s="164">
        <f>_xlfn.IFNA(VLOOKUP(A7,MERCURY!$AB$2:$AB$164,1,FALSE),"Not Found")</f>
        <v>7498181</v>
      </c>
      <c r="C7" s="163" t="str">
        <f>SACM!B6</f>
        <v>7498181:4,000,000</v>
      </c>
      <c r="D7" s="164" t="str">
        <f>_xlfn.IFNA(VLOOKUP(C7,MERCURY!$A$2:$A$164,1,FALSE),"Not Found")</f>
        <v>7498181:4,000,000</v>
      </c>
      <c r="E7" s="163" t="str">
        <f>SACM!C6</f>
        <v>7498181:11/17/2017</v>
      </c>
      <c r="F7" s="164" t="str">
        <f>_xlfn.IFNA(VLOOKUP(E7,MERCURY!B$2:B$164,1,FALSE),"Not Found")</f>
        <v>7498181:11/17/2017</v>
      </c>
      <c r="G7" s="163" t="str">
        <f>SACM!D6</f>
        <v>7498181:30897541</v>
      </c>
      <c r="H7" s="168" t="str">
        <f>_xlfn.IFNA(VLOOKUP(G7,MERCURY!C$2:C$164,1,FALSE),"Not Found")</f>
        <v>7498181:30897541</v>
      </c>
      <c r="I7" s="168"/>
      <c r="J7" s="168"/>
      <c r="K7" s="163" t="str">
        <f>SACM!E6</f>
        <v>7498181:28852496</v>
      </c>
      <c r="L7" s="164" t="str">
        <f>_xlfn.IFNA(VLOOKUP(K7,MERCURY!D$2:D$164,1,FALSE),"Not Found")</f>
        <v>7498181:28852496</v>
      </c>
      <c r="M7" s="163" t="str">
        <f>SACM!F6</f>
        <v>7498181:CONWAY AIG, MARK</v>
      </c>
      <c r="N7" s="164" t="str">
        <f>_xlfn.IFNA(VLOOKUP(M7,MERCURY!E$2:E$164,1,FALSE),"Not Found")</f>
        <v>7498181:CONWAY AIG, MARK</v>
      </c>
      <c r="O7" s="163" t="str">
        <f>SACM!G6</f>
        <v>7498181:LITTLE AIG, GARETH</v>
      </c>
      <c r="P7" s="164" t="str">
        <f>_xlfn.IFNA(VLOOKUP(O7,MERCURY!F$2:F$164,1,FALSE),"Not Found")</f>
        <v>7498181:LITTLE AIG, GARETH</v>
      </c>
    </row>
    <row r="8" spans="1:16">
      <c r="A8" s="163">
        <f>SACM!A7</f>
        <v>7506934</v>
      </c>
      <c r="B8" s="164">
        <f>_xlfn.IFNA(VLOOKUP(A8,MERCURY!$AB$2:$AB$164,1,FALSE),"Not Found")</f>
        <v>7506934</v>
      </c>
      <c r="C8" s="163" t="str">
        <f>SACM!B7</f>
        <v>7506934:1,532,208</v>
      </c>
      <c r="D8" s="164" t="str">
        <f>_xlfn.IFNA(VLOOKUP(C8,MERCURY!$A$2:$A$164,1,FALSE),"Not Found")</f>
        <v>7506934:1,532,208</v>
      </c>
      <c r="E8" s="163" t="str">
        <f>SACM!C7</f>
        <v>7506934:11/16/2017</v>
      </c>
      <c r="F8" s="164" t="str">
        <f>_xlfn.IFNA(VLOOKUP(E8,MERCURY!B$2:B$164,1,FALSE),"Not Found")</f>
        <v>7506934:11/16/2017</v>
      </c>
      <c r="G8" s="163" t="str">
        <f>SACM!D7</f>
        <v>7506934:8901284513</v>
      </c>
      <c r="H8" s="168" t="str">
        <f>_xlfn.IFNA(VLOOKUP(G8,MERCURY!C$2:C$164,1,FALSE),"Not Found")</f>
        <v>7506934:8901284513</v>
      </c>
      <c r="I8" s="168"/>
      <c r="J8" s="168"/>
      <c r="K8" s="163" t="str">
        <f>SACM!E7</f>
        <v>7506934:28856643</v>
      </c>
      <c r="L8" s="164" t="str">
        <f>_xlfn.IFNA(VLOOKUP(K8,MERCURY!D$2:D$164,1,FALSE),"Not Found")</f>
        <v>7506934:28856643</v>
      </c>
      <c r="M8" s="163" t="str">
        <f>SACM!F7</f>
        <v>7506934:TEWS AIG, GRACE</v>
      </c>
      <c r="N8" s="164" t="str">
        <f>_xlfn.IFNA(VLOOKUP(M8,MERCURY!E$2:E$164,1,FALSE),"Not Found")</f>
        <v>7506934:TEWS AIG, GRACE</v>
      </c>
      <c r="O8" s="163" t="str">
        <f>SACM!G7</f>
        <v>7506934:FRENKEL, LUCIANA</v>
      </c>
      <c r="P8" s="164" t="str">
        <f>_xlfn.IFNA(VLOOKUP(O8,MERCURY!F$2:F$164,1,FALSE),"Not Found")</f>
        <v>7506934:FRENKEL, LUCIANA</v>
      </c>
    </row>
    <row r="9" spans="1:16">
      <c r="A9" s="163">
        <f>SACM!A8</f>
        <v>7509692</v>
      </c>
      <c r="B9" s="164">
        <f>_xlfn.IFNA(VLOOKUP(A9,MERCURY!$AB$2:$AB$164,1,FALSE),"Not Found")</f>
        <v>7509692</v>
      </c>
      <c r="C9" s="163" t="str">
        <f>SACM!B8</f>
        <v>7509692:286,541</v>
      </c>
      <c r="D9" s="164" t="str">
        <f>_xlfn.IFNA(VLOOKUP(C9,MERCURY!$A$2:$A$164,1,FALSE),"Not Found")</f>
        <v>7509692:286,541</v>
      </c>
      <c r="E9" s="163" t="str">
        <f>SACM!C8</f>
        <v>7509692:11/16/2017</v>
      </c>
      <c r="F9" s="164" t="str">
        <f>_xlfn.IFNA(VLOOKUP(E9,MERCURY!B$2:B$164,1,FALSE),"Not Found")</f>
        <v>7509692:11/16/2017</v>
      </c>
      <c r="G9" s="163" t="str">
        <f>SACM!D8</f>
        <v>7509692:9102475804</v>
      </c>
      <c r="H9" s="168" t="str">
        <f>_xlfn.IFNA(VLOOKUP(G9,MERCURY!C$2:C$164,1,FALSE),"Not Found")</f>
        <v>7509692:9102475804</v>
      </c>
      <c r="I9" s="168"/>
      <c r="J9" s="168"/>
      <c r="K9" s="163" t="str">
        <f>SACM!E8</f>
        <v>7509692:28855352</v>
      </c>
      <c r="L9" s="164" t="str">
        <f>_xlfn.IFNA(VLOOKUP(K9,MERCURY!D$2:D$164,1,FALSE),"Not Found")</f>
        <v>7509692:28855352</v>
      </c>
      <c r="M9" s="163" t="str">
        <f>SACM!F8</f>
        <v>7509692:ENG, KEITH</v>
      </c>
      <c r="N9" s="164" t="str">
        <f>_xlfn.IFNA(VLOOKUP(M9,MERCURY!E$2:E$164,1,FALSE),"Not Found")</f>
        <v>7509692:ENG, KEITH</v>
      </c>
      <c r="O9" s="163" t="str">
        <f>SACM!G8</f>
        <v>7509692:STEENHUISEN AIG, ERIC</v>
      </c>
      <c r="P9" s="164" t="str">
        <f>_xlfn.IFNA(VLOOKUP(O9,MERCURY!F$2:F$164,1,FALSE),"Not Found")</f>
        <v>7509692:STEENHUISEN AIG, ERIC</v>
      </c>
    </row>
    <row r="10" spans="1:16">
      <c r="A10" s="163">
        <f>SACM!A9</f>
        <v>7509728</v>
      </c>
      <c r="B10" s="164">
        <f>_xlfn.IFNA(VLOOKUP(A10,MERCURY!$AB$2:$AB$164,1,FALSE),"Not Found")</f>
        <v>7509728</v>
      </c>
      <c r="C10" s="163" t="str">
        <f>SACM!B9</f>
        <v>7509728:21,967</v>
      </c>
      <c r="D10" s="164" t="str">
        <f>_xlfn.IFNA(VLOOKUP(C10,MERCURY!$A$2:$A$164,1,FALSE),"Not Found")</f>
        <v>7509728:21,967</v>
      </c>
      <c r="E10" s="163" t="str">
        <f>SACM!C9</f>
        <v>7509728:11/16/2017</v>
      </c>
      <c r="F10" s="164" t="str">
        <f>_xlfn.IFNA(VLOOKUP(E10,MERCURY!B$2:B$164,1,FALSE),"Not Found")</f>
        <v>7509728:11/16/2017</v>
      </c>
      <c r="G10" s="163" t="str">
        <f>SACM!D9</f>
        <v>7509728:30897541</v>
      </c>
      <c r="H10" s="168" t="str">
        <f>_xlfn.IFNA(VLOOKUP(G10,MERCURY!C$2:C$164,1,FALSE),"Not Found")</f>
        <v>7509728:30897541</v>
      </c>
      <c r="I10" s="168"/>
      <c r="J10" s="168"/>
      <c r="K10" s="163" t="str">
        <f>SACM!E9</f>
        <v>7509728:28856953</v>
      </c>
      <c r="L10" s="164" t="str">
        <f>_xlfn.IFNA(VLOOKUP(K10,MERCURY!D$2:D$164,1,FALSE),"Not Found")</f>
        <v>7509728:28856953</v>
      </c>
      <c r="M10" s="163" t="str">
        <f>SACM!F9</f>
        <v>7509728:TEWS AIG, GRACE</v>
      </c>
      <c r="N10" s="164" t="str">
        <f>_xlfn.IFNA(VLOOKUP(M10,MERCURY!E$2:E$164,1,FALSE),"Not Found")</f>
        <v>7509728:TEWS AIG, GRACE</v>
      </c>
      <c r="O10" s="163" t="str">
        <f>SACM!G9</f>
        <v>7509728:STEENHUISEN AIG, ERIC</v>
      </c>
      <c r="P10" s="164" t="str">
        <f>_xlfn.IFNA(VLOOKUP(O10,MERCURY!F$2:F$164,1,FALSE),"Not Found")</f>
        <v>7509728:STEENHUISEN AIG, ERIC</v>
      </c>
    </row>
    <row r="11" spans="1:16">
      <c r="A11" s="163">
        <f>SACM!A10</f>
        <v>7509802</v>
      </c>
      <c r="B11" s="164">
        <f>_xlfn.IFNA(VLOOKUP(A11,MERCURY!$AB$2:$AB$164,1,FALSE),"Not Found")</f>
        <v>7509802</v>
      </c>
      <c r="C11" s="163" t="str">
        <f>SACM!B10</f>
        <v>7509802:7,558</v>
      </c>
      <c r="D11" s="164" t="str">
        <f>_xlfn.IFNA(VLOOKUP(C11,MERCURY!$A$2:$A$164,1,FALSE),"Not Found")</f>
        <v>7509802:7,558</v>
      </c>
      <c r="E11" s="163" t="str">
        <f>SACM!C10</f>
        <v>7509802:11/16/2017</v>
      </c>
      <c r="F11" s="164" t="str">
        <f>_xlfn.IFNA(VLOOKUP(E11,MERCURY!B$2:B$164,1,FALSE),"Not Found")</f>
        <v>7509802:11/16/2017</v>
      </c>
      <c r="G11" s="163" t="str">
        <f>SACM!D10</f>
        <v>7509802:8611824718</v>
      </c>
      <c r="H11" s="168" t="str">
        <f>_xlfn.IFNA(VLOOKUP(G11,MERCURY!C$2:C$164,1,FALSE),"Not Found")</f>
        <v>7509802:8611824718</v>
      </c>
      <c r="I11" s="168"/>
      <c r="J11" s="168"/>
      <c r="K11" s="163" t="str">
        <f>SACM!E10</f>
        <v>7509802:28855366</v>
      </c>
      <c r="L11" s="164" t="str">
        <f>_xlfn.IFNA(VLOOKUP(K11,MERCURY!D$2:D$164,1,FALSE),"Not Found")</f>
        <v>7509802:28855366</v>
      </c>
      <c r="M11" s="163" t="str">
        <f>SACM!F10</f>
        <v>7509802:ENG, KEITH</v>
      </c>
      <c r="N11" s="164" t="str">
        <f>_xlfn.IFNA(VLOOKUP(M11,MERCURY!E$2:E$164,1,FALSE),"Not Found")</f>
        <v>7509802:ENG, KEITH</v>
      </c>
      <c r="O11" s="163" t="str">
        <f>SACM!G10</f>
        <v>7509802:STEENHUISEN AIG, ERIC</v>
      </c>
      <c r="P11" s="164" t="str">
        <f>_xlfn.IFNA(VLOOKUP(O11,MERCURY!F$2:F$164,1,FALSE),"Not Found")</f>
        <v>7509802:STEENHUISEN AIG, ERIC</v>
      </c>
    </row>
    <row r="12" spans="1:16">
      <c r="A12" s="163">
        <f>SACM!A11</f>
        <v>7509803</v>
      </c>
      <c r="B12" s="164">
        <f>_xlfn.IFNA(VLOOKUP(A12,MERCURY!$AB$2:$AB$164,1,FALSE),"Not Found")</f>
        <v>7509803</v>
      </c>
      <c r="C12" s="163" t="str">
        <f>SACM!B11</f>
        <v>7509803:2,047</v>
      </c>
      <c r="D12" s="164" t="str">
        <f>_xlfn.IFNA(VLOOKUP(C12,MERCURY!$A$2:$A$164,1,FALSE),"Not Found")</f>
        <v>7509803:2,047</v>
      </c>
      <c r="E12" s="163" t="str">
        <f>SACM!C11</f>
        <v>7509803:11/16/2017</v>
      </c>
      <c r="F12" s="164" t="str">
        <f>_xlfn.IFNA(VLOOKUP(E12,MERCURY!B$2:B$164,1,FALSE),"Not Found")</f>
        <v>7509803:11/16/2017</v>
      </c>
      <c r="G12" s="163" t="str">
        <f>SACM!D11</f>
        <v>7509803:8611824718</v>
      </c>
      <c r="H12" s="168" t="str">
        <f>_xlfn.IFNA(VLOOKUP(G12,MERCURY!C$2:C$164,1,FALSE),"Not Found")</f>
        <v>7509803:8611824718</v>
      </c>
      <c r="I12" s="168"/>
      <c r="J12" s="168"/>
      <c r="K12" s="163" t="str">
        <f>SACM!E11</f>
        <v>7509803:28855368</v>
      </c>
      <c r="L12" s="164" t="str">
        <f>_xlfn.IFNA(VLOOKUP(K12,MERCURY!D$2:D$164,1,FALSE),"Not Found")</f>
        <v>7509803:28855368</v>
      </c>
      <c r="M12" s="163" t="str">
        <f>SACM!F11</f>
        <v>7509803:ENG, KEITH</v>
      </c>
      <c r="N12" s="164" t="str">
        <f>_xlfn.IFNA(VLOOKUP(M12,MERCURY!E$2:E$164,1,FALSE),"Not Found")</f>
        <v>7509803:ENG, KEITH</v>
      </c>
      <c r="O12" s="163" t="str">
        <f>SACM!G11</f>
        <v>7509803:STEENHUISEN AIG, ERIC</v>
      </c>
      <c r="P12" s="164" t="str">
        <f>_xlfn.IFNA(VLOOKUP(O12,MERCURY!F$2:F$164,1,FALSE),"Not Found")</f>
        <v>7509803:STEENHUISEN AIG, ERIC</v>
      </c>
    </row>
    <row r="13" spans="1:16">
      <c r="A13" s="163">
        <f>SACM!A12</f>
        <v>7510155</v>
      </c>
      <c r="B13" s="164">
        <f>_xlfn.IFNA(VLOOKUP(A13,MERCURY!$AB$2:$AB$164,1,FALSE),"Not Found")</f>
        <v>7510155</v>
      </c>
      <c r="C13" s="163" t="str">
        <f>SACM!B12</f>
        <v>7510155:35,165</v>
      </c>
      <c r="D13" s="164" t="str">
        <f>_xlfn.IFNA(VLOOKUP(C13,MERCURY!$A$2:$A$164,1,FALSE),"Not Found")</f>
        <v>7510155:35,165</v>
      </c>
      <c r="E13" s="163" t="str">
        <f>SACM!C12</f>
        <v>7510155:11/16/2017</v>
      </c>
      <c r="F13" s="164" t="str">
        <f>_xlfn.IFNA(VLOOKUP(E13,MERCURY!B$2:B$164,1,FALSE),"Not Found")</f>
        <v>7510155:11/16/2017</v>
      </c>
      <c r="G13" s="163" t="str">
        <f>SACM!D12</f>
        <v>7510155:30897541</v>
      </c>
      <c r="H13" s="168" t="str">
        <f>_xlfn.IFNA(VLOOKUP(G13,MERCURY!C$2:C$164,1,FALSE),"Not Found")</f>
        <v>7510155:30897541</v>
      </c>
      <c r="I13" s="168"/>
      <c r="J13" s="168"/>
      <c r="K13" s="163" t="str">
        <f>SACM!E12</f>
        <v>7510155:28856952</v>
      </c>
      <c r="L13" s="164" t="str">
        <f>_xlfn.IFNA(VLOOKUP(K13,MERCURY!D$2:D$164,1,FALSE),"Not Found")</f>
        <v>7510155:28856952</v>
      </c>
      <c r="M13" s="163" t="str">
        <f>SACM!F12</f>
        <v>7510155:TEWS AIG, GRACE</v>
      </c>
      <c r="N13" s="164" t="str">
        <f>_xlfn.IFNA(VLOOKUP(M13,MERCURY!E$2:E$164,1,FALSE),"Not Found")</f>
        <v>7510155:TEWS AIG, GRACE</v>
      </c>
      <c r="O13" s="163" t="str">
        <f>SACM!G12</f>
        <v>7510155:ENG, KEITH</v>
      </c>
      <c r="P13" s="164" t="str">
        <f>_xlfn.IFNA(VLOOKUP(O13,MERCURY!F$2:F$164,1,FALSE),"Not Found")</f>
        <v>7510155:ENG, KEITH</v>
      </c>
    </row>
    <row r="14" spans="1:16">
      <c r="A14" s="163">
        <f>SACM!A13</f>
        <v>7510181</v>
      </c>
      <c r="B14" s="164">
        <f>_xlfn.IFNA(VLOOKUP(A14,MERCURY!$AB$2:$AB$164,1,FALSE),"Not Found")</f>
        <v>7510181</v>
      </c>
      <c r="C14" s="163" t="str">
        <f>SACM!B13</f>
        <v>7510181:117,581</v>
      </c>
      <c r="D14" s="164" t="str">
        <f>_xlfn.IFNA(VLOOKUP(C14,MERCURY!$A$2:$A$164,1,FALSE),"Not Found")</f>
        <v>7510181:117,581</v>
      </c>
      <c r="E14" s="163" t="str">
        <f>SACM!C13</f>
        <v>7510181:11/16/2017</v>
      </c>
      <c r="F14" s="164" t="str">
        <f>_xlfn.IFNA(VLOOKUP(E14,MERCURY!B$2:B$164,1,FALSE),"Not Found")</f>
        <v>7510181:11/16/2017</v>
      </c>
      <c r="G14" s="163" t="str">
        <f>SACM!D13</f>
        <v>7510181:30897541</v>
      </c>
      <c r="H14" s="168" t="str">
        <f>_xlfn.IFNA(VLOOKUP(G14,MERCURY!C$2:C$164,1,FALSE),"Not Found")</f>
        <v>7510181:30897541</v>
      </c>
      <c r="I14" s="168"/>
      <c r="J14" s="168"/>
      <c r="K14" s="163" t="str">
        <f>SACM!E13</f>
        <v>7510181:28856950</v>
      </c>
      <c r="L14" s="164" t="str">
        <f>_xlfn.IFNA(VLOOKUP(K14,MERCURY!D$2:D$164,1,FALSE),"Not Found")</f>
        <v>7510181:28856950</v>
      </c>
      <c r="M14" s="163" t="str">
        <f>SACM!F13</f>
        <v>7510181:TEWS AIG, GRACE</v>
      </c>
      <c r="N14" s="164" t="str">
        <f>_xlfn.IFNA(VLOOKUP(M14,MERCURY!E$2:E$164,1,FALSE),"Not Found")</f>
        <v>7510181:TEWS AIG, GRACE</v>
      </c>
      <c r="O14" s="163" t="str">
        <f>SACM!G13</f>
        <v>7510181:ENG, KEITH</v>
      </c>
      <c r="P14" s="164" t="str">
        <f>_xlfn.IFNA(VLOOKUP(O14,MERCURY!F$2:F$164,1,FALSE),"Not Found")</f>
        <v>7510181:ENG, KEITH</v>
      </c>
    </row>
    <row r="15" spans="1:16">
      <c r="A15" s="163">
        <f>SACM!A14</f>
        <v>7510183</v>
      </c>
      <c r="B15" s="164">
        <f>_xlfn.IFNA(VLOOKUP(A15,MERCURY!$AB$2:$AB$164,1,FALSE),"Not Found")</f>
        <v>7510183</v>
      </c>
      <c r="C15" s="163" t="str">
        <f>SACM!B14</f>
        <v>7510183:873,571</v>
      </c>
      <c r="D15" s="164" t="str">
        <f>_xlfn.IFNA(VLOOKUP(C15,MERCURY!$A$2:$A$164,1,FALSE),"Not Found")</f>
        <v>7510183:873,571</v>
      </c>
      <c r="E15" s="163" t="str">
        <f>SACM!C14</f>
        <v>7510183:11/16/2017</v>
      </c>
      <c r="F15" s="164" t="str">
        <f>_xlfn.IFNA(VLOOKUP(E15,MERCURY!B$2:B$164,1,FALSE),"Not Found")</f>
        <v>7510183:11/16/2017</v>
      </c>
      <c r="G15" s="163" t="str">
        <f>SACM!D14</f>
        <v>7510183:30897541</v>
      </c>
      <c r="H15" s="168" t="str">
        <f>_xlfn.IFNA(VLOOKUP(G15,MERCURY!C$2:C$164,1,FALSE),"Not Found")</f>
        <v>7510183:30897541</v>
      </c>
      <c r="I15" s="168"/>
      <c r="J15" s="168"/>
      <c r="K15" s="163" t="str">
        <f>SACM!E14</f>
        <v>7510183:28856929</v>
      </c>
      <c r="L15" s="164" t="str">
        <f>_xlfn.IFNA(VLOOKUP(K15,MERCURY!D$2:D$164,1,FALSE),"Not Found")</f>
        <v>7510183:28856929</v>
      </c>
      <c r="M15" s="163" t="str">
        <f>SACM!F14</f>
        <v>7510183:TEWS AIG, GRACE</v>
      </c>
      <c r="N15" s="164" t="str">
        <f>_xlfn.IFNA(VLOOKUP(M15,MERCURY!E$2:E$164,1,FALSE),"Not Found")</f>
        <v>7510183:TEWS AIG, GRACE</v>
      </c>
      <c r="O15" s="163" t="str">
        <f>SACM!G14</f>
        <v>7510183:ENG, KEITH</v>
      </c>
      <c r="P15" s="164" t="str">
        <f>_xlfn.IFNA(VLOOKUP(O15,MERCURY!F$2:F$164,1,FALSE),"Not Found")</f>
        <v>7510183:ENG, KEITH</v>
      </c>
    </row>
    <row r="16" spans="1:16">
      <c r="A16" s="163">
        <f>SACM!A15</f>
        <v>7510184</v>
      </c>
      <c r="B16" s="164">
        <f>_xlfn.IFNA(VLOOKUP(A16,MERCURY!$AB$2:$AB$164,1,FALSE),"Not Found")</f>
        <v>7510184</v>
      </c>
      <c r="C16" s="163" t="str">
        <f>SACM!B15</f>
        <v>7510184:955,101</v>
      </c>
      <c r="D16" s="164" t="str">
        <f>_xlfn.IFNA(VLOOKUP(C16,MERCURY!$A$2:$A$164,1,FALSE),"Not Found")</f>
        <v>7510184:955,101</v>
      </c>
      <c r="E16" s="163" t="str">
        <f>SACM!C15</f>
        <v>7510184:11/16/2017</v>
      </c>
      <c r="F16" s="164" t="str">
        <f>_xlfn.IFNA(VLOOKUP(E16,MERCURY!B$2:B$164,1,FALSE),"Not Found")</f>
        <v>7510184:11/16/2017</v>
      </c>
      <c r="G16" s="163" t="str">
        <f>SACM!D15</f>
        <v>7510184:30897541</v>
      </c>
      <c r="H16" s="168" t="str">
        <f>_xlfn.IFNA(VLOOKUP(G16,MERCURY!C$2:C$164,1,FALSE),"Not Found")</f>
        <v>7510184:30897541</v>
      </c>
      <c r="I16" s="168"/>
      <c r="J16" s="168"/>
      <c r="K16" s="163" t="str">
        <f>SACM!E15</f>
        <v>7510184:28856927</v>
      </c>
      <c r="L16" s="164" t="str">
        <f>_xlfn.IFNA(VLOOKUP(K16,MERCURY!D$2:D$164,1,FALSE),"Not Found")</f>
        <v>7510184:28856927</v>
      </c>
      <c r="M16" s="163" t="str">
        <f>SACM!F15</f>
        <v>7510184:TEWS AIG, GRACE</v>
      </c>
      <c r="N16" s="164" t="str">
        <f>_xlfn.IFNA(VLOOKUP(M16,MERCURY!E$2:E$164,1,FALSE),"Not Found")</f>
        <v>7510184:TEWS AIG, GRACE</v>
      </c>
      <c r="O16" s="163" t="str">
        <f>SACM!G15</f>
        <v>7510184:ENG, KEITH</v>
      </c>
      <c r="P16" s="164" t="str">
        <f>_xlfn.IFNA(VLOOKUP(O16,MERCURY!F$2:F$164,1,FALSE),"Not Found")</f>
        <v>7510184:ENG, KEITH</v>
      </c>
    </row>
    <row r="17" spans="1:16">
      <c r="A17" s="163">
        <f>SACM!A16</f>
        <v>7510185</v>
      </c>
      <c r="B17" s="164">
        <f>_xlfn.IFNA(VLOOKUP(A17,MERCURY!$AB$2:$AB$164,1,FALSE),"Not Found")</f>
        <v>7510185</v>
      </c>
      <c r="C17" s="163" t="str">
        <f>SACM!B16</f>
        <v>7510185:647,120</v>
      </c>
      <c r="D17" s="164" t="str">
        <f>_xlfn.IFNA(VLOOKUP(C17,MERCURY!$A$2:$A$164,1,FALSE),"Not Found")</f>
        <v>7510185:647,120</v>
      </c>
      <c r="E17" s="163" t="str">
        <f>SACM!C16</f>
        <v>7510185:11/16/2017</v>
      </c>
      <c r="F17" s="164" t="str">
        <f>_xlfn.IFNA(VLOOKUP(E17,MERCURY!B$2:B$164,1,FALSE),"Not Found")</f>
        <v>7510185:11/16/2017</v>
      </c>
      <c r="G17" s="163" t="str">
        <f>SACM!D16</f>
        <v>7510185:30897541</v>
      </c>
      <c r="H17" s="168" t="str">
        <f>_xlfn.IFNA(VLOOKUP(G17,MERCURY!C$2:C$164,1,FALSE),"Not Found")</f>
        <v>7510185:30897541</v>
      </c>
      <c r="I17" s="168"/>
      <c r="J17" s="168"/>
      <c r="K17" s="163" t="str">
        <f>SACM!E16</f>
        <v>7510185:28856944</v>
      </c>
      <c r="L17" s="164" t="str">
        <f>_xlfn.IFNA(VLOOKUP(K17,MERCURY!D$2:D$164,1,FALSE),"Not Found")</f>
        <v>7510185:28856944</v>
      </c>
      <c r="M17" s="163" t="str">
        <f>SACM!F16</f>
        <v>7510185:TEWS AIG, GRACE</v>
      </c>
      <c r="N17" s="164" t="str">
        <f>_xlfn.IFNA(VLOOKUP(M17,MERCURY!E$2:E$164,1,FALSE),"Not Found")</f>
        <v>7510185:TEWS AIG, GRACE</v>
      </c>
      <c r="O17" s="163" t="str">
        <f>SACM!G16</f>
        <v>7510185:ENG, KEITH</v>
      </c>
      <c r="P17" s="164" t="str">
        <f>_xlfn.IFNA(VLOOKUP(O17,MERCURY!F$2:F$164,1,FALSE),"Not Found")</f>
        <v>7510185:ENG, KEITH</v>
      </c>
    </row>
    <row r="18" spans="1:16">
      <c r="A18" s="163">
        <f>SACM!A17</f>
        <v>7510209</v>
      </c>
      <c r="B18" s="164">
        <f>_xlfn.IFNA(VLOOKUP(A18,MERCURY!$AB$2:$AB$164,1,FALSE),"Not Found")</f>
        <v>7510209</v>
      </c>
      <c r="C18" s="163" t="str">
        <f>SACM!B17</f>
        <v>7510209:648,170</v>
      </c>
      <c r="D18" s="164" t="str">
        <f>_xlfn.IFNA(VLOOKUP(C18,MERCURY!$A$2:$A$164,1,FALSE),"Not Found")</f>
        <v>7510209:648,170</v>
      </c>
      <c r="E18" s="163" t="str">
        <f>SACM!C17</f>
        <v>7510209:11/16/2017</v>
      </c>
      <c r="F18" s="164" t="str">
        <f>_xlfn.IFNA(VLOOKUP(E18,MERCURY!B$2:B$164,1,FALSE),"Not Found")</f>
        <v>7510209:11/16/2017</v>
      </c>
      <c r="G18" s="163" t="str">
        <f>SACM!D17</f>
        <v>7510209:30897541</v>
      </c>
      <c r="H18" s="168" t="str">
        <f>_xlfn.IFNA(VLOOKUP(G18,MERCURY!C$2:C$164,1,FALSE),"Not Found")</f>
        <v>7510209:30897541</v>
      </c>
      <c r="I18" s="168"/>
      <c r="J18" s="168"/>
      <c r="K18" s="163" t="str">
        <f>SACM!E17</f>
        <v>7510209:28856942</v>
      </c>
      <c r="L18" s="164" t="str">
        <f>_xlfn.IFNA(VLOOKUP(K18,MERCURY!D$2:D$164,1,FALSE),"Not Found")</f>
        <v>7510209:28856942</v>
      </c>
      <c r="M18" s="163" t="str">
        <f>SACM!F17</f>
        <v>7510209:TEWS AIG, GRACE</v>
      </c>
      <c r="N18" s="164" t="str">
        <f>_xlfn.IFNA(VLOOKUP(M18,MERCURY!E$2:E$164,1,FALSE),"Not Found")</f>
        <v>7510209:TEWS AIG, GRACE</v>
      </c>
      <c r="O18" s="163" t="str">
        <f>SACM!G17</f>
        <v>7510209:STEENHUISEN AIG, ERIC</v>
      </c>
      <c r="P18" s="164" t="str">
        <f>_xlfn.IFNA(VLOOKUP(O18,MERCURY!F$2:F$164,1,FALSE),"Not Found")</f>
        <v>7510209:STEENHUISEN AIG, ERIC</v>
      </c>
    </row>
    <row r="19" spans="1:16">
      <c r="A19" s="163">
        <f>SACM!A18</f>
        <v>7510226</v>
      </c>
      <c r="B19" s="164">
        <f>_xlfn.IFNA(VLOOKUP(A19,MERCURY!$AB$2:$AB$164,1,FALSE),"Not Found")</f>
        <v>7510226</v>
      </c>
      <c r="C19" s="163" t="str">
        <f>SACM!B18</f>
        <v>7510226:149,700</v>
      </c>
      <c r="D19" s="164" t="str">
        <f>_xlfn.IFNA(VLOOKUP(C19,MERCURY!$A$2:$A$164,1,FALSE),"Not Found")</f>
        <v>7510226:149,700</v>
      </c>
      <c r="E19" s="163" t="str">
        <f>SACM!C18</f>
        <v>7510226:11/16/2017</v>
      </c>
      <c r="F19" s="164" t="str">
        <f>_xlfn.IFNA(VLOOKUP(E19,MERCURY!B$2:B$164,1,FALSE),"Not Found")</f>
        <v>7510226:11/16/2017</v>
      </c>
      <c r="G19" s="163" t="str">
        <f>SACM!D18</f>
        <v>7510226:30897541</v>
      </c>
      <c r="H19" s="168" t="str">
        <f>_xlfn.IFNA(VLOOKUP(G19,MERCURY!C$2:C$164,1,FALSE),"Not Found")</f>
        <v>7510226:30897541</v>
      </c>
      <c r="I19" s="168"/>
      <c r="J19" s="168"/>
      <c r="K19" s="163" t="str">
        <f>SACM!E18</f>
        <v>7510226:28856949</v>
      </c>
      <c r="L19" s="164" t="str">
        <f>_xlfn.IFNA(VLOOKUP(K19,MERCURY!D$2:D$164,1,FALSE),"Not Found")</f>
        <v>7510226:28856949</v>
      </c>
      <c r="M19" s="163" t="str">
        <f>SACM!F18</f>
        <v>7510226:TEWS AIG, GRACE</v>
      </c>
      <c r="N19" s="164" t="str">
        <f>_xlfn.IFNA(VLOOKUP(M19,MERCURY!E$2:E$164,1,FALSE),"Not Found")</f>
        <v>7510226:TEWS AIG, GRACE</v>
      </c>
      <c r="O19" s="163" t="str">
        <f>SACM!G18</f>
        <v>7510226:STEENHUISEN AIG, ERIC</v>
      </c>
      <c r="P19" s="164" t="str">
        <f>_xlfn.IFNA(VLOOKUP(O19,MERCURY!F$2:F$164,1,FALSE),"Not Found")</f>
        <v>7510226:STEENHUISEN AIG, ERIC</v>
      </c>
    </row>
    <row r="20" spans="1:16">
      <c r="A20" s="163">
        <f>SACM!A19</f>
        <v>7510232</v>
      </c>
      <c r="B20" s="164">
        <f>_xlfn.IFNA(VLOOKUP(A20,MERCURY!$AB$2:$AB$164,1,FALSE),"Not Found")</f>
        <v>7510232</v>
      </c>
      <c r="C20" s="163" t="str">
        <f>SACM!B19</f>
        <v>7510232:41,500</v>
      </c>
      <c r="D20" s="164" t="str">
        <f>_xlfn.IFNA(VLOOKUP(C20,MERCURY!$A$2:$A$164,1,FALSE),"Not Found")</f>
        <v>7510232:41,500</v>
      </c>
      <c r="E20" s="163" t="str">
        <f>SACM!C19</f>
        <v>7510232:11/16/2017</v>
      </c>
      <c r="F20" s="164" t="str">
        <f>_xlfn.IFNA(VLOOKUP(E20,MERCURY!B$2:B$164,1,FALSE),"Not Found")</f>
        <v>7510232:11/16/2017</v>
      </c>
      <c r="G20" s="163" t="str">
        <f>SACM!D19</f>
        <v>7510232:30897541</v>
      </c>
      <c r="H20" s="168" t="str">
        <f>_xlfn.IFNA(VLOOKUP(G20,MERCURY!C$2:C$164,1,FALSE),"Not Found")</f>
        <v>7510232:30897541</v>
      </c>
      <c r="I20" s="168"/>
      <c r="J20" s="168"/>
      <c r="K20" s="163" t="str">
        <f>SACM!E19</f>
        <v>7510232:28856951</v>
      </c>
      <c r="L20" s="164" t="str">
        <f>_xlfn.IFNA(VLOOKUP(K20,MERCURY!D$2:D$164,1,FALSE),"Not Found")</f>
        <v>7510232:28856951</v>
      </c>
      <c r="M20" s="163" t="str">
        <f>SACM!F19</f>
        <v>7510232:TEWS AIG, GRACE</v>
      </c>
      <c r="N20" s="164" t="str">
        <f>_xlfn.IFNA(VLOOKUP(M20,MERCURY!E$2:E$164,1,FALSE),"Not Found")</f>
        <v>7510232:TEWS AIG, GRACE</v>
      </c>
      <c r="O20" s="163" t="str">
        <f>SACM!G19</f>
        <v>7510232:FRENKEL, LUCIANA</v>
      </c>
      <c r="P20" s="164" t="str">
        <f>_xlfn.IFNA(VLOOKUP(O20,MERCURY!F$2:F$164,1,FALSE),"Not Found")</f>
        <v>7510232:FRENKEL, LUCIANA</v>
      </c>
    </row>
    <row r="21" spans="1:16">
      <c r="A21" s="163">
        <f>SACM!A20</f>
        <v>7510241</v>
      </c>
      <c r="B21" s="164">
        <f>_xlfn.IFNA(VLOOKUP(A21,MERCURY!$AB$2:$AB$164,1,FALSE),"Not Found")</f>
        <v>7510241</v>
      </c>
      <c r="C21" s="163" t="str">
        <f>SACM!B20</f>
        <v>7510241:706,648</v>
      </c>
      <c r="D21" s="164" t="str">
        <f>_xlfn.IFNA(VLOOKUP(C21,MERCURY!$A$2:$A$164,1,FALSE),"Not Found")</f>
        <v>7510241:706,648</v>
      </c>
      <c r="E21" s="163" t="str">
        <f>SACM!C20</f>
        <v>7510241:11/16/2017</v>
      </c>
      <c r="F21" s="164" t="str">
        <f>_xlfn.IFNA(VLOOKUP(E21,MERCURY!B$2:B$164,1,FALSE),"Not Found")</f>
        <v>7510241:11/16/2017</v>
      </c>
      <c r="G21" s="163" t="str">
        <f>SACM!D20</f>
        <v>7510241:30897541</v>
      </c>
      <c r="H21" s="168" t="str">
        <f>_xlfn.IFNA(VLOOKUP(G21,MERCURY!C$2:C$164,1,FALSE),"Not Found")</f>
        <v>7510241:30897541</v>
      </c>
      <c r="I21" s="168"/>
      <c r="J21" s="168"/>
      <c r="K21" s="163" t="str">
        <f>SACM!E20</f>
        <v>7510241:28856941</v>
      </c>
      <c r="L21" s="164" t="str">
        <f>_xlfn.IFNA(VLOOKUP(K21,MERCURY!D$2:D$164,1,FALSE),"Not Found")</f>
        <v>7510241:28856941</v>
      </c>
      <c r="M21" s="163" t="str">
        <f>SACM!F20</f>
        <v>7510241:TEWS AIG, GRACE</v>
      </c>
      <c r="N21" s="164" t="str">
        <f>_xlfn.IFNA(VLOOKUP(M21,MERCURY!E$2:E$164,1,FALSE),"Not Found")</f>
        <v>7510241:TEWS AIG, GRACE</v>
      </c>
      <c r="O21" s="163" t="str">
        <f>SACM!G20</f>
        <v>7510241:FRENKEL, LUCIANA</v>
      </c>
      <c r="P21" s="164" t="str">
        <f>_xlfn.IFNA(VLOOKUP(O21,MERCURY!F$2:F$164,1,FALSE),"Not Found")</f>
        <v>7510241:FRENKEL, LUCIANA</v>
      </c>
    </row>
    <row r="22" spans="1:16">
      <c r="A22" s="163">
        <f>SACM!A21</f>
        <v>7510252</v>
      </c>
      <c r="B22" s="164">
        <f>_xlfn.IFNA(VLOOKUP(A22,MERCURY!$AB$2:$AB$164,1,FALSE),"Not Found")</f>
        <v>7510252</v>
      </c>
      <c r="C22" s="163" t="str">
        <f>SACM!B21</f>
        <v>7510252:11,430,000</v>
      </c>
      <c r="D22" s="164" t="str">
        <f>_xlfn.IFNA(VLOOKUP(C22,MERCURY!$A$2:$A$164,1,FALSE),"Not Found")</f>
        <v>7510252:11,430,000</v>
      </c>
      <c r="E22" s="163" t="str">
        <f>SACM!C21</f>
        <v>7510252:11/16/2017</v>
      </c>
      <c r="F22" s="164" t="str">
        <f>_xlfn.IFNA(VLOOKUP(E22,MERCURY!B$2:B$164,1,FALSE),"Not Found")</f>
        <v>7510252:11/16/2017</v>
      </c>
      <c r="G22" s="169" t="str">
        <f>SACM!D21</f>
        <v>7510252:L22691-2</v>
      </c>
      <c r="H22" s="170" t="str">
        <f>MERCURY!C143</f>
        <v>7510252:323957641</v>
      </c>
      <c r="I22" s="170" t="str">
        <f>MERCURY!N143</f>
        <v>L22691-2</v>
      </c>
      <c r="J22" s="170" t="s">
        <v>1135</v>
      </c>
      <c r="K22" s="163" t="str">
        <f>SACM!E21</f>
        <v>7510252:28856038</v>
      </c>
      <c r="L22" s="164" t="str">
        <f>_xlfn.IFNA(VLOOKUP(K22,MERCURY!D$2:D$164,1,FALSE),"Not Found")</f>
        <v>7510252:28856038</v>
      </c>
      <c r="M22" s="163" t="str">
        <f>SACM!F21</f>
        <v>7510252:ENG, KEITH</v>
      </c>
      <c r="N22" s="164" t="str">
        <f>_xlfn.IFNA(VLOOKUP(M22,MERCURY!E$2:E$164,1,FALSE),"Not Found")</f>
        <v>7510252:ENG, KEITH</v>
      </c>
      <c r="O22" s="163" t="str">
        <f>SACM!G21</f>
        <v>7510252:TEWS AIG, GRACE</v>
      </c>
      <c r="P22" s="164" t="str">
        <f>_xlfn.IFNA(VLOOKUP(O22,MERCURY!F$2:F$164,1,FALSE),"Not Found")</f>
        <v>7510252:TEWS AIG, GRACE</v>
      </c>
    </row>
    <row r="23" spans="1:16">
      <c r="A23" s="163">
        <f>SACM!A22</f>
        <v>7510309</v>
      </c>
      <c r="B23" s="164">
        <f>_xlfn.IFNA(VLOOKUP(A23,MERCURY!$AB$2:$AB$164,1,FALSE),"Not Found")</f>
        <v>7510309</v>
      </c>
      <c r="C23" s="163" t="str">
        <f>SACM!B22</f>
        <v>7510309:6,478</v>
      </c>
      <c r="D23" s="164" t="str">
        <f>_xlfn.IFNA(VLOOKUP(C23,MERCURY!$A$2:$A$164,1,FALSE),"Not Found")</f>
        <v>7510309:6,478</v>
      </c>
      <c r="E23" s="163" t="str">
        <f>SACM!C22</f>
        <v>7510309:11/16/2017</v>
      </c>
      <c r="F23" s="164" t="str">
        <f>_xlfn.IFNA(VLOOKUP(E23,MERCURY!B$2:B$164,1,FALSE),"Not Found")</f>
        <v>7510309:11/16/2017</v>
      </c>
      <c r="G23" s="169" t="str">
        <f>SACM!D22</f>
        <v>7510309:O22191-5</v>
      </c>
      <c r="H23" s="170" t="str">
        <f>MERCURY!C93</f>
        <v>7510309:8900504366</v>
      </c>
      <c r="I23" s="170" t="str">
        <f>MERCURY!N93</f>
        <v>O22191-5</v>
      </c>
      <c r="J23" s="170" t="s">
        <v>1137</v>
      </c>
      <c r="K23" s="163" t="str">
        <f>SACM!E22</f>
        <v>7510309:28855367</v>
      </c>
      <c r="L23" s="164" t="str">
        <f>_xlfn.IFNA(VLOOKUP(K23,MERCURY!D$2:D$164,1,FALSE),"Not Found")</f>
        <v>7510309:28855367</v>
      </c>
      <c r="M23" s="163" t="str">
        <f>SACM!F22</f>
        <v>7510309:ENG, KEITH</v>
      </c>
      <c r="N23" s="164" t="str">
        <f>_xlfn.IFNA(VLOOKUP(M23,MERCURY!E$2:E$164,1,FALSE),"Not Found")</f>
        <v>7510309:ENG, KEITH</v>
      </c>
      <c r="O23" s="163" t="str">
        <f>SACM!G22</f>
        <v>7510309:TEWS AIG, GRACE</v>
      </c>
      <c r="P23" s="164" t="str">
        <f>_xlfn.IFNA(VLOOKUP(O23,MERCURY!F$2:F$164,1,FALSE),"Not Found")</f>
        <v>7510309:TEWS AIG, GRACE</v>
      </c>
    </row>
    <row r="24" spans="1:16">
      <c r="A24" s="163">
        <f>SACM!A23</f>
        <v>7510311</v>
      </c>
      <c r="B24" s="164">
        <f>_xlfn.IFNA(VLOOKUP(A24,MERCURY!$AB$2:$AB$164,1,FALSE),"Not Found")</f>
        <v>7510311</v>
      </c>
      <c r="C24" s="163" t="str">
        <f>SACM!B23</f>
        <v>7510311:6,478</v>
      </c>
      <c r="D24" s="164" t="str">
        <f>_xlfn.IFNA(VLOOKUP(C24,MERCURY!$A$2:$A$164,1,FALSE),"Not Found")</f>
        <v>7510311:6,478</v>
      </c>
      <c r="E24" s="163" t="str">
        <f>SACM!C23</f>
        <v>7510311:11/16/2017</v>
      </c>
      <c r="F24" s="164" t="str">
        <f>_xlfn.IFNA(VLOOKUP(E24,MERCURY!B$2:B$164,1,FALSE),"Not Found")</f>
        <v>7510311:11/16/2017</v>
      </c>
      <c r="G24" s="163" t="str">
        <f>SACM!D23</f>
        <v>7510311:30897541</v>
      </c>
      <c r="H24" s="168" t="str">
        <f>_xlfn.IFNA(VLOOKUP(G24,MERCURY!C$2:C$164,1,FALSE),"Not Found")</f>
        <v>7510311:30897541</v>
      </c>
      <c r="I24" s="168"/>
      <c r="J24" s="168"/>
      <c r="K24" s="163" t="str">
        <f>SACM!E23</f>
        <v>7510311:28853654</v>
      </c>
      <c r="L24" s="164" t="str">
        <f>_xlfn.IFNA(VLOOKUP(K24,MERCURY!D$2:D$164,1,FALSE),"Not Found")</f>
        <v>7510311:28853654</v>
      </c>
      <c r="M24" s="163" t="str">
        <f>SACM!F23</f>
        <v>7510311:CONWAY AIG, MARK</v>
      </c>
      <c r="N24" s="164" t="str">
        <f>_xlfn.IFNA(VLOOKUP(M24,MERCURY!E$2:E$164,1,FALSE),"Not Found")</f>
        <v>7510311:CONWAY AIG, MARK</v>
      </c>
      <c r="O24" s="163" t="str">
        <f>SACM!G23</f>
        <v>7510311:LITTLE AIG, GARETH</v>
      </c>
      <c r="P24" s="164" t="str">
        <f>_xlfn.IFNA(VLOOKUP(O24,MERCURY!F$2:F$164,1,FALSE),"Not Found")</f>
        <v>7510311:LITTLE AIG, GARETH</v>
      </c>
    </row>
    <row r="25" spans="1:16">
      <c r="A25" s="163">
        <f>SACM!A24</f>
        <v>7511182</v>
      </c>
      <c r="B25" s="164">
        <f>_xlfn.IFNA(VLOOKUP(A25,MERCURY!$AB$2:$AB$164,1,FALSE),"Not Found")</f>
        <v>7511182</v>
      </c>
      <c r="C25" s="163" t="str">
        <f>SACM!B24</f>
        <v>7511182:560,000</v>
      </c>
      <c r="D25" s="164" t="str">
        <f>_xlfn.IFNA(VLOOKUP(C25,MERCURY!$A$2:$A$164,1,FALSE),"Not Found")</f>
        <v>7511182:560,000</v>
      </c>
      <c r="E25" s="163" t="str">
        <f>SACM!C24</f>
        <v>7511182:11/16/2017</v>
      </c>
      <c r="F25" s="164" t="str">
        <f>_xlfn.IFNA(VLOOKUP(E25,MERCURY!B$2:B$164,1,FALSE),"Not Found")</f>
        <v>7511182:11/16/2017</v>
      </c>
      <c r="G25" s="163" t="str">
        <f>SACM!D24</f>
        <v>7511182:30897541</v>
      </c>
      <c r="H25" s="168" t="str">
        <f>_xlfn.IFNA(VLOOKUP(G25,MERCURY!C$2:C$164,1,FALSE),"Not Found")</f>
        <v>7511182:30897541</v>
      </c>
      <c r="I25" s="168"/>
      <c r="J25" s="168"/>
      <c r="K25" s="163" t="str">
        <f>SACM!E24</f>
        <v>7511182:28856945</v>
      </c>
      <c r="L25" s="164" t="str">
        <f>_xlfn.IFNA(VLOOKUP(K25,MERCURY!D$2:D$164,1,FALSE),"Not Found")</f>
        <v>7511182:28856945</v>
      </c>
      <c r="M25" s="163" t="str">
        <f>SACM!F24</f>
        <v>7511182:TEWS AIG, GRACE</v>
      </c>
      <c r="N25" s="164" t="str">
        <f>_xlfn.IFNA(VLOOKUP(M25,MERCURY!E$2:E$164,1,FALSE),"Not Found")</f>
        <v>7511182:TEWS AIG, GRACE</v>
      </c>
      <c r="O25" s="163" t="str">
        <f>SACM!G24</f>
        <v>7511182:FRENKEL, LUCIANA</v>
      </c>
      <c r="P25" s="164" t="str">
        <f>_xlfn.IFNA(VLOOKUP(O25,MERCURY!F$2:F$164,1,FALSE),"Not Found")</f>
        <v>7511182:FRENKEL, LUCIANA</v>
      </c>
    </row>
    <row r="26" spans="1:16">
      <c r="A26" s="163">
        <f>SACM!A25</f>
        <v>7511185</v>
      </c>
      <c r="B26" s="164">
        <f>_xlfn.IFNA(VLOOKUP(A26,MERCURY!$AB$2:$AB$164,1,FALSE),"Not Found")</f>
        <v>7511185</v>
      </c>
      <c r="C26" s="163" t="str">
        <f>SACM!B25</f>
        <v>7511185:2,350,000</v>
      </c>
      <c r="D26" s="164" t="str">
        <f>_xlfn.IFNA(VLOOKUP(C26,MERCURY!$A$2:$A$164,1,FALSE),"Not Found")</f>
        <v>7511185:2,350,000</v>
      </c>
      <c r="E26" s="163" t="str">
        <f>SACM!C25</f>
        <v>7511185:11/16/2017</v>
      </c>
      <c r="F26" s="164" t="str">
        <f>_xlfn.IFNA(VLOOKUP(E26,MERCURY!B$2:B$164,1,FALSE),"Not Found")</f>
        <v>7511185:11/16/2017</v>
      </c>
      <c r="G26" s="163" t="str">
        <f>SACM!D25</f>
        <v>7511185:30897541</v>
      </c>
      <c r="H26" s="168" t="str">
        <f>_xlfn.IFNA(VLOOKUP(G26,MERCURY!C$2:C$164,1,FALSE),"Not Found")</f>
        <v>7511185:30897541</v>
      </c>
      <c r="I26" s="168"/>
      <c r="J26" s="168"/>
      <c r="K26" s="163" t="str">
        <f>SACM!E25</f>
        <v>7511185:28856921</v>
      </c>
      <c r="L26" s="164" t="str">
        <f>_xlfn.IFNA(VLOOKUP(K26,MERCURY!D$2:D$164,1,FALSE),"Not Found")</f>
        <v>7511185:28856921</v>
      </c>
      <c r="M26" s="163" t="str">
        <f>SACM!F25</f>
        <v>7511185:TEWS AIG, GRACE</v>
      </c>
      <c r="N26" s="164" t="str">
        <f>_xlfn.IFNA(VLOOKUP(M26,MERCURY!E$2:E$164,1,FALSE),"Not Found")</f>
        <v>7511185:TEWS AIG, GRACE</v>
      </c>
      <c r="O26" s="163" t="str">
        <f>SACM!G25</f>
        <v>7511185:FRENKEL, LUCIANA</v>
      </c>
      <c r="P26" s="164" t="str">
        <f>_xlfn.IFNA(VLOOKUP(O26,MERCURY!F$2:F$164,1,FALSE),"Not Found")</f>
        <v>7511185:FRENKEL, LUCIANA</v>
      </c>
    </row>
    <row r="27" spans="1:16">
      <c r="A27" s="163">
        <f>SACM!A26</f>
        <v>7511186</v>
      </c>
      <c r="B27" s="164">
        <f>_xlfn.IFNA(VLOOKUP(A27,MERCURY!$AB$2:$AB$164,1,FALSE),"Not Found")</f>
        <v>7511186</v>
      </c>
      <c r="C27" s="163" t="str">
        <f>SACM!B26</f>
        <v>7511186:2,000,000</v>
      </c>
      <c r="D27" s="164" t="str">
        <f>_xlfn.IFNA(VLOOKUP(C27,MERCURY!$A$2:$A$164,1,FALSE),"Not Found")</f>
        <v>7511186:2,000,000</v>
      </c>
      <c r="E27" s="163" t="str">
        <f>SACM!C26</f>
        <v>7511186:11/16/2017</v>
      </c>
      <c r="F27" s="164" t="str">
        <f>_xlfn.IFNA(VLOOKUP(E27,MERCURY!B$2:B$164,1,FALSE),"Not Found")</f>
        <v>7511186:11/16/2017</v>
      </c>
      <c r="G27" s="163" t="str">
        <f>SACM!D26</f>
        <v>7511186:30897541</v>
      </c>
      <c r="H27" s="168" t="str">
        <f>_xlfn.IFNA(VLOOKUP(G27,MERCURY!C$2:C$164,1,FALSE),"Not Found")</f>
        <v>7511186:30897541</v>
      </c>
      <c r="I27" s="168"/>
      <c r="J27" s="168"/>
      <c r="K27" s="163" t="str">
        <f>SACM!E26</f>
        <v>7511186:28856923</v>
      </c>
      <c r="L27" s="164" t="str">
        <f>_xlfn.IFNA(VLOOKUP(K27,MERCURY!D$2:D$164,1,FALSE),"Not Found")</f>
        <v>7511186:28856923</v>
      </c>
      <c r="M27" s="163" t="str">
        <f>SACM!F26</f>
        <v>7511186:TEWS AIG, GRACE</v>
      </c>
      <c r="N27" s="164" t="str">
        <f>_xlfn.IFNA(VLOOKUP(M27,MERCURY!E$2:E$164,1,FALSE),"Not Found")</f>
        <v>7511186:TEWS AIG, GRACE</v>
      </c>
      <c r="O27" s="163" t="str">
        <f>SACM!G26</f>
        <v>7511186:FRENKEL, LUCIANA</v>
      </c>
      <c r="P27" s="164" t="str">
        <f>_xlfn.IFNA(VLOOKUP(O27,MERCURY!F$2:F$164,1,FALSE),"Not Found")</f>
        <v>7511186:FRENKEL, LUCIANA</v>
      </c>
    </row>
    <row r="28" spans="1:16">
      <c r="A28" s="163">
        <f>SACM!A27</f>
        <v>7511194</v>
      </c>
      <c r="B28" s="164">
        <f>_xlfn.IFNA(VLOOKUP(A28,MERCURY!$AB$2:$AB$164,1,FALSE),"Not Found")</f>
        <v>7511194</v>
      </c>
      <c r="C28" s="163" t="str">
        <f>SACM!B27</f>
        <v>7511194:5,110,000</v>
      </c>
      <c r="D28" s="164" t="str">
        <f>_xlfn.IFNA(VLOOKUP(C28,MERCURY!$A$2:$A$164,1,FALSE),"Not Found")</f>
        <v>7511194:5,110,000</v>
      </c>
      <c r="E28" s="163" t="str">
        <f>SACM!C27</f>
        <v>7511194:11/16/2017</v>
      </c>
      <c r="F28" s="164" t="str">
        <f>_xlfn.IFNA(VLOOKUP(E28,MERCURY!B$2:B$164,1,FALSE),"Not Found")</f>
        <v>7511194:11/16/2017</v>
      </c>
      <c r="G28" s="163" t="str">
        <f>SACM!D27</f>
        <v>7511194:8900416084</v>
      </c>
      <c r="H28" s="168" t="str">
        <f>_xlfn.IFNA(VLOOKUP(G28,MERCURY!C$2:C$164,1,FALSE),"Not Found")</f>
        <v>7511194:8900416084</v>
      </c>
      <c r="I28" s="168"/>
      <c r="J28" s="168"/>
      <c r="K28" s="163" t="str">
        <f>SACM!E27</f>
        <v>7511194:28857556</v>
      </c>
      <c r="L28" s="164" t="str">
        <f>_xlfn.IFNA(VLOOKUP(K28,MERCURY!D$2:D$164,1,FALSE),"Not Found")</f>
        <v>7511194:28857556</v>
      </c>
      <c r="M28" s="163" t="str">
        <f>SACM!F27</f>
        <v>7511194:TEWS AIG, GRACE</v>
      </c>
      <c r="N28" s="164" t="str">
        <f>_xlfn.IFNA(VLOOKUP(M28,MERCURY!E$2:E$164,1,FALSE),"Not Found")</f>
        <v>7511194:TEWS AIG, GRACE</v>
      </c>
      <c r="O28" s="163" t="str">
        <f>SACM!G27</f>
        <v>7511194:FRENKEL, LUCIANA</v>
      </c>
      <c r="P28" s="164" t="str">
        <f>_xlfn.IFNA(VLOOKUP(O28,MERCURY!F$2:F$164,1,FALSE),"Not Found")</f>
        <v>7511194:FRENKEL, LUCIANA</v>
      </c>
    </row>
    <row r="29" spans="1:16">
      <c r="A29" s="163">
        <f>SACM!A28</f>
        <v>7511212</v>
      </c>
      <c r="B29" s="164">
        <f>_xlfn.IFNA(VLOOKUP(A29,MERCURY!$AB$2:$AB$164,1,FALSE),"Not Found")</f>
        <v>7511212</v>
      </c>
      <c r="C29" s="163" t="str">
        <f>SACM!B28</f>
        <v>7511212:3,470,000</v>
      </c>
      <c r="D29" s="164" t="str">
        <f>_xlfn.IFNA(VLOOKUP(C29,MERCURY!$A$2:$A$164,1,FALSE),"Not Found")</f>
        <v>7511212:3,470,000</v>
      </c>
      <c r="E29" s="163" t="str">
        <f>SACM!C28</f>
        <v>7511212:11/16/2017</v>
      </c>
      <c r="F29" s="164" t="str">
        <f>_xlfn.IFNA(VLOOKUP(E29,MERCURY!B$2:B$164,1,FALSE),"Not Found")</f>
        <v>7511212:11/16/2017</v>
      </c>
      <c r="G29" s="163" t="str">
        <f>SACM!D28</f>
        <v>7511212:9102460970</v>
      </c>
      <c r="H29" s="168" t="str">
        <f>_xlfn.IFNA(VLOOKUP(G29,MERCURY!C$2:C$164,1,FALSE),"Not Found")</f>
        <v>7511212:9102460970</v>
      </c>
      <c r="I29" s="168"/>
      <c r="J29" s="168"/>
      <c r="K29" s="163" t="str">
        <f>SACM!E28</f>
        <v>7511212:28855345</v>
      </c>
      <c r="L29" s="164" t="str">
        <f>_xlfn.IFNA(VLOOKUP(K29,MERCURY!D$2:D$164,1,FALSE),"Not Found")</f>
        <v>7511212:28855345</v>
      </c>
      <c r="M29" s="163" t="str">
        <f>SACM!F28</f>
        <v>7511212:ENG, KEITH</v>
      </c>
      <c r="N29" s="164" t="str">
        <f>_xlfn.IFNA(VLOOKUP(M29,MERCURY!E$2:E$164,1,FALSE),"Not Found")</f>
        <v>7511212:ENG, KEITH</v>
      </c>
      <c r="O29" s="163" t="str">
        <f>SACM!G28</f>
        <v>7511212:TEWS AIG, GRACE</v>
      </c>
      <c r="P29" s="164" t="str">
        <f>_xlfn.IFNA(VLOOKUP(O29,MERCURY!F$2:F$164,1,FALSE),"Not Found")</f>
        <v>7511212:TEWS AIG, GRACE</v>
      </c>
    </row>
    <row r="30" spans="1:16">
      <c r="A30" s="163">
        <f>SACM!A29</f>
        <v>7511214</v>
      </c>
      <c r="B30" s="164">
        <f>_xlfn.IFNA(VLOOKUP(A30,MERCURY!$AB$2:$AB$164,1,FALSE),"Not Found")</f>
        <v>7511214</v>
      </c>
      <c r="C30" s="163" t="str">
        <f>SACM!B29</f>
        <v>7511214:2,243,180</v>
      </c>
      <c r="D30" s="164" t="str">
        <f>_xlfn.IFNA(VLOOKUP(C30,MERCURY!$A$2:$A$164,1,FALSE),"Not Found")</f>
        <v>7511214:2,243,180</v>
      </c>
      <c r="E30" s="163" t="str">
        <f>SACM!C29</f>
        <v>7511214:11/16/2017</v>
      </c>
      <c r="F30" s="164" t="str">
        <f>_xlfn.IFNA(VLOOKUP(E30,MERCURY!B$2:B$164,1,FALSE),"Not Found")</f>
        <v>7511214:11/16/2017</v>
      </c>
      <c r="G30" s="163" t="str">
        <f>SACM!D29</f>
        <v>7511214:2610888400</v>
      </c>
      <c r="H30" s="168" t="str">
        <f>_xlfn.IFNA(VLOOKUP(G30,MERCURY!C$2:C$164,1,FALSE),"Not Found")</f>
        <v>7511214:2610888400</v>
      </c>
      <c r="I30" s="168"/>
      <c r="J30" s="168"/>
      <c r="K30" s="163" t="str">
        <f>SACM!E29</f>
        <v>7511214:28856645</v>
      </c>
      <c r="L30" s="164" t="str">
        <f>_xlfn.IFNA(VLOOKUP(K30,MERCURY!D$2:D$164,1,FALSE),"Not Found")</f>
        <v>7511214:28856645</v>
      </c>
      <c r="M30" s="163" t="str">
        <f>SACM!F29</f>
        <v>7511214:TEWS AIG, GRACE</v>
      </c>
      <c r="N30" s="164" t="str">
        <f>_xlfn.IFNA(VLOOKUP(M30,MERCURY!E$2:E$164,1,FALSE),"Not Found")</f>
        <v>7511214:TEWS AIG, GRACE</v>
      </c>
      <c r="O30" s="163" t="str">
        <f>SACM!G29</f>
        <v>7511214:FRENKEL, LUCIANA</v>
      </c>
      <c r="P30" s="164" t="str">
        <f>_xlfn.IFNA(VLOOKUP(O30,MERCURY!F$2:F$164,1,FALSE),"Not Found")</f>
        <v>7511214:FRENKEL, LUCIANA</v>
      </c>
    </row>
    <row r="31" spans="1:16">
      <c r="A31" s="163">
        <f>SACM!A30</f>
        <v>7511261</v>
      </c>
      <c r="B31" s="164">
        <f>_xlfn.IFNA(VLOOKUP(A31,MERCURY!$AB$2:$AB$164,1,FALSE),"Not Found")</f>
        <v>7511261</v>
      </c>
      <c r="C31" s="163" t="str">
        <f>SACM!B30</f>
        <v>7511261:550,000</v>
      </c>
      <c r="D31" s="164" t="str">
        <f>_xlfn.IFNA(VLOOKUP(C31,MERCURY!$A$2:$A$164,1,FALSE),"Not Found")</f>
        <v>7511261:550,000</v>
      </c>
      <c r="E31" s="163" t="str">
        <f>SACM!C30</f>
        <v>7511261:11/16/2017</v>
      </c>
      <c r="F31" s="164" t="str">
        <f>_xlfn.IFNA(VLOOKUP(E31,MERCURY!B$2:B$164,1,FALSE),"Not Found")</f>
        <v>7511261:11/16/2017</v>
      </c>
      <c r="G31" s="163" t="str">
        <f>SACM!D30</f>
        <v>7511261:8900416084</v>
      </c>
      <c r="H31" s="168" t="str">
        <f>_xlfn.IFNA(VLOOKUP(G31,MERCURY!C$2:C$164,1,FALSE),"Not Found")</f>
        <v>7511261:8900416084</v>
      </c>
      <c r="I31" s="168"/>
      <c r="J31" s="168"/>
      <c r="K31" s="163" t="str">
        <f>SACM!E30</f>
        <v>7511261:28857558</v>
      </c>
      <c r="L31" s="164" t="str">
        <f>_xlfn.IFNA(VLOOKUP(K31,MERCURY!D$2:D$164,1,FALSE),"Not Found")</f>
        <v>7511261:28857558</v>
      </c>
      <c r="M31" s="163" t="str">
        <f>SACM!F30</f>
        <v>7511261:TEWS AIG, GRACE</v>
      </c>
      <c r="N31" s="164" t="str">
        <f>_xlfn.IFNA(VLOOKUP(M31,MERCURY!E$2:E$164,1,FALSE),"Not Found")</f>
        <v>7511261:TEWS AIG, GRACE</v>
      </c>
      <c r="O31" s="163" t="str">
        <f>SACM!G30</f>
        <v>7511261:FRENKEL, LUCIANA</v>
      </c>
      <c r="P31" s="164" t="str">
        <f>_xlfn.IFNA(VLOOKUP(O31,MERCURY!F$2:F$164,1,FALSE),"Not Found")</f>
        <v>7511261:FRENKEL, LUCIANA</v>
      </c>
    </row>
    <row r="32" spans="1:16">
      <c r="A32" s="163">
        <f>SACM!A31</f>
        <v>7511275</v>
      </c>
      <c r="B32" s="164">
        <f>_xlfn.IFNA(VLOOKUP(A32,MERCURY!$AB$2:$AB$164,1,FALSE),"Not Found")</f>
        <v>7511275</v>
      </c>
      <c r="C32" s="163" t="str">
        <f>SACM!B31</f>
        <v>7511275:1,200,000</v>
      </c>
      <c r="D32" s="164" t="str">
        <f>_xlfn.IFNA(VLOOKUP(C32,MERCURY!$A$2:$A$164,1,FALSE),"Not Found")</f>
        <v>7511275:1,200,000</v>
      </c>
      <c r="E32" s="163" t="str">
        <f>SACM!C31</f>
        <v>7511275:11/16/2017</v>
      </c>
      <c r="F32" s="164" t="str">
        <f>_xlfn.IFNA(VLOOKUP(E32,MERCURY!B$2:B$164,1,FALSE),"Not Found")</f>
        <v>7511275:11/16/2017</v>
      </c>
      <c r="G32" s="169" t="str">
        <f>SACM!D31</f>
        <v>7511275:L22663-0</v>
      </c>
      <c r="H32" s="170" t="str">
        <f>MERCURY!C92</f>
        <v>7511275:323957641</v>
      </c>
      <c r="I32" s="170" t="str">
        <f>MERCURY!N92</f>
        <v>L22663-0</v>
      </c>
      <c r="J32" s="170" t="s">
        <v>1135</v>
      </c>
      <c r="K32" s="163" t="str">
        <f>SACM!E31</f>
        <v>7511275:28855350</v>
      </c>
      <c r="L32" s="164" t="str">
        <f>_xlfn.IFNA(VLOOKUP(K32,MERCURY!D$2:D$164,1,FALSE),"Not Found")</f>
        <v>7511275:28855350</v>
      </c>
      <c r="M32" s="163" t="str">
        <f>SACM!F31</f>
        <v>7511275:ENG, KEITH</v>
      </c>
      <c r="N32" s="164" t="str">
        <f>_xlfn.IFNA(VLOOKUP(M32,MERCURY!E$2:E$164,1,FALSE),"Not Found")</f>
        <v>7511275:ENG, KEITH</v>
      </c>
      <c r="O32" s="163" t="str">
        <f>SACM!G31</f>
        <v>7511275:TEWS AIG, GRACE</v>
      </c>
      <c r="P32" s="164" t="str">
        <f>_xlfn.IFNA(VLOOKUP(O32,MERCURY!F$2:F$164,1,FALSE),"Not Found")</f>
        <v>7511275:TEWS AIG, GRACE</v>
      </c>
    </row>
    <row r="33" spans="1:16">
      <c r="A33" s="163">
        <f>SACM!A32</f>
        <v>7511357</v>
      </c>
      <c r="B33" s="164">
        <f>_xlfn.IFNA(VLOOKUP(A33,MERCURY!$AB$2:$AB$164,1,FALSE),"Not Found")</f>
        <v>7511357</v>
      </c>
      <c r="C33" s="163" t="str">
        <f>SACM!B32</f>
        <v>7511357:4,140,000</v>
      </c>
      <c r="D33" s="164" t="str">
        <f>_xlfn.IFNA(VLOOKUP(C33,MERCURY!$A$2:$A$164,1,FALSE),"Not Found")</f>
        <v>7511357:4,140,000</v>
      </c>
      <c r="E33" s="163" t="str">
        <f>SACM!C32</f>
        <v>7511357:11/16/2017</v>
      </c>
      <c r="F33" s="164" t="str">
        <f>_xlfn.IFNA(VLOOKUP(E33,MERCURY!B$2:B$164,1,FALSE),"Not Found")</f>
        <v>7511357:11/16/2017</v>
      </c>
      <c r="G33" s="163" t="str">
        <f>SACM!D32</f>
        <v>7511357:30897541</v>
      </c>
      <c r="H33" s="168" t="str">
        <f>_xlfn.IFNA(VLOOKUP(G33,MERCURY!C$2:C$164,1,FALSE),"Not Found")</f>
        <v>7511357:30897541</v>
      </c>
      <c r="I33" s="168"/>
      <c r="J33" s="168"/>
      <c r="K33" s="163" t="str">
        <f>SACM!E32</f>
        <v>7511357:28856918</v>
      </c>
      <c r="L33" s="164" t="str">
        <f>_xlfn.IFNA(VLOOKUP(K33,MERCURY!D$2:D$164,1,FALSE),"Not Found")</f>
        <v>7511357:28856918</v>
      </c>
      <c r="M33" s="163" t="str">
        <f>SACM!F32</f>
        <v>7511357:TEWS AIG, GRACE</v>
      </c>
      <c r="N33" s="164" t="str">
        <f>_xlfn.IFNA(VLOOKUP(M33,MERCURY!E$2:E$164,1,FALSE),"Not Found")</f>
        <v>7511357:TEWS AIG, GRACE</v>
      </c>
      <c r="O33" s="163" t="str">
        <f>SACM!G32</f>
        <v>7511357:FRENKEL, LUCIANA</v>
      </c>
      <c r="P33" s="164" t="str">
        <f>_xlfn.IFNA(VLOOKUP(O33,MERCURY!F$2:F$164,1,FALSE),"Not Found")</f>
        <v>7511357:FRENKEL, LUCIANA</v>
      </c>
    </row>
    <row r="34" spans="1:16">
      <c r="A34" s="163">
        <f>SACM!A33</f>
        <v>7511361</v>
      </c>
      <c r="B34" s="164">
        <f>_xlfn.IFNA(VLOOKUP(A34,MERCURY!$AB$2:$AB$164,1,FALSE),"Not Found")</f>
        <v>7511361</v>
      </c>
      <c r="C34" s="163" t="str">
        <f>SACM!B33</f>
        <v>7511361:1,650,000</v>
      </c>
      <c r="D34" s="164" t="str">
        <f>_xlfn.IFNA(VLOOKUP(C34,MERCURY!$A$2:$A$164,1,FALSE),"Not Found")</f>
        <v>7511361:1,650,000</v>
      </c>
      <c r="E34" s="163" t="str">
        <f>SACM!C33</f>
        <v>7511361:11/16/2017</v>
      </c>
      <c r="F34" s="164" t="str">
        <f>_xlfn.IFNA(VLOOKUP(E34,MERCURY!B$2:B$164,1,FALSE),"Not Found")</f>
        <v>7511361:11/16/2017</v>
      </c>
      <c r="G34" s="163" t="str">
        <f>SACM!D33</f>
        <v>7511361:30897541</v>
      </c>
      <c r="H34" s="168" t="str">
        <f>_xlfn.IFNA(VLOOKUP(G34,MERCURY!C$2:C$164,1,FALSE),"Not Found")</f>
        <v>7511361:30897541</v>
      </c>
      <c r="I34" s="168"/>
      <c r="J34" s="168"/>
      <c r="K34" s="163" t="str">
        <f>SACM!E33</f>
        <v>7511361:28856925</v>
      </c>
      <c r="L34" s="164" t="str">
        <f>_xlfn.IFNA(VLOOKUP(K34,MERCURY!D$2:D$164,1,FALSE),"Not Found")</f>
        <v>7511361:28856925</v>
      </c>
      <c r="M34" s="163" t="str">
        <f>SACM!F33</f>
        <v>7511361:TEWS AIG, GRACE</v>
      </c>
      <c r="N34" s="164" t="str">
        <f>_xlfn.IFNA(VLOOKUP(M34,MERCURY!E$2:E$164,1,FALSE),"Not Found")</f>
        <v>7511361:TEWS AIG, GRACE</v>
      </c>
      <c r="O34" s="163" t="str">
        <f>SACM!G33</f>
        <v>7511361:FRENKEL, LUCIANA</v>
      </c>
      <c r="P34" s="164" t="str">
        <f>_xlfn.IFNA(VLOOKUP(O34,MERCURY!F$2:F$164,1,FALSE),"Not Found")</f>
        <v>7511361:FRENKEL, LUCIANA</v>
      </c>
    </row>
    <row r="35" spans="1:16">
      <c r="A35" s="163">
        <f>SACM!A34</f>
        <v>7511384</v>
      </c>
      <c r="B35" s="164">
        <f>_xlfn.IFNA(VLOOKUP(A35,MERCURY!$AB$2:$AB$164,1,FALSE),"Not Found")</f>
        <v>7511384</v>
      </c>
      <c r="C35" s="163" t="str">
        <f>SACM!B34</f>
        <v>7511384:350,000</v>
      </c>
      <c r="D35" s="164" t="str">
        <f>_xlfn.IFNA(VLOOKUP(C35,MERCURY!$A$2:$A$164,1,FALSE),"Not Found")</f>
        <v>7511384:350,000</v>
      </c>
      <c r="E35" s="163" t="str">
        <f>SACM!C34</f>
        <v>7511384:11/16/2017</v>
      </c>
      <c r="F35" s="164" t="str">
        <f>_xlfn.IFNA(VLOOKUP(E35,MERCURY!B$2:B$164,1,FALSE),"Not Found")</f>
        <v>7511384:11/16/2017</v>
      </c>
      <c r="G35" s="163" t="str">
        <f>SACM!D34</f>
        <v>7511384:30897541</v>
      </c>
      <c r="H35" s="168" t="str">
        <f>_xlfn.IFNA(VLOOKUP(G35,MERCURY!C$2:C$164,1,FALSE),"Not Found")</f>
        <v>7511384:30897541</v>
      </c>
      <c r="I35" s="168"/>
      <c r="J35" s="168"/>
      <c r="K35" s="163" t="str">
        <f>SACM!E34</f>
        <v>7511384:28856946</v>
      </c>
      <c r="L35" s="164" t="str">
        <f>_xlfn.IFNA(VLOOKUP(K35,MERCURY!D$2:D$164,1,FALSE),"Not Found")</f>
        <v>7511384:28856946</v>
      </c>
      <c r="M35" s="163" t="str">
        <f>SACM!F34</f>
        <v>7511384:TEWS AIG, GRACE</v>
      </c>
      <c r="N35" s="164" t="str">
        <f>_xlfn.IFNA(VLOOKUP(M35,MERCURY!E$2:E$164,1,FALSE),"Not Found")</f>
        <v>7511384:TEWS AIG, GRACE</v>
      </c>
      <c r="O35" s="163" t="str">
        <f>SACM!G34</f>
        <v>7511384:FRENKEL, LUCIANA</v>
      </c>
      <c r="P35" s="164" t="str">
        <f>_xlfn.IFNA(VLOOKUP(O35,MERCURY!F$2:F$164,1,FALSE),"Not Found")</f>
        <v>7511384:FRENKEL, LUCIANA</v>
      </c>
    </row>
    <row r="36" spans="1:16">
      <c r="A36" s="163">
        <f>SACM!A35</f>
        <v>7511395</v>
      </c>
      <c r="B36" s="164">
        <f>_xlfn.IFNA(VLOOKUP(A36,MERCURY!$AB$2:$AB$164,1,FALSE),"Not Found")</f>
        <v>7511395</v>
      </c>
      <c r="C36" s="163" t="str">
        <f>SACM!B35</f>
        <v>7511395:128,929</v>
      </c>
      <c r="D36" s="164" t="str">
        <f>_xlfn.IFNA(VLOOKUP(C36,MERCURY!$A$2:$A$164,1,FALSE),"Not Found")</f>
        <v>7511395:128,929</v>
      </c>
      <c r="E36" s="163" t="str">
        <f>SACM!C35</f>
        <v>7511395:11/17/2017</v>
      </c>
      <c r="F36" s="164" t="str">
        <f>_xlfn.IFNA(VLOOKUP(E36,MERCURY!B$2:B$164,1,FALSE),"Not Found")</f>
        <v>7511395:11/17/2017</v>
      </c>
      <c r="G36" s="163" t="str">
        <f>SACM!D35</f>
        <v>7511395:AIG0001978</v>
      </c>
      <c r="H36" s="168" t="str">
        <f>_xlfn.IFNA(VLOOKUP(G36,MERCURY!C$2:C$164,1,FALSE),"Not Found")</f>
        <v>7511395:AIG0001978</v>
      </c>
      <c r="I36" s="168"/>
      <c r="J36" s="168"/>
      <c r="K36" s="163" t="str">
        <f>SACM!E35</f>
        <v>7511395:28857599</v>
      </c>
      <c r="L36" s="164" t="str">
        <f>_xlfn.IFNA(VLOOKUP(K36,MERCURY!D$2:D$164,1,FALSE),"Not Found")</f>
        <v>7511395:28857599</v>
      </c>
      <c r="M36" s="163" t="str">
        <f>SACM!F35</f>
        <v>7511395:ENG, KEITH</v>
      </c>
      <c r="N36" s="164" t="str">
        <f>_xlfn.IFNA(VLOOKUP(M36,MERCURY!E$2:E$164,1,FALSE),"Not Found")</f>
        <v>7511395:ENG, KEITH</v>
      </c>
      <c r="O36" s="163" t="str">
        <f>SACM!G35</f>
        <v>7511395:STEENHUISEN AIG, ERIC</v>
      </c>
      <c r="P36" s="164" t="str">
        <f>_xlfn.IFNA(VLOOKUP(O36,MERCURY!F$2:F$164,1,FALSE),"Not Found")</f>
        <v>7511395:STEENHUISEN AIG, ERIC</v>
      </c>
    </row>
    <row r="37" spans="1:16">
      <c r="A37" s="163">
        <f>SACM!A36</f>
        <v>7511418</v>
      </c>
      <c r="B37" s="164">
        <f>_xlfn.IFNA(VLOOKUP(A37,MERCURY!$AB$2:$AB$164,1,FALSE),"Not Found")</f>
        <v>7511418</v>
      </c>
      <c r="C37" s="163" t="str">
        <f>SACM!B36</f>
        <v>7511418:112,781</v>
      </c>
      <c r="D37" s="164" t="str">
        <f>_xlfn.IFNA(VLOOKUP(C37,MERCURY!$A$2:$A$164,1,FALSE),"Not Found")</f>
        <v>7511418:112,781</v>
      </c>
      <c r="E37" s="163" t="str">
        <f>SACM!C36</f>
        <v>7511418:11/17/2017</v>
      </c>
      <c r="F37" s="164" t="str">
        <f>_xlfn.IFNA(VLOOKUP(E37,MERCURY!B$2:B$164,1,FALSE),"Not Found")</f>
        <v>7511418:11/17/2017</v>
      </c>
      <c r="G37" s="163" t="str">
        <f>SACM!D36</f>
        <v>7511418:921163AUD00001</v>
      </c>
      <c r="H37" s="168" t="str">
        <f>_xlfn.IFNA(VLOOKUP(G37,MERCURY!C$2:C$164,1,FALSE),"Not Found")</f>
        <v>7511418:921163AUD00001</v>
      </c>
      <c r="I37" s="168"/>
      <c r="J37" s="168"/>
      <c r="K37" s="163" t="str">
        <f>SACM!E36</f>
        <v>7511418:28857607</v>
      </c>
      <c r="L37" s="164" t="str">
        <f>_xlfn.IFNA(VLOOKUP(K37,MERCURY!D$2:D$164,1,FALSE),"Not Found")</f>
        <v>7511418:28857607</v>
      </c>
      <c r="M37" s="163" t="str">
        <f>SACM!F36</f>
        <v>7511418:ENG, KEITH</v>
      </c>
      <c r="N37" s="164" t="str">
        <f>_xlfn.IFNA(VLOOKUP(M37,MERCURY!E$2:E$164,1,FALSE),"Not Found")</f>
        <v>7511418:ENG, KEITH</v>
      </c>
      <c r="O37" s="163" t="str">
        <f>SACM!G36</f>
        <v>7511418:STEENHUISEN AIG, ERIC</v>
      </c>
      <c r="P37" s="164" t="str">
        <f>_xlfn.IFNA(VLOOKUP(O37,MERCURY!F$2:F$164,1,FALSE),"Not Found")</f>
        <v>7511418:STEENHUISEN AIG, ERIC</v>
      </c>
    </row>
    <row r="38" spans="1:16">
      <c r="A38" s="163">
        <f>SACM!A37</f>
        <v>7511419</v>
      </c>
      <c r="B38" s="164">
        <f>_xlfn.IFNA(VLOOKUP(A38,MERCURY!$AB$2:$AB$164,1,FALSE),"Not Found")</f>
        <v>7511419</v>
      </c>
      <c r="C38" s="163" t="str">
        <f>SACM!B37</f>
        <v>7511419:11,627</v>
      </c>
      <c r="D38" s="164" t="str">
        <f>_xlfn.IFNA(VLOOKUP(C38,MERCURY!$A$2:$A$164,1,FALSE),"Not Found")</f>
        <v>7511419:11,627</v>
      </c>
      <c r="E38" s="163" t="str">
        <f>SACM!C37</f>
        <v>7511419:11/17/2017</v>
      </c>
      <c r="F38" s="164" t="str">
        <f>_xlfn.IFNA(VLOOKUP(E38,MERCURY!B$2:B$164,1,FALSE),"Not Found")</f>
        <v>7511419:11/17/2017</v>
      </c>
      <c r="G38" s="163" t="str">
        <f>SACM!D37</f>
        <v>7511419:921163AUD00001</v>
      </c>
      <c r="H38" s="168" t="str">
        <f>_xlfn.IFNA(VLOOKUP(G38,MERCURY!C$2:C$164,1,FALSE),"Not Found")</f>
        <v>7511419:921163AUD00001</v>
      </c>
      <c r="I38" s="168"/>
      <c r="J38" s="168"/>
      <c r="K38" s="163" t="str">
        <f>SACM!E37</f>
        <v>7511419:28857606</v>
      </c>
      <c r="L38" s="164" t="str">
        <f>_xlfn.IFNA(VLOOKUP(K38,MERCURY!D$2:D$164,1,FALSE),"Not Found")</f>
        <v>7511419:28857606</v>
      </c>
      <c r="M38" s="163" t="str">
        <f>SACM!F37</f>
        <v>7511419:ENG, KEITH</v>
      </c>
      <c r="N38" s="164" t="str">
        <f>_xlfn.IFNA(VLOOKUP(M38,MERCURY!E$2:E$164,1,FALSE),"Not Found")</f>
        <v>7511419:ENG, KEITH</v>
      </c>
      <c r="O38" s="163" t="str">
        <f>SACM!G37</f>
        <v>7511419:STEENHUISEN AIG, ERIC</v>
      </c>
      <c r="P38" s="164" t="str">
        <f>_xlfn.IFNA(VLOOKUP(O38,MERCURY!F$2:F$164,1,FALSE),"Not Found")</f>
        <v>7511419:STEENHUISEN AIG, ERIC</v>
      </c>
    </row>
    <row r="39" spans="1:16">
      <c r="A39" s="163">
        <f>SACM!A38</f>
        <v>7511420</v>
      </c>
      <c r="B39" s="164">
        <f>_xlfn.IFNA(VLOOKUP(A39,MERCURY!$AB$2:$AB$164,1,FALSE),"Not Found")</f>
        <v>7511420</v>
      </c>
      <c r="C39" s="163" t="str">
        <f>SACM!B38</f>
        <v>7511420:3,921</v>
      </c>
      <c r="D39" s="164" t="str">
        <f>_xlfn.IFNA(VLOOKUP(C39,MERCURY!$A$2:$A$164,1,FALSE),"Not Found")</f>
        <v>7511420:3,921</v>
      </c>
      <c r="E39" s="163" t="str">
        <f>SACM!C38</f>
        <v>7511420:11/17/2017</v>
      </c>
      <c r="F39" s="164" t="str">
        <f>_xlfn.IFNA(VLOOKUP(E39,MERCURY!B$2:B$164,1,FALSE),"Not Found")</f>
        <v>7511420:11/17/2017</v>
      </c>
      <c r="G39" s="163" t="str">
        <f>SACM!D38</f>
        <v>7511420:921163AUD00001</v>
      </c>
      <c r="H39" s="168" t="str">
        <f>_xlfn.IFNA(VLOOKUP(G39,MERCURY!C$2:C$164,1,FALSE),"Not Found")</f>
        <v>7511420:921163AUD00001</v>
      </c>
      <c r="I39" s="168"/>
      <c r="J39" s="168"/>
      <c r="K39" s="163" t="str">
        <f>SACM!E38</f>
        <v>7511420:28857603</v>
      </c>
      <c r="L39" s="164" t="str">
        <f>_xlfn.IFNA(VLOOKUP(K39,MERCURY!D$2:D$164,1,FALSE),"Not Found")</f>
        <v>7511420:28857603</v>
      </c>
      <c r="M39" s="163" t="str">
        <f>SACM!F38</f>
        <v>7511420:ENG, KEITH</v>
      </c>
      <c r="N39" s="164" t="str">
        <f>_xlfn.IFNA(VLOOKUP(M39,MERCURY!E$2:E$164,1,FALSE),"Not Found")</f>
        <v>7511420:ENG, KEITH</v>
      </c>
      <c r="O39" s="163" t="str">
        <f>SACM!G38</f>
        <v>7511420:STEENHUISEN AIG, ERIC</v>
      </c>
      <c r="P39" s="164" t="str">
        <f>_xlfn.IFNA(VLOOKUP(O39,MERCURY!F$2:F$164,1,FALSE),"Not Found")</f>
        <v>7511420:STEENHUISEN AIG, ERIC</v>
      </c>
    </row>
    <row r="40" spans="1:16">
      <c r="A40" s="163">
        <f>SACM!A39</f>
        <v>7511422</v>
      </c>
      <c r="B40" s="164">
        <f>_xlfn.IFNA(VLOOKUP(A40,MERCURY!$AB$2:$AB$164,1,FALSE),"Not Found")</f>
        <v>7511422</v>
      </c>
      <c r="C40" s="163" t="str">
        <f>SACM!B39</f>
        <v>7511422:50</v>
      </c>
      <c r="D40" s="164" t="str">
        <f>_xlfn.IFNA(VLOOKUP(C40,MERCURY!$A$2:$A$164,1,FALSE),"Not Found")</f>
        <v>7511422:50</v>
      </c>
      <c r="E40" s="163" t="str">
        <f>SACM!C39</f>
        <v>7511422:11/17/2017</v>
      </c>
      <c r="F40" s="164" t="str">
        <f>_xlfn.IFNA(VLOOKUP(E40,MERCURY!B$2:B$164,1,FALSE),"Not Found")</f>
        <v>7511422:11/17/2017</v>
      </c>
      <c r="G40" s="163" t="str">
        <f>SACM!D39</f>
        <v>7511422:13174174</v>
      </c>
      <c r="H40" s="168" t="str">
        <f>_xlfn.IFNA(VLOOKUP(G40,MERCURY!C$2:C$164,1,FALSE),"Not Found")</f>
        <v>7511422:13174174</v>
      </c>
      <c r="I40" s="168"/>
      <c r="J40" s="168"/>
      <c r="K40" s="163" t="str">
        <f>SACM!E39</f>
        <v>7511422:28857573</v>
      </c>
      <c r="L40" s="164" t="str">
        <f>_xlfn.IFNA(VLOOKUP(K40,MERCURY!D$2:D$164,1,FALSE),"Not Found")</f>
        <v>7511422:28857573</v>
      </c>
      <c r="M40" s="163" t="str">
        <f>SACM!F39</f>
        <v>7511422:ENG, KEITH</v>
      </c>
      <c r="N40" s="164" t="str">
        <f>_xlfn.IFNA(VLOOKUP(M40,MERCURY!E$2:E$164,1,FALSE),"Not Found")</f>
        <v>7511422:ENG, KEITH</v>
      </c>
      <c r="O40" s="163" t="str">
        <f>SACM!G39</f>
        <v>7511422:STEENHUISEN AIG, ERIC</v>
      </c>
      <c r="P40" s="164" t="str">
        <f>_xlfn.IFNA(VLOOKUP(O40,MERCURY!F$2:F$164,1,FALSE),"Not Found")</f>
        <v>7511422:STEENHUISEN AIG, ERIC</v>
      </c>
    </row>
    <row r="41" spans="1:16">
      <c r="A41" s="163">
        <f>SACM!A40</f>
        <v>7511423</v>
      </c>
      <c r="B41" s="164">
        <f>_xlfn.IFNA(VLOOKUP(A41,MERCURY!$AB$2:$AB$164,1,FALSE),"Not Found")</f>
        <v>7511423</v>
      </c>
      <c r="C41" s="163" t="str">
        <f>SACM!B40</f>
        <v>7511423:600</v>
      </c>
      <c r="D41" s="164" t="str">
        <f>_xlfn.IFNA(VLOOKUP(C41,MERCURY!$A$2:$A$164,1,FALSE),"Not Found")</f>
        <v>7511423:600</v>
      </c>
      <c r="E41" s="163" t="str">
        <f>SACM!C40</f>
        <v>7511423:11/17/2017</v>
      </c>
      <c r="F41" s="164" t="str">
        <f>_xlfn.IFNA(VLOOKUP(E41,MERCURY!B$2:B$164,1,FALSE),"Not Found")</f>
        <v>7511423:11/17/2017</v>
      </c>
      <c r="G41" s="163" t="str">
        <f>SACM!D40</f>
        <v>7511423:921163AUD00001</v>
      </c>
      <c r="H41" s="168" t="str">
        <f>_xlfn.IFNA(VLOOKUP(G41,MERCURY!C$2:C$164,1,FALSE),"Not Found")</f>
        <v>7511423:921163AUD00001</v>
      </c>
      <c r="I41" s="168"/>
      <c r="J41" s="168"/>
      <c r="K41" s="163" t="str">
        <f>SACM!E40</f>
        <v>7511423:28857600</v>
      </c>
      <c r="L41" s="164" t="str">
        <f>_xlfn.IFNA(VLOOKUP(K41,MERCURY!D$2:D$164,1,FALSE),"Not Found")</f>
        <v>7511423:28857600</v>
      </c>
      <c r="M41" s="163" t="str">
        <f>SACM!F40</f>
        <v>7511423:ENG, KEITH</v>
      </c>
      <c r="N41" s="164" t="str">
        <f>_xlfn.IFNA(VLOOKUP(M41,MERCURY!E$2:E$164,1,FALSE),"Not Found")</f>
        <v>7511423:ENG, KEITH</v>
      </c>
      <c r="O41" s="163" t="str">
        <f>SACM!G40</f>
        <v>7511423:STEENHUISEN AIG, ERIC</v>
      </c>
      <c r="P41" s="164" t="str">
        <f>_xlfn.IFNA(VLOOKUP(O41,MERCURY!F$2:F$164,1,FALSE),"Not Found")</f>
        <v>7511423:STEENHUISEN AIG, ERIC</v>
      </c>
    </row>
    <row r="42" spans="1:16">
      <c r="A42" s="163">
        <f>SACM!A41</f>
        <v>7511424</v>
      </c>
      <c r="B42" s="164">
        <f>_xlfn.IFNA(VLOOKUP(A42,MERCURY!$AB$2:$AB$164,1,FALSE),"Not Found")</f>
        <v>7511424</v>
      </c>
      <c r="C42" s="163" t="str">
        <f>SACM!B41</f>
        <v>7511424:8,042</v>
      </c>
      <c r="D42" s="164" t="str">
        <f>_xlfn.IFNA(VLOOKUP(C42,MERCURY!$A$2:$A$164,1,FALSE),"Not Found")</f>
        <v>7511424:8,042</v>
      </c>
      <c r="E42" s="163" t="str">
        <f>SACM!C41</f>
        <v>7511424:11/17/2017</v>
      </c>
      <c r="F42" s="164" t="str">
        <f>_xlfn.IFNA(VLOOKUP(E42,MERCURY!B$2:B$164,1,FALSE),"Not Found")</f>
        <v>7511424:11/17/2017</v>
      </c>
      <c r="G42" s="163" t="str">
        <f>SACM!D41</f>
        <v>7511424:13402762</v>
      </c>
      <c r="H42" s="168" t="str">
        <f>_xlfn.IFNA(VLOOKUP(G42,MERCURY!C$2:C$164,1,FALSE),"Not Found")</f>
        <v>7511424:13402762</v>
      </c>
      <c r="I42" s="168"/>
      <c r="J42" s="168"/>
      <c r="K42" s="163" t="str">
        <f>SACM!E41</f>
        <v>7511424:28857582</v>
      </c>
      <c r="L42" s="164" t="str">
        <f>_xlfn.IFNA(VLOOKUP(K42,MERCURY!D$2:D$164,1,FALSE),"Not Found")</f>
        <v>7511424:28857582</v>
      </c>
      <c r="M42" s="163" t="str">
        <f>SACM!F41</f>
        <v>7511424:ENG, KEITH</v>
      </c>
      <c r="N42" s="164" t="str">
        <f>_xlfn.IFNA(VLOOKUP(M42,MERCURY!E$2:E$164,1,FALSE),"Not Found")</f>
        <v>7511424:ENG, KEITH</v>
      </c>
      <c r="O42" s="163" t="str">
        <f>SACM!G41</f>
        <v>7511424:STEENHUISEN AIG, ERIC</v>
      </c>
      <c r="P42" s="164" t="str">
        <f>_xlfn.IFNA(VLOOKUP(O42,MERCURY!F$2:F$164,1,FALSE),"Not Found")</f>
        <v>7511424:STEENHUISEN AIG, ERIC</v>
      </c>
    </row>
    <row r="43" spans="1:16">
      <c r="A43" s="163">
        <f>SACM!A42</f>
        <v>7511425</v>
      </c>
      <c r="B43" s="164">
        <f>_xlfn.IFNA(VLOOKUP(A43,MERCURY!$AB$2:$AB$164,1,FALSE),"Not Found")</f>
        <v>7511425</v>
      </c>
      <c r="C43" s="163" t="str">
        <f>SACM!B42</f>
        <v>7511425:1,749</v>
      </c>
      <c r="D43" s="164" t="str">
        <f>_xlfn.IFNA(VLOOKUP(C43,MERCURY!$A$2:$A$164,1,FALSE),"Not Found")</f>
        <v>7511425:1,749</v>
      </c>
      <c r="E43" s="163" t="str">
        <f>SACM!C42</f>
        <v>7511425:11/17/2017</v>
      </c>
      <c r="F43" s="164" t="str">
        <f>_xlfn.IFNA(VLOOKUP(E43,MERCURY!B$2:B$164,1,FALSE),"Not Found")</f>
        <v>7511425:11/17/2017</v>
      </c>
      <c r="G43" s="163" t="str">
        <f>SACM!D42</f>
        <v>7511425:13402762</v>
      </c>
      <c r="H43" s="168" t="str">
        <f>_xlfn.IFNA(VLOOKUP(G43,MERCURY!C$2:C$164,1,FALSE),"Not Found")</f>
        <v>7511425:13402762</v>
      </c>
      <c r="I43" s="168"/>
      <c r="J43" s="168"/>
      <c r="K43" s="163" t="str">
        <f>SACM!E42</f>
        <v>7511425:28857583</v>
      </c>
      <c r="L43" s="164" t="str">
        <f>_xlfn.IFNA(VLOOKUP(K43,MERCURY!D$2:D$164,1,FALSE),"Not Found")</f>
        <v>7511425:28857583</v>
      </c>
      <c r="M43" s="163" t="str">
        <f>SACM!F42</f>
        <v>7511425:ENG, KEITH</v>
      </c>
      <c r="N43" s="164" t="str">
        <f>_xlfn.IFNA(VLOOKUP(M43,MERCURY!E$2:E$164,1,FALSE),"Not Found")</f>
        <v>7511425:ENG, KEITH</v>
      </c>
      <c r="O43" s="163" t="str">
        <f>SACM!G42</f>
        <v>7511425:STEENHUISEN AIG, ERIC</v>
      </c>
      <c r="P43" s="164" t="str">
        <f>_xlfn.IFNA(VLOOKUP(O43,MERCURY!F$2:F$164,1,FALSE),"Not Found")</f>
        <v>7511425:STEENHUISEN AIG, ERIC</v>
      </c>
    </row>
    <row r="44" spans="1:16">
      <c r="A44" s="163">
        <f>SACM!A43</f>
        <v>7511448</v>
      </c>
      <c r="B44" s="164">
        <f>_xlfn.IFNA(VLOOKUP(A44,MERCURY!$AB$2:$AB$164,1,FALSE),"Not Found")</f>
        <v>7511448</v>
      </c>
      <c r="C44" s="163" t="str">
        <f>SACM!B43</f>
        <v>7511448:21,037</v>
      </c>
      <c r="D44" s="164" t="str">
        <f>_xlfn.IFNA(VLOOKUP(C44,MERCURY!$A$2:$A$164,1,FALSE),"Not Found")</f>
        <v>7511448:21,037</v>
      </c>
      <c r="E44" s="163" t="str">
        <f>SACM!C43</f>
        <v>7511448:11/17/2017</v>
      </c>
      <c r="F44" s="164" t="str">
        <f>_xlfn.IFNA(VLOOKUP(E44,MERCURY!B$2:B$164,1,FALSE),"Not Found")</f>
        <v>7511448:11/17/2017</v>
      </c>
      <c r="G44" s="163" t="str">
        <f>SACM!D43</f>
        <v>7511448:8033813466</v>
      </c>
      <c r="H44" s="168" t="str">
        <f>_xlfn.IFNA(VLOOKUP(G44,MERCURY!C$2:C$164,1,FALSE),"Not Found")</f>
        <v>7511448:8033813466</v>
      </c>
      <c r="I44" s="168"/>
      <c r="J44" s="168"/>
      <c r="K44" s="163" t="str">
        <f>SACM!E43</f>
        <v>7511448:28857578</v>
      </c>
      <c r="L44" s="164" t="str">
        <f>_xlfn.IFNA(VLOOKUP(K44,MERCURY!D$2:D$164,1,FALSE),"Not Found")</f>
        <v>7511448:28857578</v>
      </c>
      <c r="M44" s="163" t="str">
        <f>SACM!F43</f>
        <v>7511448:ENG, KEITH</v>
      </c>
      <c r="N44" s="164" t="str">
        <f>_xlfn.IFNA(VLOOKUP(M44,MERCURY!E$2:E$164,1,FALSE),"Not Found")</f>
        <v>7511448:ENG, KEITH</v>
      </c>
      <c r="O44" s="163" t="str">
        <f>SACM!G43</f>
        <v>7511448:STEENHUISEN AIG, ERIC</v>
      </c>
      <c r="P44" s="164" t="str">
        <f>_xlfn.IFNA(VLOOKUP(O44,MERCURY!F$2:F$164,1,FALSE),"Not Found")</f>
        <v>7511448:STEENHUISEN AIG, ERIC</v>
      </c>
    </row>
    <row r="45" spans="1:16">
      <c r="A45" s="163">
        <f>SACM!A44</f>
        <v>7511449</v>
      </c>
      <c r="B45" s="164">
        <f>_xlfn.IFNA(VLOOKUP(A45,MERCURY!$AB$2:$AB$164,1,FALSE),"Not Found")</f>
        <v>7511449</v>
      </c>
      <c r="C45" s="163" t="str">
        <f>SACM!B44</f>
        <v>7511449:39,491</v>
      </c>
      <c r="D45" s="164" t="str">
        <f>_xlfn.IFNA(VLOOKUP(C45,MERCURY!$A$2:$A$164,1,FALSE),"Not Found")</f>
        <v>7511449:39,491</v>
      </c>
      <c r="E45" s="163" t="str">
        <f>SACM!C44</f>
        <v>7511449:11/17/2017</v>
      </c>
      <c r="F45" s="164" t="str">
        <f>_xlfn.IFNA(VLOOKUP(E45,MERCURY!B$2:B$164,1,FALSE),"Not Found")</f>
        <v>7511449:11/17/2017</v>
      </c>
      <c r="G45" s="163" t="str">
        <f>SACM!D44</f>
        <v>7511449:8033896361</v>
      </c>
      <c r="H45" s="168" t="str">
        <f>_xlfn.IFNA(VLOOKUP(G45,MERCURY!C$2:C$164,1,FALSE),"Not Found")</f>
        <v>7511449:8033896361</v>
      </c>
      <c r="I45" s="168"/>
      <c r="J45" s="168"/>
      <c r="K45" s="163" t="str">
        <f>SACM!E44</f>
        <v>7511449:28857608</v>
      </c>
      <c r="L45" s="164" t="str">
        <f>_xlfn.IFNA(VLOOKUP(K45,MERCURY!D$2:D$164,1,FALSE),"Not Found")</f>
        <v>7511449:28857608</v>
      </c>
      <c r="M45" s="163" t="str">
        <f>SACM!F44</f>
        <v>7511449:ENG, KEITH</v>
      </c>
      <c r="N45" s="164" t="str">
        <f>_xlfn.IFNA(VLOOKUP(M45,MERCURY!E$2:E$164,1,FALSE),"Not Found")</f>
        <v>7511449:ENG, KEITH</v>
      </c>
      <c r="O45" s="163" t="str">
        <f>SACM!G44</f>
        <v>7511449:STEENHUISEN AIG, ERIC</v>
      </c>
      <c r="P45" s="164" t="str">
        <f>_xlfn.IFNA(VLOOKUP(O45,MERCURY!F$2:F$164,1,FALSE),"Not Found")</f>
        <v>7511449:STEENHUISEN AIG, ERIC</v>
      </c>
    </row>
    <row r="46" spans="1:16">
      <c r="A46" s="163">
        <f>SACM!A45</f>
        <v>7511461</v>
      </c>
      <c r="B46" s="164">
        <f>_xlfn.IFNA(VLOOKUP(A46,MERCURY!$AB$2:$AB$164,1,FALSE),"Not Found")</f>
        <v>7511461</v>
      </c>
      <c r="C46" s="163" t="str">
        <f>SACM!B45</f>
        <v>7511461:21,037</v>
      </c>
      <c r="D46" s="164" t="str">
        <f>_xlfn.IFNA(VLOOKUP(C46,MERCURY!$A$2:$A$164,1,FALSE),"Not Found")</f>
        <v>7511461:21,037</v>
      </c>
      <c r="E46" s="163" t="str">
        <f>SACM!C45</f>
        <v>7511461:11/17/2017</v>
      </c>
      <c r="F46" s="164" t="str">
        <f>_xlfn.IFNA(VLOOKUP(E46,MERCURY!B$2:B$164,1,FALSE),"Not Found")</f>
        <v>7511461:11/17/2017</v>
      </c>
      <c r="G46" s="163" t="str">
        <f>SACM!D45</f>
        <v>7511461:13498840</v>
      </c>
      <c r="H46" s="168" t="str">
        <f>_xlfn.IFNA(VLOOKUP(G46,MERCURY!C$2:C$164,1,FALSE),"Not Found")</f>
        <v>7511461:13498840</v>
      </c>
      <c r="I46" s="168"/>
      <c r="J46" s="168"/>
      <c r="K46" s="163" t="str">
        <f>SACM!E45</f>
        <v>7511461:28857579</v>
      </c>
      <c r="L46" s="164" t="str">
        <f>_xlfn.IFNA(VLOOKUP(K46,MERCURY!D$2:D$164,1,FALSE),"Not Found")</f>
        <v>7511461:28857579</v>
      </c>
      <c r="M46" s="163" t="str">
        <f>SACM!F45</f>
        <v>7511461:ENG, KEITH</v>
      </c>
      <c r="N46" s="164" t="str">
        <f>_xlfn.IFNA(VLOOKUP(M46,MERCURY!E$2:E$164,1,FALSE),"Not Found")</f>
        <v>7511461:ENG, KEITH</v>
      </c>
      <c r="O46" s="163" t="str">
        <f>SACM!G45</f>
        <v>7511461:STEENHUISEN AIG, ERIC</v>
      </c>
      <c r="P46" s="164" t="str">
        <f>_xlfn.IFNA(VLOOKUP(O46,MERCURY!F$2:F$164,1,FALSE),"Not Found")</f>
        <v>7511461:STEENHUISEN AIG, ERIC</v>
      </c>
    </row>
    <row r="47" spans="1:16">
      <c r="A47" s="163">
        <f>SACM!A46</f>
        <v>7511462</v>
      </c>
      <c r="B47" s="164">
        <f>_xlfn.IFNA(VLOOKUP(A47,MERCURY!$AB$2:$AB$164,1,FALSE),"Not Found")</f>
        <v>7511462</v>
      </c>
      <c r="C47" s="163" t="str">
        <f>SACM!B46</f>
        <v>7511462:39,491</v>
      </c>
      <c r="D47" s="164" t="str">
        <f>_xlfn.IFNA(VLOOKUP(C47,MERCURY!$A$2:$A$164,1,FALSE),"Not Found")</f>
        <v>7511462:39,491</v>
      </c>
      <c r="E47" s="163" t="str">
        <f>SACM!C46</f>
        <v>7511462:11/17/2017</v>
      </c>
      <c r="F47" s="164" t="str">
        <f>_xlfn.IFNA(VLOOKUP(E47,MERCURY!B$2:B$164,1,FALSE),"Not Found")</f>
        <v>7511462:11/17/2017</v>
      </c>
      <c r="G47" s="163" t="str">
        <f>SACM!D46</f>
        <v>7511462:193946ZAR671201</v>
      </c>
      <c r="H47" s="168" t="str">
        <f>_xlfn.IFNA(VLOOKUP(G47,MERCURY!C$2:C$164,1,FALSE),"Not Found")</f>
        <v>7511462:193946ZAR671201</v>
      </c>
      <c r="I47" s="168"/>
      <c r="J47" s="168"/>
      <c r="K47" s="163" t="str">
        <f>SACM!E46</f>
        <v>7511462:28857609</v>
      </c>
      <c r="L47" s="164" t="str">
        <f>_xlfn.IFNA(VLOOKUP(K47,MERCURY!D$2:D$164,1,FALSE),"Not Found")</f>
        <v>7511462:28857609</v>
      </c>
      <c r="M47" s="163" t="str">
        <f>SACM!F46</f>
        <v>7511462:ENG, KEITH</v>
      </c>
      <c r="N47" s="164" t="str">
        <f>_xlfn.IFNA(VLOOKUP(M47,MERCURY!E$2:E$164,1,FALSE),"Not Found")</f>
        <v>7511462:ENG, KEITH</v>
      </c>
      <c r="O47" s="163" t="str">
        <f>SACM!G46</f>
        <v>7511462:STEENHUISEN AIG, ERIC</v>
      </c>
      <c r="P47" s="164" t="str">
        <f>_xlfn.IFNA(VLOOKUP(O47,MERCURY!F$2:F$164,1,FALSE),"Not Found")</f>
        <v>7511462:STEENHUISEN AIG, ERIC</v>
      </c>
    </row>
    <row r="48" spans="1:16">
      <c r="A48" s="163">
        <f>SACM!A47</f>
        <v>7511487</v>
      </c>
      <c r="B48" s="164">
        <f>_xlfn.IFNA(VLOOKUP(A48,MERCURY!$AB$2:$AB$164,1,FALSE),"Not Found")</f>
        <v>7511487</v>
      </c>
      <c r="C48" s="163" t="str">
        <f>SACM!B47</f>
        <v>7511487:1,495,042</v>
      </c>
      <c r="D48" s="164" t="str">
        <f>_xlfn.IFNA(VLOOKUP(C48,MERCURY!$A$2:$A$164,1,FALSE),"Not Found")</f>
        <v>7511487:1,495,042</v>
      </c>
      <c r="E48" s="163" t="str">
        <f>SACM!C47</f>
        <v>7511487:11/16/2017</v>
      </c>
      <c r="F48" s="164" t="str">
        <f>_xlfn.IFNA(VLOOKUP(E48,MERCURY!B$2:B$164,1,FALSE),"Not Found")</f>
        <v>7511487:11/16/2017</v>
      </c>
      <c r="G48" s="163" t="str">
        <f>SACM!D47</f>
        <v>7511487:30897541</v>
      </c>
      <c r="H48" s="168" t="str">
        <f>_xlfn.IFNA(VLOOKUP(G48,MERCURY!C$2:C$164,1,FALSE),"Not Found")</f>
        <v>7511487:30897541</v>
      </c>
      <c r="I48" s="168"/>
      <c r="J48" s="168"/>
      <c r="K48" s="163" t="str">
        <f>SACM!E47</f>
        <v>7511487:28856954</v>
      </c>
      <c r="L48" s="164" t="str">
        <f>_xlfn.IFNA(VLOOKUP(K48,MERCURY!D$2:D$164,1,FALSE),"Not Found")</f>
        <v>7511487:28856954</v>
      </c>
      <c r="M48" s="163" t="str">
        <f>SACM!F47</f>
        <v>7511487:FRENKEL, LUCIANA</v>
      </c>
      <c r="N48" s="164" t="str">
        <f>_xlfn.IFNA(VLOOKUP(M48,MERCURY!E$2:E$164,1,FALSE),"Not Found")</f>
        <v>7511487:FRENKEL, LUCIANA</v>
      </c>
      <c r="O48" s="163" t="str">
        <f>SACM!G47</f>
        <v>7511487:TEWS AIG, GRACE</v>
      </c>
      <c r="P48" s="164" t="str">
        <f>_xlfn.IFNA(VLOOKUP(O48,MERCURY!F$2:F$164,1,FALSE),"Not Found")</f>
        <v>7511487:TEWS AIG, GRACE</v>
      </c>
    </row>
    <row r="49" spans="1:16">
      <c r="A49" s="163">
        <f>SACM!A48</f>
        <v>7511510</v>
      </c>
      <c r="B49" s="164">
        <f>_xlfn.IFNA(VLOOKUP(A49,MERCURY!$AB$2:$AB$164,1,FALSE),"Not Found")</f>
        <v>7511510</v>
      </c>
      <c r="C49" s="163" t="str">
        <f>SACM!B48</f>
        <v>7511510:220,107</v>
      </c>
      <c r="D49" s="164" t="str">
        <f>_xlfn.IFNA(VLOOKUP(C49,MERCURY!$A$2:$A$164,1,FALSE),"Not Found")</f>
        <v>7511510:220,107</v>
      </c>
      <c r="E49" s="163" t="str">
        <f>SACM!C48</f>
        <v>7511510:11/16/2017</v>
      </c>
      <c r="F49" s="164" t="str">
        <f>_xlfn.IFNA(VLOOKUP(E49,MERCURY!B$2:B$164,1,FALSE),"Not Found")</f>
        <v>7511510:11/16/2017</v>
      </c>
      <c r="G49" s="163" t="str">
        <f>SACM!D48</f>
        <v>7511510:8900416084</v>
      </c>
      <c r="H49" s="168" t="str">
        <f>_xlfn.IFNA(VLOOKUP(G49,MERCURY!C$2:C$164,1,FALSE),"Not Found")</f>
        <v>7511510:8900416084</v>
      </c>
      <c r="I49" s="168"/>
      <c r="J49" s="168"/>
      <c r="K49" s="163" t="str">
        <f>SACM!E48</f>
        <v>7511510:28857560</v>
      </c>
      <c r="L49" s="164" t="str">
        <f>_xlfn.IFNA(VLOOKUP(K49,MERCURY!D$2:D$164,1,FALSE),"Not Found")</f>
        <v>7511510:28857560</v>
      </c>
      <c r="M49" s="163" t="str">
        <f>SACM!F48</f>
        <v>7511510:TEWS AIG, GRACE</v>
      </c>
      <c r="N49" s="164" t="str">
        <f>_xlfn.IFNA(VLOOKUP(M49,MERCURY!E$2:E$164,1,FALSE),"Not Found")</f>
        <v>7511510:TEWS AIG, GRACE</v>
      </c>
      <c r="O49" s="163" t="str">
        <f>SACM!G48</f>
        <v>7511510:FRENKEL, LUCIANA</v>
      </c>
      <c r="P49" s="164" t="str">
        <f>_xlfn.IFNA(VLOOKUP(O49,MERCURY!F$2:F$164,1,FALSE),"Not Found")</f>
        <v>7511510:FRENKEL, LUCIANA</v>
      </c>
    </row>
    <row r="50" spans="1:16">
      <c r="A50" s="163">
        <f>SACM!A49</f>
        <v>7511557</v>
      </c>
      <c r="B50" s="164">
        <f>_xlfn.IFNA(VLOOKUP(A50,MERCURY!$AB$2:$AB$164,1,FALSE),"Not Found")</f>
        <v>7511557</v>
      </c>
      <c r="C50" s="163" t="str">
        <f>SACM!B49</f>
        <v>7511557:8,860,000</v>
      </c>
      <c r="D50" s="164" t="str">
        <f>_xlfn.IFNA(VLOOKUP(C50,MERCURY!$A$2:$A$164,1,FALSE),"Not Found")</f>
        <v>7511557:8,860,000</v>
      </c>
      <c r="E50" s="163" t="str">
        <f>SACM!C49</f>
        <v>7511557:11/16/2017</v>
      </c>
      <c r="F50" s="164" t="str">
        <f>_xlfn.IFNA(VLOOKUP(E50,MERCURY!B$2:B$164,1,FALSE),"Not Found")</f>
        <v>7511557:11/16/2017</v>
      </c>
      <c r="G50" s="163" t="str">
        <f>SACM!D49</f>
        <v>7511557:30897541</v>
      </c>
      <c r="H50" s="168" t="str">
        <f>_xlfn.IFNA(VLOOKUP(G50,MERCURY!C$2:C$164,1,FALSE),"Not Found")</f>
        <v>7511557:30897541</v>
      </c>
      <c r="I50" s="168"/>
      <c r="J50" s="168"/>
      <c r="K50" s="163" t="str">
        <f>SACM!E49</f>
        <v>7511557:28854432</v>
      </c>
      <c r="L50" s="164" t="str">
        <f>_xlfn.IFNA(VLOOKUP(K50,MERCURY!D$2:D$164,1,FALSE),"Not Found")</f>
        <v>7511557:28854432</v>
      </c>
      <c r="M50" s="163" t="str">
        <f>SACM!F49</f>
        <v>7511557:HOLMES, JOHN</v>
      </c>
      <c r="N50" s="164" t="str">
        <f>_xlfn.IFNA(VLOOKUP(M50,MERCURY!E$2:E$164,1,FALSE),"Not Found")</f>
        <v>7511557:HOLMES, JOHN</v>
      </c>
      <c r="O50" s="163" t="str">
        <f>SACM!G49</f>
        <v>7511557:FRENKEL, LUCIANA</v>
      </c>
      <c r="P50" s="164" t="str">
        <f>_xlfn.IFNA(VLOOKUP(O50,MERCURY!F$2:F$164,1,FALSE),"Not Found")</f>
        <v>7511557:FRENKEL, LUCIANA</v>
      </c>
    </row>
    <row r="51" spans="1:16">
      <c r="A51" s="163">
        <f>SACM!A50</f>
        <v>7511573</v>
      </c>
      <c r="B51" s="164">
        <f>_xlfn.IFNA(VLOOKUP(A51,MERCURY!$AB$2:$AB$164,1,FALSE),"Not Found")</f>
        <v>7511573</v>
      </c>
      <c r="C51" s="163" t="str">
        <f>SACM!B50</f>
        <v>7511573:784,368</v>
      </c>
      <c r="D51" s="164" t="str">
        <f>_xlfn.IFNA(VLOOKUP(C51,MERCURY!$A$2:$A$164,1,FALSE),"Not Found")</f>
        <v>7511573:784,368</v>
      </c>
      <c r="E51" s="163" t="str">
        <f>SACM!C50</f>
        <v>7511573:11/16/2017</v>
      </c>
      <c r="F51" s="164" t="str">
        <f>_xlfn.IFNA(VLOOKUP(E51,MERCURY!B$2:B$164,1,FALSE),"Not Found")</f>
        <v>7511573:11/16/2017</v>
      </c>
      <c r="G51" s="163" t="str">
        <f>SACM!D50</f>
        <v>7511573:30897541</v>
      </c>
      <c r="H51" s="168" t="str">
        <f>_xlfn.IFNA(VLOOKUP(G51,MERCURY!C$2:C$164,1,FALSE),"Not Found")</f>
        <v>7511573:30897541</v>
      </c>
      <c r="I51" s="168"/>
      <c r="J51" s="168"/>
      <c r="K51" s="163" t="str">
        <f>SACM!E50</f>
        <v>7511573:28856930</v>
      </c>
      <c r="L51" s="164" t="str">
        <f>_xlfn.IFNA(VLOOKUP(K51,MERCURY!D$2:D$164,1,FALSE),"Not Found")</f>
        <v>7511573:28856930</v>
      </c>
      <c r="M51" s="163" t="str">
        <f>SACM!F50</f>
        <v>7511573:TEWS AIG, GRACE</v>
      </c>
      <c r="N51" s="164" t="str">
        <f>_xlfn.IFNA(VLOOKUP(M51,MERCURY!E$2:E$164,1,FALSE),"Not Found")</f>
        <v>7511573:TEWS AIG, GRACE</v>
      </c>
      <c r="O51" s="163" t="str">
        <f>SACM!G50</f>
        <v>7511573:FRENKEL, LUCIANA</v>
      </c>
      <c r="P51" s="164" t="str">
        <f>_xlfn.IFNA(VLOOKUP(O51,MERCURY!F$2:F$164,1,FALSE),"Not Found")</f>
        <v>7511573:FRENKEL, LUCIANA</v>
      </c>
    </row>
    <row r="52" spans="1:16">
      <c r="A52" s="163">
        <f>SACM!A51</f>
        <v>7511575</v>
      </c>
      <c r="B52" s="164">
        <f>_xlfn.IFNA(VLOOKUP(A52,MERCURY!$AB$2:$AB$164,1,FALSE),"Not Found")</f>
        <v>7511575</v>
      </c>
      <c r="C52" s="163" t="str">
        <f>SACM!B51</f>
        <v>7511575:113,373,966</v>
      </c>
      <c r="D52" s="164" t="str">
        <f>_xlfn.IFNA(VLOOKUP(C52,MERCURY!$A$2:$A$164,1,FALSE),"Not Found")</f>
        <v>7511575:113,373,966</v>
      </c>
      <c r="E52" s="163" t="str">
        <f>SACM!C51</f>
        <v>7511575:11/16/2017</v>
      </c>
      <c r="F52" s="164" t="str">
        <f>_xlfn.IFNA(VLOOKUP(E52,MERCURY!B$2:B$164,1,FALSE),"Not Found")</f>
        <v>7511575:11/16/2017</v>
      </c>
      <c r="G52" s="163" t="str">
        <f>SACM!D51</f>
        <v>7511575:30897541</v>
      </c>
      <c r="H52" s="168" t="str">
        <f>_xlfn.IFNA(VLOOKUP(G52,MERCURY!C$2:C$164,1,FALSE),"Not Found")</f>
        <v>7511575:30897541</v>
      </c>
      <c r="I52" s="168"/>
      <c r="J52" s="168"/>
      <c r="K52" s="163" t="str">
        <f>SACM!E51</f>
        <v>7511575:28856908</v>
      </c>
      <c r="L52" s="164" t="str">
        <f>_xlfn.IFNA(VLOOKUP(K52,MERCURY!D$2:D$164,1,FALSE),"Not Found")</f>
        <v>7511575:28856908</v>
      </c>
      <c r="M52" s="163" t="str">
        <f>SACM!F51</f>
        <v>7511575:TEWS AIG, GRACE</v>
      </c>
      <c r="N52" s="164" t="str">
        <f>_xlfn.IFNA(VLOOKUP(M52,MERCURY!E$2:E$164,1,FALSE),"Not Found")</f>
        <v>7511575:TEWS AIG, GRACE</v>
      </c>
      <c r="O52" s="163" t="str">
        <f>SACM!G51</f>
        <v>7511575:FRENKEL, LUCIANA</v>
      </c>
      <c r="P52" s="164" t="str">
        <f>_xlfn.IFNA(VLOOKUP(O52,MERCURY!F$2:F$164,1,FALSE),"Not Found")</f>
        <v>7511575:FRENKEL, LUCIANA</v>
      </c>
    </row>
    <row r="53" spans="1:16">
      <c r="A53" s="163">
        <f>SACM!A52</f>
        <v>7511594</v>
      </c>
      <c r="B53" s="164">
        <f>_xlfn.IFNA(VLOOKUP(A53,MERCURY!$AB$2:$AB$164,1,FALSE),"Not Found")</f>
        <v>7511594</v>
      </c>
      <c r="C53" s="163" t="str">
        <f>SACM!B52</f>
        <v>7511594:2,042,237</v>
      </c>
      <c r="D53" s="164" t="str">
        <f>_xlfn.IFNA(VLOOKUP(C53,MERCURY!$A$2:$A$164,1,FALSE),"Not Found")</f>
        <v>7511594:2,042,237</v>
      </c>
      <c r="E53" s="163" t="str">
        <f>SACM!C52</f>
        <v>7511594:11/16/2017</v>
      </c>
      <c r="F53" s="164" t="str">
        <f>_xlfn.IFNA(VLOOKUP(E53,MERCURY!B$2:B$164,1,FALSE),"Not Found")</f>
        <v>7511594:11/16/2017</v>
      </c>
      <c r="G53" s="169" t="str">
        <f>SACM!D52</f>
        <v>7511594:P33001-2</v>
      </c>
      <c r="H53" s="170" t="str">
        <f>MERCURY!C163</f>
        <v>7511594:40654308</v>
      </c>
      <c r="I53" s="170" t="str">
        <f>MERCURY!N163</f>
        <v>P33001-2</v>
      </c>
      <c r="J53" s="170" t="s">
        <v>1138</v>
      </c>
      <c r="K53" s="163" t="str">
        <f>SACM!E52</f>
        <v>7511594:28855349</v>
      </c>
      <c r="L53" s="164" t="str">
        <f>_xlfn.IFNA(VLOOKUP(K53,MERCURY!D$2:D$164,1,FALSE),"Not Found")</f>
        <v>7511594:28855349</v>
      </c>
      <c r="M53" s="163" t="str">
        <f>SACM!F52</f>
        <v>7511594:ENG, KEITH</v>
      </c>
      <c r="N53" s="164" t="str">
        <f>_xlfn.IFNA(VLOOKUP(M53,MERCURY!E$2:E$164,1,FALSE),"Not Found")</f>
        <v>7511594:ENG, KEITH</v>
      </c>
      <c r="O53" s="163" t="str">
        <f>SACM!G52</f>
        <v>7511594:TEWS AIG, GRACE</v>
      </c>
      <c r="P53" s="164" t="str">
        <f>_xlfn.IFNA(VLOOKUP(O53,MERCURY!F$2:F$164,1,FALSE),"Not Found")</f>
        <v>7511594:TEWS AIG, GRACE</v>
      </c>
    </row>
    <row r="54" spans="1:16">
      <c r="A54" s="163">
        <f>SACM!A53</f>
        <v>7512467</v>
      </c>
      <c r="B54" s="164">
        <f>_xlfn.IFNA(VLOOKUP(A54,MERCURY!$AB$2:$AB$164,1,FALSE),"Not Found")</f>
        <v>7512467</v>
      </c>
      <c r="C54" s="163" t="str">
        <f>SACM!B53</f>
        <v>7512467:1,944,812</v>
      </c>
      <c r="D54" s="164" t="str">
        <f>_xlfn.IFNA(VLOOKUP(C54,MERCURY!$A$2:$A$164,1,FALSE),"Not Found")</f>
        <v>7512467:1,944,812</v>
      </c>
      <c r="E54" s="163" t="str">
        <f>SACM!C53</f>
        <v>7512467:11/17/2017</v>
      </c>
      <c r="F54" s="164" t="str">
        <f>_xlfn.IFNA(VLOOKUP(E54,MERCURY!B$2:B$164,1,FALSE),"Not Found")</f>
        <v>7512467:11/17/2017</v>
      </c>
      <c r="G54" s="163" t="str">
        <f>SACM!D53</f>
        <v>7512467:61653950</v>
      </c>
      <c r="H54" s="168" t="str">
        <f>_xlfn.IFNA(VLOOKUP(G54,MERCURY!C$2:C$164,1,FALSE),"Not Found")</f>
        <v>7512467:61653950</v>
      </c>
      <c r="I54" s="168"/>
      <c r="J54" s="168"/>
      <c r="K54" s="163" t="str">
        <f>SACM!E53</f>
        <v>7512467:28857591</v>
      </c>
      <c r="L54" s="164" t="str">
        <f>_xlfn.IFNA(VLOOKUP(K54,MERCURY!D$2:D$164,1,FALSE),"Not Found")</f>
        <v>7512467:28857591</v>
      </c>
      <c r="M54" s="163" t="str">
        <f>SACM!F53</f>
        <v>7512467:ENG, KEITH</v>
      </c>
      <c r="N54" s="164" t="str">
        <f>_xlfn.IFNA(VLOOKUP(M54,MERCURY!E$2:E$164,1,FALSE),"Not Found")</f>
        <v>7512467:ENG, KEITH</v>
      </c>
      <c r="O54" s="163" t="str">
        <f>SACM!G53</f>
        <v>7512467:STEENHUISEN AIG, ERIC</v>
      </c>
      <c r="P54" s="164" t="str">
        <f>_xlfn.IFNA(VLOOKUP(O54,MERCURY!F$2:F$164,1,FALSE),"Not Found")</f>
        <v>7512467:STEENHUISEN AIG, ERIC</v>
      </c>
    </row>
    <row r="55" spans="1:16">
      <c r="A55" s="163">
        <f>SACM!A54</f>
        <v>7512468</v>
      </c>
      <c r="B55" s="164">
        <f>_xlfn.IFNA(VLOOKUP(A55,MERCURY!$AB$2:$AB$164,1,FALSE),"Not Found")</f>
        <v>7512468</v>
      </c>
      <c r="C55" s="163" t="str">
        <f>SACM!B54</f>
        <v>7512468:620</v>
      </c>
      <c r="D55" s="164" t="str">
        <f>_xlfn.IFNA(VLOOKUP(C55,MERCURY!$A$2:$A$164,1,FALSE),"Not Found")</f>
        <v>7512468:620</v>
      </c>
      <c r="E55" s="163" t="str">
        <f>SACM!C54</f>
        <v>7512468:11/17/2017</v>
      </c>
      <c r="F55" s="164" t="str">
        <f>_xlfn.IFNA(VLOOKUP(E55,MERCURY!B$2:B$164,1,FALSE),"Not Found")</f>
        <v>7512468:11/17/2017</v>
      </c>
      <c r="G55" s="163" t="str">
        <f>SACM!D54</f>
        <v>7512468:178258260</v>
      </c>
      <c r="H55" s="168" t="str">
        <f>_xlfn.IFNA(VLOOKUP(G55,MERCURY!C$2:C$164,1,FALSE),"Not Found")</f>
        <v>7512468:178258260</v>
      </c>
      <c r="I55" s="168"/>
      <c r="J55" s="168"/>
      <c r="K55" s="163" t="str">
        <f>SACM!E54</f>
        <v>7512468:28857570</v>
      </c>
      <c r="L55" s="164" t="str">
        <f>_xlfn.IFNA(VLOOKUP(K55,MERCURY!D$2:D$164,1,FALSE),"Not Found")</f>
        <v>7512468:28857570</v>
      </c>
      <c r="M55" s="163" t="str">
        <f>SACM!F54</f>
        <v>7512468:ENG, KEITH</v>
      </c>
      <c r="N55" s="164" t="str">
        <f>_xlfn.IFNA(VLOOKUP(M55,MERCURY!E$2:E$164,1,FALSE),"Not Found")</f>
        <v>7512468:ENG, KEITH</v>
      </c>
      <c r="O55" s="163" t="str">
        <f>SACM!G54</f>
        <v>7512468:STEENHUISEN AIG, ERIC</v>
      </c>
      <c r="P55" s="164" t="str">
        <f>_xlfn.IFNA(VLOOKUP(O55,MERCURY!F$2:F$164,1,FALSE),"Not Found")</f>
        <v>7512468:STEENHUISEN AIG, ERIC</v>
      </c>
    </row>
    <row r="56" spans="1:16">
      <c r="A56" s="163">
        <f>SACM!A55</f>
        <v>7512469</v>
      </c>
      <c r="B56" s="164">
        <f>_xlfn.IFNA(VLOOKUP(A56,MERCURY!$AB$2:$AB$164,1,FALSE),"Not Found")</f>
        <v>7512469</v>
      </c>
      <c r="C56" s="163" t="str">
        <f>SACM!B55</f>
        <v>7512469:66,700</v>
      </c>
      <c r="D56" s="164" t="str">
        <f>_xlfn.IFNA(VLOOKUP(C56,MERCURY!$A$2:$A$164,1,FALSE),"Not Found")</f>
        <v>7512469:66,700</v>
      </c>
      <c r="E56" s="163" t="str">
        <f>SACM!C55</f>
        <v>7512469:11/17/2017</v>
      </c>
      <c r="F56" s="164" t="str">
        <f>_xlfn.IFNA(VLOOKUP(E56,MERCURY!B$2:B$164,1,FALSE),"Not Found")</f>
        <v>7512469:11/17/2017</v>
      </c>
      <c r="G56" s="163" t="str">
        <f>SACM!D55</f>
        <v>7512469:8033826916</v>
      </c>
      <c r="H56" s="168" t="str">
        <f>_xlfn.IFNA(VLOOKUP(G56,MERCURY!C$2:C$164,1,FALSE),"Not Found")</f>
        <v>7512469:8033826916</v>
      </c>
      <c r="I56" s="168"/>
      <c r="J56" s="168"/>
      <c r="K56" s="163" t="str">
        <f>SACM!E55</f>
        <v>7512469:28857567</v>
      </c>
      <c r="L56" s="164" t="str">
        <f>_xlfn.IFNA(VLOOKUP(K56,MERCURY!D$2:D$164,1,FALSE),"Not Found")</f>
        <v>7512469:28857567</v>
      </c>
      <c r="M56" s="163" t="str">
        <f>SACM!F55</f>
        <v>7512469:ENG, KEITH</v>
      </c>
      <c r="N56" s="164" t="str">
        <f>_xlfn.IFNA(VLOOKUP(M56,MERCURY!E$2:E$164,1,FALSE),"Not Found")</f>
        <v>7512469:ENG, KEITH</v>
      </c>
      <c r="O56" s="163" t="str">
        <f>SACM!G55</f>
        <v>7512469:STEENHUISEN AIG, ERIC</v>
      </c>
      <c r="P56" s="164" t="str">
        <f>_xlfn.IFNA(VLOOKUP(O56,MERCURY!F$2:F$164,1,FALSE),"Not Found")</f>
        <v>7512469:STEENHUISEN AIG, ERIC</v>
      </c>
    </row>
    <row r="57" spans="1:16">
      <c r="A57" s="163">
        <f>SACM!A56</f>
        <v>7512497</v>
      </c>
      <c r="B57" s="164">
        <f>_xlfn.IFNA(VLOOKUP(A57,MERCURY!$AB$2:$AB$164,1,FALSE),"Not Found")</f>
        <v>7512497</v>
      </c>
      <c r="C57" s="163" t="str">
        <f>SACM!B56</f>
        <v>7512497:93,708</v>
      </c>
      <c r="D57" s="164" t="str">
        <f>_xlfn.IFNA(VLOOKUP(C57,MERCURY!$A$2:$A$164,1,FALSE),"Not Found")</f>
        <v>7512497:93,708</v>
      </c>
      <c r="E57" s="163" t="str">
        <f>SACM!C56</f>
        <v>7512497:11/17/2017</v>
      </c>
      <c r="F57" s="164" t="str">
        <f>_xlfn.IFNA(VLOOKUP(E57,MERCURY!B$2:B$164,1,FALSE),"Not Found")</f>
        <v>7512497:11/17/2017</v>
      </c>
      <c r="G57" s="163" t="str">
        <f>SACM!D56</f>
        <v>7512497:13402762</v>
      </c>
      <c r="H57" s="168" t="str">
        <f>_xlfn.IFNA(VLOOKUP(G57,MERCURY!C$2:C$164,1,FALSE),"Not Found")</f>
        <v>7512497:13402762</v>
      </c>
      <c r="I57" s="168"/>
      <c r="J57" s="168"/>
      <c r="K57" s="163" t="str">
        <f>SACM!E56</f>
        <v>7512497:28857584</v>
      </c>
      <c r="L57" s="164" t="str">
        <f>_xlfn.IFNA(VLOOKUP(K57,MERCURY!D$2:D$164,1,FALSE),"Not Found")</f>
        <v>7512497:28857584</v>
      </c>
      <c r="M57" s="163" t="str">
        <f>SACM!F56</f>
        <v>7512497:ENG, KEITH</v>
      </c>
      <c r="N57" s="164" t="str">
        <f>_xlfn.IFNA(VLOOKUP(M57,MERCURY!E$2:E$164,1,FALSE),"Not Found")</f>
        <v>7512497:ENG, KEITH</v>
      </c>
      <c r="O57" s="163" t="str">
        <f>SACM!G56</f>
        <v>7512497:TEWS AIG, GRACE</v>
      </c>
      <c r="P57" s="164" t="str">
        <f>_xlfn.IFNA(VLOOKUP(O57,MERCURY!F$2:F$164,1,FALSE),"Not Found")</f>
        <v>7512497:TEWS AIG, GRACE</v>
      </c>
    </row>
    <row r="58" spans="1:16">
      <c r="A58" s="163">
        <f>SACM!A57</f>
        <v>7512499</v>
      </c>
      <c r="B58" s="164">
        <f>_xlfn.IFNA(VLOOKUP(A58,MERCURY!$AB$2:$AB$164,1,FALSE),"Not Found")</f>
        <v>7512499</v>
      </c>
      <c r="C58" s="163" t="str">
        <f>SACM!B57</f>
        <v>7512499:1,944,812</v>
      </c>
      <c r="D58" s="164" t="str">
        <f>_xlfn.IFNA(VLOOKUP(C58,MERCURY!$A$2:$A$164,1,FALSE),"Not Found")</f>
        <v>7512499:1,944,812</v>
      </c>
      <c r="E58" s="163" t="str">
        <f>SACM!C57</f>
        <v>7512499:11/17/2017</v>
      </c>
      <c r="F58" s="164" t="str">
        <f>_xlfn.IFNA(VLOOKUP(E58,MERCURY!B$2:B$164,1,FALSE),"Not Found")</f>
        <v>7512499:11/17/2017</v>
      </c>
      <c r="G58" s="163" t="str">
        <f>SACM!D57</f>
        <v>7512499:3779</v>
      </c>
      <c r="H58" s="168" t="str">
        <f>_xlfn.IFNA(VLOOKUP(G58,MERCURY!C$2:C$164,1,FALSE),"Not Found")</f>
        <v>7512499:3779</v>
      </c>
      <c r="I58" s="168"/>
      <c r="J58" s="168"/>
      <c r="K58" s="163" t="str">
        <f>SACM!E57</f>
        <v>7512499:28857597</v>
      </c>
      <c r="L58" s="164" t="str">
        <f>_xlfn.IFNA(VLOOKUP(K58,MERCURY!D$2:D$164,1,FALSE),"Not Found")</f>
        <v>7512499:28857597</v>
      </c>
      <c r="M58" s="163" t="str">
        <f>SACM!F57</f>
        <v>7512499:ENG, KEITH</v>
      </c>
      <c r="N58" s="164" t="str">
        <f>_xlfn.IFNA(VLOOKUP(M58,MERCURY!E$2:E$164,1,FALSE),"Not Found")</f>
        <v>7512499:ENG, KEITH</v>
      </c>
      <c r="O58" s="163" t="str">
        <f>SACM!G57</f>
        <v>7512499:STEENHUISEN AIG, ERIC</v>
      </c>
      <c r="P58" s="164" t="str">
        <f>_xlfn.IFNA(VLOOKUP(O58,MERCURY!F$2:F$164,1,FALSE),"Not Found")</f>
        <v>7512499:STEENHUISEN AIG, ERIC</v>
      </c>
    </row>
    <row r="59" spans="1:16">
      <c r="A59" s="163">
        <f>SACM!A58</f>
        <v>7512500</v>
      </c>
      <c r="B59" s="164">
        <f>_xlfn.IFNA(VLOOKUP(A59,MERCURY!$AB$2:$AB$164,1,FALSE),"Not Found")</f>
        <v>7512500</v>
      </c>
      <c r="C59" s="163" t="str">
        <f>SACM!B58</f>
        <v>7512500:463,434</v>
      </c>
      <c r="D59" s="164" t="str">
        <f>_xlfn.IFNA(VLOOKUP(C59,MERCURY!$A$2:$A$164,1,FALSE),"Not Found")</f>
        <v>7512500:463,434</v>
      </c>
      <c r="E59" s="163" t="str">
        <f>SACM!C58</f>
        <v>7512500:11/17/2017</v>
      </c>
      <c r="F59" s="164" t="str">
        <f>_xlfn.IFNA(VLOOKUP(E59,MERCURY!B$2:B$164,1,FALSE),"Not Found")</f>
        <v>7512500:11/17/2017</v>
      </c>
      <c r="G59" s="163" t="str">
        <f>SACM!D58</f>
        <v>7512500:13402762</v>
      </c>
      <c r="H59" s="168" t="str">
        <f>_xlfn.IFNA(VLOOKUP(G59,MERCURY!C$2:C$164,1,FALSE),"Not Found")</f>
        <v>7512500:13402762</v>
      </c>
      <c r="I59" s="168"/>
      <c r="J59" s="168"/>
      <c r="K59" s="163" t="str">
        <f>SACM!E58</f>
        <v>7512500:28857588</v>
      </c>
      <c r="L59" s="164" t="str">
        <f>_xlfn.IFNA(VLOOKUP(K59,MERCURY!D$2:D$164,1,FALSE),"Not Found")</f>
        <v>7512500:28857588</v>
      </c>
      <c r="M59" s="163" t="str">
        <f>SACM!F58</f>
        <v>7512500:ENG, KEITH</v>
      </c>
      <c r="N59" s="164" t="str">
        <f>_xlfn.IFNA(VLOOKUP(M59,MERCURY!E$2:E$164,1,FALSE),"Not Found")</f>
        <v>7512500:ENG, KEITH</v>
      </c>
      <c r="O59" s="163" t="str">
        <f>SACM!G58</f>
        <v>7512500:TEWS AIG, GRACE</v>
      </c>
      <c r="P59" s="164" t="str">
        <f>_xlfn.IFNA(VLOOKUP(O59,MERCURY!F$2:F$164,1,FALSE),"Not Found")</f>
        <v>7512500:TEWS AIG, GRACE</v>
      </c>
    </row>
    <row r="60" spans="1:16">
      <c r="A60" s="163">
        <f>SACM!A59</f>
        <v>7512502</v>
      </c>
      <c r="B60" s="164">
        <f>_xlfn.IFNA(VLOOKUP(A60,MERCURY!$AB$2:$AB$164,1,FALSE),"Not Found")</f>
        <v>7512502</v>
      </c>
      <c r="C60" s="163" t="str">
        <f>SACM!B59</f>
        <v>7512502:570</v>
      </c>
      <c r="D60" s="164" t="str">
        <f>_xlfn.IFNA(VLOOKUP(C60,MERCURY!$A$2:$A$164,1,FALSE),"Not Found")</f>
        <v>7512502:570</v>
      </c>
      <c r="E60" s="163" t="str">
        <f>SACM!C59</f>
        <v>7512502:11/17/2017</v>
      </c>
      <c r="F60" s="164" t="str">
        <f>_xlfn.IFNA(VLOOKUP(E60,MERCURY!B$2:B$164,1,FALSE),"Not Found")</f>
        <v>7512502:11/17/2017</v>
      </c>
      <c r="G60" s="163" t="str">
        <f>SACM!D59</f>
        <v>7512502:13174174</v>
      </c>
      <c r="H60" s="168" t="str">
        <f>_xlfn.IFNA(VLOOKUP(G60,MERCURY!C$2:C$164,1,FALSE),"Not Found")</f>
        <v>7512502:13174174</v>
      </c>
      <c r="I60" s="168"/>
      <c r="J60" s="168"/>
      <c r="K60" s="163" t="str">
        <f>SACM!E59</f>
        <v>7512502:28857571</v>
      </c>
      <c r="L60" s="164" t="str">
        <f>_xlfn.IFNA(VLOOKUP(K60,MERCURY!D$2:D$164,1,FALSE),"Not Found")</f>
        <v>7512502:28857571</v>
      </c>
      <c r="M60" s="163" t="str">
        <f>SACM!F59</f>
        <v>7512502:ENG, KEITH</v>
      </c>
      <c r="N60" s="164" t="str">
        <f>_xlfn.IFNA(VLOOKUP(M60,MERCURY!E$2:E$164,1,FALSE),"Not Found")</f>
        <v>7512502:ENG, KEITH</v>
      </c>
      <c r="O60" s="163" t="str">
        <f>SACM!G59</f>
        <v>7512502:TEWS AIG, GRACE</v>
      </c>
      <c r="P60" s="164" t="str">
        <f>_xlfn.IFNA(VLOOKUP(O60,MERCURY!F$2:F$164,1,FALSE),"Not Found")</f>
        <v>7512502:TEWS AIG, GRACE</v>
      </c>
    </row>
    <row r="61" spans="1:16">
      <c r="A61" s="163">
        <f>SACM!A60</f>
        <v>7512504</v>
      </c>
      <c r="B61" s="164">
        <f>_xlfn.IFNA(VLOOKUP(A61,MERCURY!$AB$2:$AB$164,1,FALSE),"Not Found")</f>
        <v>7512504</v>
      </c>
      <c r="C61" s="163" t="str">
        <f>SACM!B60</f>
        <v>7512504:66,700</v>
      </c>
      <c r="D61" s="164" t="str">
        <f>_xlfn.IFNA(VLOOKUP(C61,MERCURY!$A$2:$A$164,1,FALSE),"Not Found")</f>
        <v>7512504:66,700</v>
      </c>
      <c r="E61" s="163" t="str">
        <f>SACM!C60</f>
        <v>7512504:11/17/2017</v>
      </c>
      <c r="F61" s="164" t="str">
        <f>_xlfn.IFNA(VLOOKUP(E61,MERCURY!B$2:B$164,1,FALSE),"Not Found")</f>
        <v>7512504:11/17/2017</v>
      </c>
      <c r="G61" s="163" t="str">
        <f>SACM!D60</f>
        <v>7512504:21155407</v>
      </c>
      <c r="H61" s="168" t="str">
        <f>_xlfn.IFNA(VLOOKUP(G61,MERCURY!C$2:C$164,1,FALSE),"Not Found")</f>
        <v>7512504:21155407</v>
      </c>
      <c r="I61" s="168"/>
      <c r="J61" s="168"/>
      <c r="K61" s="163" t="str">
        <f>SACM!E60</f>
        <v>7512504:28857569</v>
      </c>
      <c r="L61" s="164" t="str">
        <f>_xlfn.IFNA(VLOOKUP(K61,MERCURY!D$2:D$164,1,FALSE),"Not Found")</f>
        <v>7512504:28857569</v>
      </c>
      <c r="M61" s="163" t="str">
        <f>SACM!F60</f>
        <v>7512504:ENG, KEITH</v>
      </c>
      <c r="N61" s="164" t="str">
        <f>_xlfn.IFNA(VLOOKUP(M61,MERCURY!E$2:E$164,1,FALSE),"Not Found")</f>
        <v>7512504:ENG, KEITH</v>
      </c>
      <c r="O61" s="163" t="str">
        <f>SACM!G60</f>
        <v>7512504:TEWS AIG, GRACE</v>
      </c>
      <c r="P61" s="164" t="str">
        <f>_xlfn.IFNA(VLOOKUP(O61,MERCURY!F$2:F$164,1,FALSE),"Not Found")</f>
        <v>7512504:TEWS AIG, GRACE</v>
      </c>
    </row>
    <row r="62" spans="1:16">
      <c r="A62" s="163">
        <f>SACM!A61</f>
        <v>7512505</v>
      </c>
      <c r="B62" s="164">
        <f>_xlfn.IFNA(VLOOKUP(A62,MERCURY!$AB$2:$AB$164,1,FALSE),"Not Found")</f>
        <v>7512505</v>
      </c>
      <c r="C62" s="163" t="str">
        <f>SACM!B61</f>
        <v>7512505:15,272</v>
      </c>
      <c r="D62" s="164" t="str">
        <f>_xlfn.IFNA(VLOOKUP(C62,MERCURY!$A$2:$A$164,1,FALSE),"Not Found")</f>
        <v>7512505:15,272</v>
      </c>
      <c r="E62" s="163" t="str">
        <f>SACM!C61</f>
        <v>7512505:11/17/2017</v>
      </c>
      <c r="F62" s="164" t="str">
        <f>_xlfn.IFNA(VLOOKUP(E62,MERCURY!B$2:B$164,1,FALSE),"Not Found")</f>
        <v>7512505:11/17/2017</v>
      </c>
      <c r="G62" s="163" t="str">
        <f>SACM!D61</f>
        <v>7512505:13402762</v>
      </c>
      <c r="H62" s="168" t="str">
        <f>_xlfn.IFNA(VLOOKUP(G62,MERCURY!C$2:C$164,1,FALSE),"Not Found")</f>
        <v>7512505:13402762</v>
      </c>
      <c r="I62" s="168"/>
      <c r="J62" s="168"/>
      <c r="K62" s="163" t="str">
        <f>SACM!E61</f>
        <v>7512505:28857590</v>
      </c>
      <c r="L62" s="164" t="str">
        <f>_xlfn.IFNA(VLOOKUP(K62,MERCURY!D$2:D$164,1,FALSE),"Not Found")</f>
        <v>7512505:28857590</v>
      </c>
      <c r="M62" s="163" t="str">
        <f>SACM!F61</f>
        <v>7512505:ENG, KEITH</v>
      </c>
      <c r="N62" s="164" t="str">
        <f>_xlfn.IFNA(VLOOKUP(M62,MERCURY!E$2:E$164,1,FALSE),"Not Found")</f>
        <v>7512505:ENG, KEITH</v>
      </c>
      <c r="O62" s="163" t="str">
        <f>SACM!G61</f>
        <v>7512505:TEWS AIG, GRACE</v>
      </c>
      <c r="P62" s="164" t="str">
        <f>_xlfn.IFNA(VLOOKUP(O62,MERCURY!F$2:F$164,1,FALSE),"Not Found")</f>
        <v>7512505:TEWS AIG, GRACE</v>
      </c>
    </row>
    <row r="63" spans="1:16">
      <c r="A63" s="163">
        <f>SACM!A62</f>
        <v>7513066</v>
      </c>
      <c r="B63" s="164">
        <f>_xlfn.IFNA(VLOOKUP(A63,MERCURY!$AB$2:$AB$164,1,FALSE),"Not Found")</f>
        <v>7513066</v>
      </c>
      <c r="C63" s="163" t="str">
        <f>SACM!B62</f>
        <v>7513066:43,200</v>
      </c>
      <c r="D63" s="164" t="str">
        <f>_xlfn.IFNA(VLOOKUP(C63,MERCURY!$A$2:$A$164,1,FALSE),"Not Found")</f>
        <v>7513066:43,200</v>
      </c>
      <c r="E63" s="163" t="str">
        <f>SACM!C62</f>
        <v>7513066:11/17/2017</v>
      </c>
      <c r="F63" s="164" t="str">
        <f>_xlfn.IFNA(VLOOKUP(E63,MERCURY!B$2:B$164,1,FALSE),"Not Found")</f>
        <v>7513066:11/17/2017</v>
      </c>
      <c r="G63" s="163" t="str">
        <f>SACM!D62</f>
        <v>7513066:178258260</v>
      </c>
      <c r="H63" s="168" t="str">
        <f>_xlfn.IFNA(VLOOKUP(G63,MERCURY!C$2:C$164,1,FALSE),"Not Found")</f>
        <v>7513066:178258260</v>
      </c>
      <c r="I63" s="168"/>
      <c r="J63" s="168"/>
      <c r="K63" s="163" t="str">
        <f>SACM!E62</f>
        <v>7513066:28857552</v>
      </c>
      <c r="L63" s="164" t="str">
        <f>_xlfn.IFNA(VLOOKUP(K63,MERCURY!D$2:D$164,1,FALSE),"Not Found")</f>
        <v>7513066:28857552</v>
      </c>
      <c r="M63" s="163" t="str">
        <f>SACM!F62</f>
        <v>7513066:ENG, KEITH</v>
      </c>
      <c r="N63" s="164" t="str">
        <f>_xlfn.IFNA(VLOOKUP(M63,MERCURY!E$2:E$164,1,FALSE),"Not Found")</f>
        <v>7513066:ENG, KEITH</v>
      </c>
      <c r="O63" s="163" t="str">
        <f>SACM!G62</f>
        <v>7513066:STEENHUISEN AIG, ERIC</v>
      </c>
      <c r="P63" s="164" t="str">
        <f>_xlfn.IFNA(VLOOKUP(O63,MERCURY!F$2:F$164,1,FALSE),"Not Found")</f>
        <v>7513066:STEENHUISEN AIG, ERIC</v>
      </c>
    </row>
    <row r="64" spans="1:16">
      <c r="A64" s="163">
        <f>SACM!A63</f>
        <v>7513067</v>
      </c>
      <c r="B64" s="164">
        <f>_xlfn.IFNA(VLOOKUP(A64,MERCURY!$AB$2:$AB$164,1,FALSE),"Not Found")</f>
        <v>7513067</v>
      </c>
      <c r="C64" s="163" t="str">
        <f>SACM!B63</f>
        <v>7513067:137,500</v>
      </c>
      <c r="D64" s="164" t="str">
        <f>_xlfn.IFNA(VLOOKUP(C64,MERCURY!$A$2:$A$164,1,FALSE),"Not Found")</f>
        <v>7513067:137,500</v>
      </c>
      <c r="E64" s="163" t="str">
        <f>SACM!C63</f>
        <v>7513067:11/17/2017</v>
      </c>
      <c r="F64" s="164" t="str">
        <f>_xlfn.IFNA(VLOOKUP(E64,MERCURY!B$2:B$164,1,FALSE),"Not Found")</f>
        <v>7513067:11/17/2017</v>
      </c>
      <c r="G64" s="163" t="str">
        <f>SACM!D63</f>
        <v>7513067:90089710</v>
      </c>
      <c r="H64" s="168" t="str">
        <f>_xlfn.IFNA(VLOOKUP(G64,MERCURY!C$2:C$164,1,FALSE),"Not Found")</f>
        <v>7513067:90089710</v>
      </c>
      <c r="I64" s="168"/>
      <c r="J64" s="168"/>
      <c r="K64" s="163" t="str">
        <f>SACM!E63</f>
        <v>7513067:28857553</v>
      </c>
      <c r="L64" s="164" t="str">
        <f>_xlfn.IFNA(VLOOKUP(K64,MERCURY!D$2:D$164,1,FALSE),"Not Found")</f>
        <v>7513067:28857553</v>
      </c>
      <c r="M64" s="163" t="str">
        <f>SACM!F63</f>
        <v>7513067:ENG, KEITH</v>
      </c>
      <c r="N64" s="164" t="str">
        <f>_xlfn.IFNA(VLOOKUP(M64,MERCURY!E$2:E$164,1,FALSE),"Not Found")</f>
        <v>7513067:ENG, KEITH</v>
      </c>
      <c r="O64" s="163" t="str">
        <f>SACM!G63</f>
        <v>7513067:STEENHUISEN AIG, ERIC</v>
      </c>
      <c r="P64" s="164" t="str">
        <f>_xlfn.IFNA(VLOOKUP(O64,MERCURY!F$2:F$164,1,FALSE),"Not Found")</f>
        <v>7513067:STEENHUISEN AIG, ERIC</v>
      </c>
    </row>
    <row r="65" spans="1:16">
      <c r="A65" s="163">
        <f>SACM!A64</f>
        <v>7514060</v>
      </c>
      <c r="B65" s="164">
        <f>_xlfn.IFNA(VLOOKUP(A65,MERCURY!$AB$2:$AB$164,1,FALSE),"Not Found")</f>
        <v>7514060</v>
      </c>
      <c r="C65" s="163" t="str">
        <f>SACM!B64</f>
        <v>7514060:1,938,517</v>
      </c>
      <c r="D65" s="164" t="str">
        <f>_xlfn.IFNA(VLOOKUP(C65,MERCURY!$A$2:$A$164,1,FALSE),"Not Found")</f>
        <v>7514060:1,938,517</v>
      </c>
      <c r="E65" s="163" t="str">
        <f>SACM!C64</f>
        <v>7514060:11/17/2017</v>
      </c>
      <c r="F65" s="164" t="str">
        <f>_xlfn.IFNA(VLOOKUP(E65,MERCURY!B$2:B$164,1,FALSE),"Not Found")</f>
        <v>7514060:11/17/2017</v>
      </c>
      <c r="G65" s="163" t="str">
        <f>SACM!D64</f>
        <v>7514060:921163AUD00001</v>
      </c>
      <c r="H65" s="168" t="str">
        <f>_xlfn.IFNA(VLOOKUP(G65,MERCURY!C$2:C$164,1,FALSE),"Not Found")</f>
        <v>7514060:921163AUD00001</v>
      </c>
      <c r="I65" s="168"/>
      <c r="J65" s="168"/>
      <c r="K65" s="163" t="str">
        <f>SACM!E64</f>
        <v>7514060:28857543</v>
      </c>
      <c r="L65" s="164" t="str">
        <f>_xlfn.IFNA(VLOOKUP(K65,MERCURY!D$2:D$164,1,FALSE),"Not Found")</f>
        <v>7514060:28857543</v>
      </c>
      <c r="M65" s="163" t="str">
        <f>SACM!F64</f>
        <v>7514060:ENG, KEITH</v>
      </c>
      <c r="N65" s="164" t="str">
        <f>_xlfn.IFNA(VLOOKUP(M65,MERCURY!E$2:E$164,1,FALSE),"Not Found")</f>
        <v>7514060:ENG, KEITH</v>
      </c>
      <c r="O65" s="163" t="str">
        <f>SACM!G64</f>
        <v>7514060:STEENHUISEN AIG, ERIC</v>
      </c>
      <c r="P65" s="164" t="str">
        <f>_xlfn.IFNA(VLOOKUP(O65,MERCURY!F$2:F$164,1,FALSE),"Not Found")</f>
        <v>7514060:STEENHUISEN AIG, ERIC</v>
      </c>
    </row>
    <row r="66" spans="1:16">
      <c r="A66" s="163">
        <f>SACM!A65</f>
        <v>7514061</v>
      </c>
      <c r="B66" s="164">
        <f>_xlfn.IFNA(VLOOKUP(A66,MERCURY!$AB$2:$AB$164,1,FALSE),"Not Found")</f>
        <v>7514061</v>
      </c>
      <c r="C66" s="163" t="str">
        <f>SACM!B65</f>
        <v>7514061:36,500,000</v>
      </c>
      <c r="D66" s="164" t="str">
        <f>_xlfn.IFNA(VLOOKUP(C66,MERCURY!$A$2:$A$164,1,FALSE),"Not Found")</f>
        <v>7514061:36,500,000</v>
      </c>
      <c r="E66" s="163" t="str">
        <f>SACM!C65</f>
        <v>7514061:11/17/2017</v>
      </c>
      <c r="F66" s="164" t="str">
        <f>_xlfn.IFNA(VLOOKUP(E66,MERCURY!B$2:B$164,1,FALSE),"Not Found")</f>
        <v>7514061:11/17/2017</v>
      </c>
      <c r="G66" s="163" t="str">
        <f>SACM!D65</f>
        <v>7514061:17678436</v>
      </c>
      <c r="H66" s="168" t="str">
        <f>_xlfn.IFNA(VLOOKUP(G66,MERCURY!C$2:C$164,1,FALSE),"Not Found")</f>
        <v>7514061:17678436</v>
      </c>
      <c r="I66" s="168"/>
      <c r="J66" s="168"/>
      <c r="K66" s="163" t="str">
        <f>SACM!E65</f>
        <v>7514061:28851957</v>
      </c>
      <c r="L66" s="164" t="str">
        <f>_xlfn.IFNA(VLOOKUP(K66,MERCURY!D$2:D$164,1,FALSE),"Not Found")</f>
        <v>7514061:28851957</v>
      </c>
      <c r="M66" s="163" t="str">
        <f>SACM!F65</f>
        <v>7514061:PAYNE AIG, LISA</v>
      </c>
      <c r="N66" s="164" t="str">
        <f>_xlfn.IFNA(VLOOKUP(M66,MERCURY!E$2:E$164,1,FALSE),"Not Found")</f>
        <v>7514061:PAYNE AIG, LISA</v>
      </c>
      <c r="O66" s="163" t="str">
        <f>SACM!G65</f>
        <v>7514061:SOLIDA AIG, LUCA</v>
      </c>
      <c r="P66" s="164" t="str">
        <f>_xlfn.IFNA(VLOOKUP(O66,MERCURY!F$2:F$164,1,FALSE),"Not Found")</f>
        <v>7514061:SOLIDA AIG, LUCA</v>
      </c>
    </row>
    <row r="67" spans="1:16">
      <c r="A67" s="163">
        <f>SACM!A66</f>
        <v>7514063</v>
      </c>
      <c r="B67" s="164">
        <f>_xlfn.IFNA(VLOOKUP(A67,MERCURY!$AB$2:$AB$164,1,FALSE),"Not Found")</f>
        <v>7514063</v>
      </c>
      <c r="C67" s="163" t="str">
        <f>SACM!B66</f>
        <v>7514063:44,000,000</v>
      </c>
      <c r="D67" s="164" t="str">
        <f>_xlfn.IFNA(VLOOKUP(C67,MERCURY!$A$2:$A$164,1,FALSE),"Not Found")</f>
        <v>7514063:44,000,000</v>
      </c>
      <c r="E67" s="163" t="str">
        <f>SACM!C66</f>
        <v>7514063:11/16/2017</v>
      </c>
      <c r="F67" s="164" t="str">
        <f>_xlfn.IFNA(VLOOKUP(E67,MERCURY!B$2:B$164,1,FALSE),"Not Found")</f>
        <v>7514063:11/16/2017</v>
      </c>
      <c r="G67" s="163" t="str">
        <f>SACM!D66</f>
        <v>7514063:12698587</v>
      </c>
      <c r="H67" s="168" t="str">
        <f>_xlfn.IFNA(VLOOKUP(G67,MERCURY!C$2:C$164,1,FALSE),"Not Found")</f>
        <v>7514063:12698587</v>
      </c>
      <c r="I67" s="168"/>
      <c r="J67" s="168"/>
      <c r="K67" s="163" t="str">
        <f>SACM!E66</f>
        <v>7514063:28852056</v>
      </c>
      <c r="L67" s="164" t="str">
        <f>_xlfn.IFNA(VLOOKUP(K67,MERCURY!D$2:D$164,1,FALSE),"Not Found")</f>
        <v>7514063:28852056</v>
      </c>
      <c r="M67" s="163" t="str">
        <f>SACM!F66</f>
        <v>7514063:PAYNE AIG, LISA</v>
      </c>
      <c r="N67" s="164" t="str">
        <f>_xlfn.IFNA(VLOOKUP(M67,MERCURY!E$2:E$164,1,FALSE),"Not Found")</f>
        <v>7514063:PAYNE AIG, LISA</v>
      </c>
      <c r="O67" s="163" t="str">
        <f>SACM!G66</f>
        <v>7514063:SOLIDA AIG, LUCA</v>
      </c>
      <c r="P67" s="164" t="str">
        <f>_xlfn.IFNA(VLOOKUP(O67,MERCURY!F$2:F$164,1,FALSE),"Not Found")</f>
        <v>7514063:SOLIDA AIG, LUCA</v>
      </c>
    </row>
    <row r="68" spans="1:16">
      <c r="A68" s="163">
        <f>SACM!A67</f>
        <v>7514074</v>
      </c>
      <c r="B68" s="164">
        <f>_xlfn.IFNA(VLOOKUP(A68,MERCURY!$AB$2:$AB$164,1,FALSE),"Not Found")</f>
        <v>7514074</v>
      </c>
      <c r="C68" s="163" t="str">
        <f>SACM!B67</f>
        <v>7514074:9,500,000</v>
      </c>
      <c r="D68" s="164" t="str">
        <f>_xlfn.IFNA(VLOOKUP(C68,MERCURY!$A$2:$A$164,1,FALSE),"Not Found")</f>
        <v>7514074:9,500,000</v>
      </c>
      <c r="E68" s="163" t="str">
        <f>SACM!C67</f>
        <v>7514074:11/16/2017</v>
      </c>
      <c r="F68" s="164" t="str">
        <f>_xlfn.IFNA(VLOOKUP(E68,MERCURY!B$2:B$164,1,FALSE),"Not Found")</f>
        <v>7514074:11/16/2017</v>
      </c>
      <c r="G68" s="163" t="str">
        <f>SACM!D67</f>
        <v>7514074:17142048</v>
      </c>
      <c r="H68" s="168" t="str">
        <f>_xlfn.IFNA(VLOOKUP(G68,MERCURY!C$2:C$164,1,FALSE),"Not Found")</f>
        <v>7514074:17142048</v>
      </c>
      <c r="I68" s="168"/>
      <c r="J68" s="168"/>
      <c r="K68" s="163" t="str">
        <f>SACM!E67</f>
        <v>7514074:28852381</v>
      </c>
      <c r="L68" s="164" t="str">
        <f>_xlfn.IFNA(VLOOKUP(K68,MERCURY!D$2:D$164,1,FALSE),"Not Found")</f>
        <v>7514074:28852381</v>
      </c>
      <c r="M68" s="163" t="str">
        <f>SACM!F67</f>
        <v>7514074:PAYNE AIG, LISA</v>
      </c>
      <c r="N68" s="164" t="str">
        <f>_xlfn.IFNA(VLOOKUP(M68,MERCURY!E$2:E$164,1,FALSE),"Not Found")</f>
        <v>7514074:PAYNE AIG, LISA</v>
      </c>
      <c r="O68" s="163" t="str">
        <f>SACM!G67</f>
        <v>7514074:SOLIDA AIG, LUCA</v>
      </c>
      <c r="P68" s="164" t="str">
        <f>_xlfn.IFNA(VLOOKUP(O68,MERCURY!F$2:F$164,1,FALSE),"Not Found")</f>
        <v>7514074:SOLIDA AIG, LUCA</v>
      </c>
    </row>
    <row r="69" spans="1:16">
      <c r="A69" s="163">
        <f>SACM!A68</f>
        <v>7514076</v>
      </c>
      <c r="B69" s="164">
        <f>_xlfn.IFNA(VLOOKUP(A69,MERCURY!$AB$2:$AB$164,1,FALSE),"Not Found")</f>
        <v>7514076</v>
      </c>
      <c r="C69" s="163" t="str">
        <f>SACM!B68</f>
        <v>7514076:531,250</v>
      </c>
      <c r="D69" s="164" t="str">
        <f>_xlfn.IFNA(VLOOKUP(C69,MERCURY!$A$2:$A$164,1,FALSE),"Not Found")</f>
        <v>7514076:531,250</v>
      </c>
      <c r="E69" s="163" t="str">
        <f>SACM!C68</f>
        <v>7514076:11/16/2017</v>
      </c>
      <c r="F69" s="164" t="str">
        <f>_xlfn.IFNA(VLOOKUP(E69,MERCURY!B$2:B$164,1,FALSE),"Not Found")</f>
        <v>7514076:11/16/2017</v>
      </c>
      <c r="G69" s="163" t="str">
        <f>SACM!D68</f>
        <v>7514076:110028400</v>
      </c>
      <c r="H69" s="168" t="str">
        <f>_xlfn.IFNA(VLOOKUP(G69,MERCURY!C$2:C$164,1,FALSE),"Not Found")</f>
        <v>7514076:110028400</v>
      </c>
      <c r="I69" s="168"/>
      <c r="J69" s="168"/>
      <c r="K69" s="163" t="str">
        <f>SACM!E68</f>
        <v>7514076:28852396</v>
      </c>
      <c r="L69" s="164" t="str">
        <f>_xlfn.IFNA(VLOOKUP(K69,MERCURY!D$2:D$164,1,FALSE),"Not Found")</f>
        <v>7514076:28852396</v>
      </c>
      <c r="M69" s="163" t="str">
        <f>SACM!F68</f>
        <v>7514076:CONWAY AIG, MARK</v>
      </c>
      <c r="N69" s="164" t="str">
        <f>_xlfn.IFNA(VLOOKUP(M69,MERCURY!E$2:E$164,1,FALSE),"Not Found")</f>
        <v>7514076:CONWAY AIG, MARK</v>
      </c>
      <c r="O69" s="163" t="str">
        <f>SACM!G68</f>
        <v>7514076:LITTLE AIG, GARETH</v>
      </c>
      <c r="P69" s="164" t="str">
        <f>_xlfn.IFNA(VLOOKUP(O69,MERCURY!F$2:F$164,1,FALSE),"Not Found")</f>
        <v>7514076:LITTLE AIG, GARETH</v>
      </c>
    </row>
    <row r="70" spans="1:16">
      <c r="A70" s="163">
        <f>SACM!A69</f>
        <v>7514078</v>
      </c>
      <c r="B70" s="164">
        <f>_xlfn.IFNA(VLOOKUP(A70,MERCURY!$AB$2:$AB$164,1,FALSE),"Not Found")</f>
        <v>7514078</v>
      </c>
      <c r="C70" s="163" t="str">
        <f>SACM!B69</f>
        <v>7514078:12,000,000</v>
      </c>
      <c r="D70" s="164" t="str">
        <f>_xlfn.IFNA(VLOOKUP(C70,MERCURY!$A$2:$A$164,1,FALSE),"Not Found")</f>
        <v>7514078:12,000,000</v>
      </c>
      <c r="E70" s="163" t="str">
        <f>SACM!C69</f>
        <v>7514078:11/16/2017</v>
      </c>
      <c r="F70" s="164" t="str">
        <f>_xlfn.IFNA(VLOOKUP(E70,MERCURY!B$2:B$164,1,FALSE),"Not Found")</f>
        <v>7514078:11/16/2017</v>
      </c>
      <c r="G70" s="163" t="str">
        <f>SACM!D69</f>
        <v>7514078:3111598</v>
      </c>
      <c r="H70" s="168" t="str">
        <f>_xlfn.IFNA(VLOOKUP(G70,MERCURY!C$2:C$164,1,FALSE),"Not Found")</f>
        <v>7514078:3111598</v>
      </c>
      <c r="I70" s="168"/>
      <c r="J70" s="168"/>
      <c r="K70" s="163" t="str">
        <f>SACM!E69</f>
        <v>7514078:28853702</v>
      </c>
      <c r="L70" s="164" t="str">
        <f>_xlfn.IFNA(VLOOKUP(K70,MERCURY!D$2:D$164,1,FALSE),"Not Found")</f>
        <v>7514078:28853702</v>
      </c>
      <c r="M70" s="163" t="str">
        <f>SACM!F69</f>
        <v>7514078:PAYNE AIG, LISA</v>
      </c>
      <c r="N70" s="164" t="str">
        <f>_xlfn.IFNA(VLOOKUP(M70,MERCURY!E$2:E$164,1,FALSE),"Not Found")</f>
        <v>7514078:PAYNE AIG, LISA</v>
      </c>
      <c r="O70" s="163" t="str">
        <f>SACM!G69</f>
        <v>7514078:SOLIDA AIG, LUCA</v>
      </c>
      <c r="P70" s="164" t="str">
        <f>_xlfn.IFNA(VLOOKUP(O70,MERCURY!F$2:F$164,1,FALSE),"Not Found")</f>
        <v>7514078:SOLIDA AIG, LUCA</v>
      </c>
    </row>
    <row r="71" spans="1:16">
      <c r="A71" s="163">
        <f>SACM!A70</f>
        <v>7514080</v>
      </c>
      <c r="B71" s="164">
        <f>_xlfn.IFNA(VLOOKUP(A71,MERCURY!$AB$2:$AB$164,1,FALSE),"Not Found")</f>
        <v>7514080</v>
      </c>
      <c r="C71" s="163" t="str">
        <f>SACM!B70</f>
        <v>7514080:12,000,000</v>
      </c>
      <c r="D71" s="164" t="str">
        <f>_xlfn.IFNA(VLOOKUP(C71,MERCURY!$A$2:$A$164,1,FALSE),"Not Found")</f>
        <v>7514080:12,000,000</v>
      </c>
      <c r="E71" s="163" t="str">
        <f>SACM!C70</f>
        <v>7514080:11/16/2017</v>
      </c>
      <c r="F71" s="164" t="str">
        <f>_xlfn.IFNA(VLOOKUP(E71,MERCURY!B$2:B$164,1,FALSE),"Not Found")</f>
        <v>7514080:11/16/2017</v>
      </c>
      <c r="G71" s="163" t="str">
        <f>SACM!D70</f>
        <v>7514080:3111598</v>
      </c>
      <c r="H71" s="168" t="str">
        <f>_xlfn.IFNA(VLOOKUP(G71,MERCURY!C$2:C$164,1,FALSE),"Not Found")</f>
        <v>7514080:3111598</v>
      </c>
      <c r="I71" s="168"/>
      <c r="J71" s="168"/>
      <c r="K71" s="163" t="str">
        <f>SACM!E70</f>
        <v>7514080:28852551</v>
      </c>
      <c r="L71" s="164" t="str">
        <f>_xlfn.IFNA(VLOOKUP(K71,MERCURY!D$2:D$164,1,FALSE),"Not Found")</f>
        <v>7514080:28852551</v>
      </c>
      <c r="M71" s="163" t="str">
        <f>SACM!F70</f>
        <v>7514080:PAYNE AIG, LISA</v>
      </c>
      <c r="N71" s="164" t="str">
        <f>_xlfn.IFNA(VLOOKUP(M71,MERCURY!E$2:E$164,1,FALSE),"Not Found")</f>
        <v>7514080:PAYNE AIG, LISA</v>
      </c>
      <c r="O71" s="163" t="str">
        <f>SACM!G70</f>
        <v>7514080:SOLIDA AIG, LUCA</v>
      </c>
      <c r="P71" s="164" t="str">
        <f>_xlfn.IFNA(VLOOKUP(O71,MERCURY!F$2:F$164,1,FALSE),"Not Found")</f>
        <v>7514080:SOLIDA AIG, LUCA</v>
      </c>
    </row>
    <row r="72" spans="1:16">
      <c r="A72" s="163">
        <f>SACM!A71</f>
        <v>7514081</v>
      </c>
      <c r="B72" s="164">
        <f>_xlfn.IFNA(VLOOKUP(A72,MERCURY!$AB$2:$AB$164,1,FALSE),"Not Found")</f>
        <v>7514081</v>
      </c>
      <c r="C72" s="163" t="str">
        <f>SACM!B71</f>
        <v>7514081:7,000,000</v>
      </c>
      <c r="D72" s="164" t="str">
        <f>_xlfn.IFNA(VLOOKUP(C72,MERCURY!$A$2:$A$164,1,FALSE),"Not Found")</f>
        <v>7514081:7,000,000</v>
      </c>
      <c r="E72" s="163" t="str">
        <f>SACM!C71</f>
        <v>7514081:11/16/2017</v>
      </c>
      <c r="F72" s="164" t="str">
        <f>_xlfn.IFNA(VLOOKUP(E72,MERCURY!B$2:B$164,1,FALSE),"Not Found")</f>
        <v>7514081:11/16/2017</v>
      </c>
      <c r="G72" s="163" t="str">
        <f>SACM!D71</f>
        <v>7514081:8015872</v>
      </c>
      <c r="H72" s="168" t="str">
        <f>_xlfn.IFNA(VLOOKUP(G72,MERCURY!C$2:C$164,1,FALSE),"Not Found")</f>
        <v>7514081:8015872</v>
      </c>
      <c r="I72" s="168"/>
      <c r="J72" s="168"/>
      <c r="K72" s="163" t="str">
        <f>SACM!E71</f>
        <v>7514081:28852547</v>
      </c>
      <c r="L72" s="164" t="str">
        <f>_xlfn.IFNA(VLOOKUP(K72,MERCURY!D$2:D$164,1,FALSE),"Not Found")</f>
        <v>7514081:28852547</v>
      </c>
      <c r="M72" s="163" t="str">
        <f>SACM!F71</f>
        <v>7514081:PAYNE AIG, LISA</v>
      </c>
      <c r="N72" s="164" t="str">
        <f>_xlfn.IFNA(VLOOKUP(M72,MERCURY!E$2:E$164,1,FALSE),"Not Found")</f>
        <v>7514081:PAYNE AIG, LISA</v>
      </c>
      <c r="O72" s="163" t="str">
        <f>SACM!G71</f>
        <v>7514081:SOLIDA AIG, LUCA</v>
      </c>
      <c r="P72" s="164" t="str">
        <f>_xlfn.IFNA(VLOOKUP(O72,MERCURY!F$2:F$164,1,FALSE),"Not Found")</f>
        <v>7514081:SOLIDA AIG, LUCA</v>
      </c>
    </row>
    <row r="73" spans="1:16">
      <c r="A73" s="163">
        <f>SACM!A72</f>
        <v>7514084</v>
      </c>
      <c r="B73" s="164">
        <f>_xlfn.IFNA(VLOOKUP(A73,MERCURY!$AB$2:$AB$164,1,FALSE),"Not Found")</f>
        <v>7514084</v>
      </c>
      <c r="C73" s="163" t="str">
        <f>SACM!B72</f>
        <v>7514084:4,000,000</v>
      </c>
      <c r="D73" s="164" t="str">
        <f>_xlfn.IFNA(VLOOKUP(C73,MERCURY!$A$2:$A$164,1,FALSE),"Not Found")</f>
        <v>7514084:4,000,000</v>
      </c>
      <c r="E73" s="163" t="str">
        <f>SACM!C72</f>
        <v>7514084:11/17/2017</v>
      </c>
      <c r="F73" s="164" t="str">
        <f>_xlfn.IFNA(VLOOKUP(E73,MERCURY!B$2:B$164,1,FALSE),"Not Found")</f>
        <v>7514084:11/17/2017</v>
      </c>
      <c r="G73" s="163" t="str">
        <f>SACM!D72</f>
        <v>7514084:11863096</v>
      </c>
      <c r="H73" s="168" t="str">
        <f>_xlfn.IFNA(VLOOKUP(G73,MERCURY!C$2:C$164,1,FALSE),"Not Found")</f>
        <v>7514084:11863096</v>
      </c>
      <c r="I73" s="168"/>
      <c r="J73" s="168"/>
      <c r="K73" s="163" t="str">
        <f>SACM!E72</f>
        <v>7514084:28852530</v>
      </c>
      <c r="L73" s="164" t="str">
        <f>_xlfn.IFNA(VLOOKUP(K73,MERCURY!D$2:D$164,1,FALSE),"Not Found")</f>
        <v>7514084:28852530</v>
      </c>
      <c r="M73" s="163" t="str">
        <f>SACM!F72</f>
        <v>7514084:PAYNE AIG, LISA</v>
      </c>
      <c r="N73" s="164" t="str">
        <f>_xlfn.IFNA(VLOOKUP(M73,MERCURY!E$2:E$164,1,FALSE),"Not Found")</f>
        <v>7514084:PAYNE AIG, LISA</v>
      </c>
      <c r="O73" s="163" t="str">
        <f>SACM!G72</f>
        <v>7514084:SOLIDA AIG, LUCA</v>
      </c>
      <c r="P73" s="164" t="str">
        <f>_xlfn.IFNA(VLOOKUP(O73,MERCURY!F$2:F$164,1,FALSE),"Not Found")</f>
        <v>7514084:SOLIDA AIG, LUCA</v>
      </c>
    </row>
    <row r="74" spans="1:16">
      <c r="A74" s="163">
        <f>SACM!A73</f>
        <v>7514086</v>
      </c>
      <c r="B74" s="164">
        <f>_xlfn.IFNA(VLOOKUP(A74,MERCURY!$AB$2:$AB$164,1,FALSE),"Not Found")</f>
        <v>7514086</v>
      </c>
      <c r="C74" s="163" t="str">
        <f>SACM!B73</f>
        <v>7514086:6,000,000</v>
      </c>
      <c r="D74" s="164" t="str">
        <f>_xlfn.IFNA(VLOOKUP(C74,MERCURY!$A$2:$A$164,1,FALSE),"Not Found")</f>
        <v>7514086:6,000,000</v>
      </c>
      <c r="E74" s="163" t="str">
        <f>SACM!C73</f>
        <v>7514086:11/16/2017</v>
      </c>
      <c r="F74" s="164" t="str">
        <f>_xlfn.IFNA(VLOOKUP(E74,MERCURY!B$2:B$164,1,FALSE),"Not Found")</f>
        <v>7514086:11/16/2017</v>
      </c>
      <c r="G74" s="163" t="str">
        <f>SACM!D73</f>
        <v>7514086:8015872</v>
      </c>
      <c r="H74" s="168" t="str">
        <f>_xlfn.IFNA(VLOOKUP(G74,MERCURY!C$2:C$164,1,FALSE),"Not Found")</f>
        <v>7514086:8015872</v>
      </c>
      <c r="I74" s="168"/>
      <c r="J74" s="168"/>
      <c r="K74" s="163" t="str">
        <f>SACM!E73</f>
        <v>7514086:28852555</v>
      </c>
      <c r="L74" s="164" t="str">
        <f>_xlfn.IFNA(VLOOKUP(K74,MERCURY!D$2:D$164,1,FALSE),"Not Found")</f>
        <v>7514086:28852555</v>
      </c>
      <c r="M74" s="163" t="str">
        <f>SACM!F73</f>
        <v>7514086:PAYNE AIG, LISA</v>
      </c>
      <c r="N74" s="164" t="str">
        <f>_xlfn.IFNA(VLOOKUP(M74,MERCURY!E$2:E$164,1,FALSE),"Not Found")</f>
        <v>7514086:PAYNE AIG, LISA</v>
      </c>
      <c r="O74" s="163" t="str">
        <f>SACM!G73</f>
        <v>7514086:SOLIDA AIG, LUCA</v>
      </c>
      <c r="P74" s="164" t="str">
        <f>_xlfn.IFNA(VLOOKUP(O74,MERCURY!F$2:F$164,1,FALSE),"Not Found")</f>
        <v>7514086:SOLIDA AIG, LUCA</v>
      </c>
    </row>
    <row r="75" spans="1:16">
      <c r="A75" s="163">
        <f>SACM!A74</f>
        <v>7514090</v>
      </c>
      <c r="B75" s="164">
        <f>_xlfn.IFNA(VLOOKUP(A75,MERCURY!$AB$2:$AB$164,1,FALSE),"Not Found")</f>
        <v>7514090</v>
      </c>
      <c r="C75" s="163" t="str">
        <f>SACM!B74</f>
        <v>7514090:15,000,000</v>
      </c>
      <c r="D75" s="164" t="str">
        <f>_xlfn.IFNA(VLOOKUP(C75,MERCURY!$A$2:$A$164,1,FALSE),"Not Found")</f>
        <v>7514090:15,000,000</v>
      </c>
      <c r="E75" s="163" t="str">
        <f>SACM!C74</f>
        <v>7514090:11/16/2017</v>
      </c>
      <c r="F75" s="164" t="str">
        <f>_xlfn.IFNA(VLOOKUP(E75,MERCURY!B$2:B$164,1,FALSE),"Not Found")</f>
        <v>7514090:11/16/2017</v>
      </c>
      <c r="G75" s="163" t="str">
        <f>SACM!D74</f>
        <v>7514090:8015872</v>
      </c>
      <c r="H75" s="168" t="str">
        <f>_xlfn.IFNA(VLOOKUP(G75,MERCURY!C$2:C$164,1,FALSE),"Not Found")</f>
        <v>7514090:8015872</v>
      </c>
      <c r="I75" s="168"/>
      <c r="J75" s="168"/>
      <c r="K75" s="163" t="str">
        <f>SACM!E74</f>
        <v>7514090:28853695</v>
      </c>
      <c r="L75" s="164" t="str">
        <f>_xlfn.IFNA(VLOOKUP(K75,MERCURY!D$2:D$164,1,FALSE),"Not Found")</f>
        <v>7514090:28853695</v>
      </c>
      <c r="M75" s="163" t="str">
        <f>SACM!F74</f>
        <v>7514090:PAYNE AIG, LISA</v>
      </c>
      <c r="N75" s="164" t="str">
        <f>_xlfn.IFNA(VLOOKUP(M75,MERCURY!E$2:E$164,1,FALSE),"Not Found")</f>
        <v>7514090:PAYNE AIG, LISA</v>
      </c>
      <c r="O75" s="163" t="str">
        <f>SACM!G74</f>
        <v>7514090:SOLIDA AIG, LUCA</v>
      </c>
      <c r="P75" s="164" t="str">
        <f>_xlfn.IFNA(VLOOKUP(O75,MERCURY!F$2:F$164,1,FALSE),"Not Found")</f>
        <v>7514090:SOLIDA AIG, LUCA</v>
      </c>
    </row>
    <row r="76" spans="1:16">
      <c r="A76" s="163">
        <f>SACM!A75</f>
        <v>7514094</v>
      </c>
      <c r="B76" s="164">
        <f>_xlfn.IFNA(VLOOKUP(A76,MERCURY!$AB$2:$AB$164,1,FALSE),"Not Found")</f>
        <v>7514094</v>
      </c>
      <c r="C76" s="163" t="str">
        <f>SACM!B75</f>
        <v>7514094:3,093</v>
      </c>
      <c r="D76" s="164" t="str">
        <f>_xlfn.IFNA(VLOOKUP(C76,MERCURY!$A$2:$A$164,1,FALSE),"Not Found")</f>
        <v>7514094:3,093</v>
      </c>
      <c r="E76" s="163" t="str">
        <f>SACM!C75</f>
        <v>7514094:11/16/2017</v>
      </c>
      <c r="F76" s="164" t="str">
        <f>_xlfn.IFNA(VLOOKUP(E76,MERCURY!B$2:B$164,1,FALSE),"Not Found")</f>
        <v>7514094:11/16/2017</v>
      </c>
      <c r="G76" s="163" t="str">
        <f>SACM!D75</f>
        <v>7514094:13174174</v>
      </c>
      <c r="H76" s="168" t="str">
        <f>_xlfn.IFNA(VLOOKUP(G76,MERCURY!C$2:C$164,1,FALSE),"Not Found")</f>
        <v>7514094:13174174</v>
      </c>
      <c r="I76" s="168"/>
      <c r="J76" s="168"/>
      <c r="K76" s="163" t="str">
        <f>SACM!E75</f>
        <v>7514094:28853699</v>
      </c>
      <c r="L76" s="164" t="str">
        <f>_xlfn.IFNA(VLOOKUP(K76,MERCURY!D$2:D$164,1,FALSE),"Not Found")</f>
        <v>7514094:28853699</v>
      </c>
      <c r="M76" s="163" t="str">
        <f>SACM!F75</f>
        <v>7514094:TEWS AIG, GRACE</v>
      </c>
      <c r="N76" s="164" t="str">
        <f>_xlfn.IFNA(VLOOKUP(M76,MERCURY!E$2:E$164,1,FALSE),"Not Found")</f>
        <v>7514094:TEWS AIG, GRACE</v>
      </c>
      <c r="O76" s="163" t="str">
        <f>SACM!G75</f>
        <v>7514094:STEENHUISEN AIG, ERIC</v>
      </c>
      <c r="P76" s="164" t="str">
        <f>_xlfn.IFNA(VLOOKUP(O76,MERCURY!F$2:F$164,1,FALSE),"Not Found")</f>
        <v>7514094:STEENHUISEN AIG, ERIC</v>
      </c>
    </row>
    <row r="77" spans="1:16">
      <c r="A77" s="163">
        <f>SACM!A76</f>
        <v>7514095</v>
      </c>
      <c r="B77" s="164">
        <f>_xlfn.IFNA(VLOOKUP(A77,MERCURY!$AB$2:$AB$164,1,FALSE),"Not Found")</f>
        <v>7514095</v>
      </c>
      <c r="C77" s="163" t="str">
        <f>SACM!B76</f>
        <v>7514095:611,097</v>
      </c>
      <c r="D77" s="164" t="str">
        <f>_xlfn.IFNA(VLOOKUP(C77,MERCURY!$A$2:$A$164,1,FALSE),"Not Found")</f>
        <v>7514095:611,097</v>
      </c>
      <c r="E77" s="163" t="str">
        <f>SACM!C76</f>
        <v>7514095:11/16/2017</v>
      </c>
      <c r="F77" s="164" t="str">
        <f>_xlfn.IFNA(VLOOKUP(E77,MERCURY!B$2:B$164,1,FALSE),"Not Found")</f>
        <v>7514095:11/16/2017</v>
      </c>
      <c r="G77" s="163" t="str">
        <f>SACM!D76</f>
        <v>7514095:13402762</v>
      </c>
      <c r="H77" s="168" t="str">
        <f>_xlfn.IFNA(VLOOKUP(G77,MERCURY!C$2:C$164,1,FALSE),"Not Found")</f>
        <v>7514095:13402762</v>
      </c>
      <c r="I77" s="168"/>
      <c r="J77" s="168"/>
      <c r="K77" s="163" t="str">
        <f>SACM!E76</f>
        <v>7514095:28853698</v>
      </c>
      <c r="L77" s="164" t="str">
        <f>_xlfn.IFNA(VLOOKUP(K77,MERCURY!D$2:D$164,1,FALSE),"Not Found")</f>
        <v>7514095:28853698</v>
      </c>
      <c r="M77" s="163" t="str">
        <f>SACM!F76</f>
        <v>7514095:TEWS AIG, GRACE</v>
      </c>
      <c r="N77" s="164" t="str">
        <f>_xlfn.IFNA(VLOOKUP(M77,MERCURY!E$2:E$164,1,FALSE),"Not Found")</f>
        <v>7514095:TEWS AIG, GRACE</v>
      </c>
      <c r="O77" s="163" t="str">
        <f>SACM!G76</f>
        <v>7514095:STEENHUISEN AIG, ERIC</v>
      </c>
      <c r="P77" s="164" t="str">
        <f>_xlfn.IFNA(VLOOKUP(O77,MERCURY!F$2:F$164,1,FALSE),"Not Found")</f>
        <v>7514095:STEENHUISEN AIG, ERIC</v>
      </c>
    </row>
    <row r="78" spans="1:16">
      <c r="A78" s="163">
        <f>SACM!A77</f>
        <v>7514097</v>
      </c>
      <c r="B78" s="164">
        <f>_xlfn.IFNA(VLOOKUP(A78,MERCURY!$AB$2:$AB$164,1,FALSE),"Not Found")</f>
        <v>7514097</v>
      </c>
      <c r="C78" s="163" t="str">
        <f>SACM!B77</f>
        <v>7514097:41,623,514</v>
      </c>
      <c r="D78" s="164" t="str">
        <f>_xlfn.IFNA(VLOOKUP(C78,MERCURY!$A$2:$A$164,1,FALSE),"Not Found")</f>
        <v>7514097:41,623,514</v>
      </c>
      <c r="E78" s="163" t="str">
        <f>SACM!C77</f>
        <v>7514097:11/16/2017</v>
      </c>
      <c r="F78" s="164" t="str">
        <f>_xlfn.IFNA(VLOOKUP(E78,MERCURY!B$2:B$164,1,FALSE),"Not Found")</f>
        <v>7514097:11/16/2017</v>
      </c>
      <c r="G78" s="163" t="str">
        <f>SACM!D77</f>
        <v>7514097:30897541</v>
      </c>
      <c r="H78" s="168" t="str">
        <f>_xlfn.IFNA(VLOOKUP(G78,MERCURY!C$2:C$164,1,FALSE),"Not Found")</f>
        <v>7514097:30897541</v>
      </c>
      <c r="I78" s="168"/>
      <c r="J78" s="168"/>
      <c r="K78" s="163" t="str">
        <f>SACM!E77</f>
        <v>7514097:28856916</v>
      </c>
      <c r="L78" s="164" t="str">
        <f>_xlfn.IFNA(VLOOKUP(K78,MERCURY!D$2:D$164,1,FALSE),"Not Found")</f>
        <v>7514097:28856916</v>
      </c>
      <c r="M78" s="163" t="str">
        <f>SACM!F77</f>
        <v>7514097:TEWS AIG, GRACE</v>
      </c>
      <c r="N78" s="164" t="str">
        <f>_xlfn.IFNA(VLOOKUP(M78,MERCURY!E$2:E$164,1,FALSE),"Not Found")</f>
        <v>7514097:TEWS AIG, GRACE</v>
      </c>
      <c r="O78" s="163" t="str">
        <f>SACM!G77</f>
        <v>7514097:FRENKEL, LUCIANA</v>
      </c>
      <c r="P78" s="164" t="str">
        <f>_xlfn.IFNA(VLOOKUP(O78,MERCURY!F$2:F$164,1,FALSE),"Not Found")</f>
        <v>7514097:FRENKEL, LUCIANA</v>
      </c>
    </row>
    <row r="79" spans="1:16">
      <c r="A79" s="163">
        <f>SACM!A78</f>
        <v>7514102</v>
      </c>
      <c r="B79" s="164">
        <f>_xlfn.IFNA(VLOOKUP(A79,MERCURY!$AB$2:$AB$164,1,FALSE),"Not Found")</f>
        <v>7514102</v>
      </c>
      <c r="C79" s="163" t="str">
        <f>SACM!B78</f>
        <v>7514102:2,598,731</v>
      </c>
      <c r="D79" s="164" t="str">
        <f>_xlfn.IFNA(VLOOKUP(C79,MERCURY!$A$2:$A$164,1,FALSE),"Not Found")</f>
        <v>7514102:2,598,731</v>
      </c>
      <c r="E79" s="163" t="str">
        <f>SACM!C78</f>
        <v>7514102:11/16/2017</v>
      </c>
      <c r="F79" s="164" t="str">
        <f>_xlfn.IFNA(VLOOKUP(E79,MERCURY!B$2:B$164,1,FALSE),"Not Found")</f>
        <v>7514102:11/16/2017</v>
      </c>
      <c r="G79" s="163" t="str">
        <f>SACM!D78</f>
        <v>7514102:30897541</v>
      </c>
      <c r="H79" s="168" t="str">
        <f>_xlfn.IFNA(VLOOKUP(G79,MERCURY!C$2:C$164,1,FALSE),"Not Found")</f>
        <v>7514102:30897541</v>
      </c>
      <c r="I79" s="168"/>
      <c r="J79" s="168"/>
      <c r="K79" s="163" t="str">
        <f>SACM!E78</f>
        <v>7514102:28856920</v>
      </c>
      <c r="L79" s="164" t="str">
        <f>_xlfn.IFNA(VLOOKUP(K79,MERCURY!D$2:D$164,1,FALSE),"Not Found")</f>
        <v>7514102:28856920</v>
      </c>
      <c r="M79" s="163" t="str">
        <f>SACM!F78</f>
        <v>7514102:TEWS AIG, GRACE</v>
      </c>
      <c r="N79" s="164" t="str">
        <f>_xlfn.IFNA(VLOOKUP(M79,MERCURY!E$2:E$164,1,FALSE),"Not Found")</f>
        <v>7514102:TEWS AIG, GRACE</v>
      </c>
      <c r="O79" s="163" t="str">
        <f>SACM!G78</f>
        <v>7514102:FRENKEL, LUCIANA</v>
      </c>
      <c r="P79" s="164" t="str">
        <f>_xlfn.IFNA(VLOOKUP(O79,MERCURY!F$2:F$164,1,FALSE),"Not Found")</f>
        <v>7514102:FRENKEL, LUCIANA</v>
      </c>
    </row>
    <row r="80" spans="1:16">
      <c r="A80" s="163">
        <f>SACM!A79</f>
        <v>7514105</v>
      </c>
      <c r="B80" s="164">
        <f>_xlfn.IFNA(VLOOKUP(A80,MERCURY!$AB$2:$AB$164,1,FALSE),"Not Found")</f>
        <v>7514105</v>
      </c>
      <c r="C80" s="163" t="str">
        <f>SACM!B79</f>
        <v>7514105:268,268</v>
      </c>
      <c r="D80" s="164" t="str">
        <f>_xlfn.IFNA(VLOOKUP(C80,MERCURY!$A$2:$A$164,1,FALSE),"Not Found")</f>
        <v>7514105:268,268</v>
      </c>
      <c r="E80" s="163" t="str">
        <f>SACM!C79</f>
        <v>7514105:11/16/2017</v>
      </c>
      <c r="F80" s="164" t="str">
        <f>_xlfn.IFNA(VLOOKUP(E80,MERCURY!B$2:B$164,1,FALSE),"Not Found")</f>
        <v>7514105:11/16/2017</v>
      </c>
      <c r="G80" s="163" t="str">
        <f>SACM!D79</f>
        <v>7514105:8900416084</v>
      </c>
      <c r="H80" s="168" t="str">
        <f>_xlfn.IFNA(VLOOKUP(G80,MERCURY!C$2:C$164,1,FALSE),"Not Found")</f>
        <v>7514105:8900416084</v>
      </c>
      <c r="I80" s="168"/>
      <c r="J80" s="168"/>
      <c r="K80" s="163" t="str">
        <f>SACM!E79</f>
        <v>7514105:28857559</v>
      </c>
      <c r="L80" s="164" t="str">
        <f>_xlfn.IFNA(VLOOKUP(K80,MERCURY!D$2:D$164,1,FALSE),"Not Found")</f>
        <v>7514105:28857559</v>
      </c>
      <c r="M80" s="163" t="str">
        <f>SACM!F79</f>
        <v>7514105:TEWS AIG, GRACE</v>
      </c>
      <c r="N80" s="164" t="str">
        <f>_xlfn.IFNA(VLOOKUP(M80,MERCURY!E$2:E$164,1,FALSE),"Not Found")</f>
        <v>7514105:TEWS AIG, GRACE</v>
      </c>
      <c r="O80" s="163" t="str">
        <f>SACM!G79</f>
        <v>7514105:FRENKEL, LUCIANA</v>
      </c>
      <c r="P80" s="164" t="str">
        <f>_xlfn.IFNA(VLOOKUP(O80,MERCURY!F$2:F$164,1,FALSE),"Not Found")</f>
        <v>7514105:FRENKEL, LUCIANA</v>
      </c>
    </row>
    <row r="81" spans="1:16">
      <c r="A81" s="163">
        <f>SACM!A80</f>
        <v>7514108</v>
      </c>
      <c r="B81" s="164">
        <f>_xlfn.IFNA(VLOOKUP(A81,MERCURY!$AB$2:$AB$164,1,FALSE),"Not Found")</f>
        <v>7514108</v>
      </c>
      <c r="C81" s="163" t="str">
        <f>SACM!B80</f>
        <v>7514108:58,111</v>
      </c>
      <c r="D81" s="164" t="str">
        <f>_xlfn.IFNA(VLOOKUP(C81,MERCURY!$A$2:$A$164,1,FALSE),"Not Found")</f>
        <v>7514108:58,111</v>
      </c>
      <c r="E81" s="163" t="str">
        <f>SACM!C80</f>
        <v>7514108:11/16/2017</v>
      </c>
      <c r="F81" s="164" t="str">
        <f>_xlfn.IFNA(VLOOKUP(E81,MERCURY!B$2:B$164,1,FALSE),"Not Found")</f>
        <v>7514108:11/16/2017</v>
      </c>
      <c r="G81" s="169" t="str">
        <f>SACM!D80</f>
        <v>7514108:XA2460-5</v>
      </c>
      <c r="H81" s="170" t="str">
        <f>MERCURY!C128</f>
        <v>7514108:30799159</v>
      </c>
      <c r="I81" s="170" t="str">
        <f>MERCURY!N128</f>
        <v>XA2460-5</v>
      </c>
      <c r="J81" s="170" t="s">
        <v>1139</v>
      </c>
      <c r="K81" s="163" t="str">
        <f>SACM!E80</f>
        <v>7514108:28855364</v>
      </c>
      <c r="L81" s="164" t="str">
        <f>_xlfn.IFNA(VLOOKUP(K81,MERCURY!D$2:D$164,1,FALSE),"Not Found")</f>
        <v>7514108:28855364</v>
      </c>
      <c r="M81" s="163" t="str">
        <f>SACM!F80</f>
        <v>7514108:ENG, KEITH</v>
      </c>
      <c r="N81" s="164" t="str">
        <f>_xlfn.IFNA(VLOOKUP(M81,MERCURY!E$2:E$164,1,FALSE),"Not Found")</f>
        <v>7514108:ENG, KEITH</v>
      </c>
      <c r="O81" s="163" t="str">
        <f>SACM!G80</f>
        <v>7514108:TEWS AIG, GRACE</v>
      </c>
      <c r="P81" s="164" t="str">
        <f>_xlfn.IFNA(VLOOKUP(O81,MERCURY!F$2:F$164,1,FALSE),"Not Found")</f>
        <v>7514108:TEWS AIG, GRACE</v>
      </c>
    </row>
    <row r="82" spans="1:16">
      <c r="A82" s="163">
        <f>SACM!A81</f>
        <v>7514112</v>
      </c>
      <c r="B82" s="164">
        <f>_xlfn.IFNA(VLOOKUP(A82,MERCURY!$AB$2:$AB$164,1,FALSE),"Not Found")</f>
        <v>7514112</v>
      </c>
      <c r="C82" s="163" t="str">
        <f>SACM!B81</f>
        <v>7514112:2,862,759</v>
      </c>
      <c r="D82" s="164" t="str">
        <f>_xlfn.IFNA(VLOOKUP(C82,MERCURY!$A$2:$A$164,1,FALSE),"Not Found")</f>
        <v>7514112:2,862,759</v>
      </c>
      <c r="E82" s="163" t="str">
        <f>SACM!C81</f>
        <v>7514112:11/16/2017</v>
      </c>
      <c r="F82" s="164" t="str">
        <f>_xlfn.IFNA(VLOOKUP(E82,MERCURY!B$2:B$164,1,FALSE),"Not Found")</f>
        <v>7514112:11/16/2017</v>
      </c>
      <c r="G82" s="163" t="str">
        <f>SACM!D81</f>
        <v>7514112:8611824654</v>
      </c>
      <c r="H82" s="168" t="str">
        <f>_xlfn.IFNA(VLOOKUP(G82,MERCURY!C$2:C$164,1,FALSE),"Not Found")</f>
        <v>7514112:8611824654</v>
      </c>
      <c r="I82" s="168"/>
      <c r="J82" s="168"/>
      <c r="K82" s="163" t="str">
        <f>SACM!E81</f>
        <v>7514112:28855346</v>
      </c>
      <c r="L82" s="164" t="str">
        <f>_xlfn.IFNA(VLOOKUP(K82,MERCURY!D$2:D$164,1,FALSE),"Not Found")</f>
        <v>7514112:28855346</v>
      </c>
      <c r="M82" s="163" t="str">
        <f>SACM!F81</f>
        <v>7514112:ENG, KEITH</v>
      </c>
      <c r="N82" s="164" t="str">
        <f>_xlfn.IFNA(VLOOKUP(M82,MERCURY!E$2:E$164,1,FALSE),"Not Found")</f>
        <v>7514112:ENG, KEITH</v>
      </c>
      <c r="O82" s="163" t="str">
        <f>SACM!G81</f>
        <v>7514112:TEWS AIG, GRACE</v>
      </c>
      <c r="P82" s="164" t="str">
        <f>_xlfn.IFNA(VLOOKUP(O82,MERCURY!F$2:F$164,1,FALSE),"Not Found")</f>
        <v>7514112:TEWS AIG, GRACE</v>
      </c>
    </row>
    <row r="83" spans="1:16">
      <c r="A83" s="163">
        <f>SACM!A82</f>
        <v>7514113</v>
      </c>
      <c r="B83" s="164">
        <f>_xlfn.IFNA(VLOOKUP(A83,MERCURY!$AB$2:$AB$164,1,FALSE),"Not Found")</f>
        <v>7514113</v>
      </c>
      <c r="C83" s="163" t="str">
        <f>SACM!B82</f>
        <v>7514113:7,757,866</v>
      </c>
      <c r="D83" s="164" t="str">
        <f>_xlfn.IFNA(VLOOKUP(C83,MERCURY!$A$2:$A$164,1,FALSE),"Not Found")</f>
        <v>7514113:7,757,866</v>
      </c>
      <c r="E83" s="163" t="str">
        <f>SACM!C82</f>
        <v>7514113:11/16/2017</v>
      </c>
      <c r="F83" s="164" t="str">
        <f>_xlfn.IFNA(VLOOKUP(E83,MERCURY!B$2:B$164,1,FALSE),"Not Found")</f>
        <v>7514113:11/16/2017</v>
      </c>
      <c r="G83" s="163" t="str">
        <f>SACM!D82</f>
        <v>7514113:323160387</v>
      </c>
      <c r="H83" s="168" t="str">
        <f>_xlfn.IFNA(VLOOKUP(G83,MERCURY!C$2:C$164,1,FALSE),"Not Found")</f>
        <v>7514113:323160387</v>
      </c>
      <c r="I83" s="168"/>
      <c r="J83" s="168"/>
      <c r="K83" s="163" t="str">
        <f>SACM!E82</f>
        <v>7514113:28855343</v>
      </c>
      <c r="L83" s="164" t="str">
        <f>_xlfn.IFNA(VLOOKUP(K83,MERCURY!D$2:D$164,1,FALSE),"Not Found")</f>
        <v>7514113:28855343</v>
      </c>
      <c r="M83" s="163" t="str">
        <f>SACM!F82</f>
        <v>7514113:ENG, KEITH</v>
      </c>
      <c r="N83" s="164" t="str">
        <f>_xlfn.IFNA(VLOOKUP(M83,MERCURY!E$2:E$164,1,FALSE),"Not Found")</f>
        <v>7514113:ENG, KEITH</v>
      </c>
      <c r="O83" s="163" t="str">
        <f>SACM!G82</f>
        <v>7514113:TEWS AIG, GRACE</v>
      </c>
      <c r="P83" s="164" t="str">
        <f>_xlfn.IFNA(VLOOKUP(O83,MERCURY!F$2:F$164,1,FALSE),"Not Found")</f>
        <v>7514113:TEWS AIG, GRACE</v>
      </c>
    </row>
    <row r="84" spans="1:16">
      <c r="A84" s="163">
        <f>SACM!A83</f>
        <v>7514115</v>
      </c>
      <c r="B84" s="164">
        <f>_xlfn.IFNA(VLOOKUP(A84,MERCURY!$AB$2:$AB$164,1,FALSE),"Not Found")</f>
        <v>7514115</v>
      </c>
      <c r="C84" s="163" t="str">
        <f>SACM!B83</f>
        <v>7514115:4,747,708</v>
      </c>
      <c r="D84" s="164" t="str">
        <f>_xlfn.IFNA(VLOOKUP(C84,MERCURY!$A$2:$A$164,1,FALSE),"Not Found")</f>
        <v>7514115:4,747,708</v>
      </c>
      <c r="E84" s="163" t="str">
        <f>SACM!C83</f>
        <v>7514115:11/16/2017</v>
      </c>
      <c r="F84" s="164" t="str">
        <f>_xlfn.IFNA(VLOOKUP(E84,MERCURY!B$2:B$164,1,FALSE),"Not Found")</f>
        <v>7514115:11/16/2017</v>
      </c>
      <c r="G84" s="169" t="str">
        <f>SACM!D83</f>
        <v>7514115:XA3000-6</v>
      </c>
      <c r="H84" s="170" t="str">
        <f>MERCURY!C124</f>
        <v>7514115:30799159</v>
      </c>
      <c r="I84" s="170" t="str">
        <f>MERCURY!N124</f>
        <v>XA3000-6</v>
      </c>
      <c r="J84" s="170" t="s">
        <v>1139</v>
      </c>
      <c r="K84" s="163" t="str">
        <f>SACM!E83</f>
        <v>7514115:28855344</v>
      </c>
      <c r="L84" s="164" t="str">
        <f>_xlfn.IFNA(VLOOKUP(K84,MERCURY!D$2:D$164,1,FALSE),"Not Found")</f>
        <v>7514115:28855344</v>
      </c>
      <c r="M84" s="163" t="str">
        <f>SACM!F83</f>
        <v>7514115:ENG, KEITH</v>
      </c>
      <c r="N84" s="164" t="str">
        <f>_xlfn.IFNA(VLOOKUP(M84,MERCURY!E$2:E$164,1,FALSE),"Not Found")</f>
        <v>7514115:ENG, KEITH</v>
      </c>
      <c r="O84" s="163" t="str">
        <f>SACM!G83</f>
        <v>7514115:TEWS AIG, GRACE</v>
      </c>
      <c r="P84" s="164" t="str">
        <f>_xlfn.IFNA(VLOOKUP(O84,MERCURY!F$2:F$164,1,FALSE),"Not Found")</f>
        <v>7514115:TEWS AIG, GRACE</v>
      </c>
    </row>
    <row r="85" spans="1:16">
      <c r="A85" s="163">
        <f>SACM!A84</f>
        <v>7514116</v>
      </c>
      <c r="B85" s="164">
        <f>_xlfn.IFNA(VLOOKUP(A85,MERCURY!$AB$2:$AB$164,1,FALSE),"Not Found")</f>
        <v>7514116</v>
      </c>
      <c r="C85" s="163" t="str">
        <f>SACM!B84</f>
        <v>7514116:785,655</v>
      </c>
      <c r="D85" s="164" t="str">
        <f>_xlfn.IFNA(VLOOKUP(C85,MERCURY!$A$2:$A$164,1,FALSE),"Not Found")</f>
        <v>7514116:785,655</v>
      </c>
      <c r="E85" s="163" t="str">
        <f>SACM!C84</f>
        <v>7514116:11/16/2017</v>
      </c>
      <c r="F85" s="164" t="str">
        <f>_xlfn.IFNA(VLOOKUP(E85,MERCURY!B$2:B$164,1,FALSE),"Not Found")</f>
        <v>7514116:11/16/2017</v>
      </c>
      <c r="G85" s="169" t="str">
        <f>SACM!D84</f>
        <v>7514116:L22750-3</v>
      </c>
      <c r="H85" s="170" t="str">
        <f>MERCURY!C51</f>
        <v>7514116:323957641</v>
      </c>
      <c r="I85" s="170" t="str">
        <f>MERCURY!N51</f>
        <v>L22750-3</v>
      </c>
      <c r="J85" s="170" t="s">
        <v>1135</v>
      </c>
      <c r="K85" s="163" t="str">
        <f>SACM!E84</f>
        <v>7514116:28855351</v>
      </c>
      <c r="L85" s="164" t="str">
        <f>_xlfn.IFNA(VLOOKUP(K85,MERCURY!D$2:D$164,1,FALSE),"Not Found")</f>
        <v>7514116:28855351</v>
      </c>
      <c r="M85" s="163" t="str">
        <f>SACM!F84</f>
        <v>7514116:ENG, KEITH</v>
      </c>
      <c r="N85" s="164" t="str">
        <f>_xlfn.IFNA(VLOOKUP(M85,MERCURY!E$2:E$164,1,FALSE),"Not Found")</f>
        <v>7514116:ENG, KEITH</v>
      </c>
      <c r="O85" s="163" t="str">
        <f>SACM!G84</f>
        <v>7514116:TEWS AIG, GRACE</v>
      </c>
      <c r="P85" s="164" t="str">
        <f>_xlfn.IFNA(VLOOKUP(O85,MERCURY!F$2:F$164,1,FALSE),"Not Found")</f>
        <v>7514116:TEWS AIG, GRACE</v>
      </c>
    </row>
    <row r="86" spans="1:16">
      <c r="A86" s="163">
        <f>SACM!A85</f>
        <v>7514140</v>
      </c>
      <c r="B86" s="164">
        <f>_xlfn.IFNA(VLOOKUP(A86,MERCURY!$AB$2:$AB$164,1,FALSE),"Not Found")</f>
        <v>7514140</v>
      </c>
      <c r="C86" s="163" t="str">
        <f>SACM!B85</f>
        <v>7514140:150,000</v>
      </c>
      <c r="D86" s="164" t="str">
        <f>_xlfn.IFNA(VLOOKUP(C86,MERCURY!$A$2:$A$164,1,FALSE),"Not Found")</f>
        <v>7514140:150,000</v>
      </c>
      <c r="E86" s="163" t="str">
        <f>SACM!C85</f>
        <v>7514140:11/16/2017</v>
      </c>
      <c r="F86" s="164" t="str">
        <f>_xlfn.IFNA(VLOOKUP(E86,MERCURY!B$2:B$164,1,FALSE),"Not Found")</f>
        <v>7514140:11/16/2017</v>
      </c>
      <c r="G86" s="163" t="str">
        <f>SACM!D85</f>
        <v>7514140:6290919133</v>
      </c>
      <c r="H86" s="168" t="str">
        <f>_xlfn.IFNA(VLOOKUP(G86,MERCURY!C$2:C$164,1,FALSE),"Not Found")</f>
        <v>7514140:6290919133</v>
      </c>
      <c r="I86" s="168"/>
      <c r="J86" s="168"/>
      <c r="K86" s="163" t="str">
        <f>SACM!E85</f>
        <v>7514140:28856048</v>
      </c>
      <c r="L86" s="164" t="str">
        <f>_xlfn.IFNA(VLOOKUP(K86,MERCURY!D$2:D$164,1,FALSE),"Not Found")</f>
        <v>7514140:28856048</v>
      </c>
      <c r="M86" s="163" t="str">
        <f>SACM!F85</f>
        <v>7514140:STEENHUISEN AIG, ERIC</v>
      </c>
      <c r="N86" s="164" t="str">
        <f>_xlfn.IFNA(VLOOKUP(M86,MERCURY!E$2:E$164,1,FALSE),"Not Found")</f>
        <v>7514140:STEENHUISEN AIG, ERIC</v>
      </c>
      <c r="O86" s="163" t="str">
        <f>SACM!G85</f>
        <v>7514140:TEWS AIG, GRACE</v>
      </c>
      <c r="P86" s="164" t="str">
        <f>_xlfn.IFNA(VLOOKUP(O86,MERCURY!F$2:F$164,1,FALSE),"Not Found")</f>
        <v>7514140:TEWS AIG, GRACE</v>
      </c>
    </row>
    <row r="87" spans="1:16">
      <c r="A87" s="163">
        <f>SACM!A86</f>
        <v>7514220</v>
      </c>
      <c r="B87" s="164">
        <f>_xlfn.IFNA(VLOOKUP(A87,MERCURY!$AB$2:$AB$164,1,FALSE),"Not Found")</f>
        <v>7514220</v>
      </c>
      <c r="C87" s="163" t="str">
        <f>SACM!B86</f>
        <v>7514220:16,141</v>
      </c>
      <c r="D87" s="164" t="str">
        <f>_xlfn.IFNA(VLOOKUP(C87,MERCURY!$A$2:$A$164,1,FALSE),"Not Found")</f>
        <v>7514220:16,141</v>
      </c>
      <c r="E87" s="163" t="str">
        <f>SACM!C86</f>
        <v>7514220:11/16/2017</v>
      </c>
      <c r="F87" s="164" t="str">
        <f>_xlfn.IFNA(VLOOKUP(E87,MERCURY!B$2:B$164,1,FALSE),"Not Found")</f>
        <v>7514220:11/16/2017</v>
      </c>
      <c r="G87" s="163" t="str">
        <f>SACM!D86</f>
        <v>7514220:13174174</v>
      </c>
      <c r="H87" s="168" t="str">
        <f>_xlfn.IFNA(VLOOKUP(G87,MERCURY!C$2:C$164,1,FALSE),"Not Found")</f>
        <v>7514220:13174174</v>
      </c>
      <c r="I87" s="168"/>
      <c r="J87" s="168"/>
      <c r="K87" s="163" t="str">
        <f>SACM!E86</f>
        <v>7514220:28853718</v>
      </c>
      <c r="L87" s="164" t="str">
        <f>_xlfn.IFNA(VLOOKUP(K87,MERCURY!D$2:D$164,1,FALSE),"Not Found")</f>
        <v>7514220:28853718</v>
      </c>
      <c r="M87" s="163" t="str">
        <f>SACM!F86</f>
        <v>7514220:TEWS AIG, GRACE</v>
      </c>
      <c r="N87" s="164" t="str">
        <f>_xlfn.IFNA(VLOOKUP(M87,MERCURY!E$2:E$164,1,FALSE),"Not Found")</f>
        <v>7514220:TEWS AIG, GRACE</v>
      </c>
      <c r="O87" s="163" t="str">
        <f>SACM!G86</f>
        <v>7514220:STEENHUISEN AIG, ERIC</v>
      </c>
      <c r="P87" s="164" t="str">
        <f>_xlfn.IFNA(VLOOKUP(O87,MERCURY!F$2:F$164,1,FALSE),"Not Found")</f>
        <v>7514220:STEENHUISEN AIG, ERIC</v>
      </c>
    </row>
    <row r="88" spans="1:16">
      <c r="A88" s="163">
        <f>SACM!A87</f>
        <v>7514221</v>
      </c>
      <c r="B88" s="164">
        <f>_xlfn.IFNA(VLOOKUP(A88,MERCURY!$AB$2:$AB$164,1,FALSE),"Not Found")</f>
        <v>7514221</v>
      </c>
      <c r="C88" s="163" t="str">
        <f>SACM!B87</f>
        <v>7514221:291,911</v>
      </c>
      <c r="D88" s="164" t="str">
        <f>_xlfn.IFNA(VLOOKUP(C88,MERCURY!$A$2:$A$164,1,FALSE),"Not Found")</f>
        <v>7514221:291,911</v>
      </c>
      <c r="E88" s="163" t="str">
        <f>SACM!C87</f>
        <v>7514221:11/16/2017</v>
      </c>
      <c r="F88" s="164" t="str">
        <f>_xlfn.IFNA(VLOOKUP(E88,MERCURY!B$2:B$164,1,FALSE),"Not Found")</f>
        <v>7514221:11/16/2017</v>
      </c>
      <c r="G88" s="163" t="str">
        <f>SACM!D87</f>
        <v>7514221:13174174</v>
      </c>
      <c r="H88" s="168" t="str">
        <f>_xlfn.IFNA(VLOOKUP(G88,MERCURY!C$2:C$164,1,FALSE),"Not Found")</f>
        <v>7514221:13174174</v>
      </c>
      <c r="I88" s="168"/>
      <c r="J88" s="168"/>
      <c r="K88" s="163" t="str">
        <f>SACM!E87</f>
        <v>7514221:28853719</v>
      </c>
      <c r="L88" s="164" t="str">
        <f>_xlfn.IFNA(VLOOKUP(K88,MERCURY!D$2:D$164,1,FALSE),"Not Found")</f>
        <v>7514221:28853719</v>
      </c>
      <c r="M88" s="163" t="str">
        <f>SACM!F87</f>
        <v>7514221:TEWS AIG, GRACE</v>
      </c>
      <c r="N88" s="164" t="str">
        <f>_xlfn.IFNA(VLOOKUP(M88,MERCURY!E$2:E$164,1,FALSE),"Not Found")</f>
        <v>7514221:TEWS AIG, GRACE</v>
      </c>
      <c r="O88" s="163" t="str">
        <f>SACM!G87</f>
        <v>7514221:STEENHUISEN AIG, ERIC</v>
      </c>
      <c r="P88" s="164" t="str">
        <f>_xlfn.IFNA(VLOOKUP(O88,MERCURY!F$2:F$164,1,FALSE),"Not Found")</f>
        <v>7514221:STEENHUISEN AIG, ERIC</v>
      </c>
    </row>
    <row r="89" spans="1:16">
      <c r="A89" s="163">
        <f>SACM!A88</f>
        <v>7514222</v>
      </c>
      <c r="B89" s="164">
        <f>_xlfn.IFNA(VLOOKUP(A89,MERCURY!$AB$2:$AB$164,1,FALSE),"Not Found")</f>
        <v>7514222</v>
      </c>
      <c r="C89" s="163" t="str">
        <f>SACM!B88</f>
        <v>7514222:92,631</v>
      </c>
      <c r="D89" s="164" t="str">
        <f>_xlfn.IFNA(VLOOKUP(C89,MERCURY!$A$2:$A$164,1,FALSE),"Not Found")</f>
        <v>7514222:92,631</v>
      </c>
      <c r="E89" s="163" t="str">
        <f>SACM!C88</f>
        <v>7514222:11/16/2017</v>
      </c>
      <c r="F89" s="164" t="str">
        <f>_xlfn.IFNA(VLOOKUP(E89,MERCURY!B$2:B$164,1,FALSE),"Not Found")</f>
        <v>7514222:11/16/2017</v>
      </c>
      <c r="G89" s="163" t="str">
        <f>SACM!D88</f>
        <v>7514222:13174174</v>
      </c>
      <c r="H89" s="168" t="str">
        <f>_xlfn.IFNA(VLOOKUP(G89,MERCURY!C$2:C$164,1,FALSE),"Not Found")</f>
        <v>7514222:13174174</v>
      </c>
      <c r="I89" s="168"/>
      <c r="J89" s="168"/>
      <c r="K89" s="163" t="str">
        <f>SACM!E88</f>
        <v>7514222:28853720</v>
      </c>
      <c r="L89" s="164" t="str">
        <f>_xlfn.IFNA(VLOOKUP(K89,MERCURY!D$2:D$164,1,FALSE),"Not Found")</f>
        <v>7514222:28853720</v>
      </c>
      <c r="M89" s="163" t="str">
        <f>SACM!F88</f>
        <v>7514222:TEWS AIG, GRACE</v>
      </c>
      <c r="N89" s="164" t="str">
        <f>_xlfn.IFNA(VLOOKUP(M89,MERCURY!E$2:E$164,1,FALSE),"Not Found")</f>
        <v>7514222:TEWS AIG, GRACE</v>
      </c>
      <c r="O89" s="163" t="str">
        <f>SACM!G88</f>
        <v>7514222:STEENHUISEN AIG, ERIC</v>
      </c>
      <c r="P89" s="164" t="str">
        <f>_xlfn.IFNA(VLOOKUP(O89,MERCURY!F$2:F$164,1,FALSE),"Not Found")</f>
        <v>7514222:STEENHUISEN AIG, ERIC</v>
      </c>
    </row>
    <row r="90" spans="1:16">
      <c r="A90" s="163">
        <f>SACM!A89</f>
        <v>7514223</v>
      </c>
      <c r="B90" s="164">
        <f>_xlfn.IFNA(VLOOKUP(A90,MERCURY!$AB$2:$AB$164,1,FALSE),"Not Found")</f>
        <v>7514223</v>
      </c>
      <c r="C90" s="163" t="str">
        <f>SACM!B89</f>
        <v>7514223:33,725</v>
      </c>
      <c r="D90" s="164" t="str">
        <f>_xlfn.IFNA(VLOOKUP(C90,MERCURY!$A$2:$A$164,1,FALSE),"Not Found")</f>
        <v>7514223:33,725</v>
      </c>
      <c r="E90" s="163" t="str">
        <f>SACM!C89</f>
        <v>7514223:11/16/2017</v>
      </c>
      <c r="F90" s="164" t="str">
        <f>_xlfn.IFNA(VLOOKUP(E90,MERCURY!B$2:B$164,1,FALSE),"Not Found")</f>
        <v>7514223:11/16/2017</v>
      </c>
      <c r="G90" s="163" t="str">
        <f>SACM!D89</f>
        <v>7514223:13174174</v>
      </c>
      <c r="H90" s="168" t="str">
        <f>_xlfn.IFNA(VLOOKUP(G90,MERCURY!C$2:C$164,1,FALSE),"Not Found")</f>
        <v>7514223:13174174</v>
      </c>
      <c r="I90" s="168"/>
      <c r="J90" s="168"/>
      <c r="K90" s="163" t="str">
        <f>SACM!E89</f>
        <v>7514223:28853721</v>
      </c>
      <c r="L90" s="164" t="str">
        <f>_xlfn.IFNA(VLOOKUP(K90,MERCURY!D$2:D$164,1,FALSE),"Not Found")</f>
        <v>7514223:28853721</v>
      </c>
      <c r="M90" s="163" t="str">
        <f>SACM!F89</f>
        <v>7514223:TEWS AIG, GRACE</v>
      </c>
      <c r="N90" s="164" t="str">
        <f>_xlfn.IFNA(VLOOKUP(M90,MERCURY!E$2:E$164,1,FALSE),"Not Found")</f>
        <v>7514223:TEWS AIG, GRACE</v>
      </c>
      <c r="O90" s="163" t="str">
        <f>SACM!G89</f>
        <v>7514223:STEENHUISEN AIG, ERIC</v>
      </c>
      <c r="P90" s="164" t="str">
        <f>_xlfn.IFNA(VLOOKUP(O90,MERCURY!F$2:F$164,1,FALSE),"Not Found")</f>
        <v>7514223:STEENHUISEN AIG, ERIC</v>
      </c>
    </row>
    <row r="91" spans="1:16">
      <c r="A91" s="163">
        <f>SACM!A90</f>
        <v>7514230</v>
      </c>
      <c r="B91" s="164">
        <f>_xlfn.IFNA(VLOOKUP(A91,MERCURY!$AB$2:$AB$164,1,FALSE),"Not Found")</f>
        <v>7514230</v>
      </c>
      <c r="C91" s="163" t="str">
        <f>SACM!B90</f>
        <v>7514230:5,390,000</v>
      </c>
      <c r="D91" s="164" t="str">
        <f>_xlfn.IFNA(VLOOKUP(C91,MERCURY!$A$2:$A$164,1,FALSE),"Not Found")</f>
        <v>7514230:5,390,000</v>
      </c>
      <c r="E91" s="163" t="str">
        <f>SACM!C90</f>
        <v>7514230:11/16/2017</v>
      </c>
      <c r="F91" s="164" t="str">
        <f>_xlfn.IFNA(VLOOKUP(E91,MERCURY!B$2:B$164,1,FALSE),"Not Found")</f>
        <v>7514230:11/16/2017</v>
      </c>
      <c r="G91" s="163" t="str">
        <f>SACM!D90</f>
        <v>7514230:30897541</v>
      </c>
      <c r="H91" s="168" t="str">
        <f>_xlfn.IFNA(VLOOKUP(G91,MERCURY!C$2:C$164,1,FALSE),"Not Found")</f>
        <v>7514230:30897541</v>
      </c>
      <c r="I91" s="168"/>
      <c r="J91" s="168"/>
      <c r="K91" s="163" t="str">
        <f>SACM!E90</f>
        <v>7514230:28856917</v>
      </c>
      <c r="L91" s="164" t="str">
        <f>_xlfn.IFNA(VLOOKUP(K91,MERCURY!D$2:D$164,1,FALSE),"Not Found")</f>
        <v>7514230:28856917</v>
      </c>
      <c r="M91" s="163" t="str">
        <f>SACM!F90</f>
        <v>7514230:TEWS AIG, GRACE</v>
      </c>
      <c r="N91" s="164" t="str">
        <f>_xlfn.IFNA(VLOOKUP(M91,MERCURY!E$2:E$164,1,FALSE),"Not Found")</f>
        <v>7514230:TEWS AIG, GRACE</v>
      </c>
      <c r="O91" s="163" t="str">
        <f>SACM!G90</f>
        <v>7514230:FRENKEL, LUCIANA</v>
      </c>
      <c r="P91" s="164" t="str">
        <f>_xlfn.IFNA(VLOOKUP(O91,MERCURY!F$2:F$164,1,FALSE),"Not Found")</f>
        <v>7514230:FRENKEL, LUCIANA</v>
      </c>
    </row>
    <row r="92" spans="1:16">
      <c r="A92" s="163">
        <f>SACM!A91</f>
        <v>7514284</v>
      </c>
      <c r="B92" s="164">
        <f>_xlfn.IFNA(VLOOKUP(A92,MERCURY!$AB$2:$AB$164,1,FALSE),"Not Found")</f>
        <v>7514284</v>
      </c>
      <c r="C92" s="163" t="str">
        <f>SACM!B91</f>
        <v>7514284:9,000,000</v>
      </c>
      <c r="D92" s="164" t="str">
        <f>_xlfn.IFNA(VLOOKUP(C92,MERCURY!$A$2:$A$164,1,FALSE),"Not Found")</f>
        <v>7514284:9,000,000</v>
      </c>
      <c r="E92" s="163" t="str">
        <f>SACM!C91</f>
        <v>7514284:11/16/2017</v>
      </c>
      <c r="F92" s="164" t="str">
        <f>_xlfn.IFNA(VLOOKUP(E92,MERCURY!B$2:B$164,1,FALSE),"Not Found")</f>
        <v>7514284:11/16/2017</v>
      </c>
      <c r="G92" s="163" t="str">
        <f>SACM!D91</f>
        <v>7514284:3111598</v>
      </c>
      <c r="H92" s="168" t="str">
        <f>_xlfn.IFNA(VLOOKUP(G92,MERCURY!C$2:C$164,1,FALSE),"Not Found")</f>
        <v>7514284:3111598</v>
      </c>
      <c r="I92" s="168"/>
      <c r="J92" s="168"/>
      <c r="K92" s="163" t="str">
        <f>SACM!E91</f>
        <v>7514284:28854213</v>
      </c>
      <c r="L92" s="164" t="str">
        <f>_xlfn.IFNA(VLOOKUP(K92,MERCURY!D$2:D$164,1,FALSE),"Not Found")</f>
        <v>7514284:28854213</v>
      </c>
      <c r="M92" s="163" t="str">
        <f>SACM!F91</f>
        <v>7514284:PAYNE AIG, LISA</v>
      </c>
      <c r="N92" s="164" t="str">
        <f>_xlfn.IFNA(VLOOKUP(M92,MERCURY!E$2:E$164,1,FALSE),"Not Found")</f>
        <v>7514284:PAYNE AIG, LISA</v>
      </c>
      <c r="O92" s="163" t="str">
        <f>SACM!G91</f>
        <v>7514284:SOLIDA AIG, LUCA</v>
      </c>
      <c r="P92" s="164" t="str">
        <f>_xlfn.IFNA(VLOOKUP(O92,MERCURY!F$2:F$164,1,FALSE),"Not Found")</f>
        <v>7514284:SOLIDA AIG, LUCA</v>
      </c>
    </row>
    <row r="93" spans="1:16">
      <c r="A93" s="163">
        <f>SACM!A92</f>
        <v>7514286</v>
      </c>
      <c r="B93" s="164">
        <f>_xlfn.IFNA(VLOOKUP(A93,MERCURY!$AB$2:$AB$164,1,FALSE),"Not Found")</f>
        <v>7514286</v>
      </c>
      <c r="C93" s="163" t="str">
        <f>SACM!B92</f>
        <v>7514286:4,500,000</v>
      </c>
      <c r="D93" s="164" t="str">
        <f>_xlfn.IFNA(VLOOKUP(C93,MERCURY!$A$2:$A$164,1,FALSE),"Not Found")</f>
        <v>7514286:4,500,000</v>
      </c>
      <c r="E93" s="163" t="str">
        <f>SACM!C92</f>
        <v>7514286:11/16/2017</v>
      </c>
      <c r="F93" s="164" t="str">
        <f>_xlfn.IFNA(VLOOKUP(E93,MERCURY!B$2:B$164,1,FALSE),"Not Found")</f>
        <v>7514286:11/16/2017</v>
      </c>
      <c r="G93" s="163" t="str">
        <f>SACM!D92</f>
        <v>7514286:8015872</v>
      </c>
      <c r="H93" s="168" t="str">
        <f>_xlfn.IFNA(VLOOKUP(G93,MERCURY!C$2:C$164,1,FALSE),"Not Found")</f>
        <v>7514286:8015872</v>
      </c>
      <c r="I93" s="168"/>
      <c r="J93" s="168"/>
      <c r="K93" s="163" t="str">
        <f>SACM!E92</f>
        <v>7514286:28854214</v>
      </c>
      <c r="L93" s="164" t="str">
        <f>_xlfn.IFNA(VLOOKUP(K93,MERCURY!D$2:D$164,1,FALSE),"Not Found")</f>
        <v>7514286:28854214</v>
      </c>
      <c r="M93" s="163" t="str">
        <f>SACM!F92</f>
        <v>7514286:PAYNE AIG, LISA</v>
      </c>
      <c r="N93" s="164" t="str">
        <f>_xlfn.IFNA(VLOOKUP(M93,MERCURY!E$2:E$164,1,FALSE),"Not Found")</f>
        <v>7514286:PAYNE AIG, LISA</v>
      </c>
      <c r="O93" s="163" t="str">
        <f>SACM!G92</f>
        <v>7514286:SOLIDA AIG, LUCA</v>
      </c>
      <c r="P93" s="164" t="str">
        <f>_xlfn.IFNA(VLOOKUP(O93,MERCURY!F$2:F$164,1,FALSE),"Not Found")</f>
        <v>7514286:SOLIDA AIG, LUCA</v>
      </c>
    </row>
    <row r="94" spans="1:16">
      <c r="A94" s="163">
        <f>SACM!A93</f>
        <v>7514298</v>
      </c>
      <c r="B94" s="164">
        <f>_xlfn.IFNA(VLOOKUP(A94,MERCURY!$AB$2:$AB$164,1,FALSE),"Not Found")</f>
        <v>7514298</v>
      </c>
      <c r="C94" s="163" t="str">
        <f>SACM!B93</f>
        <v>7514298:5,000,000</v>
      </c>
      <c r="D94" s="164" t="str">
        <f>_xlfn.IFNA(VLOOKUP(C94,MERCURY!$A$2:$A$164,1,FALSE),"Not Found")</f>
        <v>7514298:5,000,000</v>
      </c>
      <c r="E94" s="163" t="str">
        <f>SACM!C93</f>
        <v>7514298:11/16/2017</v>
      </c>
      <c r="F94" s="164" t="str">
        <f>_xlfn.IFNA(VLOOKUP(E94,MERCURY!B$2:B$164,1,FALSE),"Not Found")</f>
        <v>7514298:11/16/2017</v>
      </c>
      <c r="G94" s="163" t="str">
        <f>SACM!D93</f>
        <v>7514298:12731770</v>
      </c>
      <c r="H94" s="168" t="str">
        <f>_xlfn.IFNA(VLOOKUP(G94,MERCURY!C$2:C$164,1,FALSE),"Not Found")</f>
        <v>7514298:12731770</v>
      </c>
      <c r="I94" s="168"/>
      <c r="J94" s="168"/>
      <c r="K94" s="163" t="str">
        <f>SACM!E93</f>
        <v>7514298:28854669</v>
      </c>
      <c r="L94" s="164" t="str">
        <f>_xlfn.IFNA(VLOOKUP(K94,MERCURY!D$2:D$164,1,FALSE),"Not Found")</f>
        <v>7514298:28854669</v>
      </c>
      <c r="M94" s="163" t="str">
        <f>SACM!F93</f>
        <v>7514298:PAYNE AIG, LISA</v>
      </c>
      <c r="N94" s="164" t="str">
        <f>_xlfn.IFNA(VLOOKUP(M94,MERCURY!E$2:E$164,1,FALSE),"Not Found")</f>
        <v>7514298:PAYNE AIG, LISA</v>
      </c>
      <c r="O94" s="163" t="str">
        <f>SACM!G93</f>
        <v>7514298:SOLIDA AIG, LUCA</v>
      </c>
      <c r="P94" s="164" t="str">
        <f>_xlfn.IFNA(VLOOKUP(O94,MERCURY!F$2:F$164,1,FALSE),"Not Found")</f>
        <v>7514298:SOLIDA AIG, LUCA</v>
      </c>
    </row>
    <row r="95" spans="1:16">
      <c r="A95" s="163">
        <f>SACM!A94</f>
        <v>7514309</v>
      </c>
      <c r="B95" s="164">
        <f>_xlfn.IFNA(VLOOKUP(A95,MERCURY!$AB$2:$AB$164,1,FALSE),"Not Found")</f>
        <v>7514309</v>
      </c>
      <c r="C95" s="163" t="str">
        <f>SACM!B94</f>
        <v>7514309:1,000,000</v>
      </c>
      <c r="D95" s="164" t="str">
        <f>_xlfn.IFNA(VLOOKUP(C95,MERCURY!$A$2:$A$164,1,FALSE),"Not Found")</f>
        <v>7514309:1,000,000</v>
      </c>
      <c r="E95" s="163" t="str">
        <f>SACM!C94</f>
        <v>7514309:11/16/2017</v>
      </c>
      <c r="F95" s="164" t="str">
        <f>_xlfn.IFNA(VLOOKUP(E95,MERCURY!B$2:B$164,1,FALSE),"Not Found")</f>
        <v>7514309:11/16/2017</v>
      </c>
      <c r="G95" s="163" t="str">
        <f>SACM!D94</f>
        <v>7514309:3111598</v>
      </c>
      <c r="H95" s="168" t="str">
        <f>_xlfn.IFNA(VLOOKUP(G95,MERCURY!C$2:C$164,1,FALSE),"Not Found")</f>
        <v>7514309:3111598</v>
      </c>
      <c r="I95" s="168"/>
      <c r="J95" s="168"/>
      <c r="K95" s="163" t="str">
        <f>SACM!E94</f>
        <v>7514309:28854670</v>
      </c>
      <c r="L95" s="164" t="str">
        <f>_xlfn.IFNA(VLOOKUP(K95,MERCURY!D$2:D$164,1,FALSE),"Not Found")</f>
        <v>7514309:28854670</v>
      </c>
      <c r="M95" s="163" t="str">
        <f>SACM!F94</f>
        <v>7514309:PAYNE AIG, LISA</v>
      </c>
      <c r="N95" s="164" t="str">
        <f>_xlfn.IFNA(VLOOKUP(M95,MERCURY!E$2:E$164,1,FALSE),"Not Found")</f>
        <v>7514309:PAYNE AIG, LISA</v>
      </c>
      <c r="O95" s="163" t="str">
        <f>SACM!G94</f>
        <v>7514309:SOLIDA AIG, LUCA</v>
      </c>
      <c r="P95" s="164" t="str">
        <f>_xlfn.IFNA(VLOOKUP(O95,MERCURY!F$2:F$164,1,FALSE),"Not Found")</f>
        <v>7514309:SOLIDA AIG, LUCA</v>
      </c>
    </row>
    <row r="96" spans="1:16">
      <c r="A96" s="163">
        <f>SACM!A95</f>
        <v>7514311</v>
      </c>
      <c r="B96" s="164">
        <f>_xlfn.IFNA(VLOOKUP(A96,MERCURY!$AB$2:$AB$164,1,FALSE),"Not Found")</f>
        <v>7514311</v>
      </c>
      <c r="C96" s="163" t="str">
        <f>SACM!B95</f>
        <v>7514311:5,000,000</v>
      </c>
      <c r="D96" s="164" t="str">
        <f>_xlfn.IFNA(VLOOKUP(C96,MERCURY!$A$2:$A$164,1,FALSE),"Not Found")</f>
        <v>7514311:5,000,000</v>
      </c>
      <c r="E96" s="163" t="str">
        <f>SACM!C95</f>
        <v>7514311:11/16/2017</v>
      </c>
      <c r="F96" s="164" t="str">
        <f>_xlfn.IFNA(VLOOKUP(E96,MERCURY!B$2:B$164,1,FALSE),"Not Found")</f>
        <v>7514311:11/16/2017</v>
      </c>
      <c r="G96" s="169" t="str">
        <f>SACM!D95</f>
        <v>7514311:P66375-1</v>
      </c>
      <c r="H96" s="170" t="str">
        <f>MERCURY!C164</f>
        <v>7514311:40654308</v>
      </c>
      <c r="I96" s="170" t="str">
        <f>MERCURY!N164</f>
        <v>P66375-1</v>
      </c>
      <c r="J96" s="170" t="s">
        <v>1138</v>
      </c>
      <c r="K96" s="163" t="str">
        <f>SACM!E95</f>
        <v>7514311:28856650</v>
      </c>
      <c r="L96" s="164" t="str">
        <f>_xlfn.IFNA(VLOOKUP(K96,MERCURY!D$2:D$164,1,FALSE),"Not Found")</f>
        <v>7514311:28856650</v>
      </c>
      <c r="M96" s="163" t="str">
        <f>SACM!F95</f>
        <v>7514311:TEWS AIG, GRACE</v>
      </c>
      <c r="N96" s="164" t="str">
        <f>_xlfn.IFNA(VLOOKUP(M96,MERCURY!E$2:E$164,1,FALSE),"Not Found")</f>
        <v>7514311:TEWS AIG, GRACE</v>
      </c>
      <c r="O96" s="163" t="str">
        <f>SACM!G95</f>
        <v>7514311:FRENKEL, LUCIANA</v>
      </c>
      <c r="P96" s="164" t="str">
        <f>_xlfn.IFNA(VLOOKUP(O96,MERCURY!F$2:F$164,1,FALSE),"Not Found")</f>
        <v>7514311:FRENKEL, LUCIANA</v>
      </c>
    </row>
    <row r="97" spans="1:16">
      <c r="A97" s="163">
        <f>SACM!A96</f>
        <v>7514312</v>
      </c>
      <c r="B97" s="164">
        <f>_xlfn.IFNA(VLOOKUP(A97,MERCURY!$AB$2:$AB$164,1,FALSE),"Not Found")</f>
        <v>7514312</v>
      </c>
      <c r="C97" s="163" t="str">
        <f>SACM!B96</f>
        <v>7514312:700,000</v>
      </c>
      <c r="D97" s="164" t="str">
        <f>_xlfn.IFNA(VLOOKUP(C97,MERCURY!$A$2:$A$164,1,FALSE),"Not Found")</f>
        <v>7514312:700,000</v>
      </c>
      <c r="E97" s="163" t="str">
        <f>SACM!C96</f>
        <v>7514312:11/16/2017</v>
      </c>
      <c r="F97" s="164" t="str">
        <f>_xlfn.IFNA(VLOOKUP(E97,MERCURY!B$2:B$164,1,FALSE),"Not Found")</f>
        <v>7514312:11/16/2017</v>
      </c>
      <c r="G97" s="163" t="str">
        <f>SACM!D96</f>
        <v>7514312:8900416130</v>
      </c>
      <c r="H97" s="168" t="str">
        <f>_xlfn.IFNA(VLOOKUP(G97,MERCURY!C$2:C$164,1,FALSE),"Not Found")</f>
        <v>7514312:8900416130</v>
      </c>
      <c r="I97" s="168"/>
      <c r="J97" s="168"/>
      <c r="K97" s="163" t="str">
        <f>SACM!E96</f>
        <v>7514312:28856647</v>
      </c>
      <c r="L97" s="164" t="str">
        <f>_xlfn.IFNA(VLOOKUP(K97,MERCURY!D$2:D$164,1,FALSE),"Not Found")</f>
        <v>7514312:28856647</v>
      </c>
      <c r="M97" s="163" t="str">
        <f>SACM!F96</f>
        <v>7514312:TEWS AIG, GRACE</v>
      </c>
      <c r="N97" s="164" t="str">
        <f>_xlfn.IFNA(VLOOKUP(M97,MERCURY!E$2:E$164,1,FALSE),"Not Found")</f>
        <v>7514312:TEWS AIG, GRACE</v>
      </c>
      <c r="O97" s="163" t="str">
        <f>SACM!G96</f>
        <v>7514312:FRENKEL, LUCIANA</v>
      </c>
      <c r="P97" s="164" t="str">
        <f>_xlfn.IFNA(VLOOKUP(O97,MERCURY!F$2:F$164,1,FALSE),"Not Found")</f>
        <v>7514312:FRENKEL, LUCIANA</v>
      </c>
    </row>
    <row r="98" spans="1:16">
      <c r="A98" s="163">
        <f>SACM!A97</f>
        <v>7514313</v>
      </c>
      <c r="B98" s="164">
        <f>_xlfn.IFNA(VLOOKUP(A98,MERCURY!$AB$2:$AB$164,1,FALSE),"Not Found")</f>
        <v>7514313</v>
      </c>
      <c r="C98" s="163" t="str">
        <f>SACM!B97</f>
        <v>7514313:2,599,888</v>
      </c>
      <c r="D98" s="164" t="str">
        <f>_xlfn.IFNA(VLOOKUP(C98,MERCURY!$A$2:$A$164,1,FALSE),"Not Found")</f>
        <v>7514313:2,599,888</v>
      </c>
      <c r="E98" s="163" t="str">
        <f>SACM!C97</f>
        <v>7514313:11/16/2017</v>
      </c>
      <c r="F98" s="164" t="str">
        <f>_xlfn.IFNA(VLOOKUP(E98,MERCURY!B$2:B$164,1,FALSE),"Not Found")</f>
        <v>7514313:11/16/2017</v>
      </c>
      <c r="G98" s="169" t="str">
        <f>SACM!D97</f>
        <v>7514313:L22738-3</v>
      </c>
      <c r="H98" s="170" t="str">
        <f>MERCURY!C162</f>
        <v>7514313:323957641</v>
      </c>
      <c r="I98" s="170" t="str">
        <f>MERCURY!N162</f>
        <v>L22738-3</v>
      </c>
      <c r="J98" s="170" t="s">
        <v>1135</v>
      </c>
      <c r="K98" s="163" t="str">
        <f>SACM!E97</f>
        <v>7514313:28855348</v>
      </c>
      <c r="L98" s="164" t="str">
        <f>_xlfn.IFNA(VLOOKUP(K98,MERCURY!D$2:D$164,1,FALSE),"Not Found")</f>
        <v>7514313:28855348</v>
      </c>
      <c r="M98" s="163" t="str">
        <f>SACM!F97</f>
        <v>7514313:ENG, KEITH</v>
      </c>
      <c r="N98" s="164" t="str">
        <f>_xlfn.IFNA(VLOOKUP(M98,MERCURY!E$2:E$164,1,FALSE),"Not Found")</f>
        <v>7514313:ENG, KEITH</v>
      </c>
      <c r="O98" s="163" t="str">
        <f>SACM!G97</f>
        <v>7514313:TEWS AIG, GRACE</v>
      </c>
      <c r="P98" s="164" t="str">
        <f>_xlfn.IFNA(VLOOKUP(O98,MERCURY!F$2:F$164,1,FALSE),"Not Found")</f>
        <v>7514313:TEWS AIG, GRACE</v>
      </c>
    </row>
    <row r="99" spans="1:16">
      <c r="A99" s="163">
        <f>SACM!A98</f>
        <v>7514314</v>
      </c>
      <c r="B99" s="164">
        <f>_xlfn.IFNA(VLOOKUP(A99,MERCURY!$AB$2:$AB$164,1,FALSE),"Not Found")</f>
        <v>7514314</v>
      </c>
      <c r="C99" s="163" t="str">
        <f>SACM!B98</f>
        <v>7514314:153,600</v>
      </c>
      <c r="D99" s="164" t="str">
        <f>_xlfn.IFNA(VLOOKUP(C99,MERCURY!$A$2:$A$164,1,FALSE),"Not Found")</f>
        <v>7514314:153,600</v>
      </c>
      <c r="E99" s="163" t="str">
        <f>SACM!C98</f>
        <v>7514314:11/16/2017</v>
      </c>
      <c r="F99" s="164" t="str">
        <f>_xlfn.IFNA(VLOOKUP(E99,MERCURY!B$2:B$164,1,FALSE),"Not Found")</f>
        <v>7514314:11/16/2017</v>
      </c>
      <c r="G99" s="169" t="str">
        <f>SACM!D98</f>
        <v>7514314:L66535-6</v>
      </c>
      <c r="H99" s="170" t="str">
        <f>MERCURY!C52</f>
        <v>7514314:323957641</v>
      </c>
      <c r="I99" s="170" t="str">
        <f>MERCURY!N52</f>
        <v>L66535-6</v>
      </c>
      <c r="J99" s="170" t="s">
        <v>1135</v>
      </c>
      <c r="K99" s="163" t="str">
        <f>SACM!E98</f>
        <v>7514314:28855353</v>
      </c>
      <c r="L99" s="164" t="str">
        <f>_xlfn.IFNA(VLOOKUP(K99,MERCURY!D$2:D$164,1,FALSE),"Not Found")</f>
        <v>7514314:28855353</v>
      </c>
      <c r="M99" s="163" t="str">
        <f>SACM!F98</f>
        <v>7514314:ENG, KEITH</v>
      </c>
      <c r="N99" s="164" t="str">
        <f>_xlfn.IFNA(VLOOKUP(M99,MERCURY!E$2:E$164,1,FALSE),"Not Found")</f>
        <v>7514314:ENG, KEITH</v>
      </c>
      <c r="O99" s="163" t="str">
        <f>SACM!G98</f>
        <v>7514314:TEWS AIG, GRACE</v>
      </c>
      <c r="P99" s="164" t="str">
        <f>_xlfn.IFNA(VLOOKUP(O99,MERCURY!F$2:F$164,1,FALSE),"Not Found")</f>
        <v>7514314:TEWS AIG, GRACE</v>
      </c>
    </row>
    <row r="100" spans="1:16">
      <c r="A100" s="163">
        <f>SACM!A99</f>
        <v>7514315</v>
      </c>
      <c r="B100" s="164">
        <f>_xlfn.IFNA(VLOOKUP(A100,MERCURY!$AB$2:$AB$164,1,FALSE),"Not Found")</f>
        <v>7514315</v>
      </c>
      <c r="C100" s="163" t="str">
        <f>SACM!B99</f>
        <v>7514315:9,600</v>
      </c>
      <c r="D100" s="164" t="str">
        <f>_xlfn.IFNA(VLOOKUP(C100,MERCURY!$A$2:$A$164,1,FALSE),"Not Found")</f>
        <v>7514315:9,600</v>
      </c>
      <c r="E100" s="163" t="str">
        <f>SACM!C99</f>
        <v>7514315:11/16/2017</v>
      </c>
      <c r="F100" s="164" t="str">
        <f>_xlfn.IFNA(VLOOKUP(E100,MERCURY!B$2:B$164,1,FALSE),"Not Found")</f>
        <v>7514315:11/16/2017</v>
      </c>
      <c r="G100" s="169" t="str">
        <f>SACM!D99</f>
        <v>7514315:L66535-6</v>
      </c>
      <c r="H100" s="170" t="str">
        <f>MERCURY!C130</f>
        <v>7514315:323957641</v>
      </c>
      <c r="I100" s="170" t="str">
        <f>MERCURY!N130</f>
        <v>L66535-6</v>
      </c>
      <c r="J100" s="170" t="s">
        <v>1135</v>
      </c>
      <c r="K100" s="163" t="str">
        <f>SACM!E99</f>
        <v>7514315:28855365</v>
      </c>
      <c r="L100" s="164" t="str">
        <f>_xlfn.IFNA(VLOOKUP(K100,MERCURY!D$2:D$164,1,FALSE),"Not Found")</f>
        <v>7514315:28855365</v>
      </c>
      <c r="M100" s="163" t="str">
        <f>SACM!F99</f>
        <v>7514315:ENG, KEITH</v>
      </c>
      <c r="N100" s="164" t="str">
        <f>_xlfn.IFNA(VLOOKUP(M100,MERCURY!E$2:E$164,1,FALSE),"Not Found")</f>
        <v>7514315:ENG, KEITH</v>
      </c>
      <c r="O100" s="163" t="str">
        <f>SACM!G99</f>
        <v>7514315:TEWS AIG, GRACE</v>
      </c>
      <c r="P100" s="164" t="str">
        <f>_xlfn.IFNA(VLOOKUP(O100,MERCURY!F$2:F$164,1,FALSE),"Not Found")</f>
        <v>7514315:TEWS AIG, GRACE</v>
      </c>
    </row>
    <row r="101" spans="1:16">
      <c r="A101" s="163">
        <f>SACM!A100</f>
        <v>7514316</v>
      </c>
      <c r="B101" s="164">
        <f>_xlfn.IFNA(VLOOKUP(A101,MERCURY!$AB$2:$AB$164,1,FALSE),"Not Found")</f>
        <v>7514316</v>
      </c>
      <c r="C101" s="163" t="str">
        <f>SACM!B100</f>
        <v>7514316:124,800</v>
      </c>
      <c r="D101" s="164" t="str">
        <f>_xlfn.IFNA(VLOOKUP(C101,MERCURY!$A$2:$A$164,1,FALSE),"Not Found")</f>
        <v>7514316:124,800</v>
      </c>
      <c r="E101" s="163" t="str">
        <f>SACM!C100</f>
        <v>7514316:11/16/2017</v>
      </c>
      <c r="F101" s="164" t="str">
        <f>_xlfn.IFNA(VLOOKUP(E101,MERCURY!B$2:B$164,1,FALSE),"Not Found")</f>
        <v>7514316:11/16/2017</v>
      </c>
      <c r="G101" s="169" t="str">
        <f>SACM!D100</f>
        <v>7514316:L66534-6</v>
      </c>
      <c r="H101" s="170" t="str">
        <f>MERCURY!C127</f>
        <v>7514316:323957641</v>
      </c>
      <c r="I101" s="170" t="str">
        <f>MERCURY!N127</f>
        <v>L66534-6</v>
      </c>
      <c r="J101" s="170" t="s">
        <v>1135</v>
      </c>
      <c r="K101" s="163" t="str">
        <f>SACM!E100</f>
        <v>7514316:28855363</v>
      </c>
      <c r="L101" s="164" t="str">
        <f>_xlfn.IFNA(VLOOKUP(K101,MERCURY!D$2:D$164,1,FALSE),"Not Found")</f>
        <v>7514316:28855363</v>
      </c>
      <c r="M101" s="163" t="str">
        <f>SACM!F100</f>
        <v>7514316:ENG, KEITH</v>
      </c>
      <c r="N101" s="164" t="str">
        <f>_xlfn.IFNA(VLOOKUP(M101,MERCURY!E$2:E$164,1,FALSE),"Not Found")</f>
        <v>7514316:ENG, KEITH</v>
      </c>
      <c r="O101" s="163" t="str">
        <f>SACM!G100</f>
        <v>7514316:TEWS AIG, GRACE</v>
      </c>
      <c r="P101" s="164" t="str">
        <f>_xlfn.IFNA(VLOOKUP(O101,MERCURY!F$2:F$164,1,FALSE),"Not Found")</f>
        <v>7514316:TEWS AIG, GRACE</v>
      </c>
    </row>
    <row r="102" spans="1:16">
      <c r="A102" s="163">
        <f>SACM!A101</f>
        <v>7514322</v>
      </c>
      <c r="B102" s="164">
        <f>_xlfn.IFNA(VLOOKUP(A102,MERCURY!$AB$2:$AB$164,1,FALSE),"Not Found")</f>
        <v>7514322</v>
      </c>
      <c r="C102" s="163" t="str">
        <f>SACM!B101</f>
        <v>7514322:3,859,009</v>
      </c>
      <c r="D102" s="164" t="str">
        <f>_xlfn.IFNA(VLOOKUP(C102,MERCURY!$A$2:$A$164,1,FALSE),"Not Found")</f>
        <v>7514322:3,859,009</v>
      </c>
      <c r="E102" s="163" t="str">
        <f>SACM!C101</f>
        <v>7514322:11/16/2017</v>
      </c>
      <c r="F102" s="164" t="str">
        <f>_xlfn.IFNA(VLOOKUP(E102,MERCURY!B$2:B$164,1,FALSE),"Not Found")</f>
        <v>7514322:11/16/2017</v>
      </c>
      <c r="G102" s="163" t="str">
        <f>SACM!D101</f>
        <v>7514322:30897541</v>
      </c>
      <c r="H102" s="168" t="str">
        <f>_xlfn.IFNA(VLOOKUP(G102,MERCURY!C$2:C$164,1,FALSE),"Not Found")</f>
        <v>7514322:30897541</v>
      </c>
      <c r="I102" s="168"/>
      <c r="J102" s="168"/>
      <c r="K102" s="163" t="str">
        <f>SACM!E101</f>
        <v>7514322:28856919</v>
      </c>
      <c r="L102" s="164" t="str">
        <f>_xlfn.IFNA(VLOOKUP(K102,MERCURY!D$2:D$164,1,FALSE),"Not Found")</f>
        <v>7514322:28856919</v>
      </c>
      <c r="M102" s="163" t="str">
        <f>SACM!F101</f>
        <v>7514322:TEWS AIG, GRACE</v>
      </c>
      <c r="N102" s="164" t="str">
        <f>_xlfn.IFNA(VLOOKUP(M102,MERCURY!E$2:E$164,1,FALSE),"Not Found")</f>
        <v>7514322:TEWS AIG, GRACE</v>
      </c>
      <c r="O102" s="163" t="str">
        <f>SACM!G101</f>
        <v>7514322:FRENKEL, LUCIANA</v>
      </c>
      <c r="P102" s="164" t="str">
        <f>_xlfn.IFNA(VLOOKUP(O102,MERCURY!F$2:F$164,1,FALSE),"Not Found")</f>
        <v>7514322:FRENKEL, LUCIANA</v>
      </c>
    </row>
    <row r="103" spans="1:16">
      <c r="A103" s="163">
        <f>SACM!A102</f>
        <v>7514353</v>
      </c>
      <c r="B103" s="164">
        <f>_xlfn.IFNA(VLOOKUP(A103,MERCURY!$AB$2:$AB$164,1,FALSE),"Not Found")</f>
        <v>7514353</v>
      </c>
      <c r="C103" s="163" t="str">
        <f>SACM!B102</f>
        <v>7514353:890,000</v>
      </c>
      <c r="D103" s="164" t="str">
        <f>_xlfn.IFNA(VLOOKUP(C103,MERCURY!$A$2:$A$164,1,FALSE),"Not Found")</f>
        <v>7514353:890,000</v>
      </c>
      <c r="E103" s="163" t="str">
        <f>SACM!C102</f>
        <v>7514353:11/16/2017</v>
      </c>
      <c r="F103" s="164" t="str">
        <f>_xlfn.IFNA(VLOOKUP(E103,MERCURY!B$2:B$164,1,FALSE),"Not Found")</f>
        <v>7514353:11/16/2017</v>
      </c>
      <c r="G103" s="163" t="str">
        <f>SACM!D102</f>
        <v>7514353:30897541</v>
      </c>
      <c r="H103" s="168" t="str">
        <f>_xlfn.IFNA(VLOOKUP(G103,MERCURY!C$2:C$164,1,FALSE),"Not Found")</f>
        <v>7514353:30897541</v>
      </c>
      <c r="I103" s="168"/>
      <c r="J103" s="168"/>
      <c r="K103" s="163" t="str">
        <f>SACM!E102</f>
        <v>7514353:28856928</v>
      </c>
      <c r="L103" s="164" t="str">
        <f>_xlfn.IFNA(VLOOKUP(K103,MERCURY!D$2:D$164,1,FALSE),"Not Found")</f>
        <v>7514353:28856928</v>
      </c>
      <c r="M103" s="163" t="str">
        <f>SACM!F102</f>
        <v>7514353:TEWS AIG, GRACE</v>
      </c>
      <c r="N103" s="164" t="str">
        <f>_xlfn.IFNA(VLOOKUP(M103,MERCURY!E$2:E$164,1,FALSE),"Not Found")</f>
        <v>7514353:TEWS AIG, GRACE</v>
      </c>
      <c r="O103" s="163" t="str">
        <f>SACM!G102</f>
        <v>7514353:FRENKEL, LUCIANA</v>
      </c>
      <c r="P103" s="164" t="str">
        <f>_xlfn.IFNA(VLOOKUP(O103,MERCURY!F$2:F$164,1,FALSE),"Not Found")</f>
        <v>7514353:FRENKEL, LUCIANA</v>
      </c>
    </row>
    <row r="104" spans="1:16">
      <c r="A104" s="163">
        <f>SACM!A103</f>
        <v>7514360</v>
      </c>
      <c r="B104" s="164">
        <f>_xlfn.IFNA(VLOOKUP(A104,MERCURY!$AB$2:$AB$164,1,FALSE),"Not Found")</f>
        <v>7514360</v>
      </c>
      <c r="C104" s="163" t="str">
        <f>SACM!B103</f>
        <v>7514360:3,917,795</v>
      </c>
      <c r="D104" s="164" t="str">
        <f>_xlfn.IFNA(VLOOKUP(C104,MERCURY!$A$2:$A$164,1,FALSE),"Not Found")</f>
        <v>7514360:3,917,795</v>
      </c>
      <c r="E104" s="163" t="str">
        <f>SACM!C103</f>
        <v>7514360:11/17/2017</v>
      </c>
      <c r="F104" s="164" t="str">
        <f>_xlfn.IFNA(VLOOKUP(E104,MERCURY!B$2:B$164,1,FALSE),"Not Found")</f>
        <v>7514360:11/17/2017</v>
      </c>
      <c r="G104" s="163" t="str">
        <f>SACM!D103</f>
        <v>7514360:13402762</v>
      </c>
      <c r="H104" s="168" t="str">
        <f>_xlfn.IFNA(VLOOKUP(G104,MERCURY!C$2:C$164,1,FALSE),"Not Found")</f>
        <v>7514360:13402762</v>
      </c>
      <c r="I104" s="168"/>
      <c r="J104" s="168"/>
      <c r="K104" s="163" t="str">
        <f>SACM!E103</f>
        <v>7514360:28857587</v>
      </c>
      <c r="L104" s="164" t="str">
        <f>_xlfn.IFNA(VLOOKUP(K104,MERCURY!D$2:D$164,1,FALSE),"Not Found")</f>
        <v>7514360:28857587</v>
      </c>
      <c r="M104" s="163" t="str">
        <f>SACM!F103</f>
        <v>7514360:ENG, KEITH</v>
      </c>
      <c r="N104" s="164" t="str">
        <f>_xlfn.IFNA(VLOOKUP(M104,MERCURY!E$2:E$164,1,FALSE),"Not Found")</f>
        <v>7514360:ENG, KEITH</v>
      </c>
      <c r="O104" s="163" t="str">
        <f>SACM!G103</f>
        <v>7514360:STEENHUISEN AIG, ERIC</v>
      </c>
      <c r="P104" s="164" t="str">
        <f>_xlfn.IFNA(VLOOKUP(O104,MERCURY!F$2:F$164,1,FALSE),"Not Found")</f>
        <v>7514360:STEENHUISEN AIG, ERIC</v>
      </c>
    </row>
    <row r="105" spans="1:16">
      <c r="A105" s="163">
        <f>SACM!A104</f>
        <v>7514364</v>
      </c>
      <c r="B105" s="164">
        <f>_xlfn.IFNA(VLOOKUP(A105,MERCURY!$AB$2:$AB$164,1,FALSE),"Not Found")</f>
        <v>7514364</v>
      </c>
      <c r="C105" s="163" t="str">
        <f>SACM!B104</f>
        <v>7514364:4,320,000</v>
      </c>
      <c r="D105" s="164" t="str">
        <f>_xlfn.IFNA(VLOOKUP(C105,MERCURY!$A$2:$A$164,1,FALSE),"Not Found")</f>
        <v>7514364:4,320,000</v>
      </c>
      <c r="E105" s="163" t="str">
        <f>SACM!C104</f>
        <v>7514364:11/17/2017</v>
      </c>
      <c r="F105" s="164" t="str">
        <f>_xlfn.IFNA(VLOOKUP(E105,MERCURY!B$2:B$164,1,FALSE),"Not Found")</f>
        <v>7514364:11/17/2017</v>
      </c>
      <c r="G105" s="163" t="str">
        <f>SACM!D104</f>
        <v>7514364:13402762</v>
      </c>
      <c r="H105" s="168" t="str">
        <f>_xlfn.IFNA(VLOOKUP(G105,MERCURY!C$2:C$164,1,FALSE),"Not Found")</f>
        <v>7514364:13402762</v>
      </c>
      <c r="I105" s="168"/>
      <c r="J105" s="168"/>
      <c r="K105" s="163" t="str">
        <f>SACM!E104</f>
        <v>7514364:28857547</v>
      </c>
      <c r="L105" s="164" t="str">
        <f>_xlfn.IFNA(VLOOKUP(K105,MERCURY!D$2:D$164,1,FALSE),"Not Found")</f>
        <v>7514364:28857547</v>
      </c>
      <c r="M105" s="163" t="str">
        <f>SACM!F104</f>
        <v>7514364:ENG, KEITH</v>
      </c>
      <c r="N105" s="164" t="str">
        <f>_xlfn.IFNA(VLOOKUP(M105,MERCURY!E$2:E$164,1,FALSE),"Not Found")</f>
        <v>7514364:ENG, KEITH</v>
      </c>
      <c r="O105" s="163" t="str">
        <f>SACM!G104</f>
        <v>7514364:STEENHUISEN AIG, ERIC</v>
      </c>
      <c r="P105" s="164" t="str">
        <f>_xlfn.IFNA(VLOOKUP(O105,MERCURY!F$2:F$164,1,FALSE),"Not Found")</f>
        <v>7514364:STEENHUISEN AIG, ERIC</v>
      </c>
    </row>
    <row r="106" spans="1:16">
      <c r="A106" s="163">
        <f>SACM!A105</f>
        <v>7514375</v>
      </c>
      <c r="B106" s="164">
        <f>_xlfn.IFNA(VLOOKUP(A106,MERCURY!$AB$2:$AB$164,1,FALSE),"Not Found")</f>
        <v>7514375</v>
      </c>
      <c r="C106" s="163" t="str">
        <f>SACM!B105</f>
        <v>7514375:42,760</v>
      </c>
      <c r="D106" s="164" t="str">
        <f>_xlfn.IFNA(VLOOKUP(C106,MERCURY!$A$2:$A$164,1,FALSE),"Not Found")</f>
        <v>7514375:42,760</v>
      </c>
      <c r="E106" s="163" t="str">
        <f>SACM!C105</f>
        <v>7514375:11/17/2017</v>
      </c>
      <c r="F106" s="164" t="str">
        <f>_xlfn.IFNA(VLOOKUP(E106,MERCURY!B$2:B$164,1,FALSE),"Not Found")</f>
        <v>7514375:11/17/2017</v>
      </c>
      <c r="G106" s="163" t="str">
        <f>SACM!D105</f>
        <v>7514375:90089710</v>
      </c>
      <c r="H106" s="168" t="str">
        <f>_xlfn.IFNA(VLOOKUP(G106,MERCURY!C$2:C$164,1,FALSE),"Not Found")</f>
        <v>7514375:90089710</v>
      </c>
      <c r="I106" s="168"/>
      <c r="J106" s="168"/>
      <c r="K106" s="163" t="str">
        <f>SACM!E105</f>
        <v>7514375:28857539</v>
      </c>
      <c r="L106" s="164" t="str">
        <f>_xlfn.IFNA(VLOOKUP(K106,MERCURY!D$2:D$164,1,FALSE),"Not Found")</f>
        <v>7514375:28857539</v>
      </c>
      <c r="M106" s="163" t="str">
        <f>SACM!F105</f>
        <v>7514375:ENG, KEITH</v>
      </c>
      <c r="N106" s="164" t="str">
        <f>_xlfn.IFNA(VLOOKUP(M106,MERCURY!E$2:E$164,1,FALSE),"Not Found")</f>
        <v>7514375:ENG, KEITH</v>
      </c>
      <c r="O106" s="163" t="str">
        <f>SACM!G105</f>
        <v>7514375:STEENHUISEN AIG, ERIC</v>
      </c>
      <c r="P106" s="164" t="str">
        <f>_xlfn.IFNA(VLOOKUP(O106,MERCURY!F$2:F$164,1,FALSE),"Not Found")</f>
        <v>7514375:STEENHUISEN AIG, ERIC</v>
      </c>
    </row>
    <row r="107" spans="1:16">
      <c r="A107" s="163">
        <f>SACM!A106</f>
        <v>7514377</v>
      </c>
      <c r="B107" s="164">
        <f>_xlfn.IFNA(VLOOKUP(A107,MERCURY!$AB$2:$AB$164,1,FALSE),"Not Found")</f>
        <v>7514377</v>
      </c>
      <c r="C107" s="163" t="str">
        <f>SACM!B106</f>
        <v>7514377:4,320,000</v>
      </c>
      <c r="D107" s="164" t="str">
        <f>_xlfn.IFNA(VLOOKUP(C107,MERCURY!$A$2:$A$164,1,FALSE),"Not Found")</f>
        <v>7514377:4,320,000</v>
      </c>
      <c r="E107" s="163" t="str">
        <f>SACM!C106</f>
        <v>7514377:11/17/2017</v>
      </c>
      <c r="F107" s="164" t="str">
        <f>_xlfn.IFNA(VLOOKUP(E107,MERCURY!B$2:B$164,1,FALSE),"Not Found")</f>
        <v>7514377:11/17/2017</v>
      </c>
      <c r="G107" s="163" t="str">
        <f>SACM!D106</f>
        <v>7514377:90089710</v>
      </c>
      <c r="H107" s="168" t="str">
        <f>_xlfn.IFNA(VLOOKUP(G107,MERCURY!C$2:C$164,1,FALSE),"Not Found")</f>
        <v>7514377:90089710</v>
      </c>
      <c r="I107" s="168"/>
      <c r="J107" s="168"/>
      <c r="K107" s="163" t="str">
        <f>SACM!E106</f>
        <v>7514377:28857545</v>
      </c>
      <c r="L107" s="164" t="str">
        <f>_xlfn.IFNA(VLOOKUP(K107,MERCURY!D$2:D$164,1,FALSE),"Not Found")</f>
        <v>7514377:28857545</v>
      </c>
      <c r="M107" s="163" t="str">
        <f>SACM!F106</f>
        <v>7514377:ENG, KEITH</v>
      </c>
      <c r="N107" s="164" t="str">
        <f>_xlfn.IFNA(VLOOKUP(M107,MERCURY!E$2:E$164,1,FALSE),"Not Found")</f>
        <v>7514377:ENG, KEITH</v>
      </c>
      <c r="O107" s="163" t="str">
        <f>SACM!G106</f>
        <v>7514377:STEENHUISEN AIG, ERIC</v>
      </c>
      <c r="P107" s="164" t="str">
        <f>_xlfn.IFNA(VLOOKUP(O107,MERCURY!F$2:F$164,1,FALSE),"Not Found")</f>
        <v>7514377:STEENHUISEN AIG, ERIC</v>
      </c>
    </row>
    <row r="108" spans="1:16">
      <c r="A108" s="163">
        <f>SACM!A107</f>
        <v>7514400</v>
      </c>
      <c r="B108" s="164">
        <f>_xlfn.IFNA(VLOOKUP(A108,MERCURY!$AB$2:$AB$164,1,FALSE),"Not Found")</f>
        <v>7514400</v>
      </c>
      <c r="C108" s="163" t="str">
        <f>SACM!B107</f>
        <v>7514400:23,470,500</v>
      </c>
      <c r="D108" s="164" t="str">
        <f>_xlfn.IFNA(VLOOKUP(C108,MERCURY!$A$2:$A$164,1,FALSE),"Not Found")</f>
        <v>7514400:23,470,500</v>
      </c>
      <c r="E108" s="163" t="str">
        <f>SACM!C107</f>
        <v>7514400:11/16/2017</v>
      </c>
      <c r="F108" s="164" t="str">
        <f>_xlfn.IFNA(VLOOKUP(E108,MERCURY!B$2:B$164,1,FALSE),"Not Found")</f>
        <v>7514400:11/16/2017</v>
      </c>
      <c r="G108" s="163" t="str">
        <f>SACM!D107</f>
        <v>7514400:52291K63</v>
      </c>
      <c r="H108" s="168" t="str">
        <f>_xlfn.IFNA(VLOOKUP(G108,MERCURY!C$2:C$164,1,FALSE),"Not Found")</f>
        <v>7514400:52291K63</v>
      </c>
      <c r="I108" s="168"/>
      <c r="J108" s="168"/>
      <c r="K108" s="163" t="str">
        <f>SACM!E107</f>
        <v>7514400:28855342</v>
      </c>
      <c r="L108" s="164" t="str">
        <f>_xlfn.IFNA(VLOOKUP(K108,MERCURY!D$2:D$164,1,FALSE),"Not Found")</f>
        <v>7514400:28855342</v>
      </c>
      <c r="M108" s="163" t="str">
        <f>SACM!F107</f>
        <v>7514400:ENG, KEITH</v>
      </c>
      <c r="N108" s="164" t="str">
        <f>_xlfn.IFNA(VLOOKUP(M108,MERCURY!E$2:E$164,1,FALSE),"Not Found")</f>
        <v>7514400:ENG, KEITH</v>
      </c>
      <c r="O108" s="163" t="str">
        <f>SACM!G107</f>
        <v>7514400:TEWS AIG, GRACE</v>
      </c>
      <c r="P108" s="164" t="str">
        <f>_xlfn.IFNA(VLOOKUP(O108,MERCURY!F$2:F$164,1,FALSE),"Not Found")</f>
        <v>7514400:TEWS AIG, GRACE</v>
      </c>
    </row>
    <row r="109" spans="1:16">
      <c r="A109" s="163">
        <f>SACM!A108</f>
        <v>7514401</v>
      </c>
      <c r="B109" s="164">
        <f>_xlfn.IFNA(VLOOKUP(A109,MERCURY!$AB$2:$AB$164,1,FALSE),"Not Found")</f>
        <v>7514401</v>
      </c>
      <c r="C109" s="163" t="str">
        <f>SACM!B108</f>
        <v>7514401:1,890,075</v>
      </c>
      <c r="D109" s="164" t="str">
        <f>_xlfn.IFNA(VLOOKUP(C109,MERCURY!$A$2:$A$164,1,FALSE),"Not Found")</f>
        <v>7514401:1,890,075</v>
      </c>
      <c r="E109" s="163" t="str">
        <f>SACM!C108</f>
        <v>7514401:11/16/2017</v>
      </c>
      <c r="F109" s="164" t="str">
        <f>_xlfn.IFNA(VLOOKUP(E109,MERCURY!B$2:B$164,1,FALSE),"Not Found")</f>
        <v>7514401:11/16/2017</v>
      </c>
      <c r="G109" s="163" t="str">
        <f>SACM!D108</f>
        <v>7514401:8900416084</v>
      </c>
      <c r="H109" s="168" t="str">
        <f>_xlfn.IFNA(VLOOKUP(G109,MERCURY!C$2:C$164,1,FALSE),"Not Found")</f>
        <v>7514401:8900416084</v>
      </c>
      <c r="I109" s="168"/>
      <c r="J109" s="168"/>
      <c r="K109" s="163" t="str">
        <f>SACM!E108</f>
        <v>7514401:28856651</v>
      </c>
      <c r="L109" s="164" t="str">
        <f>_xlfn.IFNA(VLOOKUP(K109,MERCURY!D$2:D$164,1,FALSE),"Not Found")</f>
        <v>7514401:28856651</v>
      </c>
      <c r="M109" s="163" t="str">
        <f>SACM!F108</f>
        <v>7514401:TEWS AIG, GRACE</v>
      </c>
      <c r="N109" s="164" t="str">
        <f>_xlfn.IFNA(VLOOKUP(M109,MERCURY!E$2:E$164,1,FALSE),"Not Found")</f>
        <v>7514401:TEWS AIG, GRACE</v>
      </c>
      <c r="O109" s="163" t="str">
        <f>SACM!G108</f>
        <v>7514401:FRENKEL, LUCIANA</v>
      </c>
      <c r="P109" s="164" t="str">
        <f>_xlfn.IFNA(VLOOKUP(O109,MERCURY!F$2:F$164,1,FALSE),"Not Found")</f>
        <v>7514401:FRENKEL, LUCIANA</v>
      </c>
    </row>
    <row r="110" spans="1:16">
      <c r="A110" s="163">
        <f>SACM!A109</f>
        <v>7514450</v>
      </c>
      <c r="B110" s="164">
        <f>_xlfn.IFNA(VLOOKUP(A110,MERCURY!$AB$2:$AB$164,1,FALSE),"Not Found")</f>
        <v>7514450</v>
      </c>
      <c r="C110" s="163" t="str">
        <f>SACM!B109</f>
        <v>7514450:1,427,314</v>
      </c>
      <c r="D110" s="164" t="str">
        <f>_xlfn.IFNA(VLOOKUP(C110,MERCURY!$A$2:$A$164,1,FALSE),"Not Found")</f>
        <v>7514450:1,427,314</v>
      </c>
      <c r="E110" s="163" t="str">
        <f>SACM!C109</f>
        <v>7514450:11/16/2017</v>
      </c>
      <c r="F110" s="164" t="str">
        <f>_xlfn.IFNA(VLOOKUP(E110,MERCURY!B$2:B$164,1,FALSE),"Not Found")</f>
        <v>7514450:11/16/2017</v>
      </c>
      <c r="G110" s="163" t="str">
        <f>SACM!D109</f>
        <v>7514450:30897541</v>
      </c>
      <c r="H110" s="168" t="str">
        <f>_xlfn.IFNA(VLOOKUP(G110,MERCURY!C$2:C$164,1,FALSE),"Not Found")</f>
        <v>7514450:30897541</v>
      </c>
      <c r="I110" s="168"/>
      <c r="J110" s="168"/>
      <c r="K110" s="163" t="str">
        <f>SACM!E109</f>
        <v>7514450:28856926</v>
      </c>
      <c r="L110" s="164" t="str">
        <f>_xlfn.IFNA(VLOOKUP(K110,MERCURY!D$2:D$164,1,FALSE),"Not Found")</f>
        <v>7514450:28856926</v>
      </c>
      <c r="M110" s="163" t="str">
        <f>SACM!F109</f>
        <v>7514450:TEWS AIG, GRACE</v>
      </c>
      <c r="N110" s="164" t="str">
        <f>_xlfn.IFNA(VLOOKUP(M110,MERCURY!E$2:E$164,1,FALSE),"Not Found")</f>
        <v>7514450:TEWS AIG, GRACE</v>
      </c>
      <c r="O110" s="163" t="str">
        <f>SACM!G109</f>
        <v>7514450:FRENKEL, LUCIANA</v>
      </c>
      <c r="P110" s="164" t="str">
        <f>_xlfn.IFNA(VLOOKUP(O110,MERCURY!F$2:F$164,1,FALSE),"Not Found")</f>
        <v>7514450:FRENKEL, LUCIANA</v>
      </c>
    </row>
    <row r="111" spans="1:16">
      <c r="A111" s="163">
        <f>SACM!A110</f>
        <v>7514457</v>
      </c>
      <c r="B111" s="164">
        <f>_xlfn.IFNA(VLOOKUP(A111,MERCURY!$AB$2:$AB$164,1,FALSE),"Not Found")</f>
        <v>7514457</v>
      </c>
      <c r="C111" s="163" t="str">
        <f>SACM!B110</f>
        <v>7514457:114,863,921</v>
      </c>
      <c r="D111" s="164" t="str">
        <f>_xlfn.IFNA(VLOOKUP(C111,MERCURY!$A$2:$A$164,1,FALSE),"Not Found")</f>
        <v>7514457:114,863,921</v>
      </c>
      <c r="E111" s="163" t="str">
        <f>SACM!C110</f>
        <v>7514457:11/16/2017</v>
      </c>
      <c r="F111" s="164" t="str">
        <f>_xlfn.IFNA(VLOOKUP(E111,MERCURY!B$2:B$164,1,FALSE),"Not Found")</f>
        <v>7514457:11/16/2017</v>
      </c>
      <c r="G111" s="169" t="str">
        <f>SACM!D110</f>
        <v>7514457:L22749-3</v>
      </c>
      <c r="H111" s="170" t="str">
        <f>MERCURY!C153</f>
        <v>7514457:323957641</v>
      </c>
      <c r="I111" s="170" t="str">
        <f>MERCURY!N153</f>
        <v>L22749-3</v>
      </c>
      <c r="J111" s="170" t="s">
        <v>1135</v>
      </c>
      <c r="K111" s="163" t="str">
        <f>SACM!E110</f>
        <v>7514457:28856037</v>
      </c>
      <c r="L111" s="164" t="str">
        <f>_xlfn.IFNA(VLOOKUP(K111,MERCURY!D$2:D$164,1,FALSE),"Not Found")</f>
        <v>7514457:28856037</v>
      </c>
      <c r="M111" s="163" t="str">
        <f>SACM!F110</f>
        <v>7514457:ENG, KEITH</v>
      </c>
      <c r="N111" s="164" t="str">
        <f>_xlfn.IFNA(VLOOKUP(M111,MERCURY!E$2:E$164,1,FALSE),"Not Found")</f>
        <v>7514457:ENG, KEITH</v>
      </c>
      <c r="O111" s="163" t="str">
        <f>SACM!G110</f>
        <v>7514457:TEWS AIG, GRACE</v>
      </c>
      <c r="P111" s="164" t="str">
        <f>_xlfn.IFNA(VLOOKUP(O111,MERCURY!F$2:F$164,1,FALSE),"Not Found")</f>
        <v>7514457:TEWS AIG, GRACE</v>
      </c>
    </row>
    <row r="112" spans="1:16">
      <c r="A112" s="163">
        <f>SACM!A111</f>
        <v>7514487</v>
      </c>
      <c r="B112" s="164">
        <f>_xlfn.IFNA(VLOOKUP(A112,MERCURY!$AB$2:$AB$164,1,FALSE),"Not Found")</f>
        <v>7514487</v>
      </c>
      <c r="C112" s="163" t="str">
        <f>SACM!B111</f>
        <v>7514487:956,280</v>
      </c>
      <c r="D112" s="164" t="str">
        <f>_xlfn.IFNA(VLOOKUP(C112,MERCURY!$A$2:$A$164,1,FALSE),"Not Found")</f>
        <v>7514487:956,280</v>
      </c>
      <c r="E112" s="163" t="str">
        <f>SACM!C111</f>
        <v>7514487:11/16/2017</v>
      </c>
      <c r="F112" s="164" t="str">
        <f>_xlfn.IFNA(VLOOKUP(E112,MERCURY!B$2:B$164,1,FALSE),"Not Found")</f>
        <v>7514487:11/16/2017</v>
      </c>
      <c r="G112" s="163" t="str">
        <f>SACM!D111</f>
        <v>7514487:30897541</v>
      </c>
      <c r="H112" s="168" t="str">
        <f>_xlfn.IFNA(VLOOKUP(G112,MERCURY!C$2:C$164,1,FALSE),"Not Found")</f>
        <v>7514487:30897541</v>
      </c>
      <c r="I112" s="168"/>
      <c r="J112" s="168"/>
      <c r="K112" s="163" t="str">
        <f>SACM!E111</f>
        <v>7514487:28856648</v>
      </c>
      <c r="L112" s="164" t="str">
        <f>_xlfn.IFNA(VLOOKUP(K112,MERCURY!D$2:D$164,1,FALSE),"Not Found")</f>
        <v>7514487:28856648</v>
      </c>
      <c r="M112" s="163" t="str">
        <f>SACM!F111</f>
        <v>7514487:TEWS AIG, GRACE</v>
      </c>
      <c r="N112" s="164" t="str">
        <f>_xlfn.IFNA(VLOOKUP(M112,MERCURY!E$2:E$164,1,FALSE),"Not Found")</f>
        <v>7514487:TEWS AIG, GRACE</v>
      </c>
      <c r="O112" s="163" t="str">
        <f>SACM!G111</f>
        <v>7514487:FRENKEL, LUCIANA</v>
      </c>
      <c r="P112" s="164" t="str">
        <f>_xlfn.IFNA(VLOOKUP(O112,MERCURY!F$2:F$164,1,FALSE),"Not Found")</f>
        <v>7514487:FRENKEL, LUCIANA</v>
      </c>
    </row>
    <row r="113" spans="1:16">
      <c r="A113" s="163">
        <f>SACM!A112</f>
        <v>7514488</v>
      </c>
      <c r="B113" s="164">
        <f>_xlfn.IFNA(VLOOKUP(A113,MERCURY!$AB$2:$AB$164,1,FALSE),"Not Found")</f>
        <v>7514488</v>
      </c>
      <c r="C113" s="163" t="str">
        <f>SACM!B112</f>
        <v>7514488:4,500,000</v>
      </c>
      <c r="D113" s="164" t="str">
        <f>_xlfn.IFNA(VLOOKUP(C113,MERCURY!$A$2:$A$164,1,FALSE),"Not Found")</f>
        <v>7514488:4,500,000</v>
      </c>
      <c r="E113" s="163" t="str">
        <f>SACM!C112</f>
        <v>7514488:11/16/2017</v>
      </c>
      <c r="F113" s="164" t="str">
        <f>_xlfn.IFNA(VLOOKUP(E113,MERCURY!B$2:B$164,1,FALSE),"Not Found")</f>
        <v>7514488:11/16/2017</v>
      </c>
      <c r="G113" s="163" t="str">
        <f>SACM!D112</f>
        <v>7514488:9851428400</v>
      </c>
      <c r="H113" s="168" t="str">
        <f>_xlfn.IFNA(VLOOKUP(G113,MERCURY!C$2:C$164,1,FALSE),"Not Found")</f>
        <v>7514488:9851428400</v>
      </c>
      <c r="I113" s="168"/>
      <c r="J113" s="168"/>
      <c r="K113" s="163" t="str">
        <f>SACM!E112</f>
        <v>7514488:28856653</v>
      </c>
      <c r="L113" s="164" t="str">
        <f>_xlfn.IFNA(VLOOKUP(K113,MERCURY!D$2:D$164,1,FALSE),"Not Found")</f>
        <v>7514488:28856653</v>
      </c>
      <c r="M113" s="163" t="str">
        <f>SACM!F112</f>
        <v>7514488:TEWS AIG, GRACE</v>
      </c>
      <c r="N113" s="164" t="str">
        <f>_xlfn.IFNA(VLOOKUP(M113,MERCURY!E$2:E$164,1,FALSE),"Not Found")</f>
        <v>7514488:TEWS AIG, GRACE</v>
      </c>
      <c r="O113" s="163" t="str">
        <f>SACM!G112</f>
        <v>7514488:FRENKEL, LUCIANA</v>
      </c>
      <c r="P113" s="164" t="str">
        <f>_xlfn.IFNA(VLOOKUP(O113,MERCURY!F$2:F$164,1,FALSE),"Not Found")</f>
        <v>7514488:FRENKEL, LUCIANA</v>
      </c>
    </row>
    <row r="114" spans="1:16">
      <c r="A114" s="163">
        <f>SACM!A113</f>
        <v>7514492</v>
      </c>
      <c r="B114" s="164">
        <f>_xlfn.IFNA(VLOOKUP(A114,MERCURY!$AB$2:$AB$164,1,FALSE),"Not Found")</f>
        <v>7514492</v>
      </c>
      <c r="C114" s="163" t="str">
        <f>SACM!B113</f>
        <v>7514492:220</v>
      </c>
      <c r="D114" s="164" t="str">
        <f>_xlfn.IFNA(VLOOKUP(C114,MERCURY!$A$2:$A$164,1,FALSE),"Not Found")</f>
        <v>7514492:220</v>
      </c>
      <c r="E114" s="163" t="str">
        <f>SACM!C113</f>
        <v>7514492:11/16/2017</v>
      </c>
      <c r="F114" s="164" t="str">
        <f>_xlfn.IFNA(VLOOKUP(E114,MERCURY!B$2:B$164,1,FALSE),"Not Found")</f>
        <v>7514492:11/16/2017</v>
      </c>
      <c r="G114" s="163" t="str">
        <f>SACM!D113</f>
        <v>7514492:6290919133</v>
      </c>
      <c r="H114" s="168" t="str">
        <f>_xlfn.IFNA(VLOOKUP(G114,MERCURY!C$2:C$164,1,FALSE),"Not Found")</f>
        <v>7514492:6290919133</v>
      </c>
      <c r="I114" s="168"/>
      <c r="J114" s="168"/>
      <c r="K114" s="163" t="str">
        <f>SACM!E113</f>
        <v>7514492:28856043</v>
      </c>
      <c r="L114" s="164" t="str">
        <f>_xlfn.IFNA(VLOOKUP(K114,MERCURY!D$2:D$164,1,FALSE),"Not Found")</f>
        <v>7514492:28856043</v>
      </c>
      <c r="M114" s="163" t="str">
        <f>SACM!F113</f>
        <v>7514492:TEWS AIG, GRACE</v>
      </c>
      <c r="N114" s="164" t="str">
        <f>_xlfn.IFNA(VLOOKUP(M114,MERCURY!E$2:E$164,1,FALSE),"Not Found")</f>
        <v>7514492:TEWS AIG, GRACE</v>
      </c>
      <c r="O114" s="163" t="str">
        <f>SACM!G113</f>
        <v>7514492:STEENHUISEN AIG, ERIC</v>
      </c>
      <c r="P114" s="164" t="str">
        <f>_xlfn.IFNA(VLOOKUP(O114,MERCURY!F$2:F$164,1,FALSE),"Not Found")</f>
        <v>7514492:STEENHUISEN AIG, ERIC</v>
      </c>
    </row>
    <row r="115" spans="1:16">
      <c r="A115" s="163">
        <f>SACM!A114</f>
        <v>7514493</v>
      </c>
      <c r="B115" s="164">
        <f>_xlfn.IFNA(VLOOKUP(A115,MERCURY!$AB$2:$AB$164,1,FALSE),"Not Found")</f>
        <v>7514493</v>
      </c>
      <c r="C115" s="163" t="str">
        <f>SACM!B114</f>
        <v>7514493:100</v>
      </c>
      <c r="D115" s="164" t="str">
        <f>_xlfn.IFNA(VLOOKUP(C115,MERCURY!$A$2:$A$164,1,FALSE),"Not Found")</f>
        <v>7514493:100</v>
      </c>
      <c r="E115" s="163" t="str">
        <f>SACM!C114</f>
        <v>7514493:11/16/2017</v>
      </c>
      <c r="F115" s="164" t="str">
        <f>_xlfn.IFNA(VLOOKUP(E115,MERCURY!B$2:B$164,1,FALSE),"Not Found")</f>
        <v>7514493:11/16/2017</v>
      </c>
      <c r="G115" s="163" t="str">
        <f>SACM!D114</f>
        <v>7514493:6290919133</v>
      </c>
      <c r="H115" s="168" t="str">
        <f>_xlfn.IFNA(VLOOKUP(G115,MERCURY!C$2:C$164,1,FALSE),"Not Found")</f>
        <v>7514493:6290919133</v>
      </c>
      <c r="I115" s="168"/>
      <c r="J115" s="168"/>
      <c r="K115" s="163" t="str">
        <f>SACM!E114</f>
        <v>7514493:28856040</v>
      </c>
      <c r="L115" s="164" t="str">
        <f>_xlfn.IFNA(VLOOKUP(K115,MERCURY!D$2:D$164,1,FALSE),"Not Found")</f>
        <v>7514493:28856040</v>
      </c>
      <c r="M115" s="163" t="str">
        <f>SACM!F114</f>
        <v>7514493:TEWS AIG, GRACE</v>
      </c>
      <c r="N115" s="164" t="str">
        <f>_xlfn.IFNA(VLOOKUP(M115,MERCURY!E$2:E$164,1,FALSE),"Not Found")</f>
        <v>7514493:TEWS AIG, GRACE</v>
      </c>
      <c r="O115" s="163" t="str">
        <f>SACM!G114</f>
        <v>7514493:STEENHUISEN AIG, ERIC</v>
      </c>
      <c r="P115" s="164" t="str">
        <f>_xlfn.IFNA(VLOOKUP(O115,MERCURY!F$2:F$164,1,FALSE),"Not Found")</f>
        <v>7514493:STEENHUISEN AIG, ERIC</v>
      </c>
    </row>
    <row r="116" spans="1:16">
      <c r="A116" s="163">
        <f>SACM!A115</f>
        <v>7514494</v>
      </c>
      <c r="B116" s="164">
        <f>_xlfn.IFNA(VLOOKUP(A116,MERCURY!$AB$2:$AB$164,1,FALSE),"Not Found")</f>
        <v>7514494</v>
      </c>
      <c r="C116" s="163" t="str">
        <f>SACM!B115</f>
        <v>7514494:132</v>
      </c>
      <c r="D116" s="164" t="str">
        <f>_xlfn.IFNA(VLOOKUP(C116,MERCURY!$A$2:$A$164,1,FALSE),"Not Found")</f>
        <v>7514494:132</v>
      </c>
      <c r="E116" s="163" t="str">
        <f>SACM!C115</f>
        <v>7514494:11/16/2017</v>
      </c>
      <c r="F116" s="164" t="str">
        <f>_xlfn.IFNA(VLOOKUP(E116,MERCURY!B$2:B$164,1,FALSE),"Not Found")</f>
        <v>7514494:11/16/2017</v>
      </c>
      <c r="G116" s="163" t="str">
        <f>SACM!D115</f>
        <v>7514494:6290919133</v>
      </c>
      <c r="H116" s="168" t="str">
        <f>_xlfn.IFNA(VLOOKUP(G116,MERCURY!C$2:C$164,1,FALSE),"Not Found")</f>
        <v>7514494:6290919133</v>
      </c>
      <c r="I116" s="168"/>
      <c r="J116" s="168"/>
      <c r="K116" s="163" t="str">
        <f>SACM!E115</f>
        <v>7514494:28856041</v>
      </c>
      <c r="L116" s="164" t="str">
        <f>_xlfn.IFNA(VLOOKUP(K116,MERCURY!D$2:D$164,1,FALSE),"Not Found")</f>
        <v>7514494:28856041</v>
      </c>
      <c r="M116" s="163" t="str">
        <f>SACM!F115</f>
        <v>7514494:TEWS AIG, GRACE</v>
      </c>
      <c r="N116" s="164" t="str">
        <f>_xlfn.IFNA(VLOOKUP(M116,MERCURY!E$2:E$164,1,FALSE),"Not Found")</f>
        <v>7514494:TEWS AIG, GRACE</v>
      </c>
      <c r="O116" s="163" t="str">
        <f>SACM!G115</f>
        <v>7514494:STEENHUISEN AIG, ERIC</v>
      </c>
      <c r="P116" s="164" t="str">
        <f>_xlfn.IFNA(VLOOKUP(O116,MERCURY!F$2:F$164,1,FALSE),"Not Found")</f>
        <v>7514494:STEENHUISEN AIG, ERIC</v>
      </c>
    </row>
    <row r="117" spans="1:16">
      <c r="A117" s="163">
        <f>SACM!A116</f>
        <v>7514505</v>
      </c>
      <c r="B117" s="164">
        <f>_xlfn.IFNA(VLOOKUP(A117,MERCURY!$AB$2:$AB$164,1,FALSE),"Not Found")</f>
        <v>7514505</v>
      </c>
      <c r="C117" s="163" t="str">
        <f>SACM!B116</f>
        <v>7514505:30,000,000</v>
      </c>
      <c r="D117" s="164" t="str">
        <f>_xlfn.IFNA(VLOOKUP(C117,MERCURY!$A$2:$A$164,1,FALSE),"Not Found")</f>
        <v>7514505:30,000,000</v>
      </c>
      <c r="E117" s="163" t="str">
        <f>SACM!C116</f>
        <v>7514505:11/16/2017</v>
      </c>
      <c r="F117" s="164" t="str">
        <f>_xlfn.IFNA(VLOOKUP(E117,MERCURY!B$2:B$164,1,FALSE),"Not Found")</f>
        <v>7514505:11/16/2017</v>
      </c>
      <c r="G117" s="163" t="str">
        <f>SACM!D116</f>
        <v>7514505:PA1A</v>
      </c>
      <c r="H117" s="168" t="str">
        <f>_xlfn.IFNA(VLOOKUP(G117,MERCURY!C$2:C$164,1,FALSE),"Not Found")</f>
        <v>7514505:PA1A</v>
      </c>
      <c r="I117" s="168"/>
      <c r="J117" s="168"/>
      <c r="K117" s="163" t="str">
        <f>SACM!E116</f>
        <v>7514505:28856169</v>
      </c>
      <c r="L117" s="164" t="str">
        <f>_xlfn.IFNA(VLOOKUP(K117,MERCURY!D$2:D$164,1,FALSE),"Not Found")</f>
        <v>7514505:28856169</v>
      </c>
      <c r="M117" s="163" t="str">
        <f>SACM!F116</f>
        <v>7514505:FRENKEL, LUCIANA</v>
      </c>
      <c r="N117" s="164" t="str">
        <f>_xlfn.IFNA(VLOOKUP(M117,MERCURY!E$2:E$164,1,FALSE),"Not Found")</f>
        <v>7514505:FRENKEL, LUCIANA</v>
      </c>
      <c r="O117" s="163" t="str">
        <f>SACM!G116</f>
        <v>7514505:HOLMES, JOHN</v>
      </c>
      <c r="P117" s="164" t="str">
        <f>_xlfn.IFNA(VLOOKUP(O117,MERCURY!F$2:F$164,1,FALSE),"Not Found")</f>
        <v>7514505:HOLMES, JOHN</v>
      </c>
    </row>
    <row r="118" spans="1:16">
      <c r="A118" s="163">
        <f>SACM!A117</f>
        <v>7514552</v>
      </c>
      <c r="B118" s="164">
        <f>_xlfn.IFNA(VLOOKUP(A118,MERCURY!$AB$2:$AB$164,1,FALSE),"Not Found")</f>
        <v>7514552</v>
      </c>
      <c r="C118" s="163" t="str">
        <f>SACM!B117</f>
        <v>7514552:624,079,500</v>
      </c>
      <c r="D118" s="164" t="str">
        <f>_xlfn.IFNA(VLOOKUP(C118,MERCURY!$A$2:$A$164,1,FALSE),"Not Found")</f>
        <v>7514552:624,079,500</v>
      </c>
      <c r="E118" s="163" t="str">
        <f>SACM!C117</f>
        <v>7514552:11/17/2017</v>
      </c>
      <c r="F118" s="164" t="str">
        <f>_xlfn.IFNA(VLOOKUP(E118,MERCURY!B$2:B$164,1,FALSE),"Not Found")</f>
        <v>7514552:11/17/2017</v>
      </c>
      <c r="G118" s="163" t="str">
        <f>SACM!D117</f>
        <v>7514552:2607653920</v>
      </c>
      <c r="H118" s="168" t="str">
        <f>_xlfn.IFNA(VLOOKUP(G118,MERCURY!C$2:C$164,1,FALSE),"Not Found")</f>
        <v>7514552:2607653920</v>
      </c>
      <c r="I118" s="168"/>
      <c r="J118" s="168"/>
      <c r="K118" s="163" t="str">
        <f>SACM!E117</f>
        <v>7514552:28856265</v>
      </c>
      <c r="L118" s="164" t="str">
        <f>_xlfn.IFNA(VLOOKUP(K118,MERCURY!D$2:D$164,1,FALSE),"Not Found")</f>
        <v>7514552:28856265</v>
      </c>
      <c r="M118" s="163" t="str">
        <f>SACM!F117</f>
        <v>7514552:TEWS AIG, GRACE</v>
      </c>
      <c r="N118" s="164" t="str">
        <f>_xlfn.IFNA(VLOOKUP(M118,MERCURY!E$2:E$164,1,FALSE),"Not Found")</f>
        <v>7514552:TEWS AIG, GRACE</v>
      </c>
      <c r="O118" s="163" t="str">
        <f>SACM!G117</f>
        <v>7514552:STEENHUISEN AIG, ERIC</v>
      </c>
      <c r="P118" s="164" t="str">
        <f>_xlfn.IFNA(VLOOKUP(O118,MERCURY!F$2:F$164,1,FALSE),"Not Found")</f>
        <v>7514552:STEENHUISEN AIG, ERIC</v>
      </c>
    </row>
    <row r="119" spans="1:16">
      <c r="A119" s="163">
        <f>SACM!A118</f>
        <v>7514556</v>
      </c>
      <c r="B119" s="164">
        <f>_xlfn.IFNA(VLOOKUP(A119,MERCURY!$AB$2:$AB$164,1,FALSE),"Not Found")</f>
        <v>7514556</v>
      </c>
      <c r="C119" s="163" t="str">
        <f>SACM!B118</f>
        <v>7514556:1,079,162,420</v>
      </c>
      <c r="D119" s="164" t="str">
        <f>_xlfn.IFNA(VLOOKUP(C119,MERCURY!$A$2:$A$164,1,FALSE),"Not Found")</f>
        <v>7514556:1,079,162,420</v>
      </c>
      <c r="E119" s="163" t="str">
        <f>SACM!C118</f>
        <v>7514556:11/17/2017</v>
      </c>
      <c r="F119" s="164" t="str">
        <f>_xlfn.IFNA(VLOOKUP(E119,MERCURY!B$2:B$164,1,FALSE),"Not Found")</f>
        <v>7514556:11/17/2017</v>
      </c>
      <c r="G119" s="163" t="str">
        <f>SACM!D118</f>
        <v>7514556:3779</v>
      </c>
      <c r="H119" s="168" t="str">
        <f>_xlfn.IFNA(VLOOKUP(G119,MERCURY!C$2:C$164,1,FALSE),"Not Found")</f>
        <v>7514556:3779</v>
      </c>
      <c r="I119" s="168"/>
      <c r="J119" s="168"/>
      <c r="K119" s="163" t="str">
        <f>SACM!E118</f>
        <v>7514556:28857598</v>
      </c>
      <c r="L119" s="164" t="str">
        <f>_xlfn.IFNA(VLOOKUP(K119,MERCURY!D$2:D$164,1,FALSE),"Not Found")</f>
        <v>7514556:28857598</v>
      </c>
      <c r="M119" s="163" t="str">
        <f>SACM!F118</f>
        <v>7514556:ENG, KEITH</v>
      </c>
      <c r="N119" s="164" t="str">
        <f>_xlfn.IFNA(VLOOKUP(M119,MERCURY!E$2:E$164,1,FALSE),"Not Found")</f>
        <v>7514556:ENG, KEITH</v>
      </c>
      <c r="O119" s="163" t="str">
        <f>SACM!G118</f>
        <v>7514556:STEENHUISEN AIG, ERIC</v>
      </c>
      <c r="P119" s="164" t="str">
        <f>_xlfn.IFNA(VLOOKUP(O119,MERCURY!F$2:F$164,1,FALSE),"Not Found")</f>
        <v>7514556:STEENHUISEN AIG, ERIC</v>
      </c>
    </row>
    <row r="120" spans="1:16">
      <c r="A120" s="163">
        <f>SACM!A119</f>
        <v>7514561</v>
      </c>
      <c r="B120" s="164">
        <f>_xlfn.IFNA(VLOOKUP(A120,MERCURY!$AB$2:$AB$164,1,FALSE),"Not Found")</f>
        <v>7514561</v>
      </c>
      <c r="C120" s="163" t="str">
        <f>SACM!B119</f>
        <v>7514561:2,243,180</v>
      </c>
      <c r="D120" s="164" t="str">
        <f>_xlfn.IFNA(VLOOKUP(C120,MERCURY!$A$2:$A$164,1,FALSE),"Not Found")</f>
        <v>7514561:2,243,180</v>
      </c>
      <c r="E120" s="163" t="str">
        <f>SACM!C119</f>
        <v>7514561:11/16/2017</v>
      </c>
      <c r="F120" s="164" t="str">
        <f>_xlfn.IFNA(VLOOKUP(E120,MERCURY!B$2:B$164,1,FALSE),"Not Found")</f>
        <v>7514561:11/16/2017</v>
      </c>
      <c r="G120" s="169" t="str">
        <f>SACM!D119</f>
        <v>7514561:XA3000-6</v>
      </c>
      <c r="H120" s="170" t="str">
        <f>MERCURY!C96</f>
        <v>7514561:30799159</v>
      </c>
      <c r="I120" s="170" t="str">
        <f>MERCURY!N96</f>
        <v>XA3000-6</v>
      </c>
      <c r="J120" s="170" t="s">
        <v>1139</v>
      </c>
      <c r="K120" s="163" t="str">
        <f>SACM!E119</f>
        <v>7514561:28856646</v>
      </c>
      <c r="L120" s="164" t="str">
        <f>_xlfn.IFNA(VLOOKUP(K120,MERCURY!D$2:D$164,1,FALSE),"Not Found")</f>
        <v>7514561:28856646</v>
      </c>
      <c r="M120" s="163" t="str">
        <f>SACM!F119</f>
        <v>7514561:TEWS AIG, GRACE</v>
      </c>
      <c r="N120" s="164" t="str">
        <f>_xlfn.IFNA(VLOOKUP(M120,MERCURY!E$2:E$164,1,FALSE),"Not Found")</f>
        <v>7514561:TEWS AIG, GRACE</v>
      </c>
      <c r="O120" s="163" t="str">
        <f>SACM!G119</f>
        <v>7514561:FRENKEL, LUCIANA</v>
      </c>
      <c r="P120" s="164" t="str">
        <f>_xlfn.IFNA(VLOOKUP(O120,MERCURY!F$2:F$164,1,FALSE),"Not Found")</f>
        <v>7514561:FRENKEL, LUCIANA</v>
      </c>
    </row>
    <row r="121" spans="1:16">
      <c r="A121" s="163">
        <f>SACM!A120</f>
        <v>7514562</v>
      </c>
      <c r="B121" s="164">
        <f>_xlfn.IFNA(VLOOKUP(A121,MERCURY!$AB$2:$AB$164,1,FALSE),"Not Found")</f>
        <v>7514562</v>
      </c>
      <c r="C121" s="163" t="str">
        <f>SACM!B120</f>
        <v>7514562:58,000,000</v>
      </c>
      <c r="D121" s="164" t="str">
        <f>_xlfn.IFNA(VLOOKUP(C121,MERCURY!$A$2:$A$164,1,FALSE),"Not Found")</f>
        <v>7514562:58,000,000</v>
      </c>
      <c r="E121" s="163" t="str">
        <f>SACM!C120</f>
        <v>7514562:11/16/2017</v>
      </c>
      <c r="F121" s="164" t="str">
        <f>_xlfn.IFNA(VLOOKUP(E121,MERCURY!B$2:B$164,1,FALSE),"Not Found")</f>
        <v>7514562:11/16/2017</v>
      </c>
      <c r="G121" s="163" t="str">
        <f>SACM!D120</f>
        <v>7514562:30897541</v>
      </c>
      <c r="H121" s="168" t="str">
        <f>_xlfn.IFNA(VLOOKUP(G121,MERCURY!C$2:C$164,1,FALSE),"Not Found")</f>
        <v>7514562:30897541</v>
      </c>
      <c r="I121" s="168"/>
      <c r="J121" s="168"/>
      <c r="K121" s="163" t="str">
        <f>SACM!E120</f>
        <v>7514562:28856649</v>
      </c>
      <c r="L121" s="164" t="str">
        <f>_xlfn.IFNA(VLOOKUP(K121,MERCURY!D$2:D$164,1,FALSE),"Not Found")</f>
        <v>7514562:28856649</v>
      </c>
      <c r="M121" s="163" t="str">
        <f>SACM!F120</f>
        <v>7514562:TEWS AIG, GRACE</v>
      </c>
      <c r="N121" s="164" t="str">
        <f>_xlfn.IFNA(VLOOKUP(M121,MERCURY!E$2:E$164,1,FALSE),"Not Found")</f>
        <v>7514562:TEWS AIG, GRACE</v>
      </c>
      <c r="O121" s="163" t="str">
        <f>SACM!G120</f>
        <v>7514562:FRENKEL, LUCIANA</v>
      </c>
      <c r="P121" s="164" t="str">
        <f>_xlfn.IFNA(VLOOKUP(O121,MERCURY!F$2:F$164,1,FALSE),"Not Found")</f>
        <v>7514562:FRENKEL, LUCIANA</v>
      </c>
    </row>
    <row r="122" spans="1:16">
      <c r="A122" s="163">
        <f>SACM!A121</f>
        <v>7514600</v>
      </c>
      <c r="B122" s="164">
        <f>_xlfn.IFNA(VLOOKUP(A122,MERCURY!$AB$2:$AB$164,1,FALSE),"Not Found")</f>
        <v>7514600</v>
      </c>
      <c r="C122" s="163" t="str">
        <f>SACM!B121</f>
        <v>7514600:105,000</v>
      </c>
      <c r="D122" s="164" t="str">
        <f>_xlfn.IFNA(VLOOKUP(C122,MERCURY!$A$2:$A$164,1,FALSE),"Not Found")</f>
        <v>7514600:105,000</v>
      </c>
      <c r="E122" s="163" t="str">
        <f>SACM!C121</f>
        <v>7514600:11/16/2017</v>
      </c>
      <c r="F122" s="164" t="str">
        <f>_xlfn.IFNA(VLOOKUP(E122,MERCURY!B$2:B$164,1,FALSE),"Not Found")</f>
        <v>7514600:11/16/2017</v>
      </c>
      <c r="G122" s="163" t="str">
        <f>SACM!D121</f>
        <v>7514600:2615128400</v>
      </c>
      <c r="H122" s="168" t="str">
        <f>_xlfn.IFNA(VLOOKUP(G122,MERCURY!C$2:C$164,1,FALSE),"Not Found")</f>
        <v>7514600:2615128400</v>
      </c>
      <c r="I122" s="168"/>
      <c r="J122" s="168"/>
      <c r="K122" s="163" t="str">
        <f>SACM!E121</f>
        <v>7514600:28856832</v>
      </c>
      <c r="L122" s="164" t="str">
        <f>_xlfn.IFNA(VLOOKUP(K122,MERCURY!D$2:D$164,1,FALSE),"Not Found")</f>
        <v>7514600:28856832</v>
      </c>
      <c r="M122" s="163" t="str">
        <f>SACM!F121</f>
        <v>7514600:PALIWODA AIG, ANTHONY</v>
      </c>
      <c r="N122" s="164" t="str">
        <f>_xlfn.IFNA(VLOOKUP(M122,MERCURY!E$2:E$164,1,FALSE),"Not Found")</f>
        <v>7514600:PALIWODA AIG, ANTHONY</v>
      </c>
      <c r="O122" s="163" t="str">
        <f>SACM!G121</f>
        <v>7514600:KURAS AIG, KRISTIN</v>
      </c>
      <c r="P122" s="164" t="str">
        <f>_xlfn.IFNA(VLOOKUP(O122,MERCURY!F$2:F$164,1,FALSE),"Not Found")</f>
        <v>7514600:KURAS AIG, KRISTIN</v>
      </c>
    </row>
    <row r="123" spans="1:16">
      <c r="A123" s="163">
        <f>SACM!A122</f>
        <v>7514719</v>
      </c>
      <c r="B123" s="164">
        <f>_xlfn.IFNA(VLOOKUP(A123,MERCURY!$AB$2:$AB$164,1,FALSE),"Not Found")</f>
        <v>7514719</v>
      </c>
      <c r="C123" s="163" t="str">
        <f>SACM!B122</f>
        <v>7514719:150,000</v>
      </c>
      <c r="D123" s="164" t="str">
        <f>_xlfn.IFNA(VLOOKUP(C123,MERCURY!$A$2:$A$164,1,FALSE),"Not Found")</f>
        <v>7514719:150,000</v>
      </c>
      <c r="E123" s="163" t="str">
        <f>SACM!C122</f>
        <v>7514719:11/16/2017</v>
      </c>
      <c r="F123" s="164" t="str">
        <f>_xlfn.IFNA(VLOOKUP(E123,MERCURY!B$2:B$164,1,FALSE),"Not Found")</f>
        <v>7514719:11/16/2017</v>
      </c>
      <c r="G123" s="163" t="str">
        <f>SACM!D122</f>
        <v>7514719:8900416084</v>
      </c>
      <c r="H123" s="168" t="str">
        <f>_xlfn.IFNA(VLOOKUP(G123,MERCURY!C$2:C$164,1,FALSE),"Not Found")</f>
        <v>7514719:8900416084</v>
      </c>
      <c r="I123" s="168"/>
      <c r="J123" s="168"/>
      <c r="K123" s="163" t="str">
        <f>SACM!E122</f>
        <v>7514719:28857561</v>
      </c>
      <c r="L123" s="164" t="str">
        <f>_xlfn.IFNA(VLOOKUP(K123,MERCURY!D$2:D$164,1,FALSE),"Not Found")</f>
        <v>7514719:28857561</v>
      </c>
      <c r="M123" s="163" t="str">
        <f>SACM!F122</f>
        <v>7514719:TEWS AIG, GRACE</v>
      </c>
      <c r="N123" s="164" t="str">
        <f>_xlfn.IFNA(VLOOKUP(M123,MERCURY!E$2:E$164,1,FALSE),"Not Found")</f>
        <v>7514719:TEWS AIG, GRACE</v>
      </c>
      <c r="O123" s="163" t="str">
        <f>SACM!G122</f>
        <v>7514719:FRENKEL, LUCIANA</v>
      </c>
      <c r="P123" s="164" t="str">
        <f>_xlfn.IFNA(VLOOKUP(O123,MERCURY!F$2:F$164,1,FALSE),"Not Found")</f>
        <v>7514719:FRENKEL, LUCIANA</v>
      </c>
    </row>
    <row r="124" spans="1:16">
      <c r="A124" s="163">
        <f>SACM!A123</f>
        <v>7514728</v>
      </c>
      <c r="B124" s="164">
        <f>_xlfn.IFNA(VLOOKUP(A124,MERCURY!$AB$2:$AB$164,1,FALSE),"Not Found")</f>
        <v>7514728</v>
      </c>
      <c r="C124" s="163" t="str">
        <f>SACM!B123</f>
        <v>7514728:20,864,000</v>
      </c>
      <c r="D124" s="164" t="str">
        <f>_xlfn.IFNA(VLOOKUP(C124,MERCURY!$A$2:$A$164,1,FALSE),"Not Found")</f>
        <v>7514728:20,864,000</v>
      </c>
      <c r="E124" s="163" t="str">
        <f>SACM!C123</f>
        <v>7514728:11/16/2017</v>
      </c>
      <c r="F124" s="164" t="str">
        <f>_xlfn.IFNA(VLOOKUP(E124,MERCURY!B$2:B$164,1,FALSE),"Not Found")</f>
        <v>7514728:11/16/2017</v>
      </c>
      <c r="G124" s="163" t="str">
        <f>SACM!D123</f>
        <v>7514728:2607358400</v>
      </c>
      <c r="H124" s="168" t="str">
        <f>_xlfn.IFNA(VLOOKUP(G124,MERCURY!C$2:C$164,1,FALSE),"Not Found")</f>
        <v>7514728:2607358400</v>
      </c>
      <c r="I124" s="168"/>
      <c r="J124" s="168"/>
      <c r="K124" s="163" t="str">
        <f>SACM!E123</f>
        <v>7514728:28857090</v>
      </c>
      <c r="L124" s="164" t="str">
        <f>_xlfn.IFNA(VLOOKUP(K124,MERCURY!D$2:D$164,1,FALSE),"Not Found")</f>
        <v>7514728:28857090</v>
      </c>
      <c r="M124" s="163" t="str">
        <f>SACM!F123</f>
        <v>7514728:PALIWODA AIG, ANTHONY</v>
      </c>
      <c r="N124" s="164" t="str">
        <f>_xlfn.IFNA(VLOOKUP(M124,MERCURY!E$2:E$164,1,FALSE),"Not Found")</f>
        <v>7514728:PALIWODA AIG, ANTHONY</v>
      </c>
      <c r="O124" s="163" t="str">
        <f>SACM!G123</f>
        <v>7514728:SULLIVAN AIG, MARLENE</v>
      </c>
      <c r="P124" s="164" t="str">
        <f>_xlfn.IFNA(VLOOKUP(O124,MERCURY!F$2:F$164,1,FALSE),"Not Found")</f>
        <v>7514728:SULLIVAN AIG, MARLENE</v>
      </c>
    </row>
    <row r="125" spans="1:16">
      <c r="A125" s="163">
        <f>SACM!A124</f>
        <v>7514729</v>
      </c>
      <c r="B125" s="164">
        <f>_xlfn.IFNA(VLOOKUP(A125,MERCURY!$AB$2:$AB$164,1,FALSE),"Not Found")</f>
        <v>7514729</v>
      </c>
      <c r="C125" s="163" t="str">
        <f>SACM!B124</f>
        <v>7514729:56,948,000</v>
      </c>
      <c r="D125" s="164" t="str">
        <f>_xlfn.IFNA(VLOOKUP(C125,MERCURY!$A$2:$A$164,1,FALSE),"Not Found")</f>
        <v>7514729:56,948,000</v>
      </c>
      <c r="E125" s="163" t="str">
        <f>SACM!C124</f>
        <v>7514729:11/16/2017</v>
      </c>
      <c r="F125" s="164" t="str">
        <f>_xlfn.IFNA(VLOOKUP(E125,MERCURY!B$2:B$164,1,FALSE),"Not Found")</f>
        <v>7514729:11/16/2017</v>
      </c>
      <c r="G125" s="163" t="str">
        <f>SACM!D124</f>
        <v>7514729:8866238400</v>
      </c>
      <c r="H125" s="168" t="str">
        <f>_xlfn.IFNA(VLOOKUP(G125,MERCURY!C$2:C$164,1,FALSE),"Not Found")</f>
        <v>7514729:8866238400</v>
      </c>
      <c r="I125" s="168"/>
      <c r="J125" s="168"/>
      <c r="K125" s="163" t="str">
        <f>SACM!E124</f>
        <v>7514729:28857091</v>
      </c>
      <c r="L125" s="164" t="str">
        <f>_xlfn.IFNA(VLOOKUP(K125,MERCURY!D$2:D$164,1,FALSE),"Not Found")</f>
        <v>7514729:28857091</v>
      </c>
      <c r="M125" s="163" t="str">
        <f>SACM!F124</f>
        <v>7514729:PALIWODA AIG, ANTHONY</v>
      </c>
      <c r="N125" s="164" t="str">
        <f>_xlfn.IFNA(VLOOKUP(M125,MERCURY!E$2:E$164,1,FALSE),"Not Found")</f>
        <v>7514729:PALIWODA AIG, ANTHONY</v>
      </c>
      <c r="O125" s="163" t="str">
        <f>SACM!G124</f>
        <v>7514729:SULLIVAN AIG, MARLENE</v>
      </c>
      <c r="P125" s="164" t="str">
        <f>_xlfn.IFNA(VLOOKUP(O125,MERCURY!F$2:F$164,1,FALSE),"Not Found")</f>
        <v>7514729:SULLIVAN AIG, MARLENE</v>
      </c>
    </row>
    <row r="126" spans="1:16">
      <c r="A126" s="163">
        <f>SACM!A125</f>
        <v>7514730</v>
      </c>
      <c r="B126" s="164">
        <f>_xlfn.IFNA(VLOOKUP(A126,MERCURY!$AB$2:$AB$164,1,FALSE),"Not Found")</f>
        <v>7514730</v>
      </c>
      <c r="C126" s="163" t="str">
        <f>SACM!B125</f>
        <v>7514730:48,263,000</v>
      </c>
      <c r="D126" s="164" t="str">
        <f>_xlfn.IFNA(VLOOKUP(C126,MERCURY!$A$2:$A$164,1,FALSE),"Not Found")</f>
        <v>7514730:48,263,000</v>
      </c>
      <c r="E126" s="163" t="str">
        <f>SACM!C125</f>
        <v>7514730:11/16/2017</v>
      </c>
      <c r="F126" s="164" t="str">
        <f>_xlfn.IFNA(VLOOKUP(E126,MERCURY!B$2:B$164,1,FALSE),"Not Found")</f>
        <v>7514730:11/16/2017</v>
      </c>
      <c r="G126" s="163" t="str">
        <f>SACM!D125</f>
        <v>7514730:8866248400</v>
      </c>
      <c r="H126" s="168" t="str">
        <f>_xlfn.IFNA(VLOOKUP(G126,MERCURY!C$2:C$164,1,FALSE),"Not Found")</f>
        <v>7514730:8866248400</v>
      </c>
      <c r="I126" s="168"/>
      <c r="J126" s="168"/>
      <c r="K126" s="163" t="str">
        <f>SACM!E125</f>
        <v>7514730:28857092</v>
      </c>
      <c r="L126" s="164" t="str">
        <f>_xlfn.IFNA(VLOOKUP(K126,MERCURY!D$2:D$164,1,FALSE),"Not Found")</f>
        <v>7514730:28857092</v>
      </c>
      <c r="M126" s="163" t="str">
        <f>SACM!F125</f>
        <v>7514730:PALIWODA AIG, ANTHONY</v>
      </c>
      <c r="N126" s="164" t="str">
        <f>_xlfn.IFNA(VLOOKUP(M126,MERCURY!E$2:E$164,1,FALSE),"Not Found")</f>
        <v>7514730:PALIWODA AIG, ANTHONY</v>
      </c>
      <c r="O126" s="163" t="str">
        <f>SACM!G125</f>
        <v>7514730:SULLIVAN AIG, MARLENE</v>
      </c>
      <c r="P126" s="164" t="str">
        <f>_xlfn.IFNA(VLOOKUP(O126,MERCURY!F$2:F$164,1,FALSE),"Not Found")</f>
        <v>7514730:SULLIVAN AIG, MARLENE</v>
      </c>
    </row>
    <row r="127" spans="1:16">
      <c r="A127" s="163">
        <f>SACM!A126</f>
        <v>7514731</v>
      </c>
      <c r="B127" s="164">
        <f>_xlfn.IFNA(VLOOKUP(A127,MERCURY!$AB$2:$AB$164,1,FALSE),"Not Found")</f>
        <v>7514731</v>
      </c>
      <c r="C127" s="163" t="str">
        <f>SACM!B126</f>
        <v>7514731:132,000</v>
      </c>
      <c r="D127" s="164" t="str">
        <f>_xlfn.IFNA(VLOOKUP(C127,MERCURY!$A$2:$A$164,1,FALSE),"Not Found")</f>
        <v>7514731:132,000</v>
      </c>
      <c r="E127" s="163" t="str">
        <f>SACM!C126</f>
        <v>7514731:11/16/2017</v>
      </c>
      <c r="F127" s="164" t="str">
        <f>_xlfn.IFNA(VLOOKUP(E127,MERCURY!B$2:B$164,1,FALSE),"Not Found")</f>
        <v>7514731:11/16/2017</v>
      </c>
      <c r="G127" s="163" t="str">
        <f>SACM!D126</f>
        <v>7514731:8866268400</v>
      </c>
      <c r="H127" s="168" t="str">
        <f>_xlfn.IFNA(VLOOKUP(G127,MERCURY!C$2:C$164,1,FALSE),"Not Found")</f>
        <v>7514731:8866268400</v>
      </c>
      <c r="I127" s="168"/>
      <c r="J127" s="168"/>
      <c r="K127" s="163" t="str">
        <f>SACM!E126</f>
        <v>7514731:28857094</v>
      </c>
      <c r="L127" s="164" t="str">
        <f>_xlfn.IFNA(VLOOKUP(K127,MERCURY!D$2:D$164,1,FALSE),"Not Found")</f>
        <v>7514731:28857094</v>
      </c>
      <c r="M127" s="163" t="str">
        <f>SACM!F126</f>
        <v>7514731:PALIWODA AIG, ANTHONY</v>
      </c>
      <c r="N127" s="164" t="str">
        <f>_xlfn.IFNA(VLOOKUP(M127,MERCURY!E$2:E$164,1,FALSE),"Not Found")</f>
        <v>7514731:PALIWODA AIG, ANTHONY</v>
      </c>
      <c r="O127" s="163" t="str">
        <f>SACM!G126</f>
        <v>7514731:SULLIVAN AIG, MARLENE</v>
      </c>
      <c r="P127" s="164" t="str">
        <f>_xlfn.IFNA(VLOOKUP(O127,MERCURY!F$2:F$164,1,FALSE),"Not Found")</f>
        <v>7514731:SULLIVAN AIG, MARLENE</v>
      </c>
    </row>
    <row r="128" spans="1:16">
      <c r="A128" s="163">
        <f>SACM!A127</f>
        <v>7514732</v>
      </c>
      <c r="B128" s="164">
        <f>_xlfn.IFNA(VLOOKUP(A128,MERCURY!$AB$2:$AB$164,1,FALSE),"Not Found")</f>
        <v>7514732</v>
      </c>
      <c r="C128" s="163" t="str">
        <f>SACM!B127</f>
        <v>7514732:26,000</v>
      </c>
      <c r="D128" s="164" t="str">
        <f>_xlfn.IFNA(VLOOKUP(C128,MERCURY!$A$2:$A$164,1,FALSE),"Not Found")</f>
        <v>7514732:26,000</v>
      </c>
      <c r="E128" s="163" t="str">
        <f>SACM!C127</f>
        <v>7514732:11/16/2017</v>
      </c>
      <c r="F128" s="164" t="str">
        <f>_xlfn.IFNA(VLOOKUP(E128,MERCURY!B$2:B$164,1,FALSE),"Not Found")</f>
        <v>7514732:11/16/2017</v>
      </c>
      <c r="G128" s="163" t="str">
        <f>SACM!D127</f>
        <v>7514732:8866278400</v>
      </c>
      <c r="H128" s="168" t="str">
        <f>_xlfn.IFNA(VLOOKUP(G128,MERCURY!C$2:C$164,1,FALSE),"Not Found")</f>
        <v>7514732:8866278400</v>
      </c>
      <c r="I128" s="168"/>
      <c r="J128" s="168"/>
      <c r="K128" s="163" t="str">
        <f>SACM!E127</f>
        <v>7514732:28857095</v>
      </c>
      <c r="L128" s="164" t="str">
        <f>_xlfn.IFNA(VLOOKUP(K128,MERCURY!D$2:D$164,1,FALSE),"Not Found")</f>
        <v>7514732:28857095</v>
      </c>
      <c r="M128" s="163" t="str">
        <f>SACM!F127</f>
        <v>7514732:PALIWODA AIG, ANTHONY</v>
      </c>
      <c r="N128" s="164" t="str">
        <f>_xlfn.IFNA(VLOOKUP(M128,MERCURY!E$2:E$164,1,FALSE),"Not Found")</f>
        <v>7514732:PALIWODA AIG, ANTHONY</v>
      </c>
      <c r="O128" s="163" t="str">
        <f>SACM!G127</f>
        <v>7514732:SULLIVAN AIG, MARLENE</v>
      </c>
      <c r="P128" s="164" t="str">
        <f>_xlfn.IFNA(VLOOKUP(O128,MERCURY!F$2:F$164,1,FALSE),"Not Found")</f>
        <v>7514732:SULLIVAN AIG, MARLENE</v>
      </c>
    </row>
    <row r="129" spans="1:16">
      <c r="A129" s="163">
        <f>SACM!A128</f>
        <v>7514733</v>
      </c>
      <c r="B129" s="164">
        <f>_xlfn.IFNA(VLOOKUP(A129,MERCURY!$AB$2:$AB$164,1,FALSE),"Not Found")</f>
        <v>7514733</v>
      </c>
      <c r="C129" s="163" t="str">
        <f>SACM!B128</f>
        <v>7514733:5,230,000</v>
      </c>
      <c r="D129" s="164" t="str">
        <f>_xlfn.IFNA(VLOOKUP(C129,MERCURY!$A$2:$A$164,1,FALSE),"Not Found")</f>
        <v>7514733:5,230,000</v>
      </c>
      <c r="E129" s="163" t="str">
        <f>SACM!C128</f>
        <v>7514733:11/16/2017</v>
      </c>
      <c r="F129" s="164" t="str">
        <f>_xlfn.IFNA(VLOOKUP(E129,MERCURY!B$2:B$164,1,FALSE),"Not Found")</f>
        <v>7514733:11/16/2017</v>
      </c>
      <c r="G129" s="163" t="str">
        <f>SACM!D128</f>
        <v>7514733:8866328400</v>
      </c>
      <c r="H129" s="168" t="str">
        <f>_xlfn.IFNA(VLOOKUP(G129,MERCURY!C$2:C$164,1,FALSE),"Not Found")</f>
        <v>7514733:8866328400</v>
      </c>
      <c r="I129" s="168"/>
      <c r="J129" s="168"/>
      <c r="K129" s="163" t="str">
        <f>SACM!E128</f>
        <v>7514733:28857097</v>
      </c>
      <c r="L129" s="164" t="str">
        <f>_xlfn.IFNA(VLOOKUP(K129,MERCURY!D$2:D$164,1,FALSE),"Not Found")</f>
        <v>7514733:28857097</v>
      </c>
      <c r="M129" s="163" t="str">
        <f>SACM!F128</f>
        <v>7514733:PALIWODA AIG, ANTHONY</v>
      </c>
      <c r="N129" s="164" t="str">
        <f>_xlfn.IFNA(VLOOKUP(M129,MERCURY!E$2:E$164,1,FALSE),"Not Found")</f>
        <v>7514733:PALIWODA AIG, ANTHONY</v>
      </c>
      <c r="O129" s="163" t="str">
        <f>SACM!G128</f>
        <v>7514733:SULLIVAN AIG, MARLENE</v>
      </c>
      <c r="P129" s="164" t="str">
        <f>_xlfn.IFNA(VLOOKUP(O129,MERCURY!F$2:F$164,1,FALSE),"Not Found")</f>
        <v>7514733:SULLIVAN AIG, MARLENE</v>
      </c>
    </row>
    <row r="130" spans="1:16">
      <c r="A130" s="163">
        <f>SACM!A129</f>
        <v>7514734</v>
      </c>
      <c r="B130" s="164">
        <f>_xlfn.IFNA(VLOOKUP(A130,MERCURY!$AB$2:$AB$164,1,FALSE),"Not Found")</f>
        <v>7514734</v>
      </c>
      <c r="C130" s="163" t="str">
        <f>SACM!B129</f>
        <v>7514734:3,869,000</v>
      </c>
      <c r="D130" s="164" t="str">
        <f>_xlfn.IFNA(VLOOKUP(C130,MERCURY!$A$2:$A$164,1,FALSE),"Not Found")</f>
        <v>7514734:3,869,000</v>
      </c>
      <c r="E130" s="163" t="str">
        <f>SACM!C129</f>
        <v>7514734:11/16/2017</v>
      </c>
      <c r="F130" s="164" t="str">
        <f>_xlfn.IFNA(VLOOKUP(E130,MERCURY!B$2:B$164,1,FALSE),"Not Found")</f>
        <v>7514734:11/16/2017</v>
      </c>
      <c r="G130" s="163" t="str">
        <f>SACM!D129</f>
        <v>7514734:8866378400</v>
      </c>
      <c r="H130" s="168" t="str">
        <f>_xlfn.IFNA(VLOOKUP(G130,MERCURY!C$2:C$164,1,FALSE),"Not Found")</f>
        <v>7514734:8866378400</v>
      </c>
      <c r="I130" s="168"/>
      <c r="J130" s="168"/>
      <c r="K130" s="163" t="str">
        <f>SACM!E129</f>
        <v>7514734:28857098</v>
      </c>
      <c r="L130" s="164" t="str">
        <f>_xlfn.IFNA(VLOOKUP(K130,MERCURY!D$2:D$164,1,FALSE),"Not Found")</f>
        <v>7514734:28857098</v>
      </c>
      <c r="M130" s="163" t="str">
        <f>SACM!F129</f>
        <v>7514734:PALIWODA AIG, ANTHONY</v>
      </c>
      <c r="N130" s="164" t="str">
        <f>_xlfn.IFNA(VLOOKUP(M130,MERCURY!E$2:E$164,1,FALSE),"Not Found")</f>
        <v>7514734:PALIWODA AIG, ANTHONY</v>
      </c>
      <c r="O130" s="163" t="str">
        <f>SACM!G129</f>
        <v>7514734:SULLIVAN AIG, MARLENE</v>
      </c>
      <c r="P130" s="164" t="str">
        <f>_xlfn.IFNA(VLOOKUP(O130,MERCURY!F$2:F$164,1,FALSE),"Not Found")</f>
        <v>7514734:SULLIVAN AIG, MARLENE</v>
      </c>
    </row>
    <row r="131" spans="1:16">
      <c r="A131" s="163">
        <f>SACM!A130</f>
        <v>7514735</v>
      </c>
      <c r="B131" s="164">
        <f>_xlfn.IFNA(VLOOKUP(A131,MERCURY!$AB$2:$AB$164,1,FALSE),"Not Found")</f>
        <v>7514735</v>
      </c>
      <c r="C131" s="163" t="str">
        <f>SACM!B130</f>
        <v>7514735:1,272,000</v>
      </c>
      <c r="D131" s="164" t="str">
        <f>_xlfn.IFNA(VLOOKUP(C131,MERCURY!$A$2:$A$164,1,FALSE),"Not Found")</f>
        <v>7514735:1,272,000</v>
      </c>
      <c r="E131" s="163" t="str">
        <f>SACM!C130</f>
        <v>7514735:11/16/2017</v>
      </c>
      <c r="F131" s="164" t="str">
        <f>_xlfn.IFNA(VLOOKUP(E131,MERCURY!B$2:B$164,1,FALSE),"Not Found")</f>
        <v>7514735:11/16/2017</v>
      </c>
      <c r="G131" s="163" t="str">
        <f>SACM!D130</f>
        <v>7514735:8866408400</v>
      </c>
      <c r="H131" s="168" t="str">
        <f>_xlfn.IFNA(VLOOKUP(G131,MERCURY!C$2:C$164,1,FALSE),"Not Found")</f>
        <v>7514735:8866408400</v>
      </c>
      <c r="I131" s="168"/>
      <c r="J131" s="168"/>
      <c r="K131" s="163" t="str">
        <f>SACM!E130</f>
        <v>7514735:28857099</v>
      </c>
      <c r="L131" s="164" t="str">
        <f>_xlfn.IFNA(VLOOKUP(K131,MERCURY!D$2:D$164,1,FALSE),"Not Found")</f>
        <v>7514735:28857099</v>
      </c>
      <c r="M131" s="163" t="str">
        <f>SACM!F130</f>
        <v>7514735:PALIWODA AIG, ANTHONY</v>
      </c>
      <c r="N131" s="164" t="str">
        <f>_xlfn.IFNA(VLOOKUP(M131,MERCURY!E$2:E$164,1,FALSE),"Not Found")</f>
        <v>7514735:PALIWODA AIG, ANTHONY</v>
      </c>
      <c r="O131" s="163" t="str">
        <f>SACM!G130</f>
        <v>7514735:SULLIVAN AIG, MARLENE</v>
      </c>
      <c r="P131" s="164" t="str">
        <f>_xlfn.IFNA(VLOOKUP(O131,MERCURY!F$2:F$164,1,FALSE),"Not Found")</f>
        <v>7514735:SULLIVAN AIG, MARLENE</v>
      </c>
    </row>
    <row r="132" spans="1:16">
      <c r="A132" s="163">
        <f>SACM!A131</f>
        <v>7514736</v>
      </c>
      <c r="B132" s="164">
        <f>_xlfn.IFNA(VLOOKUP(A132,MERCURY!$AB$2:$AB$164,1,FALSE),"Not Found")</f>
        <v>7514736</v>
      </c>
      <c r="C132" s="163" t="str">
        <f>SACM!B131</f>
        <v>7514736:907,000</v>
      </c>
      <c r="D132" s="164" t="str">
        <f>_xlfn.IFNA(VLOOKUP(C132,MERCURY!$A$2:$A$164,1,FALSE),"Not Found")</f>
        <v>7514736:907,000</v>
      </c>
      <c r="E132" s="163" t="str">
        <f>SACM!C131</f>
        <v>7514736:11/16/2017</v>
      </c>
      <c r="F132" s="164" t="str">
        <f>_xlfn.IFNA(VLOOKUP(E132,MERCURY!B$2:B$164,1,FALSE),"Not Found")</f>
        <v>7514736:11/16/2017</v>
      </c>
      <c r="G132" s="163" t="str">
        <f>SACM!D131</f>
        <v>7514736:8866438400</v>
      </c>
      <c r="H132" s="168" t="str">
        <f>_xlfn.IFNA(VLOOKUP(G132,MERCURY!C$2:C$164,1,FALSE),"Not Found")</f>
        <v>7514736:8866438400</v>
      </c>
      <c r="I132" s="168"/>
      <c r="J132" s="168"/>
      <c r="K132" s="163" t="str">
        <f>SACM!E131</f>
        <v>7514736:28857100</v>
      </c>
      <c r="L132" s="164" t="str">
        <f>_xlfn.IFNA(VLOOKUP(K132,MERCURY!D$2:D$164,1,FALSE),"Not Found")</f>
        <v>7514736:28857100</v>
      </c>
      <c r="M132" s="163" t="str">
        <f>SACM!F131</f>
        <v>7514736:PALIWODA AIG, ANTHONY</v>
      </c>
      <c r="N132" s="164" t="str">
        <f>_xlfn.IFNA(VLOOKUP(M132,MERCURY!E$2:E$164,1,FALSE),"Not Found")</f>
        <v>7514736:PALIWODA AIG, ANTHONY</v>
      </c>
      <c r="O132" s="163" t="str">
        <f>SACM!G131</f>
        <v>7514736:SULLIVAN AIG, MARLENE</v>
      </c>
      <c r="P132" s="164" t="str">
        <f>_xlfn.IFNA(VLOOKUP(O132,MERCURY!F$2:F$164,1,FALSE),"Not Found")</f>
        <v>7514736:SULLIVAN AIG, MARLENE</v>
      </c>
    </row>
    <row r="133" spans="1:16">
      <c r="A133" s="163">
        <f>SACM!A132</f>
        <v>7514737</v>
      </c>
      <c r="B133" s="164">
        <f>_xlfn.IFNA(VLOOKUP(A133,MERCURY!$AB$2:$AB$164,1,FALSE),"Not Found")</f>
        <v>7514737</v>
      </c>
      <c r="C133" s="163" t="str">
        <f>SACM!B132</f>
        <v>7514737:157,000</v>
      </c>
      <c r="D133" s="164" t="str">
        <f>_xlfn.IFNA(VLOOKUP(C133,MERCURY!$A$2:$A$164,1,FALSE),"Not Found")</f>
        <v>7514737:157,000</v>
      </c>
      <c r="E133" s="163" t="str">
        <f>SACM!C132</f>
        <v>7514737:11/16/2017</v>
      </c>
      <c r="F133" s="164" t="str">
        <f>_xlfn.IFNA(VLOOKUP(E133,MERCURY!B$2:B$164,1,FALSE),"Not Found")</f>
        <v>7514737:11/16/2017</v>
      </c>
      <c r="G133" s="163" t="str">
        <f>SACM!D132</f>
        <v>7514737:8866478400</v>
      </c>
      <c r="H133" s="168" t="str">
        <f>_xlfn.IFNA(VLOOKUP(G133,MERCURY!C$2:C$164,1,FALSE),"Not Found")</f>
        <v>7514737:8866478400</v>
      </c>
      <c r="I133" s="168"/>
      <c r="J133" s="168"/>
      <c r="K133" s="163" t="str">
        <f>SACM!E132</f>
        <v>7514737:28857101</v>
      </c>
      <c r="L133" s="164" t="str">
        <f>_xlfn.IFNA(VLOOKUP(K133,MERCURY!D$2:D$164,1,FALSE),"Not Found")</f>
        <v>7514737:28857101</v>
      </c>
      <c r="M133" s="163" t="str">
        <f>SACM!F132</f>
        <v>7514737:PALIWODA AIG, ANTHONY</v>
      </c>
      <c r="N133" s="164" t="str">
        <f>_xlfn.IFNA(VLOOKUP(M133,MERCURY!E$2:E$164,1,FALSE),"Not Found")</f>
        <v>7514737:PALIWODA AIG, ANTHONY</v>
      </c>
      <c r="O133" s="163" t="str">
        <f>SACM!G132</f>
        <v>7514737:SULLIVAN AIG, MARLENE</v>
      </c>
      <c r="P133" s="164" t="str">
        <f>_xlfn.IFNA(VLOOKUP(O133,MERCURY!F$2:F$164,1,FALSE),"Not Found")</f>
        <v>7514737:SULLIVAN AIG, MARLENE</v>
      </c>
    </row>
    <row r="134" spans="1:16">
      <c r="A134" s="163">
        <f>SACM!A133</f>
        <v>7514738</v>
      </c>
      <c r="B134" s="164">
        <f>_xlfn.IFNA(VLOOKUP(A134,MERCURY!$AB$2:$AB$164,1,FALSE),"Not Found")</f>
        <v>7514738</v>
      </c>
      <c r="C134" s="163" t="str">
        <f>SACM!B133</f>
        <v>7514738:74,000</v>
      </c>
      <c r="D134" s="164" t="str">
        <f>_xlfn.IFNA(VLOOKUP(C134,MERCURY!$A$2:$A$164,1,FALSE),"Not Found")</f>
        <v>7514738:74,000</v>
      </c>
      <c r="E134" s="163" t="str">
        <f>SACM!C133</f>
        <v>7514738:11/16/2017</v>
      </c>
      <c r="F134" s="164" t="str">
        <f>_xlfn.IFNA(VLOOKUP(E134,MERCURY!B$2:B$164,1,FALSE),"Not Found")</f>
        <v>7514738:11/16/2017</v>
      </c>
      <c r="G134" s="163" t="str">
        <f>SACM!D133</f>
        <v>7514738:8866518400</v>
      </c>
      <c r="H134" s="168" t="str">
        <f>_xlfn.IFNA(VLOOKUP(G134,MERCURY!C$2:C$164,1,FALSE),"Not Found")</f>
        <v>7514738:8866518400</v>
      </c>
      <c r="I134" s="168"/>
      <c r="J134" s="168"/>
      <c r="K134" s="163" t="str">
        <f>SACM!E133</f>
        <v>7514738:28857102</v>
      </c>
      <c r="L134" s="164" t="str">
        <f>_xlfn.IFNA(VLOOKUP(K134,MERCURY!D$2:D$164,1,FALSE),"Not Found")</f>
        <v>7514738:28857102</v>
      </c>
      <c r="M134" s="163" t="str">
        <f>SACM!F133</f>
        <v>7514738:PALIWODA AIG, ANTHONY</v>
      </c>
      <c r="N134" s="164" t="str">
        <f>_xlfn.IFNA(VLOOKUP(M134,MERCURY!E$2:E$164,1,FALSE),"Not Found")</f>
        <v>7514738:PALIWODA AIG, ANTHONY</v>
      </c>
      <c r="O134" s="163" t="str">
        <f>SACM!G133</f>
        <v>7514738:SULLIVAN AIG, MARLENE</v>
      </c>
      <c r="P134" s="164" t="str">
        <f>_xlfn.IFNA(VLOOKUP(O134,MERCURY!F$2:F$164,1,FALSE),"Not Found")</f>
        <v>7514738:SULLIVAN AIG, MARLENE</v>
      </c>
    </row>
    <row r="135" spans="1:16">
      <c r="A135" s="163">
        <f>SACM!A134</f>
        <v>7514739</v>
      </c>
      <c r="B135" s="164">
        <f>_xlfn.IFNA(VLOOKUP(A135,MERCURY!$AB$2:$AB$164,1,FALSE),"Not Found")</f>
        <v>7514739</v>
      </c>
      <c r="C135" s="163" t="str">
        <f>SACM!B134</f>
        <v>7514739:516,000</v>
      </c>
      <c r="D135" s="164" t="str">
        <f>_xlfn.IFNA(VLOOKUP(C135,MERCURY!$A$2:$A$164,1,FALSE),"Not Found")</f>
        <v>7514739:516,000</v>
      </c>
      <c r="E135" s="163" t="str">
        <f>SACM!C134</f>
        <v>7514739:11/16/2017</v>
      </c>
      <c r="F135" s="164" t="str">
        <f>_xlfn.IFNA(VLOOKUP(E135,MERCURY!B$2:B$164,1,FALSE),"Not Found")</f>
        <v>7514739:11/16/2017</v>
      </c>
      <c r="G135" s="163" t="str">
        <f>SACM!D134</f>
        <v>7514739:P68423</v>
      </c>
      <c r="H135" s="168" t="str">
        <f>_xlfn.IFNA(VLOOKUP(G135,MERCURY!C$2:C$164,1,FALSE),"Not Found")</f>
        <v>7514739:P68423</v>
      </c>
      <c r="I135" s="168"/>
      <c r="J135" s="168"/>
      <c r="K135" s="163" t="str">
        <f>SACM!E134</f>
        <v>7514739:28857103</v>
      </c>
      <c r="L135" s="164" t="str">
        <f>_xlfn.IFNA(VLOOKUP(K135,MERCURY!D$2:D$164,1,FALSE),"Not Found")</f>
        <v>7514739:28857103</v>
      </c>
      <c r="M135" s="163" t="str">
        <f>SACM!F134</f>
        <v>7514739:PALIWODA AIG, ANTHONY</v>
      </c>
      <c r="N135" s="164" t="str">
        <f>_xlfn.IFNA(VLOOKUP(M135,MERCURY!E$2:E$164,1,FALSE),"Not Found")</f>
        <v>7514739:PALIWODA AIG, ANTHONY</v>
      </c>
      <c r="O135" s="163" t="str">
        <f>SACM!G134</f>
        <v>7514739:SULLIVAN AIG, MARLENE</v>
      </c>
      <c r="P135" s="164" t="str">
        <f>_xlfn.IFNA(VLOOKUP(O135,MERCURY!F$2:F$164,1,FALSE),"Not Found")</f>
        <v>7514739:SULLIVAN AIG, MARLENE</v>
      </c>
    </row>
    <row r="136" spans="1:16">
      <c r="A136" s="163">
        <f>SACM!A135</f>
        <v>7514740</v>
      </c>
      <c r="B136" s="164">
        <f>_xlfn.IFNA(VLOOKUP(A136,MERCURY!$AB$2:$AB$164,1,FALSE),"Not Found")</f>
        <v>7514740</v>
      </c>
      <c r="C136" s="163" t="str">
        <f>SACM!B135</f>
        <v>7514740:1,615,000</v>
      </c>
      <c r="D136" s="164" t="str">
        <f>_xlfn.IFNA(VLOOKUP(C136,MERCURY!$A$2:$A$164,1,FALSE),"Not Found")</f>
        <v>7514740:1,615,000</v>
      </c>
      <c r="E136" s="163" t="str">
        <f>SACM!C135</f>
        <v>7514740:11/16/2017</v>
      </c>
      <c r="F136" s="164" t="str">
        <f>_xlfn.IFNA(VLOOKUP(E136,MERCURY!B$2:B$164,1,FALSE),"Not Found")</f>
        <v>7514740:11/16/2017</v>
      </c>
      <c r="G136" s="163" t="str">
        <f>SACM!D135</f>
        <v>7514740:P68430</v>
      </c>
      <c r="H136" s="168" t="str">
        <f>_xlfn.IFNA(VLOOKUP(G136,MERCURY!C$2:C$164,1,FALSE),"Not Found")</f>
        <v>7514740:P68430</v>
      </c>
      <c r="I136" s="168"/>
      <c r="J136" s="168"/>
      <c r="K136" s="163" t="str">
        <f>SACM!E135</f>
        <v>7514740:28857106</v>
      </c>
      <c r="L136" s="164" t="str">
        <f>_xlfn.IFNA(VLOOKUP(K136,MERCURY!D$2:D$164,1,FALSE),"Not Found")</f>
        <v>7514740:28857106</v>
      </c>
      <c r="M136" s="163" t="str">
        <f>SACM!F135</f>
        <v>7514740:PALIWODA AIG, ANTHONY</v>
      </c>
      <c r="N136" s="164" t="str">
        <f>_xlfn.IFNA(VLOOKUP(M136,MERCURY!E$2:E$164,1,FALSE),"Not Found")</f>
        <v>7514740:PALIWODA AIG, ANTHONY</v>
      </c>
      <c r="O136" s="163" t="str">
        <f>SACM!G135</f>
        <v>7514740:SULLIVAN AIG, MARLENE</v>
      </c>
      <c r="P136" s="164" t="str">
        <f>_xlfn.IFNA(VLOOKUP(O136,MERCURY!F$2:F$164,1,FALSE),"Not Found")</f>
        <v>7514740:SULLIVAN AIG, MARLENE</v>
      </c>
    </row>
    <row r="137" spans="1:16">
      <c r="A137" s="163">
        <f>SACM!A136</f>
        <v>7514741</v>
      </c>
      <c r="B137" s="164">
        <f>_xlfn.IFNA(VLOOKUP(A137,MERCURY!$AB$2:$AB$164,1,FALSE),"Not Found")</f>
        <v>7514741</v>
      </c>
      <c r="C137" s="163" t="str">
        <f>SACM!B136</f>
        <v>7514741:173,000</v>
      </c>
      <c r="D137" s="164" t="str">
        <f>_xlfn.IFNA(VLOOKUP(C137,MERCURY!$A$2:$A$164,1,FALSE),"Not Found")</f>
        <v>7514741:173,000</v>
      </c>
      <c r="E137" s="163" t="str">
        <f>SACM!C136</f>
        <v>7514741:11/16/2017</v>
      </c>
      <c r="F137" s="164" t="str">
        <f>_xlfn.IFNA(VLOOKUP(E137,MERCURY!B$2:B$164,1,FALSE),"Not Found")</f>
        <v>7514741:11/16/2017</v>
      </c>
      <c r="G137" s="163" t="str">
        <f>SACM!D136</f>
        <v>7514741:P68433</v>
      </c>
      <c r="H137" s="168" t="str">
        <f>_xlfn.IFNA(VLOOKUP(G137,MERCURY!C$2:C$164,1,FALSE),"Not Found")</f>
        <v>7514741:P68433</v>
      </c>
      <c r="I137" s="168"/>
      <c r="J137" s="168"/>
      <c r="K137" s="163" t="str">
        <f>SACM!E136</f>
        <v>7514741:28857107</v>
      </c>
      <c r="L137" s="164" t="str">
        <f>_xlfn.IFNA(VLOOKUP(K137,MERCURY!D$2:D$164,1,FALSE),"Not Found")</f>
        <v>7514741:28857107</v>
      </c>
      <c r="M137" s="163" t="str">
        <f>SACM!F136</f>
        <v>7514741:PALIWODA AIG, ANTHONY</v>
      </c>
      <c r="N137" s="164" t="str">
        <f>_xlfn.IFNA(VLOOKUP(M137,MERCURY!E$2:E$164,1,FALSE),"Not Found")</f>
        <v>7514741:PALIWODA AIG, ANTHONY</v>
      </c>
      <c r="O137" s="163" t="str">
        <f>SACM!G136</f>
        <v>7514741:SULLIVAN AIG, MARLENE</v>
      </c>
      <c r="P137" s="164" t="str">
        <f>_xlfn.IFNA(VLOOKUP(O137,MERCURY!F$2:F$164,1,FALSE),"Not Found")</f>
        <v>7514741:SULLIVAN AIG, MARLENE</v>
      </c>
    </row>
    <row r="138" spans="1:16">
      <c r="A138" s="163">
        <f>SACM!A137</f>
        <v>7514742</v>
      </c>
      <c r="B138" s="164">
        <f>_xlfn.IFNA(VLOOKUP(A138,MERCURY!$AB$2:$AB$164,1,FALSE),"Not Found")</f>
        <v>7514742</v>
      </c>
      <c r="C138" s="163" t="str">
        <f>SACM!B137</f>
        <v>7514742:14,969,000</v>
      </c>
      <c r="D138" s="164" t="str">
        <f>_xlfn.IFNA(VLOOKUP(C138,MERCURY!$A$2:$A$164,1,FALSE),"Not Found")</f>
        <v>7514742:14,969,000</v>
      </c>
      <c r="E138" s="163" t="str">
        <f>SACM!C137</f>
        <v>7514742:11/16/2017</v>
      </c>
      <c r="F138" s="164" t="str">
        <f>_xlfn.IFNA(VLOOKUP(E138,MERCURY!B$2:B$164,1,FALSE),"Not Found")</f>
        <v>7514742:11/16/2017</v>
      </c>
      <c r="G138" s="163" t="str">
        <f>SACM!D137</f>
        <v>7514742:PA1A</v>
      </c>
      <c r="H138" s="168" t="str">
        <f>_xlfn.IFNA(VLOOKUP(G138,MERCURY!C$2:C$164,1,FALSE),"Not Found")</f>
        <v>7514742:PA1A</v>
      </c>
      <c r="I138" s="168"/>
      <c r="J138" s="168"/>
      <c r="K138" s="163" t="str">
        <f>SACM!E137</f>
        <v>7514742:28857108</v>
      </c>
      <c r="L138" s="164" t="str">
        <f>_xlfn.IFNA(VLOOKUP(K138,MERCURY!D$2:D$164,1,FALSE),"Not Found")</f>
        <v>7514742:28857108</v>
      </c>
      <c r="M138" s="163" t="str">
        <f>SACM!F137</f>
        <v>7514742:PALIWODA AIG, ANTHONY</v>
      </c>
      <c r="N138" s="164" t="str">
        <f>_xlfn.IFNA(VLOOKUP(M138,MERCURY!E$2:E$164,1,FALSE),"Not Found")</f>
        <v>7514742:PALIWODA AIG, ANTHONY</v>
      </c>
      <c r="O138" s="163" t="str">
        <f>SACM!G137</f>
        <v>7514742:SULLIVAN AIG, MARLENE</v>
      </c>
      <c r="P138" s="164" t="str">
        <f>_xlfn.IFNA(VLOOKUP(O138,MERCURY!F$2:F$164,1,FALSE),"Not Found")</f>
        <v>7514742:SULLIVAN AIG, MARLENE</v>
      </c>
    </row>
    <row r="139" spans="1:16">
      <c r="A139" s="163">
        <f>SACM!A138</f>
        <v>7514743</v>
      </c>
      <c r="B139" s="164">
        <f>_xlfn.IFNA(VLOOKUP(A139,MERCURY!$AB$2:$AB$164,1,FALSE),"Not Found")</f>
        <v>7514743</v>
      </c>
      <c r="C139" s="163" t="str">
        <f>SACM!B138</f>
        <v>7514743:6,255,000</v>
      </c>
      <c r="D139" s="164" t="str">
        <f>_xlfn.IFNA(VLOOKUP(C139,MERCURY!$A$2:$A$164,1,FALSE),"Not Found")</f>
        <v>7514743:6,255,000</v>
      </c>
      <c r="E139" s="163" t="str">
        <f>SACM!C138</f>
        <v>7514743:11/16/2017</v>
      </c>
      <c r="F139" s="164" t="str">
        <f>_xlfn.IFNA(VLOOKUP(E139,MERCURY!B$2:B$164,1,FALSE),"Not Found")</f>
        <v>7514743:11/16/2017</v>
      </c>
      <c r="G139" s="163" t="str">
        <f>SACM!D138</f>
        <v>7514743:PA1A</v>
      </c>
      <c r="H139" s="168" t="str">
        <f>_xlfn.IFNA(VLOOKUP(G139,MERCURY!C$2:C$164,1,FALSE),"Not Found")</f>
        <v>7514743:PA1A</v>
      </c>
      <c r="I139" s="168"/>
      <c r="J139" s="168"/>
      <c r="K139" s="163" t="str">
        <f>SACM!E138</f>
        <v>7514743:28857109</v>
      </c>
      <c r="L139" s="164" t="str">
        <f>_xlfn.IFNA(VLOOKUP(K139,MERCURY!D$2:D$164,1,FALSE),"Not Found")</f>
        <v>7514743:28857109</v>
      </c>
      <c r="M139" s="163" t="str">
        <f>SACM!F138</f>
        <v>7514743:PALIWODA AIG, ANTHONY</v>
      </c>
      <c r="N139" s="164" t="str">
        <f>_xlfn.IFNA(VLOOKUP(M139,MERCURY!E$2:E$164,1,FALSE),"Not Found")</f>
        <v>7514743:PALIWODA AIG, ANTHONY</v>
      </c>
      <c r="O139" s="163" t="str">
        <f>SACM!G138</f>
        <v>7514743:SULLIVAN AIG, MARLENE</v>
      </c>
      <c r="P139" s="164" t="str">
        <f>_xlfn.IFNA(VLOOKUP(O139,MERCURY!F$2:F$164,1,FALSE),"Not Found")</f>
        <v>7514743:SULLIVAN AIG, MARLENE</v>
      </c>
    </row>
    <row r="140" spans="1:16">
      <c r="A140" s="163">
        <f>SACM!A139</f>
        <v>7514744</v>
      </c>
      <c r="B140" s="164">
        <f>_xlfn.IFNA(VLOOKUP(A140,MERCURY!$AB$2:$AB$164,1,FALSE),"Not Found")</f>
        <v>7514744</v>
      </c>
      <c r="C140" s="163" t="str">
        <f>SACM!B139</f>
        <v>7514744:27,431,000</v>
      </c>
      <c r="D140" s="164" t="str">
        <f>_xlfn.IFNA(VLOOKUP(C140,MERCURY!$A$2:$A$164,1,FALSE),"Not Found")</f>
        <v>7514744:27,431,000</v>
      </c>
      <c r="E140" s="163" t="str">
        <f>SACM!C139</f>
        <v>7514744:11/16/2017</v>
      </c>
      <c r="F140" s="164" t="str">
        <f>_xlfn.IFNA(VLOOKUP(E140,MERCURY!B$2:B$164,1,FALSE),"Not Found")</f>
        <v>7514744:11/16/2017</v>
      </c>
      <c r="G140" s="163" t="str">
        <f>SACM!D139</f>
        <v>7514744:PA1A</v>
      </c>
      <c r="H140" s="168" t="str">
        <f>_xlfn.IFNA(VLOOKUP(G140,MERCURY!C$2:C$164,1,FALSE),"Not Found")</f>
        <v>7514744:PA1A</v>
      </c>
      <c r="I140" s="168"/>
      <c r="J140" s="168"/>
      <c r="K140" s="163" t="str">
        <f>SACM!E139</f>
        <v>7514744:28857110</v>
      </c>
      <c r="L140" s="164" t="str">
        <f>_xlfn.IFNA(VLOOKUP(K140,MERCURY!D$2:D$164,1,FALSE),"Not Found")</f>
        <v>7514744:28857110</v>
      </c>
      <c r="M140" s="163" t="str">
        <f>SACM!F139</f>
        <v>7514744:PALIWODA AIG, ANTHONY</v>
      </c>
      <c r="N140" s="164" t="str">
        <f>_xlfn.IFNA(VLOOKUP(M140,MERCURY!E$2:E$164,1,FALSE),"Not Found")</f>
        <v>7514744:PALIWODA AIG, ANTHONY</v>
      </c>
      <c r="O140" s="163" t="str">
        <f>SACM!G139</f>
        <v>7514744:SULLIVAN AIG, MARLENE</v>
      </c>
      <c r="P140" s="164" t="str">
        <f>_xlfn.IFNA(VLOOKUP(O140,MERCURY!F$2:F$164,1,FALSE),"Not Found")</f>
        <v>7514744:SULLIVAN AIG, MARLENE</v>
      </c>
    </row>
    <row r="141" spans="1:16">
      <c r="A141" s="163">
        <f>SACM!A140</f>
        <v>7514823</v>
      </c>
      <c r="B141" s="164">
        <f>_xlfn.IFNA(VLOOKUP(A141,MERCURY!$AB$2:$AB$164,1,FALSE),"Not Found")</f>
        <v>7514823</v>
      </c>
      <c r="C141" s="163" t="str">
        <f>SACM!B140</f>
        <v>7514823:3,000,000</v>
      </c>
      <c r="D141" s="164" t="str">
        <f>_xlfn.IFNA(VLOOKUP(C141,MERCURY!$A$2:$A$164,1,FALSE),"Not Found")</f>
        <v>7514823:3,000,000</v>
      </c>
      <c r="E141" s="163" t="str">
        <f>SACM!C140</f>
        <v>7514823:11/16/2017</v>
      </c>
      <c r="F141" s="164" t="str">
        <f>_xlfn.IFNA(VLOOKUP(E141,MERCURY!B$2:B$164,1,FALSE),"Not Found")</f>
        <v>7514823:11/16/2017</v>
      </c>
      <c r="G141" s="163" t="str">
        <f>SACM!D140</f>
        <v>7514823:8900416084</v>
      </c>
      <c r="H141" s="168" t="str">
        <f>_xlfn.IFNA(VLOOKUP(G141,MERCURY!C$2:C$164,1,FALSE),"Not Found")</f>
        <v>7514823:8900416084</v>
      </c>
      <c r="I141" s="168"/>
      <c r="J141" s="168"/>
      <c r="K141" s="163" t="str">
        <f>SACM!E140</f>
        <v>7514823:28857550</v>
      </c>
      <c r="L141" s="164" t="str">
        <f>_xlfn.IFNA(VLOOKUP(K141,MERCURY!D$2:D$164,1,FALSE),"Not Found")</f>
        <v>7514823:28857550</v>
      </c>
      <c r="M141" s="163" t="str">
        <f>SACM!F140</f>
        <v>7514823:TEWS AIG, GRACE</v>
      </c>
      <c r="N141" s="164" t="str">
        <f>_xlfn.IFNA(VLOOKUP(M141,MERCURY!E$2:E$164,1,FALSE),"Not Found")</f>
        <v>7514823:TEWS AIG, GRACE</v>
      </c>
      <c r="O141" s="163" t="str">
        <f>SACM!G140</f>
        <v>7514823:FRENKEL, LUCIANA</v>
      </c>
      <c r="P141" s="164" t="str">
        <f>_xlfn.IFNA(VLOOKUP(O141,MERCURY!F$2:F$164,1,FALSE),"Not Found")</f>
        <v>7514823:FRENKEL, LUCIANA</v>
      </c>
    </row>
    <row r="142" spans="1:16">
      <c r="A142" s="163">
        <f>SACM!A141</f>
        <v>7515068</v>
      </c>
      <c r="B142" s="164">
        <f>_xlfn.IFNA(VLOOKUP(A142,MERCURY!$AB$2:$AB$164,1,FALSE),"Not Found")</f>
        <v>7515068</v>
      </c>
      <c r="C142" s="163" t="str">
        <f>SACM!B141</f>
        <v>7515068:12,000,000</v>
      </c>
      <c r="D142" s="164" t="str">
        <f>_xlfn.IFNA(VLOOKUP(C142,MERCURY!$A$2:$A$164,1,FALSE),"Not Found")</f>
        <v>7515068:12,000,000</v>
      </c>
      <c r="E142" s="163" t="str">
        <f>SACM!C141</f>
        <v>7515068:11/16/2017</v>
      </c>
      <c r="F142" s="164" t="str">
        <f>_xlfn.IFNA(VLOOKUP(E142,MERCURY!B$2:B$164,1,FALSE),"Not Found")</f>
        <v>7515068:11/16/2017</v>
      </c>
      <c r="G142" s="163" t="str">
        <f>SACM!D141</f>
        <v>7515068:PA1O</v>
      </c>
      <c r="H142" s="168" t="str">
        <f>_xlfn.IFNA(VLOOKUP(G142,MERCURY!C$2:C$164,1,FALSE),"Not Found")</f>
        <v>7515068:PA1O</v>
      </c>
      <c r="I142" s="168"/>
      <c r="J142" s="168"/>
      <c r="K142" s="163" t="str">
        <f>SACM!E141</f>
        <v>7515068:28857896</v>
      </c>
      <c r="L142" s="164" t="str">
        <f>_xlfn.IFNA(VLOOKUP(K142,MERCURY!D$2:D$164,1,FALSE),"Not Found")</f>
        <v>7515068:28857896</v>
      </c>
      <c r="M142" s="163" t="str">
        <f>SACM!F141</f>
        <v>7515068:ENG, KEITH</v>
      </c>
      <c r="N142" s="164" t="str">
        <f>_xlfn.IFNA(VLOOKUP(M142,MERCURY!E$2:E$164,1,FALSE),"Not Found")</f>
        <v>7515068:ENG, KEITH</v>
      </c>
      <c r="O142" s="163" t="str">
        <f>SACM!G141</f>
        <v>7515068:HOLMES, JOHN</v>
      </c>
      <c r="P142" s="164" t="str">
        <f>_xlfn.IFNA(VLOOKUP(O142,MERCURY!F$2:F$164,1,FALSE),"Not Found")</f>
        <v>7515068:HOLMES, JOHN</v>
      </c>
    </row>
    <row r="143" spans="1:16">
      <c r="A143" s="163">
        <f>SACM!A142</f>
        <v>7515070</v>
      </c>
      <c r="B143" s="164">
        <f>_xlfn.IFNA(VLOOKUP(A143,MERCURY!$AB$2:$AB$164,1,FALSE),"Not Found")</f>
        <v>7515070</v>
      </c>
      <c r="C143" s="163" t="str">
        <f>SACM!B142</f>
        <v>7515070:11,600,000</v>
      </c>
      <c r="D143" s="164" t="str">
        <f>_xlfn.IFNA(VLOOKUP(C143,MERCURY!$A$2:$A$164,1,FALSE),"Not Found")</f>
        <v>7515070:11,600,000</v>
      </c>
      <c r="E143" s="163" t="str">
        <f>SACM!C142</f>
        <v>7515070:11/16/2017</v>
      </c>
      <c r="F143" s="164" t="str">
        <f>_xlfn.IFNA(VLOOKUP(E143,MERCURY!B$2:B$164,1,FALSE),"Not Found")</f>
        <v>7515070:11/16/2017</v>
      </c>
      <c r="G143" s="163" t="str">
        <f>SACM!D142</f>
        <v>7515070:PA1O</v>
      </c>
      <c r="H143" s="168" t="str">
        <f>_xlfn.IFNA(VLOOKUP(G143,MERCURY!C$2:C$164,1,FALSE),"Not Found")</f>
        <v>7515070:PA1O</v>
      </c>
      <c r="I143" s="168"/>
      <c r="J143" s="168"/>
      <c r="K143" s="163" t="str">
        <f>SACM!E142</f>
        <v>7515070:28857821</v>
      </c>
      <c r="L143" s="164" t="str">
        <f>_xlfn.IFNA(VLOOKUP(K143,MERCURY!D$2:D$164,1,FALSE),"Not Found")</f>
        <v>7515070:28857821</v>
      </c>
      <c r="M143" s="163" t="str">
        <f>SACM!F142</f>
        <v>7515070:FRENKEL, LUCIANA</v>
      </c>
      <c r="N143" s="164" t="str">
        <f>_xlfn.IFNA(VLOOKUP(M143,MERCURY!E$2:E$164,1,FALSE),"Not Found")</f>
        <v>7515070:FRENKEL, LUCIANA</v>
      </c>
      <c r="O143" s="163" t="str">
        <f>SACM!G142</f>
        <v>7515070:HOLMES, JOHN</v>
      </c>
      <c r="P143" s="164" t="str">
        <f>_xlfn.IFNA(VLOOKUP(O143,MERCURY!F$2:F$164,1,FALSE),"Not Found")</f>
        <v>7515070:HOLMES, JOHN</v>
      </c>
    </row>
    <row r="144" spans="1:16">
      <c r="A144" s="163">
        <f>SACM!A143</f>
        <v>7515072</v>
      </c>
      <c r="B144" s="164">
        <f>_xlfn.IFNA(VLOOKUP(A144,MERCURY!$AB$2:$AB$164,1,FALSE),"Not Found")</f>
        <v>7515072</v>
      </c>
      <c r="C144" s="163" t="str">
        <f>SACM!B143</f>
        <v>7515072:11,000,000</v>
      </c>
      <c r="D144" s="164" t="str">
        <f>_xlfn.IFNA(VLOOKUP(C144,MERCURY!$A$2:$A$164,1,FALSE),"Not Found")</f>
        <v>7515072:11,000,000</v>
      </c>
      <c r="E144" s="163" t="str">
        <f>SACM!C143</f>
        <v>7515072:11/16/2017</v>
      </c>
      <c r="F144" s="164" t="str">
        <f>_xlfn.IFNA(VLOOKUP(E144,MERCURY!B$2:B$164,1,FALSE),"Not Found")</f>
        <v>7515072:11/16/2017</v>
      </c>
      <c r="G144" s="163" t="str">
        <f>SACM!D143</f>
        <v>7515072:PA1O</v>
      </c>
      <c r="H144" s="168" t="str">
        <f>_xlfn.IFNA(VLOOKUP(G144,MERCURY!C$2:C$164,1,FALSE),"Not Found")</f>
        <v>7515072:PA1O</v>
      </c>
      <c r="I144" s="168"/>
      <c r="J144" s="168"/>
      <c r="K144" s="163" t="str">
        <f>SACM!E143</f>
        <v>7515072:28857751</v>
      </c>
      <c r="L144" s="164" t="str">
        <f>_xlfn.IFNA(VLOOKUP(K144,MERCURY!D$2:D$164,1,FALSE),"Not Found")</f>
        <v>7515072:28857751</v>
      </c>
      <c r="M144" s="163" t="str">
        <f>SACM!F143</f>
        <v>7515072:FRENKEL, LUCIANA</v>
      </c>
      <c r="N144" s="164" t="str">
        <f>_xlfn.IFNA(VLOOKUP(M144,MERCURY!E$2:E$164,1,FALSE),"Not Found")</f>
        <v>7515072:FRENKEL, LUCIANA</v>
      </c>
      <c r="O144" s="163" t="str">
        <f>SACM!G143</f>
        <v>7515072:HOLMES, JOHN</v>
      </c>
      <c r="P144" s="164" t="str">
        <f>_xlfn.IFNA(VLOOKUP(O144,MERCURY!F$2:F$164,1,FALSE),"Not Found")</f>
        <v>7515072:HOLMES, JOHN</v>
      </c>
    </row>
    <row r="145" spans="1:16">
      <c r="A145" s="163">
        <f>SACM!A144</f>
        <v>7515074</v>
      </c>
      <c r="B145" s="164">
        <f>_xlfn.IFNA(VLOOKUP(A145,MERCURY!$AB$2:$AB$164,1,FALSE),"Not Found")</f>
        <v>7515074</v>
      </c>
      <c r="C145" s="163" t="str">
        <f>SACM!B144</f>
        <v>7515074:11,000,000</v>
      </c>
      <c r="D145" s="164" t="str">
        <f>_xlfn.IFNA(VLOOKUP(C145,MERCURY!$A$2:$A$164,1,FALSE),"Not Found")</f>
        <v>7515074:11,000,000</v>
      </c>
      <c r="E145" s="163" t="str">
        <f>SACM!C144</f>
        <v>7515074:11/16/2017</v>
      </c>
      <c r="F145" s="164" t="str">
        <f>_xlfn.IFNA(VLOOKUP(E145,MERCURY!B$2:B$164,1,FALSE),"Not Found")</f>
        <v>7515074:11/16/2017</v>
      </c>
      <c r="G145" s="163" t="str">
        <f>SACM!D144</f>
        <v>7515074:PA1O</v>
      </c>
      <c r="H145" s="168" t="str">
        <f>_xlfn.IFNA(VLOOKUP(G145,MERCURY!C$2:C$164,1,FALSE),"Not Found")</f>
        <v>7515074:PA1O</v>
      </c>
      <c r="I145" s="168"/>
      <c r="J145" s="168"/>
      <c r="K145" s="163" t="str">
        <f>SACM!E144</f>
        <v>7515074:28857752</v>
      </c>
      <c r="L145" s="164" t="str">
        <f>_xlfn.IFNA(VLOOKUP(K145,MERCURY!D$2:D$164,1,FALSE),"Not Found")</f>
        <v>7515074:28857752</v>
      </c>
      <c r="M145" s="163" t="str">
        <f>SACM!F144</f>
        <v>7515074:FRENKEL, LUCIANA</v>
      </c>
      <c r="N145" s="164" t="str">
        <f>_xlfn.IFNA(VLOOKUP(M145,MERCURY!E$2:E$164,1,FALSE),"Not Found")</f>
        <v>7515074:FRENKEL, LUCIANA</v>
      </c>
      <c r="O145" s="163" t="str">
        <f>SACM!G144</f>
        <v>7515074:HOLMES, JOHN</v>
      </c>
      <c r="P145" s="164" t="str">
        <f>_xlfn.IFNA(VLOOKUP(O145,MERCURY!F$2:F$164,1,FALSE),"Not Found")</f>
        <v>7515074:HOLMES, JOHN</v>
      </c>
    </row>
    <row r="146" spans="1:16">
      <c r="A146" s="163">
        <f>SACM!A145</f>
        <v>7515076</v>
      </c>
      <c r="B146" s="164">
        <f>_xlfn.IFNA(VLOOKUP(A146,MERCURY!$AB$2:$AB$164,1,FALSE),"Not Found")</f>
        <v>7515076</v>
      </c>
      <c r="C146" s="163" t="str">
        <f>SACM!B145</f>
        <v>7515076:12,000,000</v>
      </c>
      <c r="D146" s="164" t="str">
        <f>_xlfn.IFNA(VLOOKUP(C146,MERCURY!$A$2:$A$164,1,FALSE),"Not Found")</f>
        <v>7515076:12,000,000</v>
      </c>
      <c r="E146" s="163" t="str">
        <f>SACM!C145</f>
        <v>7515076:11/16/2017</v>
      </c>
      <c r="F146" s="164" t="str">
        <f>_xlfn.IFNA(VLOOKUP(E146,MERCURY!B$2:B$164,1,FALSE),"Not Found")</f>
        <v>7515076:11/16/2017</v>
      </c>
      <c r="G146" s="163" t="str">
        <f>SACM!D145</f>
        <v>7515076:PA1O</v>
      </c>
      <c r="H146" s="168" t="str">
        <f>_xlfn.IFNA(VLOOKUP(G146,MERCURY!C$2:C$164,1,FALSE),"Not Found")</f>
        <v>7515076:PA1O</v>
      </c>
      <c r="I146" s="168"/>
      <c r="J146" s="168"/>
      <c r="K146" s="163" t="str">
        <f>SACM!E145</f>
        <v>7515076:28858167</v>
      </c>
      <c r="L146" s="164" t="str">
        <f>_xlfn.IFNA(VLOOKUP(K146,MERCURY!D$2:D$164,1,FALSE),"Not Found")</f>
        <v>7515076:28858167</v>
      </c>
      <c r="M146" s="163" t="str">
        <f>SACM!F145</f>
        <v>7515076:STEENHUISEN AIG, ERIC</v>
      </c>
      <c r="N146" s="164" t="str">
        <f>_xlfn.IFNA(VLOOKUP(M146,MERCURY!E$2:E$164,1,FALSE),"Not Found")</f>
        <v>7515076:STEENHUISEN AIG, ERIC</v>
      </c>
      <c r="O146" s="163" t="str">
        <f>SACM!G145</f>
        <v>7515076:HOLMES, JOHN</v>
      </c>
      <c r="P146" s="164" t="str">
        <f>_xlfn.IFNA(VLOOKUP(O146,MERCURY!F$2:F$164,1,FALSE),"Not Found")</f>
        <v>7515076:HOLMES, JOHN</v>
      </c>
    </row>
    <row r="147" spans="1:16">
      <c r="A147" s="163">
        <f>SACM!A146</f>
        <v>7515078</v>
      </c>
      <c r="B147" s="164">
        <f>_xlfn.IFNA(VLOOKUP(A147,MERCURY!$AB$2:$AB$164,1,FALSE),"Not Found")</f>
        <v>7515078</v>
      </c>
      <c r="C147" s="163" t="str">
        <f>SACM!B146</f>
        <v>7515078:11,000,000</v>
      </c>
      <c r="D147" s="164" t="str">
        <f>_xlfn.IFNA(VLOOKUP(C147,MERCURY!$A$2:$A$164,1,FALSE),"Not Found")</f>
        <v>7515078:11,000,000</v>
      </c>
      <c r="E147" s="163" t="str">
        <f>SACM!C146</f>
        <v>7515078:11/16/2017</v>
      </c>
      <c r="F147" s="164" t="str">
        <f>_xlfn.IFNA(VLOOKUP(E147,MERCURY!B$2:B$164,1,FALSE),"Not Found")</f>
        <v>7515078:11/16/2017</v>
      </c>
      <c r="G147" s="163" t="str">
        <f>SACM!D146</f>
        <v>7515078:PA1O</v>
      </c>
      <c r="H147" s="168" t="str">
        <f>_xlfn.IFNA(VLOOKUP(G147,MERCURY!C$2:C$164,1,FALSE),"Not Found")</f>
        <v>7515078:PA1O</v>
      </c>
      <c r="I147" s="168"/>
      <c r="J147" s="168"/>
      <c r="K147" s="163" t="str">
        <f>SACM!E146</f>
        <v>7515078:28857753</v>
      </c>
      <c r="L147" s="164" t="str">
        <f>_xlfn.IFNA(VLOOKUP(K147,MERCURY!D$2:D$164,1,FALSE),"Not Found")</f>
        <v>7515078:28857753</v>
      </c>
      <c r="M147" s="163" t="str">
        <f>SACM!F146</f>
        <v>7515078:FRENKEL, LUCIANA</v>
      </c>
      <c r="N147" s="164" t="str">
        <f>_xlfn.IFNA(VLOOKUP(M147,MERCURY!E$2:E$164,1,FALSE),"Not Found")</f>
        <v>7515078:FRENKEL, LUCIANA</v>
      </c>
      <c r="O147" s="163" t="str">
        <f>SACM!G146</f>
        <v>7515078:HOLMES, JOHN</v>
      </c>
      <c r="P147" s="164" t="str">
        <f>_xlfn.IFNA(VLOOKUP(O147,MERCURY!F$2:F$164,1,FALSE),"Not Found")</f>
        <v>7515078:HOLMES, JOHN</v>
      </c>
    </row>
    <row r="148" spans="1:16">
      <c r="A148" s="163">
        <f>SACM!A147</f>
        <v>7515080</v>
      </c>
      <c r="B148" s="164">
        <f>_xlfn.IFNA(VLOOKUP(A148,MERCURY!$AB$2:$AB$164,1,FALSE),"Not Found")</f>
        <v>7515080</v>
      </c>
      <c r="C148" s="163" t="str">
        <f>SACM!B147</f>
        <v>7515080:11,500,000</v>
      </c>
      <c r="D148" s="164" t="str">
        <f>_xlfn.IFNA(VLOOKUP(C148,MERCURY!$A$2:$A$164,1,FALSE),"Not Found")</f>
        <v>7515080:11,500,000</v>
      </c>
      <c r="E148" s="163" t="str">
        <f>SACM!C147</f>
        <v>7515080:11/16/2017</v>
      </c>
      <c r="F148" s="164" t="str">
        <f>_xlfn.IFNA(VLOOKUP(E148,MERCURY!B$2:B$164,1,FALSE),"Not Found")</f>
        <v>7515080:11/16/2017</v>
      </c>
      <c r="G148" s="163" t="str">
        <f>SACM!D147</f>
        <v>7515080:PA1O</v>
      </c>
      <c r="H148" s="168" t="str">
        <f>_xlfn.IFNA(VLOOKUP(G148,MERCURY!C$2:C$164,1,FALSE),"Not Found")</f>
        <v>7515080:PA1O</v>
      </c>
      <c r="I148" s="168"/>
      <c r="J148" s="168"/>
      <c r="K148" s="163" t="str">
        <f>SACM!E147</f>
        <v>7515080:28857750</v>
      </c>
      <c r="L148" s="164" t="str">
        <f>_xlfn.IFNA(VLOOKUP(K148,MERCURY!D$2:D$164,1,FALSE),"Not Found")</f>
        <v>7515080:28857750</v>
      </c>
      <c r="M148" s="163" t="str">
        <f>SACM!F147</f>
        <v>7515080:FRENKEL, LUCIANA</v>
      </c>
      <c r="N148" s="164" t="str">
        <f>_xlfn.IFNA(VLOOKUP(M148,MERCURY!E$2:E$164,1,FALSE),"Not Found")</f>
        <v>7515080:FRENKEL, LUCIANA</v>
      </c>
      <c r="O148" s="163" t="str">
        <f>SACM!G147</f>
        <v>7515080:HOLMES, JOHN</v>
      </c>
      <c r="P148" s="164" t="str">
        <f>_xlfn.IFNA(VLOOKUP(O148,MERCURY!F$2:F$164,1,FALSE),"Not Found")</f>
        <v>7515080:HOLMES, JOHN</v>
      </c>
    </row>
    <row r="149" spans="1:16">
      <c r="A149" s="163">
        <f>SACM!A148</f>
        <v>7515082</v>
      </c>
      <c r="B149" s="164">
        <f>_xlfn.IFNA(VLOOKUP(A149,MERCURY!$AB$2:$AB$164,1,FALSE),"Not Found")</f>
        <v>7515082</v>
      </c>
      <c r="C149" s="163" t="str">
        <f>SACM!B148</f>
        <v>7515082:11,000,000</v>
      </c>
      <c r="D149" s="164" t="str">
        <f>_xlfn.IFNA(VLOOKUP(C149,MERCURY!$A$2:$A$164,1,FALSE),"Not Found")</f>
        <v>7515082:11,000,000</v>
      </c>
      <c r="E149" s="163" t="str">
        <f>SACM!C148</f>
        <v>7515082:11/16/2017</v>
      </c>
      <c r="F149" s="164" t="str">
        <f>_xlfn.IFNA(VLOOKUP(E149,MERCURY!B$2:B$164,1,FALSE),"Not Found")</f>
        <v>7515082:11/16/2017</v>
      </c>
      <c r="G149" s="163" t="str">
        <f>SACM!D148</f>
        <v>7515082:PA1O</v>
      </c>
      <c r="H149" s="168" t="str">
        <f>_xlfn.IFNA(VLOOKUP(G149,MERCURY!C$2:C$164,1,FALSE),"Not Found")</f>
        <v>7515082:PA1O</v>
      </c>
      <c r="I149" s="168"/>
      <c r="J149" s="168"/>
      <c r="K149" s="163" t="str">
        <f>SACM!E148</f>
        <v>7515082:28857754</v>
      </c>
      <c r="L149" s="164" t="str">
        <f>_xlfn.IFNA(VLOOKUP(K149,MERCURY!D$2:D$164,1,FALSE),"Not Found")</f>
        <v>7515082:28857754</v>
      </c>
      <c r="M149" s="163" t="str">
        <f>SACM!F148</f>
        <v>7515082:FRENKEL, LUCIANA</v>
      </c>
      <c r="N149" s="164" t="str">
        <f>_xlfn.IFNA(VLOOKUP(M149,MERCURY!E$2:E$164,1,FALSE),"Not Found")</f>
        <v>7515082:FRENKEL, LUCIANA</v>
      </c>
      <c r="O149" s="163" t="str">
        <f>SACM!G148</f>
        <v>7515082:HOLMES, JOHN</v>
      </c>
      <c r="P149" s="164" t="str">
        <f>_xlfn.IFNA(VLOOKUP(O149,MERCURY!F$2:F$164,1,FALSE),"Not Found")</f>
        <v>7515082:HOLMES, JOHN</v>
      </c>
    </row>
    <row r="150" spans="1:16">
      <c r="A150" s="163">
        <f>SACM!A149</f>
        <v>7515086</v>
      </c>
      <c r="B150" s="164">
        <f>_xlfn.IFNA(VLOOKUP(A150,MERCURY!$AB$2:$AB$164,1,FALSE),"Not Found")</f>
        <v>7515086</v>
      </c>
      <c r="C150" s="163" t="str">
        <f>SACM!B149</f>
        <v>7515086:81</v>
      </c>
      <c r="D150" s="164" t="str">
        <f>_xlfn.IFNA(VLOOKUP(C150,MERCURY!$A$2:$A$164,1,FALSE),"Not Found")</f>
        <v>7515086:81</v>
      </c>
      <c r="E150" s="163" t="str">
        <f>SACM!C149</f>
        <v>7515086:11/17/2017</v>
      </c>
      <c r="F150" s="164" t="str">
        <f>_xlfn.IFNA(VLOOKUP(E150,MERCURY!B$2:B$164,1,FALSE),"Not Found")</f>
        <v>7515086:11/17/2017</v>
      </c>
      <c r="G150" s="163" t="str">
        <f>SACM!D149</f>
        <v>7515086:13402762</v>
      </c>
      <c r="H150" s="168" t="str">
        <f>_xlfn.IFNA(VLOOKUP(G150,MERCURY!C$2:C$164,1,FALSE),"Not Found")</f>
        <v>7515086:13402762</v>
      </c>
      <c r="I150" s="168"/>
      <c r="J150" s="168"/>
      <c r="K150" s="163" t="str">
        <f>SACM!E149</f>
        <v>7515086:28858221</v>
      </c>
      <c r="L150" s="164" t="str">
        <f>_xlfn.IFNA(VLOOKUP(K150,MERCURY!D$2:D$164,1,FALSE),"Not Found")</f>
        <v>7515086:28858221</v>
      </c>
      <c r="M150" s="163" t="str">
        <f>SACM!F149</f>
        <v>7515086:STEENHUISEN AIG, ERIC</v>
      </c>
      <c r="N150" s="164" t="str">
        <f>_xlfn.IFNA(VLOOKUP(M150,MERCURY!E$2:E$164,1,FALSE),"Not Found")</f>
        <v>7515086:STEENHUISEN AIG, ERIC</v>
      </c>
      <c r="O150" s="163" t="str">
        <f>SACM!G149</f>
        <v>7515086:ENG, KEITH</v>
      </c>
      <c r="P150" s="164" t="str">
        <f>_xlfn.IFNA(VLOOKUP(O150,MERCURY!F$2:F$164,1,FALSE),"Not Found")</f>
        <v>7515086:ENG, KEITH</v>
      </c>
    </row>
    <row r="151" spans="1:16">
      <c r="A151" s="163">
        <f>SACM!A150</f>
        <v>7515135</v>
      </c>
      <c r="B151" s="164">
        <f>_xlfn.IFNA(VLOOKUP(A151,MERCURY!$AB$2:$AB$164,1,FALSE),"Not Found")</f>
        <v>7515135</v>
      </c>
      <c r="C151" s="163" t="str">
        <f>SACM!B150</f>
        <v>7515135:170,000,000</v>
      </c>
      <c r="D151" s="164" t="str">
        <f>_xlfn.IFNA(VLOOKUP(C151,MERCURY!$A$2:$A$164,1,FALSE),"Not Found")</f>
        <v>7515135:170,000,000</v>
      </c>
      <c r="E151" s="163" t="str">
        <f>SACM!C150</f>
        <v>7515135:11/16/2017</v>
      </c>
      <c r="F151" s="164" t="str">
        <f>_xlfn.IFNA(VLOOKUP(E151,MERCURY!B$2:B$164,1,FALSE),"Not Found")</f>
        <v>7515135:11/16/2017</v>
      </c>
      <c r="G151" s="163" t="str">
        <f>SACM!D150</f>
        <v>7515135:2607348400</v>
      </c>
      <c r="H151" s="168" t="str">
        <f>_xlfn.IFNA(VLOOKUP(G151,MERCURY!C$2:C$164,1,FALSE),"Not Found")</f>
        <v>7515135:2607348400</v>
      </c>
      <c r="I151" s="168"/>
      <c r="J151" s="168"/>
      <c r="K151" s="163" t="str">
        <f>SACM!E150</f>
        <v>7515135:28858181</v>
      </c>
      <c r="L151" s="164" t="str">
        <f>_xlfn.IFNA(VLOOKUP(K151,MERCURY!D$2:D$164,1,FALSE),"Not Found")</f>
        <v>7515135:28858181</v>
      </c>
      <c r="M151" s="163" t="str">
        <f>SACM!F150</f>
        <v>7515135:PALIWODA AIG, ANTHONY</v>
      </c>
      <c r="N151" s="164" t="str">
        <f>_xlfn.IFNA(VLOOKUP(M151,MERCURY!E$2:E$164,1,FALSE),"Not Found")</f>
        <v>7515135:PALIWODA AIG, ANTHONY</v>
      </c>
      <c r="O151" s="163" t="str">
        <f>SACM!G150</f>
        <v>7515135:KURAS AIG, KRISTIN</v>
      </c>
      <c r="P151" s="164" t="str">
        <f>_xlfn.IFNA(VLOOKUP(O151,MERCURY!F$2:F$164,1,FALSE),"Not Found")</f>
        <v>7515135:KURAS AIG, KRISTIN</v>
      </c>
    </row>
    <row r="152" spans="1:16">
      <c r="A152" s="163">
        <f>SACM!A151</f>
        <v>7515136</v>
      </c>
      <c r="B152" s="164">
        <f>_xlfn.IFNA(VLOOKUP(A152,MERCURY!$AB$2:$AB$164,1,FALSE),"Not Found")</f>
        <v>7515136</v>
      </c>
      <c r="C152" s="163" t="str">
        <f>SACM!B151</f>
        <v>7515136:149,000,000</v>
      </c>
      <c r="D152" s="164" t="str">
        <f>_xlfn.IFNA(VLOOKUP(C152,MERCURY!$A$2:$A$164,1,FALSE),"Not Found")</f>
        <v>7515136:149,000,000</v>
      </c>
      <c r="E152" s="163" t="str">
        <f>SACM!C151</f>
        <v>7515136:11/16/2017</v>
      </c>
      <c r="F152" s="164" t="str">
        <f>_xlfn.IFNA(VLOOKUP(E152,MERCURY!B$2:B$164,1,FALSE),"Not Found")</f>
        <v>7515136:11/16/2017</v>
      </c>
      <c r="G152" s="163" t="str">
        <f>SACM!D151</f>
        <v>7515136:8866248400</v>
      </c>
      <c r="H152" s="168" t="str">
        <f>_xlfn.IFNA(VLOOKUP(G152,MERCURY!C$2:C$164,1,FALSE),"Not Found")</f>
        <v>7515136:8866248400</v>
      </c>
      <c r="I152" s="168"/>
      <c r="J152" s="168"/>
      <c r="K152" s="163" t="str">
        <f>SACM!E151</f>
        <v>7515136:28858182</v>
      </c>
      <c r="L152" s="164" t="str">
        <f>_xlfn.IFNA(VLOOKUP(K152,MERCURY!D$2:D$164,1,FALSE),"Not Found")</f>
        <v>7515136:28858182</v>
      </c>
      <c r="M152" s="163" t="str">
        <f>SACM!F151</f>
        <v>7515136:PALIWODA AIG, ANTHONY</v>
      </c>
      <c r="N152" s="164" t="str">
        <f>_xlfn.IFNA(VLOOKUP(M152,MERCURY!E$2:E$164,1,FALSE),"Not Found")</f>
        <v>7515136:PALIWODA AIG, ANTHONY</v>
      </c>
      <c r="O152" s="163" t="str">
        <f>SACM!G151</f>
        <v>7515136:KURAS AIG, KRISTIN</v>
      </c>
      <c r="P152" s="164" t="str">
        <f>_xlfn.IFNA(VLOOKUP(O152,MERCURY!F$2:F$164,1,FALSE),"Not Found")</f>
        <v>7515136:KURAS AIG, KRISTIN</v>
      </c>
    </row>
    <row r="153" spans="1:16">
      <c r="A153" s="163">
        <f>SACM!A152</f>
        <v>7515172</v>
      </c>
      <c r="B153" s="164">
        <f>_xlfn.IFNA(VLOOKUP(A153,MERCURY!$AB$2:$AB$164,1,FALSE),"Not Found")</f>
        <v>7515172</v>
      </c>
      <c r="C153" s="163" t="str">
        <f>SACM!B152</f>
        <v>7515172:10,000,000</v>
      </c>
      <c r="D153" s="164" t="str">
        <f>_xlfn.IFNA(VLOOKUP(C153,MERCURY!$A$2:$A$164,1,FALSE),"Not Found")</f>
        <v>7515172:10,000,000</v>
      </c>
      <c r="E153" s="163" t="str">
        <f>SACM!C152</f>
        <v>7515172:11/17/2017</v>
      </c>
      <c r="F153" s="164" t="str">
        <f>_xlfn.IFNA(VLOOKUP(E153,MERCURY!B$2:B$164,1,FALSE),"Not Found")</f>
        <v>7515172:11/17/2017</v>
      </c>
      <c r="G153" s="163" t="str">
        <f>SACM!D152</f>
        <v>7515172:21155407</v>
      </c>
      <c r="H153" s="168" t="str">
        <f>_xlfn.IFNA(VLOOKUP(G153,MERCURY!C$2:C$164,1,FALSE),"Not Found")</f>
        <v>7515172:21155407</v>
      </c>
      <c r="I153" s="168"/>
      <c r="J153" s="168"/>
      <c r="K153" s="163" t="str">
        <f>SACM!E152</f>
        <v>7515172:28858312</v>
      </c>
      <c r="L153" s="164" t="str">
        <f>_xlfn.IFNA(VLOOKUP(K153,MERCURY!D$2:D$164,1,FALSE),"Not Found")</f>
        <v>7515172:28858312</v>
      </c>
      <c r="M153" s="163" t="str">
        <f>SACM!F152</f>
        <v>7515172:ENG, KEITH</v>
      </c>
      <c r="N153" s="164" t="str">
        <f>_xlfn.IFNA(VLOOKUP(M153,MERCURY!E$2:E$164,1,FALSE),"Not Found")</f>
        <v>7515172:ENG, KEITH</v>
      </c>
      <c r="O153" s="163" t="str">
        <f>SACM!G152</f>
        <v>7515172:STEENHUISEN AIG, ERIC</v>
      </c>
      <c r="P153" s="164" t="str">
        <f>_xlfn.IFNA(VLOOKUP(O153,MERCURY!F$2:F$164,1,FALSE),"Not Found")</f>
        <v>7515172:STEENHUISEN AIG, ERIC</v>
      </c>
    </row>
    <row r="154" spans="1:16">
      <c r="A154" s="163">
        <f>SACM!A153</f>
        <v>7515191</v>
      </c>
      <c r="B154" s="164">
        <f>_xlfn.IFNA(VLOOKUP(A154,MERCURY!$AB$2:$AB$164,1,FALSE),"Not Found")</f>
        <v>7515191</v>
      </c>
      <c r="C154" s="163" t="str">
        <f>SACM!B153</f>
        <v>7515191:20,000,000</v>
      </c>
      <c r="D154" s="164" t="str">
        <f>_xlfn.IFNA(VLOOKUP(C154,MERCURY!$A$2:$A$164,1,FALSE),"Not Found")</f>
        <v>7515191:20,000,000</v>
      </c>
      <c r="E154" s="163" t="str">
        <f>SACM!C153</f>
        <v>7515191:11/16/2017</v>
      </c>
      <c r="F154" s="164" t="str">
        <f>_xlfn.IFNA(VLOOKUP(E154,MERCURY!B$2:B$164,1,FALSE),"Not Found")</f>
        <v>7515191:11/16/2017</v>
      </c>
      <c r="G154" s="163" t="str">
        <f>SACM!D153</f>
        <v>7515191:PA1A</v>
      </c>
      <c r="H154" s="168" t="str">
        <f>_xlfn.IFNA(VLOOKUP(G154,MERCURY!C$2:C$164,1,FALSE),"Not Found")</f>
        <v>7515191:PA1A</v>
      </c>
      <c r="I154" s="168"/>
      <c r="J154" s="168"/>
      <c r="K154" s="163" t="str">
        <f>SACM!E153</f>
        <v>7515191:28858381</v>
      </c>
      <c r="L154" s="164" t="str">
        <f>_xlfn.IFNA(VLOOKUP(K154,MERCURY!D$2:D$164,1,FALSE),"Not Found")</f>
        <v>7515191:28858381</v>
      </c>
      <c r="M154" s="163" t="str">
        <f>SACM!F153</f>
        <v>7515191:FRENKEL, LUCIANA</v>
      </c>
      <c r="N154" s="164" t="str">
        <f>_xlfn.IFNA(VLOOKUP(M154,MERCURY!E$2:E$164,1,FALSE),"Not Found")</f>
        <v>7515191:FRENKEL, LUCIANA</v>
      </c>
      <c r="O154" s="163" t="str">
        <f>SACM!G153</f>
        <v>7515191:HOLMES, JOHN</v>
      </c>
      <c r="P154" s="164" t="str">
        <f>_xlfn.IFNA(VLOOKUP(O154,MERCURY!F$2:F$164,1,FALSE),"Not Found")</f>
        <v>7515191:HOLMES, JOHN</v>
      </c>
    </row>
    <row r="155" spans="1:16">
      <c r="A155" s="163">
        <f>SACM!A154</f>
        <v>7515193</v>
      </c>
      <c r="B155" s="164">
        <f>_xlfn.IFNA(VLOOKUP(A155,MERCURY!$AB$2:$AB$164,1,FALSE),"Not Found")</f>
        <v>7515193</v>
      </c>
      <c r="C155" s="163" t="str">
        <f>SACM!B154</f>
        <v>7515193:35,000,000</v>
      </c>
      <c r="D155" s="164" t="str">
        <f>_xlfn.IFNA(VLOOKUP(C155,MERCURY!$A$2:$A$164,1,FALSE),"Not Found")</f>
        <v>7515193:35,000,000</v>
      </c>
      <c r="E155" s="163" t="str">
        <f>SACM!C154</f>
        <v>7515193:11/16/2017</v>
      </c>
      <c r="F155" s="164" t="str">
        <f>_xlfn.IFNA(VLOOKUP(E155,MERCURY!B$2:B$164,1,FALSE),"Not Found")</f>
        <v>7515193:11/16/2017</v>
      </c>
      <c r="G155" s="163" t="str">
        <f>SACM!D154</f>
        <v>7515193:PA1A</v>
      </c>
      <c r="H155" s="168" t="str">
        <f>_xlfn.IFNA(VLOOKUP(G155,MERCURY!C$2:C$164,1,FALSE),"Not Found")</f>
        <v>7515193:PA1A</v>
      </c>
      <c r="I155" s="168"/>
      <c r="J155" s="168"/>
      <c r="K155" s="163" t="str">
        <f>SACM!E154</f>
        <v>7515193:28858330</v>
      </c>
      <c r="L155" s="164" t="str">
        <f>_xlfn.IFNA(VLOOKUP(K155,MERCURY!D$2:D$164,1,FALSE),"Not Found")</f>
        <v>7515193:28858330</v>
      </c>
      <c r="M155" s="163" t="str">
        <f>SACM!F154</f>
        <v>7515193:FRENKEL, LUCIANA</v>
      </c>
      <c r="N155" s="164" t="str">
        <f>_xlfn.IFNA(VLOOKUP(M155,MERCURY!E$2:E$164,1,FALSE),"Not Found")</f>
        <v>7515193:FRENKEL, LUCIANA</v>
      </c>
      <c r="O155" s="163" t="str">
        <f>SACM!G154</f>
        <v>7515193:HOLMES, JOHN</v>
      </c>
      <c r="P155" s="164" t="str">
        <f>_xlfn.IFNA(VLOOKUP(O155,MERCURY!F$2:F$164,1,FALSE),"Not Found")</f>
        <v>7515193:HOLMES, JOHN</v>
      </c>
    </row>
    <row r="156" spans="1:16">
      <c r="A156" s="163">
        <f>SACM!A155</f>
        <v>7515195</v>
      </c>
      <c r="B156" s="164">
        <f>_xlfn.IFNA(VLOOKUP(A156,MERCURY!$AB$2:$AB$164,1,FALSE),"Not Found")</f>
        <v>7515195</v>
      </c>
      <c r="C156" s="163" t="str">
        <f>SACM!B155</f>
        <v>7515195:25,000,000</v>
      </c>
      <c r="D156" s="164" t="str">
        <f>_xlfn.IFNA(VLOOKUP(C156,MERCURY!$A$2:$A$164,1,FALSE),"Not Found")</f>
        <v>7515195:25,000,000</v>
      </c>
      <c r="E156" s="163" t="str">
        <f>SACM!C155</f>
        <v>7515195:11/16/2017</v>
      </c>
      <c r="F156" s="164" t="str">
        <f>_xlfn.IFNA(VLOOKUP(E156,MERCURY!B$2:B$164,1,FALSE),"Not Found")</f>
        <v>7515195:11/16/2017</v>
      </c>
      <c r="G156" s="163" t="str">
        <f>SACM!D155</f>
        <v>7515195:PA1A</v>
      </c>
      <c r="H156" s="168" t="str">
        <f>_xlfn.IFNA(VLOOKUP(G156,MERCURY!C$2:C$164,1,FALSE),"Not Found")</f>
        <v>7515195:PA1A</v>
      </c>
      <c r="I156" s="168"/>
      <c r="J156" s="168"/>
      <c r="K156" s="163" t="str">
        <f>SACM!E155</f>
        <v>7515195:28858380</v>
      </c>
      <c r="L156" s="164" t="str">
        <f>_xlfn.IFNA(VLOOKUP(K156,MERCURY!D$2:D$164,1,FALSE),"Not Found")</f>
        <v>7515195:28858380</v>
      </c>
      <c r="M156" s="163" t="str">
        <f>SACM!F155</f>
        <v>7515195:FRENKEL, LUCIANA</v>
      </c>
      <c r="N156" s="164" t="str">
        <f>_xlfn.IFNA(VLOOKUP(M156,MERCURY!E$2:E$164,1,FALSE),"Not Found")</f>
        <v>7515195:FRENKEL, LUCIANA</v>
      </c>
      <c r="O156" s="163" t="str">
        <f>SACM!G155</f>
        <v>7515195:HOLMES, JOHN</v>
      </c>
      <c r="P156" s="164" t="str">
        <f>_xlfn.IFNA(VLOOKUP(O156,MERCURY!F$2:F$164,1,FALSE),"Not Found")</f>
        <v>7515195:HOLMES, JOHN</v>
      </c>
    </row>
    <row r="157" spans="1:16">
      <c r="A157" s="163">
        <f>SACM!A156</f>
        <v>7515197</v>
      </c>
      <c r="B157" s="164">
        <f>_xlfn.IFNA(VLOOKUP(A157,MERCURY!$AB$2:$AB$164,1,FALSE),"Not Found")</f>
        <v>7515197</v>
      </c>
      <c r="C157" s="163" t="str">
        <f>SACM!B156</f>
        <v>7515197:40,000,000</v>
      </c>
      <c r="D157" s="164" t="str">
        <f>_xlfn.IFNA(VLOOKUP(C157,MERCURY!$A$2:$A$164,1,FALSE),"Not Found")</f>
        <v>7515197:40,000,000</v>
      </c>
      <c r="E157" s="163" t="str">
        <f>SACM!C156</f>
        <v>7515197:11/16/2017</v>
      </c>
      <c r="F157" s="164" t="str">
        <f>_xlfn.IFNA(VLOOKUP(E157,MERCURY!B$2:B$164,1,FALSE),"Not Found")</f>
        <v>7515197:11/16/2017</v>
      </c>
      <c r="G157" s="163" t="str">
        <f>SACM!D156</f>
        <v>7515197:PA1A</v>
      </c>
      <c r="H157" s="168" t="str">
        <f>_xlfn.IFNA(VLOOKUP(G157,MERCURY!C$2:C$164,1,FALSE),"Not Found")</f>
        <v>7515197:PA1A</v>
      </c>
      <c r="I157" s="168"/>
      <c r="J157" s="168"/>
      <c r="K157" s="163" t="str">
        <f>SACM!E156</f>
        <v>7515197:28858329</v>
      </c>
      <c r="L157" s="164" t="str">
        <f>_xlfn.IFNA(VLOOKUP(K157,MERCURY!D$2:D$164,1,FALSE),"Not Found")</f>
        <v>7515197:28858329</v>
      </c>
      <c r="M157" s="163" t="str">
        <f>SACM!F156</f>
        <v>7515197:FRENKEL, LUCIANA</v>
      </c>
      <c r="N157" s="164" t="str">
        <f>_xlfn.IFNA(VLOOKUP(M157,MERCURY!E$2:E$164,1,FALSE),"Not Found")</f>
        <v>7515197:FRENKEL, LUCIANA</v>
      </c>
      <c r="O157" s="163" t="str">
        <f>SACM!G156</f>
        <v>7515197:HOLMES, JOHN</v>
      </c>
      <c r="P157" s="164" t="str">
        <f>_xlfn.IFNA(VLOOKUP(O157,MERCURY!F$2:F$164,1,FALSE),"Not Found")</f>
        <v>7515197:HOLMES, JOHN</v>
      </c>
    </row>
    <row r="158" spans="1:16">
      <c r="A158" s="163">
        <f>SACM!A157</f>
        <v>7515199</v>
      </c>
      <c r="B158" s="164">
        <f>_xlfn.IFNA(VLOOKUP(A158,MERCURY!$AB$2:$AB$164,1,FALSE),"Not Found")</f>
        <v>7515199</v>
      </c>
      <c r="C158" s="163" t="str">
        <f>SACM!B157</f>
        <v>7515199:25,000,000</v>
      </c>
      <c r="D158" s="164" t="str">
        <f>_xlfn.IFNA(VLOOKUP(C158,MERCURY!$A$2:$A$164,1,FALSE),"Not Found")</f>
        <v>7515199:25,000,000</v>
      </c>
      <c r="E158" s="163" t="str">
        <f>SACM!C157</f>
        <v>7515199:11/16/2017</v>
      </c>
      <c r="F158" s="164" t="str">
        <f>_xlfn.IFNA(VLOOKUP(E158,MERCURY!B$2:B$164,1,FALSE),"Not Found")</f>
        <v>7515199:11/16/2017</v>
      </c>
      <c r="G158" s="163" t="str">
        <f>SACM!D157</f>
        <v>7515199:PA1A</v>
      </c>
      <c r="H158" s="168" t="str">
        <f>_xlfn.IFNA(VLOOKUP(G158,MERCURY!C$2:C$164,1,FALSE),"Not Found")</f>
        <v>7515199:PA1A</v>
      </c>
      <c r="I158" s="168"/>
      <c r="J158" s="168"/>
      <c r="K158" s="163" t="str">
        <f>SACM!E157</f>
        <v>7515199:28858331</v>
      </c>
      <c r="L158" s="164" t="str">
        <f>_xlfn.IFNA(VLOOKUP(K158,MERCURY!D$2:D$164,1,FALSE),"Not Found")</f>
        <v>7515199:28858331</v>
      </c>
      <c r="M158" s="163" t="str">
        <f>SACM!F157</f>
        <v>7515199:FRENKEL, LUCIANA</v>
      </c>
      <c r="N158" s="164" t="str">
        <f>_xlfn.IFNA(VLOOKUP(M158,MERCURY!E$2:E$164,1,FALSE),"Not Found")</f>
        <v>7515199:FRENKEL, LUCIANA</v>
      </c>
      <c r="O158" s="163" t="str">
        <f>SACM!G157</f>
        <v>7515199:HOLMES, JOHN</v>
      </c>
      <c r="P158" s="164" t="str">
        <f>_xlfn.IFNA(VLOOKUP(O158,MERCURY!F$2:F$164,1,FALSE),"Not Found")</f>
        <v>7515199:HOLMES, JOHN</v>
      </c>
    </row>
    <row r="159" spans="1:16">
      <c r="A159" s="163">
        <f>SACM!A158</f>
        <v>7515203</v>
      </c>
      <c r="B159" s="164">
        <f>_xlfn.IFNA(VLOOKUP(A159,MERCURY!$AB$2:$AB$164,1,FALSE),"Not Found")</f>
        <v>7515203</v>
      </c>
      <c r="C159" s="163" t="str">
        <f>SACM!B158</f>
        <v>7515203:55,000,000</v>
      </c>
      <c r="D159" s="164" t="str">
        <f>_xlfn.IFNA(VLOOKUP(C159,MERCURY!$A$2:$A$164,1,FALSE),"Not Found")</f>
        <v>7515203:55,000,000</v>
      </c>
      <c r="E159" s="163" t="str">
        <f>SACM!C158</f>
        <v>7515203:11/16/2017</v>
      </c>
      <c r="F159" s="164" t="str">
        <f>_xlfn.IFNA(VLOOKUP(E159,MERCURY!B$2:B$164,1,FALSE),"Not Found")</f>
        <v>7515203:11/16/2017</v>
      </c>
      <c r="G159" s="163" t="str">
        <f>SACM!D158</f>
        <v>7515203:PA1A</v>
      </c>
      <c r="H159" s="168" t="str">
        <f>_xlfn.IFNA(VLOOKUP(G159,MERCURY!C$2:C$164,1,FALSE),"Not Found")</f>
        <v>7515203:PA1A</v>
      </c>
      <c r="I159" s="168"/>
      <c r="J159" s="168"/>
      <c r="K159" s="163" t="str">
        <f>SACM!E158</f>
        <v>7515203:28858373</v>
      </c>
      <c r="L159" s="164" t="str">
        <f>_xlfn.IFNA(VLOOKUP(K159,MERCURY!D$2:D$164,1,FALSE),"Not Found")</f>
        <v>7515203:28858373</v>
      </c>
      <c r="M159" s="163" t="str">
        <f>SACM!F158</f>
        <v>7515203:FRENKEL, LUCIANA</v>
      </c>
      <c r="N159" s="164" t="str">
        <f>_xlfn.IFNA(VLOOKUP(M159,MERCURY!E$2:E$164,1,FALSE),"Not Found")</f>
        <v>7515203:FRENKEL, LUCIANA</v>
      </c>
      <c r="O159" s="163" t="str">
        <f>SACM!G158</f>
        <v>7515203:HOLMES, JOHN</v>
      </c>
      <c r="P159" s="164" t="str">
        <f>_xlfn.IFNA(VLOOKUP(O159,MERCURY!F$2:F$164,1,FALSE),"Not Found")</f>
        <v>7515203:HOLMES, JOHN</v>
      </c>
    </row>
    <row r="160" spans="1:16">
      <c r="A160" s="163">
        <f>SACM!A159</f>
        <v>7515206</v>
      </c>
      <c r="B160" s="164">
        <f>_xlfn.IFNA(VLOOKUP(A160,MERCURY!$AB$2:$AB$164,1,FALSE),"Not Found")</f>
        <v>7515206</v>
      </c>
      <c r="C160" s="163" t="str">
        <f>SACM!B159</f>
        <v>7515206:35,000,000</v>
      </c>
      <c r="D160" s="164" t="str">
        <f>_xlfn.IFNA(VLOOKUP(C160,MERCURY!$A$2:$A$164,1,FALSE),"Not Found")</f>
        <v>7515206:35,000,000</v>
      </c>
      <c r="E160" s="163" t="str">
        <f>SACM!C159</f>
        <v>7515206:11/16/2017</v>
      </c>
      <c r="F160" s="164" t="str">
        <f>_xlfn.IFNA(VLOOKUP(E160,MERCURY!B$2:B$164,1,FALSE),"Not Found")</f>
        <v>7515206:11/16/2017</v>
      </c>
      <c r="G160" s="163" t="str">
        <f>SACM!D159</f>
        <v>7515206:PA1A</v>
      </c>
      <c r="H160" s="168" t="str">
        <f>_xlfn.IFNA(VLOOKUP(G160,MERCURY!C$2:C$164,1,FALSE),"Not Found")</f>
        <v>7515206:PA1A</v>
      </c>
      <c r="I160" s="168"/>
      <c r="J160" s="168"/>
      <c r="K160" s="163" t="str">
        <f>SACM!E159</f>
        <v>7515206:28858491</v>
      </c>
      <c r="L160" s="164" t="str">
        <f>_xlfn.IFNA(VLOOKUP(K160,MERCURY!D$2:D$164,1,FALSE),"Not Found")</f>
        <v>7515206:28858491</v>
      </c>
      <c r="M160" s="163" t="str">
        <f>SACM!F159</f>
        <v>7515206:ENG, KEITH</v>
      </c>
      <c r="N160" s="164" t="str">
        <f>_xlfn.IFNA(VLOOKUP(M160,MERCURY!E$2:E$164,1,FALSE),"Not Found")</f>
        <v>7515206:ENG, KEITH</v>
      </c>
      <c r="O160" s="163" t="str">
        <f>SACM!G159</f>
        <v>7515206:HOLMES, JOHN</v>
      </c>
      <c r="P160" s="164" t="str">
        <f>_xlfn.IFNA(VLOOKUP(O160,MERCURY!F$2:F$164,1,FALSE),"Not Found")</f>
        <v>7515206:HOLMES, JOHN</v>
      </c>
    </row>
    <row r="161" spans="1:16">
      <c r="A161" s="163">
        <f>SACM!A160</f>
        <v>7515208</v>
      </c>
      <c r="B161" s="164">
        <f>_xlfn.IFNA(VLOOKUP(A161,MERCURY!$AB$2:$AB$164,1,FALSE),"Not Found")</f>
        <v>7515208</v>
      </c>
      <c r="C161" s="163" t="str">
        <f>SACM!B160</f>
        <v>7515208:35,000,000</v>
      </c>
      <c r="D161" s="164" t="str">
        <f>_xlfn.IFNA(VLOOKUP(C161,MERCURY!$A$2:$A$164,1,FALSE),"Not Found")</f>
        <v>7515208:35,000,000</v>
      </c>
      <c r="E161" s="163" t="str">
        <f>SACM!C160</f>
        <v>7515208:11/16/2017</v>
      </c>
      <c r="F161" s="164" t="str">
        <f>_xlfn.IFNA(VLOOKUP(E161,MERCURY!B$2:B$164,1,FALSE),"Not Found")</f>
        <v>7515208:11/16/2017</v>
      </c>
      <c r="G161" s="163" t="str">
        <f>SACM!D160</f>
        <v>7515208:PA1A</v>
      </c>
      <c r="H161" s="168" t="str">
        <f>_xlfn.IFNA(VLOOKUP(G161,MERCURY!C$2:C$164,1,FALSE),"Not Found")</f>
        <v>7515208:PA1A</v>
      </c>
      <c r="I161" s="168"/>
      <c r="J161" s="168"/>
      <c r="K161" s="163" t="str">
        <f>SACM!E160</f>
        <v>7515208:28858492</v>
      </c>
      <c r="L161" s="164" t="str">
        <f>_xlfn.IFNA(VLOOKUP(K161,MERCURY!D$2:D$164,1,FALSE),"Not Found")</f>
        <v>7515208:28858492</v>
      </c>
      <c r="M161" s="163" t="str">
        <f>SACM!F160</f>
        <v>7515208:ENG, KEITH</v>
      </c>
      <c r="N161" s="164" t="str">
        <f>_xlfn.IFNA(VLOOKUP(M161,MERCURY!E$2:E$164,1,FALSE),"Not Found")</f>
        <v>7515208:ENG, KEITH</v>
      </c>
      <c r="O161" s="163" t="str">
        <f>SACM!G160</f>
        <v>7515208:HOLMES, JOHN</v>
      </c>
      <c r="P161" s="164" t="str">
        <f>_xlfn.IFNA(VLOOKUP(O161,MERCURY!F$2:F$164,1,FALSE),"Not Found")</f>
        <v>7515208:HOLMES, JOHN</v>
      </c>
    </row>
    <row r="162" spans="1:16">
      <c r="A162" s="163">
        <f>SACM!A161</f>
        <v>7515211</v>
      </c>
      <c r="B162" s="164">
        <f>_xlfn.IFNA(VLOOKUP(A162,MERCURY!$AB$2:$AB$164,1,FALSE),"Not Found")</f>
        <v>7515211</v>
      </c>
      <c r="C162" s="163" t="str">
        <f>SACM!B161</f>
        <v>7515211:52,000,000</v>
      </c>
      <c r="D162" s="164" t="str">
        <f>_xlfn.IFNA(VLOOKUP(C162,MERCURY!$A$2:$A$164,1,FALSE),"Not Found")</f>
        <v>7515211:52,000,000</v>
      </c>
      <c r="E162" s="163" t="str">
        <f>SACM!C161</f>
        <v>7515211:11/16/2017</v>
      </c>
      <c r="F162" s="164" t="str">
        <f>_xlfn.IFNA(VLOOKUP(E162,MERCURY!B$2:B$164,1,FALSE),"Not Found")</f>
        <v>7515211:11/16/2017</v>
      </c>
      <c r="G162" s="163" t="str">
        <f>SACM!D161</f>
        <v>7515211:PA1A</v>
      </c>
      <c r="H162" s="168" t="str">
        <f>_xlfn.IFNA(VLOOKUP(G162,MERCURY!C$2:C$164,1,FALSE),"Not Found")</f>
        <v>7515211:PA1A</v>
      </c>
      <c r="I162" s="168"/>
      <c r="J162" s="168"/>
      <c r="K162" s="163" t="str">
        <f>SACM!E161</f>
        <v>7515211:28859031</v>
      </c>
      <c r="L162" s="164" t="str">
        <f>_xlfn.IFNA(VLOOKUP(K162,MERCURY!D$2:D$164,1,FALSE),"Not Found")</f>
        <v>7515211:28859031</v>
      </c>
      <c r="M162" s="163" t="str">
        <f>SACM!F161</f>
        <v>7515211:STEENHUISEN AIG, ERIC</v>
      </c>
      <c r="N162" s="164" t="str">
        <f>_xlfn.IFNA(VLOOKUP(M162,MERCURY!E$2:E$164,1,FALSE),"Not Found")</f>
        <v>7515211:STEENHUISEN AIG, ERIC</v>
      </c>
      <c r="O162" s="163" t="str">
        <f>SACM!G161</f>
        <v>7515211:HOLMES, JOHN</v>
      </c>
      <c r="P162" s="164" t="str">
        <f>_xlfn.IFNA(VLOOKUP(O162,MERCURY!F$2:F$164,1,FALSE),"Not Found")</f>
        <v>7515211:HOLMES, JOHN</v>
      </c>
    </row>
    <row r="163" spans="1:16">
      <c r="A163" s="163">
        <f>SACM!A162</f>
        <v>7515213</v>
      </c>
      <c r="B163" s="164">
        <f>_xlfn.IFNA(VLOOKUP(A163,MERCURY!$AB$2:$AB$164,1,FALSE),"Not Found")</f>
        <v>7515213</v>
      </c>
      <c r="C163" s="163" t="str">
        <f>SACM!B162</f>
        <v>7515213:35,000,000</v>
      </c>
      <c r="D163" s="164" t="str">
        <f>_xlfn.IFNA(VLOOKUP(C163,MERCURY!$A$2:$A$164,1,FALSE),"Not Found")</f>
        <v>7515213:35,000,000</v>
      </c>
      <c r="E163" s="163" t="str">
        <f>SACM!C162</f>
        <v>7515213:11/16/2017</v>
      </c>
      <c r="F163" s="164" t="str">
        <f>_xlfn.IFNA(VLOOKUP(E163,MERCURY!B$2:B$164,1,FALSE),"Not Found")</f>
        <v>7515213:11/16/2017</v>
      </c>
      <c r="G163" s="163" t="str">
        <f>SACM!D162</f>
        <v>7515213:PA1A</v>
      </c>
      <c r="H163" s="168" t="str">
        <f>_xlfn.IFNA(VLOOKUP(G163,MERCURY!C$2:C$164,1,FALSE),"Not Found")</f>
        <v>7515213:PA1A</v>
      </c>
      <c r="I163" s="168"/>
      <c r="J163" s="168"/>
      <c r="K163" s="163" t="str">
        <f>SACM!E162</f>
        <v>7515213:28859027</v>
      </c>
      <c r="L163" s="164" t="str">
        <f>_xlfn.IFNA(VLOOKUP(K163,MERCURY!D$2:D$164,1,FALSE),"Not Found")</f>
        <v>7515213:28859027</v>
      </c>
      <c r="M163" s="163" t="str">
        <f>SACM!F162</f>
        <v>7515213:STEENHUISEN AIG, ERIC</v>
      </c>
      <c r="N163" s="164" t="str">
        <f>_xlfn.IFNA(VLOOKUP(M163,MERCURY!E$2:E$164,1,FALSE),"Not Found")</f>
        <v>7515213:STEENHUISEN AIG, ERIC</v>
      </c>
      <c r="O163" s="163" t="str">
        <f>SACM!G162</f>
        <v>7515213:HOLMES, JOHN</v>
      </c>
      <c r="P163" s="164" t="str">
        <f>_xlfn.IFNA(VLOOKUP(O163,MERCURY!F$2:F$164,1,FALSE),"Not Found")</f>
        <v>7515213:HOLMES, JOHN</v>
      </c>
    </row>
    <row r="164" spans="1:16" ht="10.8" thickBot="1">
      <c r="A164" s="165">
        <f>SACM!A163</f>
        <v>7515229</v>
      </c>
      <c r="B164" s="166">
        <f>_xlfn.IFNA(VLOOKUP(A164,MERCURY!$AB$2:$AB$164,1,FALSE),"Not Found")</f>
        <v>7515229</v>
      </c>
      <c r="C164" s="165" t="str">
        <f>SACM!B163</f>
        <v>7515229:341,394</v>
      </c>
      <c r="D164" s="166" t="str">
        <f>_xlfn.IFNA(VLOOKUP(C164,MERCURY!$A$2:$A$164,1,FALSE),"Not Found")</f>
        <v>7515229:341,394</v>
      </c>
      <c r="E164" s="165" t="str">
        <f>SACM!C163</f>
        <v>7515229:11/17/2017</v>
      </c>
      <c r="F164" s="166" t="str">
        <f>_xlfn.IFNA(VLOOKUP(E164,MERCURY!B$2:B$164,1,FALSE),"Not Found")</f>
        <v>7515229:11/17/2017</v>
      </c>
      <c r="G164" s="165" t="str">
        <f>SACM!D163</f>
        <v>7515229:13174174</v>
      </c>
      <c r="H164" s="171" t="str">
        <f>_xlfn.IFNA(VLOOKUP(G164,MERCURY!C$2:C$164,1,FALSE),"Not Found")</f>
        <v>7515229:13174174</v>
      </c>
      <c r="I164" s="171"/>
      <c r="J164" s="171"/>
      <c r="K164" s="165" t="str">
        <f>SACM!E163</f>
        <v>7515229:28859098</v>
      </c>
      <c r="L164" s="166" t="str">
        <f>_xlfn.IFNA(VLOOKUP(K164,MERCURY!D$2:D$164,1,FALSE),"Not Found")</f>
        <v>7515229:28859098</v>
      </c>
      <c r="M164" s="165" t="str">
        <f>SACM!F163</f>
        <v>7515229:ENG, KEITH</v>
      </c>
      <c r="N164" s="166" t="str">
        <f>_xlfn.IFNA(VLOOKUP(M164,MERCURY!E$2:E$164,1,FALSE),"Not Found")</f>
        <v>7515229:ENG, KEITH</v>
      </c>
      <c r="O164" s="165" t="str">
        <f>SACM!G163</f>
        <v>7515229:STEENHUISEN AIG, ERIC</v>
      </c>
      <c r="P164" s="166" t="str">
        <f>_xlfn.IFNA(VLOOKUP(O164,MERCURY!F$2:F$164,1,FALSE),"Not Found")</f>
        <v>7515229:STEENHUISEN AIG, ERIC</v>
      </c>
    </row>
  </sheetData>
  <autoFilter ref="D2:P164"/>
  <conditionalFormatting sqref="A3:P164">
    <cfRule type="cellIs" dxfId="0" priority="1" operator="equal">
      <formula>"Not Found"</formula>
    </cfRule>
  </conditionalFormatting>
  <pageMargins left="0.25" right="0.25" top="0.75" bottom="0.75" header="0.3" footer="0.3"/>
  <pageSetup fitToHeight="0" orientation="landscape" r:id="rId1"/>
  <headerFooter>
    <oddHeader>&amp;C&amp;F - Tab=&amp;A</oddHeader>
  </headerFooter>
  <ignoredErrors>
    <ignoredError sqref="H111 H32 H53 H96 H85 H81 H12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66"/>
  <sheetViews>
    <sheetView workbookViewId="0">
      <pane ySplit="1" topLeftCell="A2" activePane="bottomLeft" state="frozen"/>
      <selection pane="bottomLeft" activeCell="E45" sqref="E45"/>
    </sheetView>
  </sheetViews>
  <sheetFormatPr defaultColWidth="9.109375" defaultRowHeight="10.199999999999999"/>
  <cols>
    <col min="1" max="1" width="7.109375" style="4" bestFit="1" customWidth="1"/>
    <col min="2" max="3" width="18.33203125" style="4" customWidth="1"/>
    <col min="4" max="4" width="22.44140625" style="4" customWidth="1"/>
    <col min="5" max="5" width="18.33203125" style="4" customWidth="1"/>
    <col min="6" max="7" width="27" style="4" customWidth="1"/>
    <col min="8" max="8" width="18.109375" style="4" bestFit="1" customWidth="1"/>
    <col min="9" max="9" width="12.6640625" style="4" bestFit="1" customWidth="1"/>
    <col min="10" max="10" width="10" style="4" bestFit="1" customWidth="1"/>
    <col min="11" max="11" width="14.109375" style="4" bestFit="1" customWidth="1"/>
    <col min="12" max="12" width="18.88671875" style="4" bestFit="1" customWidth="1"/>
    <col min="13" max="13" width="9.5546875" style="4" bestFit="1" customWidth="1"/>
    <col min="14" max="14" width="8.6640625" style="4" bestFit="1" customWidth="1"/>
    <col min="15" max="15" width="13.44140625" style="4" bestFit="1" customWidth="1"/>
    <col min="16" max="16" width="17" style="4" bestFit="1" customWidth="1"/>
    <col min="17" max="17" width="4.5546875" style="4" bestFit="1" customWidth="1"/>
    <col min="18" max="18" width="18.21875" style="4" customWidth="1"/>
    <col min="19" max="19" width="12.109375" style="4" bestFit="1" customWidth="1"/>
    <col min="20" max="20" width="15.5546875" style="4" bestFit="1" customWidth="1"/>
    <col min="21" max="21" width="19.5546875" style="4" bestFit="1" customWidth="1"/>
    <col min="22" max="22" width="14.109375" style="4" bestFit="1" customWidth="1"/>
    <col min="23" max="23" width="8.88671875" style="4" customWidth="1"/>
    <col min="24" max="24" width="11.88671875" style="4" customWidth="1"/>
    <col min="25" max="25" width="13.33203125" style="4" customWidth="1"/>
    <col min="26" max="26" width="15.44140625" style="4" bestFit="1" customWidth="1"/>
    <col min="27" max="27" width="14" style="4" customWidth="1"/>
    <col min="28" max="28" width="13.5546875" style="4" bestFit="1" customWidth="1"/>
    <col min="29" max="29" width="14.5546875" style="4" bestFit="1" customWidth="1"/>
    <col min="30" max="30" width="15.6640625" style="4" bestFit="1" customWidth="1"/>
    <col min="31" max="31" width="16" style="4" customWidth="1"/>
    <col min="32" max="32" width="32.44140625" style="4" bestFit="1" customWidth="1"/>
    <col min="33" max="33" width="22.109375" style="4" bestFit="1" customWidth="1"/>
    <col min="34" max="34" width="23" style="4" bestFit="1" customWidth="1"/>
    <col min="35" max="35" width="19.33203125" style="4" bestFit="1" customWidth="1"/>
    <col min="36" max="36" width="26.6640625" style="4" bestFit="1" customWidth="1"/>
    <col min="37" max="37" width="19.88671875" style="4" bestFit="1" customWidth="1"/>
    <col min="38" max="38" width="10.5546875" style="4" bestFit="1" customWidth="1"/>
    <col min="39" max="39" width="9.88671875" style="4" bestFit="1" customWidth="1"/>
    <col min="40" max="40" width="21.5546875" style="4" bestFit="1" customWidth="1"/>
    <col min="41" max="41" width="24.109375" style="4" bestFit="1" customWidth="1"/>
    <col min="42" max="42" width="25" style="4" bestFit="1" customWidth="1"/>
    <col min="43" max="43" width="31.44140625" style="4" bestFit="1" customWidth="1"/>
    <col min="44" max="44" width="27" style="4" bestFit="1" customWidth="1"/>
    <col min="45" max="45" width="16.109375" style="4" bestFit="1" customWidth="1"/>
    <col min="46" max="46" width="21" style="4" bestFit="1" customWidth="1"/>
    <col min="47" max="47" width="13.88671875" style="4" bestFit="1" customWidth="1"/>
    <col min="48" max="48" width="24.109375" style="4" bestFit="1" customWidth="1"/>
    <col min="49" max="49" width="34.88671875" style="4" bestFit="1" customWidth="1"/>
    <col min="50" max="50" width="24.109375" style="4" bestFit="1" customWidth="1"/>
    <col min="51" max="52" width="24.6640625" style="4" bestFit="1" customWidth="1"/>
    <col min="53" max="53" width="15.33203125" style="4" bestFit="1" customWidth="1"/>
    <col min="54" max="54" width="16" style="4" bestFit="1" customWidth="1"/>
    <col min="55" max="55" width="15.33203125" style="4" bestFit="1" customWidth="1"/>
    <col min="56" max="56" width="15" style="4" bestFit="1" customWidth="1"/>
    <col min="57" max="57" width="15.6640625" style="4" bestFit="1" customWidth="1"/>
    <col min="58" max="58" width="16" style="4" bestFit="1" customWidth="1"/>
    <col min="59" max="59" width="23.109375" style="4" bestFit="1" customWidth="1"/>
    <col min="60" max="60" width="14.88671875" style="4" bestFit="1" customWidth="1"/>
    <col min="61" max="61" width="32.6640625" style="4" bestFit="1" customWidth="1"/>
    <col min="62" max="62" width="30.5546875" style="4" bestFit="1" customWidth="1"/>
    <col min="63" max="63" width="35.5546875" style="4" bestFit="1" customWidth="1"/>
    <col min="64" max="64" width="4.88671875" style="4" bestFit="1" customWidth="1"/>
    <col min="65" max="65" width="23.109375" style="4" bestFit="1" customWidth="1"/>
    <col min="66" max="66" width="17.5546875" style="4" bestFit="1" customWidth="1"/>
    <col min="67" max="67" width="12.44140625" style="4" bestFit="1" customWidth="1"/>
    <col min="68" max="68" width="26.88671875" style="4" bestFit="1" customWidth="1"/>
    <col min="69" max="69" width="10.6640625" style="4" bestFit="1" customWidth="1"/>
    <col min="70" max="70" width="16.5546875" style="4" bestFit="1" customWidth="1"/>
    <col min="71" max="71" width="16.109375" style="4" bestFit="1" customWidth="1"/>
    <col min="72" max="72" width="20.5546875" style="4" bestFit="1" customWidth="1"/>
    <col min="73" max="73" width="21.109375" style="4" bestFit="1" customWidth="1"/>
    <col min="74" max="74" width="17.33203125" style="4" bestFit="1" customWidth="1"/>
    <col min="75" max="75" width="13.109375" style="4" bestFit="1" customWidth="1"/>
    <col min="76" max="76" width="17.33203125" style="4" bestFit="1" customWidth="1"/>
    <col min="77" max="77" width="16" style="4" bestFit="1" customWidth="1"/>
    <col min="78" max="78" width="30" style="4" bestFit="1" customWidth="1"/>
    <col min="79" max="79" width="11.44140625" style="4" bestFit="1" customWidth="1"/>
    <col min="80" max="80" width="26.33203125" style="4" bestFit="1" customWidth="1"/>
    <col min="81" max="81" width="21.109375" style="4" bestFit="1" customWidth="1"/>
    <col min="82" max="82" width="16.88671875" style="4" bestFit="1" customWidth="1"/>
    <col min="83" max="83" width="7.33203125" style="4" bestFit="1" customWidth="1"/>
    <col min="84" max="84" width="33.33203125" style="4" bestFit="1" customWidth="1"/>
    <col min="85" max="85" width="23.88671875" style="4" bestFit="1" customWidth="1"/>
    <col min="86" max="86" width="20.33203125" style="4" bestFit="1" customWidth="1"/>
    <col min="87" max="87" width="19.33203125" style="4" bestFit="1" customWidth="1"/>
    <col min="88" max="88" width="11.109375" style="4" bestFit="1" customWidth="1"/>
    <col min="89" max="89" width="18.6640625" style="4" bestFit="1" customWidth="1"/>
    <col min="90" max="90" width="21" style="4" bestFit="1" customWidth="1"/>
    <col min="91" max="91" width="22.44140625" style="4" bestFit="1" customWidth="1"/>
    <col min="92" max="92" width="7.109375" style="4" bestFit="1" customWidth="1"/>
    <col min="93" max="93" width="15.44140625" style="4" bestFit="1" customWidth="1"/>
    <col min="94" max="94" width="33.5546875" style="4" bestFit="1" customWidth="1"/>
    <col min="95" max="95" width="24.109375" style="4" bestFit="1" customWidth="1"/>
    <col min="96" max="96" width="18.109375" style="4" bestFit="1" customWidth="1"/>
    <col min="97" max="97" width="25.5546875" style="4" bestFit="1" customWidth="1"/>
    <col min="98" max="16384" width="9.109375" style="4"/>
  </cols>
  <sheetData>
    <row r="1" spans="1:97" s="124" customFormat="1" ht="29.25" customHeight="1">
      <c r="A1" s="135" t="s">
        <v>691</v>
      </c>
      <c r="B1" s="135" t="str">
        <f>"CONCATENATE ID+"&amp;O1</f>
        <v>CONCATENATE ID+AMOUNT</v>
      </c>
      <c r="C1" s="135" t="str">
        <f>"CONCATENATE ID+"&amp;H1</f>
        <v>CONCATENATE ID+PAYMENT_DT</v>
      </c>
      <c r="D1" s="135" t="str">
        <f>"CONCATENATE ID+"&amp;AH1</f>
        <v>CONCATENATE ID+TBA_ACCOUNT_NUMBER</v>
      </c>
      <c r="E1" s="135" t="str">
        <f>"CONCATENATE ID+"&amp;AZ1</f>
        <v>CONCATENATE ID+SWIFT_TRANSMISSION_ID</v>
      </c>
      <c r="F1" s="135" t="str">
        <f>"CONCATENATE ID+"&amp;AP1</f>
        <v>CONCATENATE ID+RELEASED_BY_USER</v>
      </c>
      <c r="G1" s="135" t="str">
        <f>"CONCATENATE ID+"&amp;AQ1</f>
        <v>CONCATENATE ID+MARK_FOR_RELEASE_BY_USER</v>
      </c>
      <c r="H1" s="126" t="s">
        <v>690</v>
      </c>
      <c r="I1" s="126" t="s">
        <v>689</v>
      </c>
      <c r="J1" s="126" t="s">
        <v>688</v>
      </c>
      <c r="K1" s="126" t="s">
        <v>687</v>
      </c>
      <c r="L1" s="126" t="s">
        <v>686</v>
      </c>
      <c r="M1" s="126" t="s">
        <v>685</v>
      </c>
      <c r="N1" s="126" t="s">
        <v>684</v>
      </c>
      <c r="O1" s="126" t="s">
        <v>475</v>
      </c>
      <c r="P1" s="126" t="s">
        <v>683</v>
      </c>
      <c r="Q1" s="126" t="s">
        <v>682</v>
      </c>
      <c r="R1" s="126" t="s">
        <v>681</v>
      </c>
      <c r="S1" s="126" t="s">
        <v>680</v>
      </c>
      <c r="T1" s="126" t="s">
        <v>679</v>
      </c>
      <c r="U1" s="126" t="s">
        <v>678</v>
      </c>
      <c r="V1" s="126" t="s">
        <v>677</v>
      </c>
      <c r="W1" s="126" t="s">
        <v>676</v>
      </c>
      <c r="X1" s="126" t="s">
        <v>675</v>
      </c>
      <c r="Y1" s="126" t="s">
        <v>674</v>
      </c>
      <c r="Z1" s="126" t="s">
        <v>673</v>
      </c>
      <c r="AA1" s="126" t="s">
        <v>672</v>
      </c>
      <c r="AB1" s="126" t="s">
        <v>671</v>
      </c>
      <c r="AC1" s="126" t="s">
        <v>670</v>
      </c>
      <c r="AD1" s="126" t="s">
        <v>669</v>
      </c>
      <c r="AE1" s="126" t="s">
        <v>668</v>
      </c>
      <c r="AF1" s="126" t="s">
        <v>667</v>
      </c>
      <c r="AG1" s="126" t="s">
        <v>666</v>
      </c>
      <c r="AH1" s="126" t="s">
        <v>665</v>
      </c>
      <c r="AI1" s="126" t="s">
        <v>664</v>
      </c>
      <c r="AJ1" s="126" t="s">
        <v>663</v>
      </c>
      <c r="AK1" s="126" t="s">
        <v>662</v>
      </c>
      <c r="AL1" s="126" t="s">
        <v>661</v>
      </c>
      <c r="AM1" s="126" t="s">
        <v>660</v>
      </c>
      <c r="AN1" s="126" t="s">
        <v>659</v>
      </c>
      <c r="AO1" s="126" t="s">
        <v>658</v>
      </c>
      <c r="AP1" s="126" t="s">
        <v>657</v>
      </c>
      <c r="AQ1" s="126" t="s">
        <v>656</v>
      </c>
      <c r="AR1" s="126" t="s">
        <v>655</v>
      </c>
      <c r="AS1" s="126" t="s">
        <v>654</v>
      </c>
      <c r="AT1" s="126" t="s">
        <v>653</v>
      </c>
      <c r="AU1" s="126" t="s">
        <v>652</v>
      </c>
      <c r="AV1" s="126" t="s">
        <v>651</v>
      </c>
      <c r="AW1" s="126" t="s">
        <v>650</v>
      </c>
      <c r="AX1" s="126" t="s">
        <v>649</v>
      </c>
      <c r="AY1" s="126" t="s">
        <v>648</v>
      </c>
      <c r="AZ1" s="126" t="s">
        <v>647</v>
      </c>
      <c r="BA1" s="126" t="s">
        <v>646</v>
      </c>
      <c r="BB1" s="126" t="s">
        <v>645</v>
      </c>
      <c r="BC1" s="126" t="s">
        <v>644</v>
      </c>
      <c r="BD1" s="126" t="s">
        <v>643</v>
      </c>
      <c r="BE1" s="126" t="s">
        <v>642</v>
      </c>
      <c r="BF1" s="126" t="s">
        <v>641</v>
      </c>
      <c r="BG1" s="126" t="s">
        <v>640</v>
      </c>
      <c r="BH1" s="126" t="s">
        <v>639</v>
      </c>
      <c r="BI1" s="126" t="s">
        <v>638</v>
      </c>
      <c r="BJ1" s="126" t="s">
        <v>637</v>
      </c>
      <c r="BK1" s="126" t="s">
        <v>636</v>
      </c>
      <c r="BL1" s="126" t="s">
        <v>635</v>
      </c>
      <c r="BM1" s="126" t="s">
        <v>634</v>
      </c>
      <c r="BN1" s="126" t="s">
        <v>633</v>
      </c>
      <c r="BO1" s="126" t="s">
        <v>632</v>
      </c>
      <c r="BP1" s="126" t="s">
        <v>631</v>
      </c>
      <c r="BQ1" s="126" t="s">
        <v>630</v>
      </c>
      <c r="BR1" s="126" t="s">
        <v>629</v>
      </c>
      <c r="BS1" s="126" t="s">
        <v>628</v>
      </c>
      <c r="BT1" s="126" t="s">
        <v>627</v>
      </c>
      <c r="BU1" s="126" t="s">
        <v>626</v>
      </c>
      <c r="BV1" s="126" t="s">
        <v>625</v>
      </c>
      <c r="BW1" s="126" t="s">
        <v>624</v>
      </c>
      <c r="BX1" s="126" t="s">
        <v>623</v>
      </c>
      <c r="BY1" s="126" t="s">
        <v>622</v>
      </c>
      <c r="BZ1" s="126" t="s">
        <v>621</v>
      </c>
      <c r="CA1" s="126" t="s">
        <v>620</v>
      </c>
      <c r="CB1" s="126" t="s">
        <v>619</v>
      </c>
      <c r="CC1" s="126" t="s">
        <v>618</v>
      </c>
      <c r="CD1" s="126" t="s">
        <v>617</v>
      </c>
      <c r="CE1" s="126" t="s">
        <v>616</v>
      </c>
      <c r="CF1" s="126" t="s">
        <v>615</v>
      </c>
      <c r="CG1" s="126" t="s">
        <v>614</v>
      </c>
      <c r="CH1" s="126" t="s">
        <v>613</v>
      </c>
      <c r="CI1" s="126" t="s">
        <v>612</v>
      </c>
      <c r="CJ1" s="126" t="s">
        <v>611</v>
      </c>
      <c r="CK1" s="126" t="s">
        <v>610</v>
      </c>
      <c r="CL1" s="126" t="s">
        <v>609</v>
      </c>
      <c r="CM1" s="126" t="s">
        <v>608</v>
      </c>
      <c r="CN1" s="126" t="s">
        <v>607</v>
      </c>
      <c r="CO1" s="126" t="s">
        <v>606</v>
      </c>
      <c r="CP1" s="126" t="s">
        <v>605</v>
      </c>
      <c r="CQ1" s="126" t="s">
        <v>604</v>
      </c>
      <c r="CR1" s="126" t="s">
        <v>603</v>
      </c>
      <c r="CS1" s="126" t="s">
        <v>602</v>
      </c>
    </row>
    <row r="2" spans="1:97">
      <c r="A2" s="125">
        <v>7237491</v>
      </c>
      <c r="B2" s="125" t="str">
        <f>$A2&amp;":"&amp;TEXT(-1*O2,"#,##0")</f>
        <v>7237491:748,148</v>
      </c>
      <c r="C2" s="125" t="str">
        <f>$A2&amp;":"&amp;TEXT(H2,"MM/DD/YYYY")</f>
        <v>7237491:11/16/2017</v>
      </c>
      <c r="D2" s="125" t="str">
        <f>$A2&amp;":"&amp;TEXT(AH2,"General")</f>
        <v>7237491:30897541</v>
      </c>
      <c r="E2" s="125" t="str">
        <f>$A2&amp;":"&amp;TEXT(AZ2,"General")</f>
        <v>7237491:28856940</v>
      </c>
      <c r="F2" s="125" t="str">
        <f>$A2&amp;":"&amp;TEXT(AP2,"General")</f>
        <v>7237491:TEWS AIG, GRACE</v>
      </c>
      <c r="G2" s="125" t="str">
        <f>$A2&amp;":"&amp;TEXT(AQ2,"General")</f>
        <v>7237491:FRENKEL, LUCIANA</v>
      </c>
      <c r="H2" s="122">
        <v>43055</v>
      </c>
      <c r="I2" s="125">
        <v>726</v>
      </c>
      <c r="J2" s="125">
        <v>20234</v>
      </c>
      <c r="K2" s="123">
        <v>0</v>
      </c>
      <c r="L2" s="123">
        <v>1</v>
      </c>
      <c r="M2" s="123">
        <v>1</v>
      </c>
      <c r="N2" s="123">
        <v>3</v>
      </c>
      <c r="O2" s="123">
        <v>-748147.5</v>
      </c>
      <c r="P2" s="4" t="s">
        <v>545</v>
      </c>
      <c r="Q2" s="123">
        <v>1</v>
      </c>
      <c r="R2" s="122">
        <v>42860.842222222222</v>
      </c>
      <c r="S2" s="4" t="s">
        <v>501</v>
      </c>
      <c r="T2" s="127">
        <v>6556055</v>
      </c>
      <c r="U2" s="4" t="s">
        <v>526</v>
      </c>
      <c r="V2" s="127">
        <v>80187</v>
      </c>
      <c r="W2" s="123">
        <v>3</v>
      </c>
      <c r="Y2" s="123">
        <v>0</v>
      </c>
      <c r="Z2" s="4" t="s">
        <v>490</v>
      </c>
      <c r="AD2" s="4" t="s">
        <v>499</v>
      </c>
      <c r="AE2" s="122">
        <v>43055.581979166665</v>
      </c>
      <c r="AF2" s="4" t="s">
        <v>548</v>
      </c>
      <c r="AH2" s="129" t="s">
        <v>37</v>
      </c>
      <c r="AI2" s="4" t="s">
        <v>525</v>
      </c>
      <c r="AL2" s="123">
        <v>0</v>
      </c>
      <c r="AM2" s="123">
        <v>-748147.5</v>
      </c>
      <c r="AP2" s="4" t="s">
        <v>31</v>
      </c>
      <c r="AQ2" s="4" t="s">
        <v>32</v>
      </c>
      <c r="AU2" s="4" t="s">
        <v>496</v>
      </c>
      <c r="AW2" s="4" t="s">
        <v>21</v>
      </c>
      <c r="AY2" s="4" t="s">
        <v>490</v>
      </c>
      <c r="AZ2" s="127">
        <v>28856940</v>
      </c>
      <c r="BA2" s="123">
        <v>0</v>
      </c>
      <c r="BB2" s="123">
        <v>2</v>
      </c>
      <c r="BD2" s="4" t="s">
        <v>490</v>
      </c>
      <c r="BG2" s="4" t="s">
        <v>490</v>
      </c>
      <c r="BH2" s="123">
        <v>1</v>
      </c>
      <c r="BJ2" s="123">
        <v>402</v>
      </c>
      <c r="BK2" s="123">
        <v>4</v>
      </c>
      <c r="BM2" s="4" t="s">
        <v>490</v>
      </c>
      <c r="BN2" s="4" t="s">
        <v>524</v>
      </c>
      <c r="BS2" s="4" t="s">
        <v>490</v>
      </c>
      <c r="BV2" s="4" t="s">
        <v>494</v>
      </c>
      <c r="BX2" s="4" t="s">
        <v>493</v>
      </c>
      <c r="BY2" s="4" t="s">
        <v>492</v>
      </c>
      <c r="CA2" s="4" t="s">
        <v>491</v>
      </c>
      <c r="CC2" s="4" t="s">
        <v>539</v>
      </c>
      <c r="CD2" s="123">
        <v>-748147.5</v>
      </c>
      <c r="CE2" s="4" t="s">
        <v>490</v>
      </c>
      <c r="CH2" s="4" t="s">
        <v>490</v>
      </c>
      <c r="CK2" s="4" t="s">
        <v>20</v>
      </c>
      <c r="CM2" s="122">
        <v>43055.581979166665</v>
      </c>
      <c r="CN2" s="4" t="s">
        <v>21</v>
      </c>
      <c r="CR2" s="122">
        <v>42662</v>
      </c>
    </row>
    <row r="3" spans="1:97">
      <c r="A3" s="125">
        <v>7377172</v>
      </c>
      <c r="B3" s="125" t="str">
        <f>A3&amp;":"&amp;TEXT(-1*O3,"#,##0")</f>
        <v>7377172:220,107</v>
      </c>
      <c r="C3" s="125" t="str">
        <f>$A3&amp;":"&amp;TEXT(H3,"MM/DD/YYYY")</f>
        <v>7377172:11/16/2017</v>
      </c>
      <c r="D3" s="125" t="str">
        <f>$A3&amp;":"&amp;TEXT(AH3,"General")</f>
        <v>7377172:30897541</v>
      </c>
      <c r="E3" s="125" t="str">
        <f>$A3&amp;":"&amp;TEXT(AZ3,"General")</f>
        <v>7377172:28856948</v>
      </c>
      <c r="F3" s="125" t="str">
        <f>$A3&amp;":"&amp;TEXT(AP3,"General")</f>
        <v>7377172:TEWS AIG, GRACE</v>
      </c>
      <c r="G3" s="125" t="str">
        <f>$A3&amp;":"&amp;TEXT(AQ3,"General")</f>
        <v>7377172:FRENKEL, LUCIANA</v>
      </c>
      <c r="H3" s="122">
        <v>43055</v>
      </c>
      <c r="I3" s="125">
        <v>726</v>
      </c>
      <c r="J3" s="125">
        <v>160</v>
      </c>
      <c r="K3" s="123">
        <v>0</v>
      </c>
      <c r="L3" s="123">
        <v>1</v>
      </c>
      <c r="M3" s="123">
        <v>1</v>
      </c>
      <c r="N3" s="123">
        <v>-2</v>
      </c>
      <c r="O3" s="123">
        <v>-220106.91</v>
      </c>
      <c r="P3" s="4" t="s">
        <v>545</v>
      </c>
      <c r="Q3" s="123">
        <v>1</v>
      </c>
      <c r="R3" s="122">
        <v>42961.414409722223</v>
      </c>
      <c r="S3" s="4" t="s">
        <v>501</v>
      </c>
      <c r="T3" s="127">
        <v>6695743</v>
      </c>
      <c r="U3" s="4" t="s">
        <v>526</v>
      </c>
      <c r="V3" s="127">
        <v>83281</v>
      </c>
      <c r="W3" s="123">
        <v>2</v>
      </c>
      <c r="Y3" s="123">
        <v>0</v>
      </c>
      <c r="Z3" s="4" t="s">
        <v>490</v>
      </c>
      <c r="AD3" s="4" t="s">
        <v>499</v>
      </c>
      <c r="AE3" s="122">
        <v>43055.582199074073</v>
      </c>
      <c r="AF3" s="4" t="s">
        <v>548</v>
      </c>
      <c r="AH3" s="129" t="s">
        <v>37</v>
      </c>
      <c r="AI3" s="4" t="s">
        <v>525</v>
      </c>
      <c r="AL3" s="123">
        <v>0</v>
      </c>
      <c r="AM3" s="123">
        <v>-220106.90550333299</v>
      </c>
      <c r="AP3" s="4" t="s">
        <v>31</v>
      </c>
      <c r="AQ3" s="4" t="s">
        <v>32</v>
      </c>
      <c r="AU3" s="4" t="s">
        <v>496</v>
      </c>
      <c r="AW3" s="4" t="s">
        <v>21</v>
      </c>
      <c r="AY3" s="4" t="s">
        <v>490</v>
      </c>
      <c r="AZ3" s="127">
        <v>28856948</v>
      </c>
      <c r="BA3" s="123">
        <v>0</v>
      </c>
      <c r="BB3" s="123">
        <v>2</v>
      </c>
      <c r="BD3" s="4" t="s">
        <v>490</v>
      </c>
      <c r="BG3" s="4" t="s">
        <v>490</v>
      </c>
      <c r="BH3" s="123">
        <v>1</v>
      </c>
      <c r="BJ3" s="123">
        <v>402</v>
      </c>
      <c r="BK3" s="123">
        <v>4</v>
      </c>
      <c r="BM3" s="4" t="s">
        <v>490</v>
      </c>
      <c r="BN3" s="4" t="s">
        <v>524</v>
      </c>
      <c r="BS3" s="4" t="s">
        <v>490</v>
      </c>
      <c r="BV3" s="4" t="s">
        <v>494</v>
      </c>
      <c r="BX3" s="4" t="s">
        <v>493</v>
      </c>
      <c r="BY3" s="4" t="s">
        <v>492</v>
      </c>
      <c r="CA3" s="4" t="s">
        <v>491</v>
      </c>
      <c r="CC3" s="4" t="s">
        <v>539</v>
      </c>
      <c r="CD3" s="123">
        <v>-220106.91</v>
      </c>
      <c r="CE3" s="4" t="s">
        <v>490</v>
      </c>
      <c r="CH3" s="4" t="s">
        <v>490</v>
      </c>
      <c r="CK3" s="4" t="s">
        <v>20</v>
      </c>
      <c r="CM3" s="122">
        <v>43055.582199074073</v>
      </c>
      <c r="CN3" s="4" t="s">
        <v>21</v>
      </c>
      <c r="CR3" s="122">
        <v>39142</v>
      </c>
    </row>
    <row r="4" spans="1:97">
      <c r="A4" s="125">
        <v>7378585</v>
      </c>
      <c r="B4" s="125" t="str">
        <f>A4&amp;":"&amp;TEXT(-1*O4,"#,##0")</f>
        <v>7378585:42,760</v>
      </c>
      <c r="C4" s="125" t="str">
        <f>$A4&amp;":"&amp;TEXT(H4,"MM/DD/YYYY")</f>
        <v>7378585:11/17/2017</v>
      </c>
      <c r="D4" s="125" t="str">
        <f>$A4&amp;":"&amp;TEXT(AH4,"General")</f>
        <v>7378585:13402762</v>
      </c>
      <c r="E4" s="125" t="str">
        <f>$A4&amp;":"&amp;TEXT(AZ4,"General")</f>
        <v>7378585:28857542</v>
      </c>
      <c r="F4" s="125" t="str">
        <f>$A4&amp;":"&amp;TEXT(AP4,"General")</f>
        <v>7378585:ENG, KEITH</v>
      </c>
      <c r="G4" s="125" t="str">
        <f>$A4&amp;":"&amp;TEXT(AQ4,"General")</f>
        <v>7378585:STEENHUISEN AIG, ERIC</v>
      </c>
      <c r="H4" s="122">
        <v>43056</v>
      </c>
      <c r="I4" s="125">
        <v>726</v>
      </c>
      <c r="J4" s="125">
        <v>65</v>
      </c>
      <c r="K4" s="123">
        <v>21</v>
      </c>
      <c r="L4" s="123">
        <v>1</v>
      </c>
      <c r="M4" s="123">
        <v>1</v>
      </c>
      <c r="N4" s="123">
        <v>-2</v>
      </c>
      <c r="O4" s="123">
        <v>-42759.56</v>
      </c>
      <c r="P4" s="4" t="s">
        <v>545</v>
      </c>
      <c r="Q4" s="123">
        <v>1</v>
      </c>
      <c r="R4" s="122">
        <v>42962.414571759262</v>
      </c>
      <c r="S4" s="4" t="s">
        <v>501</v>
      </c>
      <c r="T4" s="127">
        <v>6697156</v>
      </c>
      <c r="U4" s="4" t="s">
        <v>10</v>
      </c>
      <c r="V4" s="127">
        <v>83329</v>
      </c>
      <c r="W4" s="123">
        <v>2</v>
      </c>
      <c r="Y4" s="123">
        <v>0</v>
      </c>
      <c r="Z4" s="4" t="s">
        <v>490</v>
      </c>
      <c r="AD4" s="4" t="s">
        <v>499</v>
      </c>
      <c r="AE4" s="122">
        <v>43055.626666666663</v>
      </c>
      <c r="AF4" s="4" t="s">
        <v>548</v>
      </c>
      <c r="AH4" s="129" t="s">
        <v>17</v>
      </c>
      <c r="AI4" s="4" t="s">
        <v>534</v>
      </c>
      <c r="AL4" s="123">
        <v>0</v>
      </c>
      <c r="AM4" s="123">
        <v>-42759.555555555598</v>
      </c>
      <c r="AP4" s="4" t="s">
        <v>121</v>
      </c>
      <c r="AQ4" s="4" t="s">
        <v>63</v>
      </c>
      <c r="AU4" s="4" t="s">
        <v>496</v>
      </c>
      <c r="AW4" s="4" t="s">
        <v>21</v>
      </c>
      <c r="AY4" s="4" t="s">
        <v>490</v>
      </c>
      <c r="AZ4" s="127">
        <v>28857542</v>
      </c>
      <c r="BA4" s="123">
        <v>0</v>
      </c>
      <c r="BB4" s="123">
        <v>2</v>
      </c>
      <c r="BD4" s="4" t="s">
        <v>490</v>
      </c>
      <c r="BG4" s="4" t="s">
        <v>490</v>
      </c>
      <c r="BH4" s="123">
        <v>1</v>
      </c>
      <c r="BJ4" s="123">
        <v>2</v>
      </c>
      <c r="BK4" s="123">
        <v>501</v>
      </c>
      <c r="BM4" s="4" t="s">
        <v>490</v>
      </c>
      <c r="BN4" s="4" t="s">
        <v>524</v>
      </c>
      <c r="BS4" s="4" t="s">
        <v>490</v>
      </c>
      <c r="BV4" s="4" t="s">
        <v>494</v>
      </c>
      <c r="BX4" s="4" t="s">
        <v>493</v>
      </c>
      <c r="BY4" s="4" t="s">
        <v>492</v>
      </c>
      <c r="CA4" s="4" t="s">
        <v>491</v>
      </c>
      <c r="CD4" s="123">
        <v>-42759.56</v>
      </c>
      <c r="CE4" s="4" t="s">
        <v>490</v>
      </c>
      <c r="CH4" s="4" t="s">
        <v>490</v>
      </c>
      <c r="CK4" s="4" t="s">
        <v>20</v>
      </c>
      <c r="CM4" s="122">
        <v>43055.626666666663</v>
      </c>
      <c r="CN4" s="4" t="s">
        <v>21</v>
      </c>
      <c r="CR4" s="122">
        <v>42215</v>
      </c>
    </row>
    <row r="5" spans="1:97">
      <c r="A5" s="125">
        <v>7498167</v>
      </c>
      <c r="B5" s="125" t="str">
        <f>A5&amp;":"&amp;TEXT(-1*O5,"#,##0")</f>
        <v>7498167:455,082,920</v>
      </c>
      <c r="C5" s="125" t="str">
        <f>$A5&amp;":"&amp;TEXT(H5,"MM/DD/YYYY")</f>
        <v>7498167:11/17/2017</v>
      </c>
      <c r="D5" s="125" t="str">
        <f>$A5&amp;":"&amp;TEXT(AH5,"General")</f>
        <v>7498167:41449320</v>
      </c>
      <c r="E5" s="125" t="str">
        <f>$A5&amp;":"&amp;TEXT(AZ5,"General")</f>
        <v>7498167:28852471</v>
      </c>
      <c r="F5" s="125" t="str">
        <f>$A5&amp;":"&amp;TEXT(AP5,"General")</f>
        <v>7498167:CONWAY AIG, MARK</v>
      </c>
      <c r="G5" s="125" t="str">
        <f>$A5&amp;":"&amp;TEXT(AQ5,"General")</f>
        <v>7498167:LITTLE AIG, GARETH</v>
      </c>
      <c r="H5" s="122">
        <v>43056</v>
      </c>
      <c r="I5" s="125">
        <v>376</v>
      </c>
      <c r="J5" s="125">
        <v>18097</v>
      </c>
      <c r="K5" s="123">
        <v>1</v>
      </c>
      <c r="L5" s="123">
        <v>1</v>
      </c>
      <c r="M5" s="123">
        <v>1</v>
      </c>
      <c r="N5" s="123">
        <v>3</v>
      </c>
      <c r="O5" s="123">
        <v>-455082920</v>
      </c>
      <c r="P5" s="4" t="s">
        <v>542</v>
      </c>
      <c r="Q5" s="123">
        <v>1</v>
      </c>
      <c r="R5" s="122">
        <v>43045.584178240744</v>
      </c>
      <c r="S5" s="4" t="s">
        <v>501</v>
      </c>
      <c r="T5" s="127">
        <v>6816746</v>
      </c>
      <c r="U5" s="4" t="s">
        <v>580</v>
      </c>
      <c r="V5" s="127">
        <v>85677</v>
      </c>
      <c r="W5" s="123">
        <v>3</v>
      </c>
      <c r="Y5" s="123">
        <v>0</v>
      </c>
      <c r="Z5" s="4" t="s">
        <v>490</v>
      </c>
      <c r="AD5" s="4" t="s">
        <v>499</v>
      </c>
      <c r="AE5" s="122">
        <v>43055.290185185186</v>
      </c>
      <c r="AF5" s="4" t="s">
        <v>548</v>
      </c>
      <c r="AH5" s="129" t="s">
        <v>406</v>
      </c>
      <c r="AI5" s="4" t="s">
        <v>579</v>
      </c>
      <c r="AL5" s="123">
        <v>0</v>
      </c>
      <c r="AM5" s="123">
        <v>0</v>
      </c>
      <c r="AP5" s="4" t="s">
        <v>295</v>
      </c>
      <c r="AQ5" s="4" t="s">
        <v>296</v>
      </c>
      <c r="AU5" s="4" t="s">
        <v>496</v>
      </c>
      <c r="AW5" s="4" t="s">
        <v>21</v>
      </c>
      <c r="AY5" s="4" t="s">
        <v>490</v>
      </c>
      <c r="AZ5" s="127">
        <v>28852471</v>
      </c>
      <c r="BA5" s="123">
        <v>0</v>
      </c>
      <c r="BB5" s="123">
        <v>2</v>
      </c>
      <c r="BD5" s="4" t="s">
        <v>490</v>
      </c>
      <c r="BG5" s="4" t="s">
        <v>490</v>
      </c>
      <c r="BH5" s="123">
        <v>99</v>
      </c>
      <c r="BJ5" s="123">
        <v>542</v>
      </c>
      <c r="BK5" s="123">
        <v>561</v>
      </c>
      <c r="BM5" s="4" t="s">
        <v>490</v>
      </c>
      <c r="BN5" s="4" t="s">
        <v>517</v>
      </c>
      <c r="BS5" s="4" t="s">
        <v>490</v>
      </c>
      <c r="BV5" s="4" t="s">
        <v>494</v>
      </c>
      <c r="BX5" s="4" t="s">
        <v>493</v>
      </c>
      <c r="BY5" s="4" t="s">
        <v>492</v>
      </c>
      <c r="CA5" s="4" t="s">
        <v>491</v>
      </c>
      <c r="CD5" s="123">
        <v>-455082920</v>
      </c>
      <c r="CE5" s="4" t="s">
        <v>490</v>
      </c>
      <c r="CH5" s="4" t="s">
        <v>490</v>
      </c>
      <c r="CK5" s="4" t="s">
        <v>20</v>
      </c>
      <c r="CM5" s="122">
        <v>43055.290185185186</v>
      </c>
      <c r="CN5" s="4" t="s">
        <v>21</v>
      </c>
      <c r="CR5" s="122">
        <v>43045</v>
      </c>
      <c r="CS5" s="4" t="s">
        <v>490</v>
      </c>
    </row>
    <row r="6" spans="1:97">
      <c r="A6" s="125">
        <v>7498181</v>
      </c>
      <c r="B6" s="125" t="str">
        <f>A6&amp;":"&amp;TEXT(-1*O6,"#,##0")</f>
        <v>7498181:4,000,000</v>
      </c>
      <c r="C6" s="125" t="str">
        <f>$A6&amp;":"&amp;TEXT(H6,"MM/DD/YYYY")</f>
        <v>7498181:11/17/2017</v>
      </c>
      <c r="D6" s="125" t="str">
        <f>$A6&amp;":"&amp;TEXT(AH6,"General")</f>
        <v>7498181:30897541</v>
      </c>
      <c r="E6" s="125" t="str">
        <f>$A6&amp;":"&amp;TEXT(AZ6,"General")</f>
        <v>7498181:28852496</v>
      </c>
      <c r="F6" s="125" t="str">
        <f>$A6&amp;":"&amp;TEXT(AP6,"General")</f>
        <v>7498181:CONWAY AIG, MARK</v>
      </c>
      <c r="G6" s="125" t="str">
        <f>$A6&amp;":"&amp;TEXT(AQ6,"General")</f>
        <v>7498181:LITTLE AIG, GARETH</v>
      </c>
      <c r="H6" s="122">
        <v>43056</v>
      </c>
      <c r="I6" s="125">
        <v>726</v>
      </c>
      <c r="J6" s="125">
        <v>21271</v>
      </c>
      <c r="K6" s="123">
        <v>0</v>
      </c>
      <c r="L6" s="123">
        <v>1</v>
      </c>
      <c r="M6" s="123">
        <v>1</v>
      </c>
      <c r="N6" s="123">
        <v>6</v>
      </c>
      <c r="O6" s="123">
        <v>-4000000</v>
      </c>
      <c r="P6" s="4" t="s">
        <v>542</v>
      </c>
      <c r="Q6" s="123">
        <v>1</v>
      </c>
      <c r="R6" s="122">
        <v>43055.170486111114</v>
      </c>
      <c r="S6" s="4" t="s">
        <v>501</v>
      </c>
      <c r="T6" s="127">
        <v>6816760</v>
      </c>
      <c r="U6" s="4" t="s">
        <v>526</v>
      </c>
      <c r="V6" s="127">
        <v>85677</v>
      </c>
      <c r="W6" s="123">
        <v>0</v>
      </c>
      <c r="Y6" s="123">
        <v>0</v>
      </c>
      <c r="Z6" s="4" t="s">
        <v>490</v>
      </c>
      <c r="AD6" s="4" t="s">
        <v>499</v>
      </c>
      <c r="AE6" s="122">
        <v>43055.290694444448</v>
      </c>
      <c r="AF6" s="4" t="s">
        <v>548</v>
      </c>
      <c r="AH6" s="129" t="s">
        <v>37</v>
      </c>
      <c r="AI6" s="4" t="s">
        <v>525</v>
      </c>
      <c r="AK6" s="4" t="s">
        <v>499</v>
      </c>
      <c r="AL6" s="123">
        <v>0</v>
      </c>
      <c r="AM6" s="123">
        <v>0</v>
      </c>
      <c r="AO6" s="4" t="s">
        <v>296</v>
      </c>
      <c r="AP6" s="4" t="s">
        <v>295</v>
      </c>
      <c r="AQ6" s="4" t="s">
        <v>296</v>
      </c>
      <c r="AU6" s="4" t="s">
        <v>496</v>
      </c>
      <c r="AW6" s="4" t="s">
        <v>21</v>
      </c>
      <c r="AY6" s="4" t="s">
        <v>490</v>
      </c>
      <c r="AZ6" s="127">
        <v>28852496</v>
      </c>
      <c r="BA6" s="123">
        <v>0</v>
      </c>
      <c r="BB6" s="123">
        <v>2</v>
      </c>
      <c r="BD6" s="4" t="s">
        <v>490</v>
      </c>
      <c r="BG6" s="4" t="s">
        <v>490</v>
      </c>
      <c r="BH6" s="123">
        <v>99</v>
      </c>
      <c r="BI6" s="123">
        <v>561</v>
      </c>
      <c r="BJ6" s="123">
        <v>542</v>
      </c>
      <c r="BK6" s="123">
        <v>561</v>
      </c>
      <c r="BM6" s="4" t="s">
        <v>490</v>
      </c>
      <c r="BN6" s="4" t="s">
        <v>524</v>
      </c>
      <c r="BP6" s="123">
        <v>28852497</v>
      </c>
      <c r="BS6" s="4" t="s">
        <v>490</v>
      </c>
      <c r="BT6" s="123">
        <v>0</v>
      </c>
      <c r="BU6" s="123">
        <v>0</v>
      </c>
      <c r="BV6" s="4" t="s">
        <v>494</v>
      </c>
      <c r="BW6" s="123">
        <v>-1</v>
      </c>
      <c r="BX6" s="4" t="s">
        <v>493</v>
      </c>
      <c r="BY6" s="4" t="s">
        <v>492</v>
      </c>
      <c r="CA6" s="4" t="s">
        <v>491</v>
      </c>
      <c r="CC6" s="4" t="s">
        <v>539</v>
      </c>
      <c r="CD6" s="123">
        <v>-4000000</v>
      </c>
      <c r="CE6" s="4" t="s">
        <v>490</v>
      </c>
      <c r="CH6" s="4" t="s">
        <v>490</v>
      </c>
      <c r="CK6" s="4" t="s">
        <v>20</v>
      </c>
      <c r="CM6" s="122">
        <v>43055.290694444448</v>
      </c>
      <c r="CN6" s="4" t="s">
        <v>21</v>
      </c>
      <c r="CR6" s="122">
        <v>43045</v>
      </c>
      <c r="CS6" s="4" t="s">
        <v>499</v>
      </c>
    </row>
    <row r="7" spans="1:97">
      <c r="A7" s="125">
        <v>7506934</v>
      </c>
      <c r="B7" s="125" t="str">
        <f>A7&amp;":"&amp;TEXT(-1*O7,"#,##0")</f>
        <v>7506934:1,532,208</v>
      </c>
      <c r="C7" s="125" t="str">
        <f>$A7&amp;":"&amp;TEXT(H7,"MM/DD/YYYY")</f>
        <v>7506934:11/16/2017</v>
      </c>
      <c r="D7" s="125" t="str">
        <f>$A7&amp;":"&amp;TEXT(AH7,"General")</f>
        <v>7506934:8901284513</v>
      </c>
      <c r="E7" s="125" t="str">
        <f>$A7&amp;":"&amp;TEXT(AZ7,"General")</f>
        <v>7506934:28856643</v>
      </c>
      <c r="F7" s="125" t="str">
        <f>$A7&amp;":"&amp;TEXT(AP7,"General")</f>
        <v>7506934:TEWS AIG, GRACE</v>
      </c>
      <c r="G7" s="125" t="str">
        <f>$A7&amp;":"&amp;TEXT(AQ7,"General")</f>
        <v>7506934:FRENKEL, LUCIANA</v>
      </c>
      <c r="H7" s="122">
        <v>43055</v>
      </c>
      <c r="I7" s="125">
        <v>1161</v>
      </c>
      <c r="J7" s="125">
        <v>18097</v>
      </c>
      <c r="K7" s="123">
        <v>0</v>
      </c>
      <c r="L7" s="123">
        <v>1</v>
      </c>
      <c r="M7" s="123">
        <v>1</v>
      </c>
      <c r="N7" s="123">
        <v>3</v>
      </c>
      <c r="O7" s="123">
        <v>-1532208.2</v>
      </c>
      <c r="P7" s="4" t="s">
        <v>542</v>
      </c>
      <c r="Q7" s="123">
        <v>1</v>
      </c>
      <c r="R7" s="122">
        <v>43055.390023148146</v>
      </c>
      <c r="S7" s="4" t="s">
        <v>501</v>
      </c>
      <c r="T7" s="127">
        <v>6825514</v>
      </c>
      <c r="U7" s="4" t="s">
        <v>551</v>
      </c>
      <c r="V7" s="127">
        <v>85824</v>
      </c>
      <c r="W7" s="123">
        <v>3</v>
      </c>
      <c r="Y7" s="123">
        <v>0</v>
      </c>
      <c r="Z7" s="4" t="s">
        <v>490</v>
      </c>
      <c r="AD7" s="4" t="s">
        <v>499</v>
      </c>
      <c r="AE7" s="122">
        <v>43055.56181712963</v>
      </c>
      <c r="AF7" s="4" t="s">
        <v>513</v>
      </c>
      <c r="AH7" s="129" t="s">
        <v>385</v>
      </c>
      <c r="AI7" s="4" t="s">
        <v>523</v>
      </c>
      <c r="AK7" s="4" t="s">
        <v>499</v>
      </c>
      <c r="AL7" s="123">
        <v>0</v>
      </c>
      <c r="AM7" s="123">
        <v>0</v>
      </c>
      <c r="AO7" s="4" t="s">
        <v>32</v>
      </c>
      <c r="AP7" s="4" t="s">
        <v>31</v>
      </c>
      <c r="AQ7" s="4" t="s">
        <v>32</v>
      </c>
      <c r="AU7" s="4" t="s">
        <v>496</v>
      </c>
      <c r="AW7" s="4" t="s">
        <v>21</v>
      </c>
      <c r="AY7" s="4" t="s">
        <v>490</v>
      </c>
      <c r="AZ7" s="127">
        <v>28856643</v>
      </c>
      <c r="BA7" s="123">
        <v>0</v>
      </c>
      <c r="BB7" s="123">
        <v>2</v>
      </c>
      <c r="BD7" s="4" t="s">
        <v>490</v>
      </c>
      <c r="BG7" s="4" t="s">
        <v>490</v>
      </c>
      <c r="BH7" s="123">
        <v>99</v>
      </c>
      <c r="BI7" s="123">
        <v>4</v>
      </c>
      <c r="BJ7" s="123">
        <v>402</v>
      </c>
      <c r="BK7" s="123">
        <v>4</v>
      </c>
      <c r="BM7" s="4" t="s">
        <v>490</v>
      </c>
      <c r="BN7" s="4" t="s">
        <v>517</v>
      </c>
      <c r="BS7" s="4" t="s">
        <v>490</v>
      </c>
      <c r="BT7" s="123">
        <v>0</v>
      </c>
      <c r="BU7" s="123">
        <v>0</v>
      </c>
      <c r="BV7" s="4" t="s">
        <v>494</v>
      </c>
      <c r="BW7" s="123">
        <v>-1</v>
      </c>
      <c r="BX7" s="4" t="s">
        <v>493</v>
      </c>
      <c r="BY7" s="4" t="s">
        <v>492</v>
      </c>
      <c r="CA7" s="4" t="s">
        <v>491</v>
      </c>
      <c r="CC7" s="4" t="s">
        <v>539</v>
      </c>
      <c r="CD7" s="123">
        <v>-1532208.2</v>
      </c>
      <c r="CE7" s="4" t="s">
        <v>490</v>
      </c>
      <c r="CH7" s="4" t="s">
        <v>490</v>
      </c>
      <c r="CK7" s="4" t="s">
        <v>20</v>
      </c>
      <c r="CM7" s="122">
        <v>43055.56181712963</v>
      </c>
      <c r="CN7" s="4" t="s">
        <v>21</v>
      </c>
      <c r="CR7" s="122">
        <v>43049</v>
      </c>
      <c r="CS7" s="4" t="s">
        <v>490</v>
      </c>
    </row>
    <row r="8" spans="1:97">
      <c r="A8" s="125">
        <v>7509692</v>
      </c>
      <c r="B8" s="125" t="str">
        <f>A8&amp;":"&amp;TEXT(-1*O8,"#,##0")</f>
        <v>7509692:286,541</v>
      </c>
      <c r="C8" s="125" t="str">
        <f>$A8&amp;":"&amp;TEXT(H8,"MM/DD/YYYY")</f>
        <v>7509692:11/16/2017</v>
      </c>
      <c r="D8" s="125" t="str">
        <f>$A8&amp;":"&amp;TEXT(AH8,"General")</f>
        <v>7509692:9102475804</v>
      </c>
      <c r="E8" s="125" t="str">
        <f>$A8&amp;":"&amp;TEXT(AZ8,"General")</f>
        <v>7509692:28855352</v>
      </c>
      <c r="F8" s="125" t="str">
        <f>$A8&amp;":"&amp;TEXT(AP8,"General")</f>
        <v>7509692:ENG, KEITH</v>
      </c>
      <c r="G8" s="125" t="str">
        <f>$A8&amp;":"&amp;TEXT(AQ8,"General")</f>
        <v>7509692:STEENHUISEN AIG, ERIC</v>
      </c>
      <c r="H8" s="122">
        <v>43055</v>
      </c>
      <c r="I8" s="125">
        <v>841</v>
      </c>
      <c r="J8" s="125">
        <v>18097</v>
      </c>
      <c r="K8" s="123">
        <v>0</v>
      </c>
      <c r="L8" s="123">
        <v>1</v>
      </c>
      <c r="M8" s="123">
        <v>2</v>
      </c>
      <c r="N8" s="123">
        <v>33000</v>
      </c>
      <c r="O8" s="123">
        <v>-286540.65999999997</v>
      </c>
      <c r="P8" s="4" t="s">
        <v>542</v>
      </c>
      <c r="Q8" s="123">
        <v>1</v>
      </c>
      <c r="R8" s="122">
        <v>43053.393657407411</v>
      </c>
      <c r="S8" s="4" t="s">
        <v>501</v>
      </c>
      <c r="T8" s="127">
        <v>6828272</v>
      </c>
      <c r="U8" s="4" t="s">
        <v>558</v>
      </c>
      <c r="V8" s="127">
        <v>85897</v>
      </c>
      <c r="W8" s="123">
        <v>3</v>
      </c>
      <c r="Y8" s="123">
        <v>0</v>
      </c>
      <c r="Z8" s="4" t="s">
        <v>490</v>
      </c>
      <c r="AD8" s="4" t="s">
        <v>499</v>
      </c>
      <c r="AE8" s="122">
        <v>43055.466504629629</v>
      </c>
      <c r="AF8" s="4" t="s">
        <v>506</v>
      </c>
      <c r="AH8" s="129" t="s">
        <v>378</v>
      </c>
      <c r="AI8" s="4" t="s">
        <v>505</v>
      </c>
      <c r="AL8" s="123">
        <v>0</v>
      </c>
      <c r="AM8" s="123">
        <v>0</v>
      </c>
      <c r="AP8" s="4" t="s">
        <v>121</v>
      </c>
      <c r="AQ8" s="4" t="s">
        <v>63</v>
      </c>
      <c r="AU8" s="4" t="s">
        <v>496</v>
      </c>
      <c r="AW8" s="4" t="s">
        <v>21</v>
      </c>
      <c r="AY8" s="4" t="s">
        <v>490</v>
      </c>
      <c r="AZ8" s="127">
        <v>28855352</v>
      </c>
      <c r="BA8" s="123">
        <v>0</v>
      </c>
      <c r="BB8" s="123">
        <v>1</v>
      </c>
      <c r="BD8" s="4" t="s">
        <v>490</v>
      </c>
      <c r="BG8" s="4" t="s">
        <v>490</v>
      </c>
      <c r="BH8" s="123">
        <v>99</v>
      </c>
      <c r="BJ8" s="123">
        <v>2</v>
      </c>
      <c r="BK8" s="123">
        <v>501</v>
      </c>
      <c r="BM8" s="4" t="s">
        <v>490</v>
      </c>
      <c r="BN8" s="4" t="s">
        <v>504</v>
      </c>
      <c r="BQ8" s="4" t="s">
        <v>540</v>
      </c>
      <c r="BS8" s="4" t="s">
        <v>490</v>
      </c>
      <c r="BV8" s="4" t="s">
        <v>494</v>
      </c>
      <c r="BX8" s="4" t="s">
        <v>493</v>
      </c>
      <c r="BY8" s="4" t="s">
        <v>492</v>
      </c>
      <c r="CA8" s="4" t="s">
        <v>491</v>
      </c>
      <c r="CC8" s="4" t="s">
        <v>544</v>
      </c>
      <c r="CD8" s="123">
        <v>-286540.65999999997</v>
      </c>
      <c r="CE8" s="4" t="s">
        <v>490</v>
      </c>
      <c r="CH8" s="4" t="s">
        <v>490</v>
      </c>
      <c r="CK8" s="4" t="s">
        <v>20</v>
      </c>
      <c r="CM8" s="122">
        <v>43055.466504629629</v>
      </c>
      <c r="CN8" s="4" t="s">
        <v>543</v>
      </c>
      <c r="CR8" s="122">
        <v>43053</v>
      </c>
      <c r="CS8" s="4" t="s">
        <v>490</v>
      </c>
    </row>
    <row r="9" spans="1:97">
      <c r="A9" s="125">
        <v>7509728</v>
      </c>
      <c r="B9" s="125" t="str">
        <f>A9&amp;":"&amp;TEXT(-1*O9,"#,##0")</f>
        <v>7509728:21,967</v>
      </c>
      <c r="C9" s="125" t="str">
        <f>$A9&amp;":"&amp;TEXT(H9,"MM/DD/YYYY")</f>
        <v>7509728:11/16/2017</v>
      </c>
      <c r="D9" s="125" t="str">
        <f>$A9&amp;":"&amp;TEXT(AH9,"General")</f>
        <v>7509728:30897541</v>
      </c>
      <c r="E9" s="125" t="str">
        <f>$A9&amp;":"&amp;TEXT(AZ9,"General")</f>
        <v>7509728:28856953</v>
      </c>
      <c r="F9" s="125" t="str">
        <f>$A9&amp;":"&amp;TEXT(AP9,"General")</f>
        <v>7509728:TEWS AIG, GRACE</v>
      </c>
      <c r="G9" s="125" t="str">
        <f>$A9&amp;":"&amp;TEXT(AQ9,"General")</f>
        <v>7509728:STEENHUISEN AIG, ERIC</v>
      </c>
      <c r="H9" s="122">
        <v>43055</v>
      </c>
      <c r="I9" s="125">
        <v>726</v>
      </c>
      <c r="J9" s="125">
        <v>20599</v>
      </c>
      <c r="K9" s="123">
        <v>0</v>
      </c>
      <c r="L9" s="123">
        <v>1</v>
      </c>
      <c r="N9" s="123">
        <v>24000</v>
      </c>
      <c r="O9" s="123">
        <v>-21966.76</v>
      </c>
      <c r="P9" s="4" t="s">
        <v>545</v>
      </c>
      <c r="Q9" s="123">
        <v>1</v>
      </c>
      <c r="R9" s="122">
        <v>43053.393784722219</v>
      </c>
      <c r="S9" s="4" t="s">
        <v>501</v>
      </c>
      <c r="T9" s="127">
        <v>6828308</v>
      </c>
      <c r="U9" s="4" t="s">
        <v>526</v>
      </c>
      <c r="V9" s="127">
        <v>85897</v>
      </c>
      <c r="W9" s="123">
        <v>0</v>
      </c>
      <c r="Y9" s="123">
        <v>0</v>
      </c>
      <c r="Z9" s="4" t="s">
        <v>490</v>
      </c>
      <c r="AD9" s="4" t="s">
        <v>499</v>
      </c>
      <c r="AE9" s="122">
        <v>43055.582384259258</v>
      </c>
      <c r="AF9" s="4" t="s">
        <v>544</v>
      </c>
      <c r="AH9" s="129" t="s">
        <v>37</v>
      </c>
      <c r="AI9" s="4" t="s">
        <v>525</v>
      </c>
      <c r="AL9" s="123">
        <v>0</v>
      </c>
      <c r="AM9" s="123">
        <v>0</v>
      </c>
      <c r="AP9" s="4" t="s">
        <v>31</v>
      </c>
      <c r="AQ9" s="4" t="s">
        <v>63</v>
      </c>
      <c r="AU9" s="4" t="s">
        <v>496</v>
      </c>
      <c r="AW9" s="4" t="s">
        <v>21</v>
      </c>
      <c r="AY9" s="4" t="s">
        <v>490</v>
      </c>
      <c r="AZ9" s="127">
        <v>28856953</v>
      </c>
      <c r="BA9" s="123">
        <v>0</v>
      </c>
      <c r="BB9" s="123">
        <v>1</v>
      </c>
      <c r="BD9" s="4" t="s">
        <v>490</v>
      </c>
      <c r="BG9" s="4" t="s">
        <v>490</v>
      </c>
      <c r="BH9" s="123">
        <v>1</v>
      </c>
      <c r="BJ9" s="123">
        <v>402</v>
      </c>
      <c r="BK9" s="123">
        <v>501</v>
      </c>
      <c r="BM9" s="4" t="s">
        <v>490</v>
      </c>
      <c r="BN9" s="4" t="s">
        <v>524</v>
      </c>
      <c r="BS9" s="4" t="s">
        <v>490</v>
      </c>
      <c r="BV9" s="4" t="s">
        <v>494</v>
      </c>
      <c r="BX9" s="4" t="s">
        <v>493</v>
      </c>
      <c r="BY9" s="4" t="s">
        <v>492</v>
      </c>
      <c r="CA9" s="4" t="s">
        <v>491</v>
      </c>
      <c r="CC9" s="4" t="s">
        <v>544</v>
      </c>
      <c r="CD9" s="123">
        <v>-21966.76</v>
      </c>
      <c r="CE9" s="4" t="s">
        <v>490</v>
      </c>
      <c r="CH9" s="4" t="s">
        <v>490</v>
      </c>
      <c r="CK9" s="4" t="s">
        <v>20</v>
      </c>
      <c r="CM9" s="122">
        <v>43055.582384259258</v>
      </c>
      <c r="CN9" s="4" t="s">
        <v>543</v>
      </c>
      <c r="CR9" s="122">
        <v>43053</v>
      </c>
      <c r="CS9" s="4" t="s">
        <v>490</v>
      </c>
    </row>
    <row r="10" spans="1:97">
      <c r="A10" s="125">
        <v>7509802</v>
      </c>
      <c r="B10" s="125" t="str">
        <f>A10&amp;":"&amp;TEXT(-1*O10,"#,##0")</f>
        <v>7509802:7,558</v>
      </c>
      <c r="C10" s="125" t="str">
        <f>$A10&amp;":"&amp;TEXT(H10,"MM/DD/YYYY")</f>
        <v>7509802:11/16/2017</v>
      </c>
      <c r="D10" s="125" t="str">
        <f>$A10&amp;":"&amp;TEXT(AH10,"General")</f>
        <v>7509802:8611824718</v>
      </c>
      <c r="E10" s="125" t="str">
        <f>$A10&amp;":"&amp;TEXT(AZ10,"General")</f>
        <v>7509802:28855366</v>
      </c>
      <c r="F10" s="125" t="str">
        <f>$A10&amp;":"&amp;TEXT(AP10,"General")</f>
        <v>7509802:ENG, KEITH</v>
      </c>
      <c r="G10" s="125" t="str">
        <f>$A10&amp;":"&amp;TEXT(AQ10,"General")</f>
        <v>7509802:STEENHUISEN AIG, ERIC</v>
      </c>
      <c r="H10" s="122">
        <v>43055</v>
      </c>
      <c r="I10" s="125">
        <v>748</v>
      </c>
      <c r="J10" s="125">
        <v>18097</v>
      </c>
      <c r="K10" s="123">
        <v>0</v>
      </c>
      <c r="L10" s="123">
        <v>1</v>
      </c>
      <c r="M10" s="123">
        <v>2</v>
      </c>
      <c r="N10" s="123">
        <v>35000</v>
      </c>
      <c r="O10" s="123">
        <v>-7557.92</v>
      </c>
      <c r="P10" s="4" t="s">
        <v>542</v>
      </c>
      <c r="Q10" s="123">
        <v>1</v>
      </c>
      <c r="R10" s="122">
        <v>43053.407546296294</v>
      </c>
      <c r="S10" s="4" t="s">
        <v>501</v>
      </c>
      <c r="T10" s="127">
        <v>6828382</v>
      </c>
      <c r="U10" s="4" t="s">
        <v>557</v>
      </c>
      <c r="V10" s="127">
        <v>85898</v>
      </c>
      <c r="W10" s="123">
        <v>3</v>
      </c>
      <c r="Y10" s="123">
        <v>0</v>
      </c>
      <c r="Z10" s="4" t="s">
        <v>490</v>
      </c>
      <c r="AD10" s="4" t="s">
        <v>499</v>
      </c>
      <c r="AE10" s="122">
        <v>43055.46670138889</v>
      </c>
      <c r="AF10" s="4" t="s">
        <v>506</v>
      </c>
      <c r="AH10" s="129" t="s">
        <v>369</v>
      </c>
      <c r="AI10" s="4" t="s">
        <v>531</v>
      </c>
      <c r="AL10" s="123">
        <v>0</v>
      </c>
      <c r="AM10" s="123">
        <v>0</v>
      </c>
      <c r="AP10" s="4" t="s">
        <v>121</v>
      </c>
      <c r="AQ10" s="4" t="s">
        <v>63</v>
      </c>
      <c r="AU10" s="4" t="s">
        <v>496</v>
      </c>
      <c r="AW10" s="4" t="s">
        <v>21</v>
      </c>
      <c r="AY10" s="4" t="s">
        <v>490</v>
      </c>
      <c r="AZ10" s="127">
        <v>28855366</v>
      </c>
      <c r="BA10" s="123">
        <v>0</v>
      </c>
      <c r="BB10" s="123">
        <v>1</v>
      </c>
      <c r="BD10" s="4" t="s">
        <v>490</v>
      </c>
      <c r="BG10" s="4" t="s">
        <v>490</v>
      </c>
      <c r="BH10" s="123">
        <v>99</v>
      </c>
      <c r="BJ10" s="123">
        <v>2</v>
      </c>
      <c r="BK10" s="123">
        <v>501</v>
      </c>
      <c r="BM10" s="4" t="s">
        <v>490</v>
      </c>
      <c r="BN10" s="4" t="s">
        <v>504</v>
      </c>
      <c r="BQ10" s="4" t="s">
        <v>540</v>
      </c>
      <c r="BS10" s="4" t="s">
        <v>490</v>
      </c>
      <c r="BV10" s="4" t="s">
        <v>494</v>
      </c>
      <c r="BX10" s="4" t="s">
        <v>493</v>
      </c>
      <c r="BY10" s="4" t="s">
        <v>492</v>
      </c>
      <c r="CA10" s="4" t="s">
        <v>491</v>
      </c>
      <c r="CC10" s="4" t="s">
        <v>544</v>
      </c>
      <c r="CD10" s="123">
        <v>-7557.92</v>
      </c>
      <c r="CE10" s="4" t="s">
        <v>490</v>
      </c>
      <c r="CH10" s="4" t="s">
        <v>490</v>
      </c>
      <c r="CK10" s="4" t="s">
        <v>20</v>
      </c>
      <c r="CM10" s="122">
        <v>43055.46670138889</v>
      </c>
      <c r="CN10" s="4" t="s">
        <v>543</v>
      </c>
      <c r="CR10" s="122">
        <v>43053</v>
      </c>
      <c r="CS10" s="4" t="s">
        <v>490</v>
      </c>
    </row>
    <row r="11" spans="1:97">
      <c r="A11" s="125">
        <v>7509803</v>
      </c>
      <c r="B11" s="125" t="str">
        <f>A11&amp;":"&amp;TEXT(-1*O11,"#,##0")</f>
        <v>7509803:2,047</v>
      </c>
      <c r="C11" s="125" t="str">
        <f>$A11&amp;":"&amp;TEXT(H11,"MM/DD/YYYY")</f>
        <v>7509803:11/16/2017</v>
      </c>
      <c r="D11" s="125" t="str">
        <f>$A11&amp;":"&amp;TEXT(AH11,"General")</f>
        <v>7509803:8611824718</v>
      </c>
      <c r="E11" s="125" t="str">
        <f>$A11&amp;":"&amp;TEXT(AZ11,"General")</f>
        <v>7509803:28855368</v>
      </c>
      <c r="F11" s="125" t="str">
        <f>$A11&amp;":"&amp;TEXT(AP11,"General")</f>
        <v>7509803:ENG, KEITH</v>
      </c>
      <c r="G11" s="125" t="str">
        <f>$A11&amp;":"&amp;TEXT(AQ11,"General")</f>
        <v>7509803:STEENHUISEN AIG, ERIC</v>
      </c>
      <c r="H11" s="122">
        <v>43055</v>
      </c>
      <c r="I11" s="125">
        <v>748</v>
      </c>
      <c r="J11" s="125">
        <v>18097</v>
      </c>
      <c r="K11" s="123">
        <v>0</v>
      </c>
      <c r="L11" s="123">
        <v>1</v>
      </c>
      <c r="M11" s="123">
        <v>2</v>
      </c>
      <c r="N11" s="123">
        <v>43000</v>
      </c>
      <c r="O11" s="123">
        <v>-2047.03</v>
      </c>
      <c r="P11" s="4" t="s">
        <v>542</v>
      </c>
      <c r="Q11" s="123">
        <v>1</v>
      </c>
      <c r="R11" s="122">
        <v>43053.407546296294</v>
      </c>
      <c r="S11" s="4" t="s">
        <v>501</v>
      </c>
      <c r="T11" s="127">
        <v>6828383</v>
      </c>
      <c r="U11" s="4" t="s">
        <v>557</v>
      </c>
      <c r="V11" s="127">
        <v>85898</v>
      </c>
      <c r="W11" s="123">
        <v>3</v>
      </c>
      <c r="Y11" s="123">
        <v>0</v>
      </c>
      <c r="Z11" s="4" t="s">
        <v>490</v>
      </c>
      <c r="AD11" s="4" t="s">
        <v>499</v>
      </c>
      <c r="AE11" s="122">
        <v>43055.466770833336</v>
      </c>
      <c r="AF11" s="4" t="s">
        <v>506</v>
      </c>
      <c r="AH11" s="129" t="s">
        <v>369</v>
      </c>
      <c r="AI11" s="4" t="s">
        <v>531</v>
      </c>
      <c r="AL11" s="123">
        <v>0</v>
      </c>
      <c r="AM11" s="123">
        <v>0</v>
      </c>
      <c r="AP11" s="4" t="s">
        <v>121</v>
      </c>
      <c r="AQ11" s="4" t="s">
        <v>63</v>
      </c>
      <c r="AU11" s="4" t="s">
        <v>496</v>
      </c>
      <c r="AW11" s="4" t="s">
        <v>21</v>
      </c>
      <c r="AY11" s="4" t="s">
        <v>490</v>
      </c>
      <c r="AZ11" s="127">
        <v>28855368</v>
      </c>
      <c r="BA11" s="123">
        <v>0</v>
      </c>
      <c r="BB11" s="123">
        <v>1</v>
      </c>
      <c r="BD11" s="4" t="s">
        <v>490</v>
      </c>
      <c r="BG11" s="4" t="s">
        <v>490</v>
      </c>
      <c r="BH11" s="123">
        <v>99</v>
      </c>
      <c r="BJ11" s="123">
        <v>2</v>
      </c>
      <c r="BK11" s="123">
        <v>501</v>
      </c>
      <c r="BM11" s="4" t="s">
        <v>490</v>
      </c>
      <c r="BN11" s="4" t="s">
        <v>504</v>
      </c>
      <c r="BQ11" s="4" t="s">
        <v>540</v>
      </c>
      <c r="BS11" s="4" t="s">
        <v>490</v>
      </c>
      <c r="BV11" s="4" t="s">
        <v>494</v>
      </c>
      <c r="BX11" s="4" t="s">
        <v>493</v>
      </c>
      <c r="BY11" s="4" t="s">
        <v>492</v>
      </c>
      <c r="CA11" s="4" t="s">
        <v>491</v>
      </c>
      <c r="CC11" s="4" t="s">
        <v>544</v>
      </c>
      <c r="CD11" s="123">
        <v>-2047.03</v>
      </c>
      <c r="CE11" s="4" t="s">
        <v>490</v>
      </c>
      <c r="CH11" s="4" t="s">
        <v>490</v>
      </c>
      <c r="CK11" s="4" t="s">
        <v>20</v>
      </c>
      <c r="CM11" s="122">
        <v>43055.466770833336</v>
      </c>
      <c r="CN11" s="4" t="s">
        <v>543</v>
      </c>
      <c r="CR11" s="122">
        <v>43053</v>
      </c>
      <c r="CS11" s="4" t="s">
        <v>490</v>
      </c>
    </row>
    <row r="12" spans="1:97">
      <c r="A12" s="125">
        <v>7510155</v>
      </c>
      <c r="B12" s="125" t="str">
        <f>A12&amp;":"&amp;TEXT(-1*O12,"#,##0")</f>
        <v>7510155:35,165</v>
      </c>
      <c r="C12" s="125" t="str">
        <f>$A12&amp;":"&amp;TEXT(H12,"MM/DD/YYYY")</f>
        <v>7510155:11/16/2017</v>
      </c>
      <c r="D12" s="125" t="str">
        <f>$A12&amp;":"&amp;TEXT(AH12,"General")</f>
        <v>7510155:30897541</v>
      </c>
      <c r="E12" s="125" t="str">
        <f>$A12&amp;":"&amp;TEXT(AZ12,"General")</f>
        <v>7510155:28856952</v>
      </c>
      <c r="F12" s="125" t="str">
        <f>$A12&amp;":"&amp;TEXT(AP12,"General")</f>
        <v>7510155:TEWS AIG, GRACE</v>
      </c>
      <c r="G12" s="125" t="str">
        <f>$A12&amp;":"&amp;TEXT(AQ12,"General")</f>
        <v>7510155:ENG, KEITH</v>
      </c>
      <c r="H12" s="122">
        <v>43055</v>
      </c>
      <c r="I12" s="125">
        <v>726</v>
      </c>
      <c r="J12" s="125">
        <v>21762</v>
      </c>
      <c r="K12" s="123">
        <v>0</v>
      </c>
      <c r="L12" s="123">
        <v>1</v>
      </c>
      <c r="N12" s="123">
        <v>109000</v>
      </c>
      <c r="O12" s="123">
        <v>-35165.129999999997</v>
      </c>
      <c r="P12" s="4" t="s">
        <v>545</v>
      </c>
      <c r="Q12" s="123">
        <v>1</v>
      </c>
      <c r="R12" s="122">
        <v>43053.529641203706</v>
      </c>
      <c r="S12" s="4" t="s">
        <v>501</v>
      </c>
      <c r="T12" s="127">
        <v>6828735</v>
      </c>
      <c r="U12" s="4" t="s">
        <v>526</v>
      </c>
      <c r="V12" s="127">
        <v>85908</v>
      </c>
      <c r="W12" s="123">
        <v>0</v>
      </c>
      <c r="Y12" s="123">
        <v>0</v>
      </c>
      <c r="Z12" s="4" t="s">
        <v>490</v>
      </c>
      <c r="AD12" s="4" t="s">
        <v>499</v>
      </c>
      <c r="AE12" s="122">
        <v>43055.582337962966</v>
      </c>
      <c r="AF12" s="4" t="s">
        <v>544</v>
      </c>
      <c r="AH12" s="129" t="s">
        <v>37</v>
      </c>
      <c r="AI12" s="4" t="s">
        <v>525</v>
      </c>
      <c r="AL12" s="123">
        <v>0</v>
      </c>
      <c r="AM12" s="123">
        <v>0</v>
      </c>
      <c r="AP12" s="4" t="s">
        <v>31</v>
      </c>
      <c r="AQ12" s="4" t="s">
        <v>121</v>
      </c>
      <c r="AU12" s="4" t="s">
        <v>496</v>
      </c>
      <c r="AW12" s="4" t="s">
        <v>21</v>
      </c>
      <c r="AY12" s="4" t="s">
        <v>490</v>
      </c>
      <c r="AZ12" s="127">
        <v>28856952</v>
      </c>
      <c r="BA12" s="123">
        <v>0</v>
      </c>
      <c r="BB12" s="123">
        <v>1</v>
      </c>
      <c r="BD12" s="4" t="s">
        <v>490</v>
      </c>
      <c r="BG12" s="4" t="s">
        <v>490</v>
      </c>
      <c r="BH12" s="123">
        <v>1</v>
      </c>
      <c r="BJ12" s="123">
        <v>402</v>
      </c>
      <c r="BK12" s="123">
        <v>2</v>
      </c>
      <c r="BM12" s="4" t="s">
        <v>490</v>
      </c>
      <c r="BN12" s="4" t="s">
        <v>524</v>
      </c>
      <c r="BS12" s="4" t="s">
        <v>490</v>
      </c>
      <c r="BV12" s="4" t="s">
        <v>494</v>
      </c>
      <c r="BX12" s="4" t="s">
        <v>493</v>
      </c>
      <c r="BY12" s="4" t="s">
        <v>492</v>
      </c>
      <c r="CA12" s="4" t="s">
        <v>491</v>
      </c>
      <c r="CC12" s="4" t="s">
        <v>544</v>
      </c>
      <c r="CD12" s="123">
        <v>-35165.129999999997</v>
      </c>
      <c r="CE12" s="4" t="s">
        <v>490</v>
      </c>
      <c r="CH12" s="4" t="s">
        <v>490</v>
      </c>
      <c r="CK12" s="4" t="s">
        <v>20</v>
      </c>
      <c r="CM12" s="122">
        <v>43055.582337962966</v>
      </c>
      <c r="CN12" s="4" t="s">
        <v>543</v>
      </c>
      <c r="CR12" s="122">
        <v>43053</v>
      </c>
      <c r="CS12" s="4" t="s">
        <v>490</v>
      </c>
    </row>
    <row r="13" spans="1:97">
      <c r="A13" s="125">
        <v>7510181</v>
      </c>
      <c r="B13" s="125" t="str">
        <f>A13&amp;":"&amp;TEXT(-1*O13,"#,##0")</f>
        <v>7510181:117,581</v>
      </c>
      <c r="C13" s="125" t="str">
        <f>$A13&amp;":"&amp;TEXT(H13,"MM/DD/YYYY")</f>
        <v>7510181:11/16/2017</v>
      </c>
      <c r="D13" s="125" t="str">
        <f>$A13&amp;":"&amp;TEXT(AH13,"General")</f>
        <v>7510181:30897541</v>
      </c>
      <c r="E13" s="125" t="str">
        <f>$A13&amp;":"&amp;TEXT(AZ13,"General")</f>
        <v>7510181:28856950</v>
      </c>
      <c r="F13" s="125" t="str">
        <f>$A13&amp;":"&amp;TEXT(AP13,"General")</f>
        <v>7510181:TEWS AIG, GRACE</v>
      </c>
      <c r="G13" s="125" t="str">
        <f>$A13&amp;":"&amp;TEXT(AQ13,"General")</f>
        <v>7510181:ENG, KEITH</v>
      </c>
      <c r="H13" s="122">
        <v>43055</v>
      </c>
      <c r="I13" s="125">
        <v>726</v>
      </c>
      <c r="J13" s="125">
        <v>19840</v>
      </c>
      <c r="K13" s="123">
        <v>0</v>
      </c>
      <c r="L13" s="123">
        <v>1</v>
      </c>
      <c r="N13" s="123">
        <v>114000</v>
      </c>
      <c r="O13" s="123">
        <v>-117580.55</v>
      </c>
      <c r="P13" s="4" t="s">
        <v>545</v>
      </c>
      <c r="Q13" s="123">
        <v>1</v>
      </c>
      <c r="R13" s="122">
        <v>43053.532395833332</v>
      </c>
      <c r="S13" s="4" t="s">
        <v>501</v>
      </c>
      <c r="T13" s="127">
        <v>6828761</v>
      </c>
      <c r="U13" s="4" t="s">
        <v>526</v>
      </c>
      <c r="V13" s="127">
        <v>85909</v>
      </c>
      <c r="W13" s="123">
        <v>0</v>
      </c>
      <c r="Y13" s="123">
        <v>0</v>
      </c>
      <c r="Z13" s="4" t="s">
        <v>490</v>
      </c>
      <c r="AD13" s="4" t="s">
        <v>499</v>
      </c>
      <c r="AE13" s="122">
        <v>43055.582268518519</v>
      </c>
      <c r="AF13" s="4" t="s">
        <v>544</v>
      </c>
      <c r="AH13" s="129" t="s">
        <v>37</v>
      </c>
      <c r="AI13" s="4" t="s">
        <v>525</v>
      </c>
      <c r="AL13" s="123">
        <v>0</v>
      </c>
      <c r="AM13" s="123">
        <v>0</v>
      </c>
      <c r="AP13" s="4" t="s">
        <v>31</v>
      </c>
      <c r="AQ13" s="4" t="s">
        <v>121</v>
      </c>
      <c r="AU13" s="4" t="s">
        <v>496</v>
      </c>
      <c r="AW13" s="4" t="s">
        <v>21</v>
      </c>
      <c r="AY13" s="4" t="s">
        <v>490</v>
      </c>
      <c r="AZ13" s="127">
        <v>28856950</v>
      </c>
      <c r="BA13" s="123">
        <v>0</v>
      </c>
      <c r="BB13" s="123">
        <v>1</v>
      </c>
      <c r="BD13" s="4" t="s">
        <v>490</v>
      </c>
      <c r="BG13" s="4" t="s">
        <v>490</v>
      </c>
      <c r="BH13" s="123">
        <v>1</v>
      </c>
      <c r="BJ13" s="123">
        <v>402</v>
      </c>
      <c r="BK13" s="123">
        <v>2</v>
      </c>
      <c r="BM13" s="4" t="s">
        <v>490</v>
      </c>
      <c r="BN13" s="4" t="s">
        <v>524</v>
      </c>
      <c r="BS13" s="4" t="s">
        <v>490</v>
      </c>
      <c r="BV13" s="4" t="s">
        <v>494</v>
      </c>
      <c r="BX13" s="4" t="s">
        <v>493</v>
      </c>
      <c r="BY13" s="4" t="s">
        <v>492</v>
      </c>
      <c r="CA13" s="4" t="s">
        <v>491</v>
      </c>
      <c r="CC13" s="4" t="s">
        <v>544</v>
      </c>
      <c r="CD13" s="123">
        <v>-117580.55</v>
      </c>
      <c r="CE13" s="4" t="s">
        <v>490</v>
      </c>
      <c r="CH13" s="4" t="s">
        <v>490</v>
      </c>
      <c r="CI13" s="4" t="s">
        <v>586</v>
      </c>
      <c r="CK13" s="4" t="s">
        <v>20</v>
      </c>
      <c r="CM13" s="122">
        <v>43055.582268518519</v>
      </c>
      <c r="CN13" s="4" t="s">
        <v>543</v>
      </c>
      <c r="CR13" s="122">
        <v>43053</v>
      </c>
      <c r="CS13" s="4" t="s">
        <v>490</v>
      </c>
    </row>
    <row r="14" spans="1:97">
      <c r="A14" s="125">
        <v>7510183</v>
      </c>
      <c r="B14" s="125" t="str">
        <f>A14&amp;":"&amp;TEXT(-1*O14,"#,##0")</f>
        <v>7510183:873,571</v>
      </c>
      <c r="C14" s="125" t="str">
        <f>$A14&amp;":"&amp;TEXT(H14,"MM/DD/YYYY")</f>
        <v>7510183:11/16/2017</v>
      </c>
      <c r="D14" s="125" t="str">
        <f>$A14&amp;":"&amp;TEXT(AH14,"General")</f>
        <v>7510183:30897541</v>
      </c>
      <c r="E14" s="125" t="str">
        <f>$A14&amp;":"&amp;TEXT(AZ14,"General")</f>
        <v>7510183:28856929</v>
      </c>
      <c r="F14" s="125" t="str">
        <f>$A14&amp;":"&amp;TEXT(AP14,"General")</f>
        <v>7510183:TEWS AIG, GRACE</v>
      </c>
      <c r="G14" s="125" t="str">
        <f>$A14&amp;":"&amp;TEXT(AQ14,"General")</f>
        <v>7510183:ENG, KEITH</v>
      </c>
      <c r="H14" s="122">
        <v>43055</v>
      </c>
      <c r="I14" s="125">
        <v>726</v>
      </c>
      <c r="J14" s="125">
        <v>21761</v>
      </c>
      <c r="K14" s="123">
        <v>0</v>
      </c>
      <c r="L14" s="123">
        <v>1</v>
      </c>
      <c r="N14" s="123">
        <v>112000</v>
      </c>
      <c r="O14" s="123">
        <v>-873570.72</v>
      </c>
      <c r="P14" s="4" t="s">
        <v>545</v>
      </c>
      <c r="Q14" s="123">
        <v>1</v>
      </c>
      <c r="R14" s="122">
        <v>43053.532407407409</v>
      </c>
      <c r="S14" s="4" t="s">
        <v>501</v>
      </c>
      <c r="T14" s="127">
        <v>6828763</v>
      </c>
      <c r="U14" s="4" t="s">
        <v>526</v>
      </c>
      <c r="V14" s="127">
        <v>85909</v>
      </c>
      <c r="W14" s="123">
        <v>0</v>
      </c>
      <c r="Y14" s="123">
        <v>0</v>
      </c>
      <c r="Z14" s="4" t="s">
        <v>490</v>
      </c>
      <c r="AD14" s="4" t="s">
        <v>499</v>
      </c>
      <c r="AE14" s="122">
        <v>43055.581909722219</v>
      </c>
      <c r="AF14" s="4" t="s">
        <v>544</v>
      </c>
      <c r="AH14" s="129" t="s">
        <v>37</v>
      </c>
      <c r="AI14" s="4" t="s">
        <v>525</v>
      </c>
      <c r="AL14" s="123">
        <v>0</v>
      </c>
      <c r="AM14" s="123">
        <v>0</v>
      </c>
      <c r="AP14" s="4" t="s">
        <v>31</v>
      </c>
      <c r="AQ14" s="4" t="s">
        <v>121</v>
      </c>
      <c r="AU14" s="4" t="s">
        <v>496</v>
      </c>
      <c r="AW14" s="4" t="s">
        <v>21</v>
      </c>
      <c r="AY14" s="4" t="s">
        <v>490</v>
      </c>
      <c r="AZ14" s="127">
        <v>28856929</v>
      </c>
      <c r="BA14" s="123">
        <v>0</v>
      </c>
      <c r="BB14" s="123">
        <v>1</v>
      </c>
      <c r="BD14" s="4" t="s">
        <v>490</v>
      </c>
      <c r="BG14" s="4" t="s">
        <v>490</v>
      </c>
      <c r="BH14" s="123">
        <v>1</v>
      </c>
      <c r="BJ14" s="123">
        <v>402</v>
      </c>
      <c r="BK14" s="123">
        <v>2</v>
      </c>
      <c r="BM14" s="4" t="s">
        <v>490</v>
      </c>
      <c r="BN14" s="4" t="s">
        <v>524</v>
      </c>
      <c r="BS14" s="4" t="s">
        <v>490</v>
      </c>
      <c r="BV14" s="4" t="s">
        <v>494</v>
      </c>
      <c r="BX14" s="4" t="s">
        <v>493</v>
      </c>
      <c r="BY14" s="4" t="s">
        <v>492</v>
      </c>
      <c r="CA14" s="4" t="s">
        <v>491</v>
      </c>
      <c r="CC14" s="4" t="s">
        <v>544</v>
      </c>
      <c r="CD14" s="123">
        <v>-873570.72</v>
      </c>
      <c r="CE14" s="4" t="s">
        <v>490</v>
      </c>
      <c r="CH14" s="4" t="s">
        <v>490</v>
      </c>
      <c r="CK14" s="4" t="s">
        <v>20</v>
      </c>
      <c r="CM14" s="122">
        <v>43055.581909722219</v>
      </c>
      <c r="CN14" s="4" t="s">
        <v>543</v>
      </c>
      <c r="CR14" s="122">
        <v>43053</v>
      </c>
      <c r="CS14" s="4" t="s">
        <v>490</v>
      </c>
    </row>
    <row r="15" spans="1:97">
      <c r="A15" s="125">
        <v>7510184</v>
      </c>
      <c r="B15" s="125" t="str">
        <f>A15&amp;":"&amp;TEXT(-1*O15,"#,##0")</f>
        <v>7510184:955,101</v>
      </c>
      <c r="C15" s="125" t="str">
        <f>$A15&amp;":"&amp;TEXT(H15,"MM/DD/YYYY")</f>
        <v>7510184:11/16/2017</v>
      </c>
      <c r="D15" s="125" t="str">
        <f>$A15&amp;":"&amp;TEXT(AH15,"General")</f>
        <v>7510184:30897541</v>
      </c>
      <c r="E15" s="125" t="str">
        <f>$A15&amp;":"&amp;TEXT(AZ15,"General")</f>
        <v>7510184:28856927</v>
      </c>
      <c r="F15" s="125" t="str">
        <f>$A15&amp;":"&amp;TEXT(AP15,"General")</f>
        <v>7510184:TEWS AIG, GRACE</v>
      </c>
      <c r="G15" s="125" t="str">
        <f>$A15&amp;":"&amp;TEXT(AQ15,"General")</f>
        <v>7510184:ENG, KEITH</v>
      </c>
      <c r="H15" s="122">
        <v>43055</v>
      </c>
      <c r="I15" s="125">
        <v>726</v>
      </c>
      <c r="J15" s="125">
        <v>21761</v>
      </c>
      <c r="K15" s="123">
        <v>0</v>
      </c>
      <c r="L15" s="123">
        <v>1</v>
      </c>
      <c r="N15" s="123">
        <v>116000</v>
      </c>
      <c r="O15" s="123">
        <v>-955100.71</v>
      </c>
      <c r="P15" s="4" t="s">
        <v>545</v>
      </c>
      <c r="Q15" s="123">
        <v>1</v>
      </c>
      <c r="R15" s="122">
        <v>43053.532418981478</v>
      </c>
      <c r="S15" s="4" t="s">
        <v>501</v>
      </c>
      <c r="T15" s="127">
        <v>6828764</v>
      </c>
      <c r="U15" s="4" t="s">
        <v>526</v>
      </c>
      <c r="V15" s="127">
        <v>85909</v>
      </c>
      <c r="W15" s="123">
        <v>0</v>
      </c>
      <c r="Y15" s="123">
        <v>0</v>
      </c>
      <c r="Z15" s="4" t="s">
        <v>490</v>
      </c>
      <c r="AD15" s="4" t="s">
        <v>499</v>
      </c>
      <c r="AE15" s="122">
        <v>43055.581828703704</v>
      </c>
      <c r="AF15" s="4" t="s">
        <v>544</v>
      </c>
      <c r="AH15" s="129" t="s">
        <v>37</v>
      </c>
      <c r="AI15" s="4" t="s">
        <v>525</v>
      </c>
      <c r="AL15" s="123">
        <v>0</v>
      </c>
      <c r="AM15" s="123">
        <v>0</v>
      </c>
      <c r="AP15" s="4" t="s">
        <v>31</v>
      </c>
      <c r="AQ15" s="4" t="s">
        <v>121</v>
      </c>
      <c r="AU15" s="4" t="s">
        <v>496</v>
      </c>
      <c r="AW15" s="4" t="s">
        <v>21</v>
      </c>
      <c r="AY15" s="4" t="s">
        <v>490</v>
      </c>
      <c r="AZ15" s="127">
        <v>28856927</v>
      </c>
      <c r="BA15" s="123">
        <v>0</v>
      </c>
      <c r="BB15" s="123">
        <v>1</v>
      </c>
      <c r="BD15" s="4" t="s">
        <v>490</v>
      </c>
      <c r="BG15" s="4" t="s">
        <v>490</v>
      </c>
      <c r="BH15" s="123">
        <v>1</v>
      </c>
      <c r="BJ15" s="123">
        <v>402</v>
      </c>
      <c r="BK15" s="123">
        <v>2</v>
      </c>
      <c r="BM15" s="4" t="s">
        <v>490</v>
      </c>
      <c r="BN15" s="4" t="s">
        <v>524</v>
      </c>
      <c r="BS15" s="4" t="s">
        <v>490</v>
      </c>
      <c r="BV15" s="4" t="s">
        <v>494</v>
      </c>
      <c r="BX15" s="4" t="s">
        <v>493</v>
      </c>
      <c r="BY15" s="4" t="s">
        <v>492</v>
      </c>
      <c r="CA15" s="4" t="s">
        <v>491</v>
      </c>
      <c r="CC15" s="4" t="s">
        <v>544</v>
      </c>
      <c r="CD15" s="123">
        <v>-955100.71</v>
      </c>
      <c r="CE15" s="4" t="s">
        <v>490</v>
      </c>
      <c r="CH15" s="4" t="s">
        <v>490</v>
      </c>
      <c r="CK15" s="4" t="s">
        <v>20</v>
      </c>
      <c r="CM15" s="122">
        <v>43055.581828703704</v>
      </c>
      <c r="CN15" s="4" t="s">
        <v>543</v>
      </c>
      <c r="CR15" s="122">
        <v>43053</v>
      </c>
      <c r="CS15" s="4" t="s">
        <v>490</v>
      </c>
    </row>
    <row r="16" spans="1:97">
      <c r="A16" s="125">
        <v>7510185</v>
      </c>
      <c r="B16" s="125" t="str">
        <f>A16&amp;":"&amp;TEXT(-1*O16,"#,##0")</f>
        <v>7510185:647,120</v>
      </c>
      <c r="C16" s="125" t="str">
        <f>$A16&amp;":"&amp;TEXT(H16,"MM/DD/YYYY")</f>
        <v>7510185:11/16/2017</v>
      </c>
      <c r="D16" s="125" t="str">
        <f>$A16&amp;":"&amp;TEXT(AH16,"General")</f>
        <v>7510185:30897541</v>
      </c>
      <c r="E16" s="125" t="str">
        <f>$A16&amp;":"&amp;TEXT(AZ16,"General")</f>
        <v>7510185:28856944</v>
      </c>
      <c r="F16" s="125" t="str">
        <f>$A16&amp;":"&amp;TEXT(AP16,"General")</f>
        <v>7510185:TEWS AIG, GRACE</v>
      </c>
      <c r="G16" s="125" t="str">
        <f>$A16&amp;":"&amp;TEXT(AQ16,"General")</f>
        <v>7510185:ENG, KEITH</v>
      </c>
      <c r="H16" s="122">
        <v>43055</v>
      </c>
      <c r="I16" s="125">
        <v>726</v>
      </c>
      <c r="J16" s="125">
        <v>21761</v>
      </c>
      <c r="K16" s="123">
        <v>0</v>
      </c>
      <c r="L16" s="123">
        <v>1</v>
      </c>
      <c r="N16" s="123">
        <v>118000</v>
      </c>
      <c r="O16" s="123">
        <v>-647119.54</v>
      </c>
      <c r="P16" s="4" t="s">
        <v>545</v>
      </c>
      <c r="Q16" s="123">
        <v>1</v>
      </c>
      <c r="R16" s="122">
        <v>43053.532418981478</v>
      </c>
      <c r="S16" s="4" t="s">
        <v>501</v>
      </c>
      <c r="T16" s="127">
        <v>6828765</v>
      </c>
      <c r="U16" s="4" t="s">
        <v>526</v>
      </c>
      <c r="V16" s="127">
        <v>85909</v>
      </c>
      <c r="W16" s="123">
        <v>0</v>
      </c>
      <c r="Y16" s="123">
        <v>0</v>
      </c>
      <c r="Z16" s="4" t="s">
        <v>490</v>
      </c>
      <c r="AD16" s="4" t="s">
        <v>499</v>
      </c>
      <c r="AE16" s="122">
        <v>43055.582083333335</v>
      </c>
      <c r="AF16" s="4" t="s">
        <v>544</v>
      </c>
      <c r="AH16" s="129" t="s">
        <v>37</v>
      </c>
      <c r="AI16" s="4" t="s">
        <v>525</v>
      </c>
      <c r="AL16" s="123">
        <v>0</v>
      </c>
      <c r="AM16" s="123">
        <v>0</v>
      </c>
      <c r="AP16" s="4" t="s">
        <v>31</v>
      </c>
      <c r="AQ16" s="4" t="s">
        <v>121</v>
      </c>
      <c r="AU16" s="4" t="s">
        <v>496</v>
      </c>
      <c r="AW16" s="4" t="s">
        <v>21</v>
      </c>
      <c r="AY16" s="4" t="s">
        <v>490</v>
      </c>
      <c r="AZ16" s="127">
        <v>28856944</v>
      </c>
      <c r="BA16" s="123">
        <v>0</v>
      </c>
      <c r="BB16" s="123">
        <v>1</v>
      </c>
      <c r="BD16" s="4" t="s">
        <v>490</v>
      </c>
      <c r="BG16" s="4" t="s">
        <v>490</v>
      </c>
      <c r="BH16" s="123">
        <v>1</v>
      </c>
      <c r="BJ16" s="123">
        <v>402</v>
      </c>
      <c r="BK16" s="123">
        <v>2</v>
      </c>
      <c r="BM16" s="4" t="s">
        <v>490</v>
      </c>
      <c r="BN16" s="4" t="s">
        <v>524</v>
      </c>
      <c r="BS16" s="4" t="s">
        <v>490</v>
      </c>
      <c r="BV16" s="4" t="s">
        <v>494</v>
      </c>
      <c r="BX16" s="4" t="s">
        <v>493</v>
      </c>
      <c r="BY16" s="4" t="s">
        <v>492</v>
      </c>
      <c r="CA16" s="4" t="s">
        <v>491</v>
      </c>
      <c r="CC16" s="4" t="s">
        <v>544</v>
      </c>
      <c r="CD16" s="123">
        <v>-647119.54</v>
      </c>
      <c r="CE16" s="4" t="s">
        <v>490</v>
      </c>
      <c r="CH16" s="4" t="s">
        <v>490</v>
      </c>
      <c r="CK16" s="4" t="s">
        <v>20</v>
      </c>
      <c r="CM16" s="122">
        <v>43055.582083333335</v>
      </c>
      <c r="CN16" s="4" t="s">
        <v>543</v>
      </c>
      <c r="CR16" s="122">
        <v>43053</v>
      </c>
      <c r="CS16" s="4" t="s">
        <v>490</v>
      </c>
    </row>
    <row r="17" spans="1:97">
      <c r="A17" s="125">
        <v>7510209</v>
      </c>
      <c r="B17" s="125" t="str">
        <f>A17&amp;":"&amp;TEXT(-1*O17,"#,##0")</f>
        <v>7510209:648,170</v>
      </c>
      <c r="C17" s="125" t="str">
        <f>$A17&amp;":"&amp;TEXT(H17,"MM/DD/YYYY")</f>
        <v>7510209:11/16/2017</v>
      </c>
      <c r="D17" s="125" t="str">
        <f>$A17&amp;":"&amp;TEXT(AH17,"General")</f>
        <v>7510209:30897541</v>
      </c>
      <c r="E17" s="125" t="str">
        <f>$A17&amp;":"&amp;TEXT(AZ17,"General")</f>
        <v>7510209:28856942</v>
      </c>
      <c r="F17" s="125" t="str">
        <f>$A17&amp;":"&amp;TEXT(AP17,"General")</f>
        <v>7510209:TEWS AIG, GRACE</v>
      </c>
      <c r="G17" s="125" t="str">
        <f>$A17&amp;":"&amp;TEXT(AQ17,"General")</f>
        <v>7510209:STEENHUISEN AIG, ERIC</v>
      </c>
      <c r="H17" s="122">
        <v>43055</v>
      </c>
      <c r="I17" s="125">
        <v>726</v>
      </c>
      <c r="J17" s="125">
        <v>21761</v>
      </c>
      <c r="K17" s="123">
        <v>0</v>
      </c>
      <c r="L17" s="123">
        <v>1</v>
      </c>
      <c r="N17" s="123">
        <v>122000</v>
      </c>
      <c r="O17" s="123">
        <v>-648170.43999999994</v>
      </c>
      <c r="P17" s="4" t="s">
        <v>545</v>
      </c>
      <c r="Q17" s="123">
        <v>1</v>
      </c>
      <c r="R17" s="122">
        <v>43053.54210648148</v>
      </c>
      <c r="S17" s="4" t="s">
        <v>501</v>
      </c>
      <c r="T17" s="127">
        <v>6828789</v>
      </c>
      <c r="U17" s="4" t="s">
        <v>526</v>
      </c>
      <c r="V17" s="127">
        <v>85911</v>
      </c>
      <c r="W17" s="123">
        <v>0</v>
      </c>
      <c r="Y17" s="123">
        <v>0</v>
      </c>
      <c r="Z17" s="4" t="s">
        <v>490</v>
      </c>
      <c r="AD17" s="4" t="s">
        <v>499</v>
      </c>
      <c r="AE17" s="122">
        <v>43055.582048611112</v>
      </c>
      <c r="AF17" s="4" t="s">
        <v>544</v>
      </c>
      <c r="AH17" s="129" t="s">
        <v>37</v>
      </c>
      <c r="AI17" s="4" t="s">
        <v>525</v>
      </c>
      <c r="AL17" s="123">
        <v>0</v>
      </c>
      <c r="AM17" s="123">
        <v>0</v>
      </c>
      <c r="AP17" s="4" t="s">
        <v>31</v>
      </c>
      <c r="AQ17" s="4" t="s">
        <v>63</v>
      </c>
      <c r="AU17" s="4" t="s">
        <v>496</v>
      </c>
      <c r="AW17" s="4" t="s">
        <v>21</v>
      </c>
      <c r="AY17" s="4" t="s">
        <v>490</v>
      </c>
      <c r="AZ17" s="127">
        <v>28856942</v>
      </c>
      <c r="BA17" s="123">
        <v>0</v>
      </c>
      <c r="BB17" s="123">
        <v>1</v>
      </c>
      <c r="BD17" s="4" t="s">
        <v>490</v>
      </c>
      <c r="BG17" s="4" t="s">
        <v>490</v>
      </c>
      <c r="BH17" s="123">
        <v>1</v>
      </c>
      <c r="BJ17" s="123">
        <v>402</v>
      </c>
      <c r="BK17" s="123">
        <v>501</v>
      </c>
      <c r="BM17" s="4" t="s">
        <v>490</v>
      </c>
      <c r="BN17" s="4" t="s">
        <v>524</v>
      </c>
      <c r="BS17" s="4" t="s">
        <v>490</v>
      </c>
      <c r="BV17" s="4" t="s">
        <v>494</v>
      </c>
      <c r="BX17" s="4" t="s">
        <v>493</v>
      </c>
      <c r="BY17" s="4" t="s">
        <v>492</v>
      </c>
      <c r="CA17" s="4" t="s">
        <v>491</v>
      </c>
      <c r="CC17" s="4" t="s">
        <v>544</v>
      </c>
      <c r="CD17" s="123">
        <v>-648170.43999999994</v>
      </c>
      <c r="CE17" s="4" t="s">
        <v>490</v>
      </c>
      <c r="CH17" s="4" t="s">
        <v>490</v>
      </c>
      <c r="CK17" s="4" t="s">
        <v>20</v>
      </c>
      <c r="CM17" s="122">
        <v>43055.582048611112</v>
      </c>
      <c r="CN17" s="4" t="s">
        <v>543</v>
      </c>
      <c r="CR17" s="122">
        <v>43053</v>
      </c>
      <c r="CS17" s="4" t="s">
        <v>490</v>
      </c>
    </row>
    <row r="18" spans="1:97">
      <c r="A18" s="125">
        <v>7510226</v>
      </c>
      <c r="B18" s="125" t="str">
        <f>A18&amp;":"&amp;TEXT(-1*O18,"#,##0")</f>
        <v>7510226:149,700</v>
      </c>
      <c r="C18" s="125" t="str">
        <f>$A18&amp;":"&amp;TEXT(H18,"MM/DD/YYYY")</f>
        <v>7510226:11/16/2017</v>
      </c>
      <c r="D18" s="125" t="str">
        <f>$A18&amp;":"&amp;TEXT(AH18,"General")</f>
        <v>7510226:30897541</v>
      </c>
      <c r="E18" s="125" t="str">
        <f>$A18&amp;":"&amp;TEXT(AZ18,"General")</f>
        <v>7510226:28856949</v>
      </c>
      <c r="F18" s="125" t="str">
        <f>$A18&amp;":"&amp;TEXT(AP18,"General")</f>
        <v>7510226:TEWS AIG, GRACE</v>
      </c>
      <c r="G18" s="125" t="str">
        <f>$A18&amp;":"&amp;TEXT(AQ18,"General")</f>
        <v>7510226:STEENHUISEN AIG, ERIC</v>
      </c>
      <c r="H18" s="122">
        <v>43055</v>
      </c>
      <c r="I18" s="125">
        <v>726</v>
      </c>
      <c r="J18" s="125">
        <v>21887</v>
      </c>
      <c r="K18" s="123">
        <v>0</v>
      </c>
      <c r="L18" s="123">
        <v>1</v>
      </c>
      <c r="N18" s="123">
        <v>126000</v>
      </c>
      <c r="O18" s="123">
        <v>-149699.88</v>
      </c>
      <c r="P18" s="4" t="s">
        <v>545</v>
      </c>
      <c r="Q18" s="123">
        <v>1</v>
      </c>
      <c r="R18" s="122">
        <v>43053.558749999997</v>
      </c>
      <c r="S18" s="4" t="s">
        <v>501</v>
      </c>
      <c r="T18" s="127">
        <v>6828806</v>
      </c>
      <c r="U18" s="4" t="s">
        <v>526</v>
      </c>
      <c r="V18" s="127">
        <v>85912</v>
      </c>
      <c r="W18" s="123">
        <v>0</v>
      </c>
      <c r="Y18" s="123">
        <v>0</v>
      </c>
      <c r="Z18" s="4" t="s">
        <v>490</v>
      </c>
      <c r="AD18" s="4" t="s">
        <v>499</v>
      </c>
      <c r="AE18" s="122">
        <v>43055.582233796296</v>
      </c>
      <c r="AF18" s="4" t="s">
        <v>544</v>
      </c>
      <c r="AH18" s="129" t="s">
        <v>37</v>
      </c>
      <c r="AI18" s="4" t="s">
        <v>525</v>
      </c>
      <c r="AL18" s="123">
        <v>0</v>
      </c>
      <c r="AM18" s="123">
        <v>0</v>
      </c>
      <c r="AP18" s="4" t="s">
        <v>31</v>
      </c>
      <c r="AQ18" s="4" t="s">
        <v>63</v>
      </c>
      <c r="AU18" s="4" t="s">
        <v>496</v>
      </c>
      <c r="AW18" s="4" t="s">
        <v>21</v>
      </c>
      <c r="AY18" s="4" t="s">
        <v>490</v>
      </c>
      <c r="AZ18" s="127">
        <v>28856949</v>
      </c>
      <c r="BA18" s="123">
        <v>0</v>
      </c>
      <c r="BB18" s="123">
        <v>1</v>
      </c>
      <c r="BD18" s="4" t="s">
        <v>490</v>
      </c>
      <c r="BG18" s="4" t="s">
        <v>490</v>
      </c>
      <c r="BH18" s="123">
        <v>1</v>
      </c>
      <c r="BJ18" s="123">
        <v>402</v>
      </c>
      <c r="BK18" s="123">
        <v>501</v>
      </c>
      <c r="BM18" s="4" t="s">
        <v>490</v>
      </c>
      <c r="BN18" s="4" t="s">
        <v>524</v>
      </c>
      <c r="BS18" s="4" t="s">
        <v>490</v>
      </c>
      <c r="BV18" s="4" t="s">
        <v>494</v>
      </c>
      <c r="BX18" s="4" t="s">
        <v>493</v>
      </c>
      <c r="BY18" s="4" t="s">
        <v>492</v>
      </c>
      <c r="CA18" s="4" t="s">
        <v>491</v>
      </c>
      <c r="CC18" s="4" t="s">
        <v>544</v>
      </c>
      <c r="CD18" s="123">
        <v>-149699.88</v>
      </c>
      <c r="CE18" s="4" t="s">
        <v>490</v>
      </c>
      <c r="CH18" s="4" t="s">
        <v>490</v>
      </c>
      <c r="CK18" s="4" t="s">
        <v>20</v>
      </c>
      <c r="CM18" s="122">
        <v>43055.582233796296</v>
      </c>
      <c r="CN18" s="4" t="s">
        <v>543</v>
      </c>
      <c r="CR18" s="122">
        <v>43053</v>
      </c>
      <c r="CS18" s="4" t="s">
        <v>490</v>
      </c>
    </row>
    <row r="19" spans="1:97">
      <c r="A19" s="125">
        <v>7510232</v>
      </c>
      <c r="B19" s="125" t="str">
        <f>A19&amp;":"&amp;TEXT(-1*O19,"#,##0")</f>
        <v>7510232:41,500</v>
      </c>
      <c r="C19" s="125" t="str">
        <f>$A19&amp;":"&amp;TEXT(H19,"MM/DD/YYYY")</f>
        <v>7510232:11/16/2017</v>
      </c>
      <c r="D19" s="125" t="str">
        <f>$A19&amp;":"&amp;TEXT(AH19,"General")</f>
        <v>7510232:30897541</v>
      </c>
      <c r="E19" s="125" t="str">
        <f>$A19&amp;":"&amp;TEXT(AZ19,"General")</f>
        <v>7510232:28856951</v>
      </c>
      <c r="F19" s="125" t="str">
        <f>$A19&amp;":"&amp;TEXT(AP19,"General")</f>
        <v>7510232:TEWS AIG, GRACE</v>
      </c>
      <c r="G19" s="125" t="str">
        <f>$A19&amp;":"&amp;TEXT(AQ19,"General")</f>
        <v>7510232:FRENKEL, LUCIANA</v>
      </c>
      <c r="H19" s="122">
        <v>43055</v>
      </c>
      <c r="I19" s="125">
        <v>726</v>
      </c>
      <c r="J19" s="125">
        <v>162</v>
      </c>
      <c r="K19" s="123">
        <v>0</v>
      </c>
      <c r="L19" s="123">
        <v>1</v>
      </c>
      <c r="M19" s="123">
        <v>1</v>
      </c>
      <c r="N19" s="123">
        <v>-2</v>
      </c>
      <c r="O19" s="123">
        <v>-41500</v>
      </c>
      <c r="P19" s="4" t="s">
        <v>545</v>
      </c>
      <c r="Q19" s="123">
        <v>1</v>
      </c>
      <c r="R19" s="122">
        <v>43053.576828703706</v>
      </c>
      <c r="S19" s="4" t="s">
        <v>501</v>
      </c>
      <c r="T19" s="127">
        <v>6828812</v>
      </c>
      <c r="U19" s="4" t="s">
        <v>526</v>
      </c>
      <c r="V19" s="127">
        <v>85913</v>
      </c>
      <c r="W19" s="123">
        <v>2</v>
      </c>
      <c r="Y19" s="123">
        <v>0</v>
      </c>
      <c r="Z19" s="4" t="s">
        <v>490</v>
      </c>
      <c r="AD19" s="4" t="s">
        <v>499</v>
      </c>
      <c r="AE19" s="122">
        <v>43055.582303240742</v>
      </c>
      <c r="AF19" s="4" t="s">
        <v>548</v>
      </c>
      <c r="AH19" s="129" t="s">
        <v>37</v>
      </c>
      <c r="AI19" s="4" t="s">
        <v>525</v>
      </c>
      <c r="AL19" s="123">
        <v>0</v>
      </c>
      <c r="AM19" s="123">
        <v>0</v>
      </c>
      <c r="AP19" s="4" t="s">
        <v>31</v>
      </c>
      <c r="AQ19" s="4" t="s">
        <v>32</v>
      </c>
      <c r="AU19" s="4" t="s">
        <v>496</v>
      </c>
      <c r="AW19" s="4" t="s">
        <v>21</v>
      </c>
      <c r="AY19" s="4" t="s">
        <v>490</v>
      </c>
      <c r="AZ19" s="127">
        <v>28856951</v>
      </c>
      <c r="BA19" s="123">
        <v>0</v>
      </c>
      <c r="BB19" s="123">
        <v>2</v>
      </c>
      <c r="BD19" s="4" t="s">
        <v>490</v>
      </c>
      <c r="BG19" s="4" t="s">
        <v>490</v>
      </c>
      <c r="BH19" s="123">
        <v>1</v>
      </c>
      <c r="BJ19" s="123">
        <v>402</v>
      </c>
      <c r="BK19" s="123">
        <v>4</v>
      </c>
      <c r="BM19" s="4" t="s">
        <v>490</v>
      </c>
      <c r="BN19" s="4" t="s">
        <v>524</v>
      </c>
      <c r="BS19" s="4" t="s">
        <v>490</v>
      </c>
      <c r="BV19" s="4" t="s">
        <v>494</v>
      </c>
      <c r="BX19" s="4" t="s">
        <v>493</v>
      </c>
      <c r="BY19" s="4" t="s">
        <v>492</v>
      </c>
      <c r="CA19" s="4" t="s">
        <v>491</v>
      </c>
      <c r="CC19" s="4" t="s">
        <v>539</v>
      </c>
      <c r="CD19" s="123">
        <v>-41500</v>
      </c>
      <c r="CE19" s="4" t="s">
        <v>490</v>
      </c>
      <c r="CH19" s="4" t="s">
        <v>490</v>
      </c>
      <c r="CK19" s="4" t="s">
        <v>20</v>
      </c>
      <c r="CM19" s="122">
        <v>43055.582303240742</v>
      </c>
      <c r="CN19" s="4" t="s">
        <v>21</v>
      </c>
      <c r="CR19" s="122">
        <v>41870</v>
      </c>
      <c r="CS19" s="4" t="s">
        <v>490</v>
      </c>
    </row>
    <row r="20" spans="1:97">
      <c r="A20" s="125">
        <v>7510241</v>
      </c>
      <c r="B20" s="125" t="str">
        <f>A20&amp;":"&amp;TEXT(-1*O20,"#,##0")</f>
        <v>7510241:706,648</v>
      </c>
      <c r="C20" s="125" t="str">
        <f>$A20&amp;":"&amp;TEXT(H20,"MM/DD/YYYY")</f>
        <v>7510241:11/16/2017</v>
      </c>
      <c r="D20" s="125" t="str">
        <f>$A20&amp;":"&amp;TEXT(AH20,"General")</f>
        <v>7510241:30897541</v>
      </c>
      <c r="E20" s="125" t="str">
        <f>$A20&amp;":"&amp;TEXT(AZ20,"General")</f>
        <v>7510241:28856941</v>
      </c>
      <c r="F20" s="125" t="str">
        <f>$A20&amp;":"&amp;TEXT(AP20,"General")</f>
        <v>7510241:TEWS AIG, GRACE</v>
      </c>
      <c r="G20" s="125" t="str">
        <f>$A20&amp;":"&amp;TEXT(AQ20,"General")</f>
        <v>7510241:FRENKEL, LUCIANA</v>
      </c>
      <c r="H20" s="122">
        <v>43055</v>
      </c>
      <c r="I20" s="125">
        <v>726</v>
      </c>
      <c r="J20" s="125">
        <v>1697</v>
      </c>
      <c r="K20" s="123">
        <v>0</v>
      </c>
      <c r="L20" s="123">
        <v>1</v>
      </c>
      <c r="M20" s="123">
        <v>1</v>
      </c>
      <c r="N20" s="123">
        <v>3</v>
      </c>
      <c r="O20" s="123">
        <v>-706647.5</v>
      </c>
      <c r="P20" s="4" t="s">
        <v>545</v>
      </c>
      <c r="Q20" s="123">
        <v>5</v>
      </c>
      <c r="R20" s="122">
        <v>43053.576840277776</v>
      </c>
      <c r="S20" s="4" t="s">
        <v>501</v>
      </c>
      <c r="T20" s="127">
        <v>6828821</v>
      </c>
      <c r="U20" s="4" t="s">
        <v>526</v>
      </c>
      <c r="V20" s="127">
        <v>85913</v>
      </c>
      <c r="W20" s="123">
        <v>3</v>
      </c>
      <c r="Y20" s="123">
        <v>0</v>
      </c>
      <c r="Z20" s="4" t="s">
        <v>490</v>
      </c>
      <c r="AD20" s="4" t="s">
        <v>499</v>
      </c>
      <c r="AE20" s="122">
        <v>43055.582013888888</v>
      </c>
      <c r="AF20" s="4" t="s">
        <v>548</v>
      </c>
      <c r="AH20" s="129" t="s">
        <v>37</v>
      </c>
      <c r="AI20" s="4" t="s">
        <v>525</v>
      </c>
      <c r="AL20" s="123">
        <v>0</v>
      </c>
      <c r="AM20" s="123">
        <v>-748147.5</v>
      </c>
      <c r="AP20" s="4" t="s">
        <v>31</v>
      </c>
      <c r="AQ20" s="4" t="s">
        <v>32</v>
      </c>
      <c r="AU20" s="4" t="s">
        <v>496</v>
      </c>
      <c r="AW20" s="4" t="s">
        <v>21</v>
      </c>
      <c r="AY20" s="4" t="s">
        <v>490</v>
      </c>
      <c r="AZ20" s="127">
        <v>28856941</v>
      </c>
      <c r="BA20" s="123">
        <v>0</v>
      </c>
      <c r="BB20" s="123">
        <v>2</v>
      </c>
      <c r="BD20" s="4" t="s">
        <v>490</v>
      </c>
      <c r="BG20" s="4" t="s">
        <v>490</v>
      </c>
      <c r="BH20" s="123">
        <v>1</v>
      </c>
      <c r="BJ20" s="123">
        <v>402</v>
      </c>
      <c r="BK20" s="123">
        <v>4</v>
      </c>
      <c r="BM20" s="4" t="s">
        <v>499</v>
      </c>
      <c r="BN20" s="4" t="s">
        <v>524</v>
      </c>
      <c r="BS20" s="4" t="s">
        <v>490</v>
      </c>
      <c r="BV20" s="4" t="s">
        <v>494</v>
      </c>
      <c r="BX20" s="4" t="s">
        <v>493</v>
      </c>
      <c r="BY20" s="4" t="s">
        <v>492</v>
      </c>
      <c r="CA20" s="4" t="s">
        <v>491</v>
      </c>
      <c r="CC20" s="4" t="s">
        <v>539</v>
      </c>
      <c r="CD20" s="123">
        <v>-706647.5</v>
      </c>
      <c r="CE20" s="4" t="s">
        <v>490</v>
      </c>
      <c r="CH20" s="4" t="s">
        <v>490</v>
      </c>
      <c r="CK20" s="4" t="s">
        <v>20</v>
      </c>
      <c r="CM20" s="122">
        <v>43055.582013888888</v>
      </c>
      <c r="CN20" s="4" t="s">
        <v>21</v>
      </c>
      <c r="CR20" s="122">
        <v>42662</v>
      </c>
      <c r="CS20" s="4" t="s">
        <v>490</v>
      </c>
    </row>
    <row r="21" spans="1:97">
      <c r="A21" s="125">
        <v>7510252</v>
      </c>
      <c r="B21" s="125" t="str">
        <f>A21&amp;":"&amp;TEXT(-1*O21,"#,##0")</f>
        <v>7510252:11,430,000</v>
      </c>
      <c r="C21" s="125" t="str">
        <f>$A21&amp;":"&amp;TEXT(H21,"MM/DD/YYYY")</f>
        <v>7510252:11/16/2017</v>
      </c>
      <c r="D21" s="125" t="str">
        <f>$A21&amp;":"&amp;TEXT(AH21,"General")</f>
        <v>7510252:L22691-2</v>
      </c>
      <c r="E21" s="125" t="str">
        <f>$A21&amp;":"&amp;TEXT(AZ21,"General")</f>
        <v>7510252:28856038</v>
      </c>
      <c r="F21" s="125" t="str">
        <f>$A21&amp;":"&amp;TEXT(AP21,"General")</f>
        <v>7510252:ENG, KEITH</v>
      </c>
      <c r="G21" s="125" t="str">
        <f>$A21&amp;":"&amp;TEXT(AQ21,"General")</f>
        <v>7510252:TEWS AIG, GRACE</v>
      </c>
      <c r="H21" s="122">
        <v>43055</v>
      </c>
      <c r="I21" s="125">
        <v>788</v>
      </c>
      <c r="J21" s="125">
        <v>18097</v>
      </c>
      <c r="K21" s="123">
        <v>0</v>
      </c>
      <c r="L21" s="123">
        <v>1</v>
      </c>
      <c r="M21" s="123">
        <v>1</v>
      </c>
      <c r="N21" s="123">
        <v>3</v>
      </c>
      <c r="O21" s="123">
        <v>-11430000</v>
      </c>
      <c r="P21" s="4" t="s">
        <v>542</v>
      </c>
      <c r="Q21" s="123">
        <v>2</v>
      </c>
      <c r="R21" s="122">
        <v>43053.576863425929</v>
      </c>
      <c r="S21" s="4" t="s">
        <v>501</v>
      </c>
      <c r="T21" s="127">
        <v>6828832</v>
      </c>
      <c r="U21" s="4" t="s">
        <v>550</v>
      </c>
      <c r="V21" s="127">
        <v>85913</v>
      </c>
      <c r="W21" s="123">
        <v>3</v>
      </c>
      <c r="Y21" s="123">
        <v>0</v>
      </c>
      <c r="Z21" s="4" t="s">
        <v>490</v>
      </c>
      <c r="AD21" s="4" t="s">
        <v>499</v>
      </c>
      <c r="AE21" s="122">
        <v>43055.52820601852</v>
      </c>
      <c r="AF21" s="4" t="s">
        <v>506</v>
      </c>
      <c r="AH21" s="129" t="s">
        <v>366</v>
      </c>
      <c r="AI21" s="4" t="s">
        <v>505</v>
      </c>
      <c r="AL21" s="123">
        <v>0</v>
      </c>
      <c r="AM21" s="123">
        <v>0</v>
      </c>
      <c r="AP21" s="4" t="s">
        <v>121</v>
      </c>
      <c r="AQ21" s="4" t="s">
        <v>31</v>
      </c>
      <c r="AU21" s="4" t="s">
        <v>496</v>
      </c>
      <c r="AW21" s="4" t="s">
        <v>21</v>
      </c>
      <c r="AY21" s="4" t="s">
        <v>490</v>
      </c>
      <c r="AZ21" s="127">
        <v>28856038</v>
      </c>
      <c r="BA21" s="123">
        <v>0</v>
      </c>
      <c r="BB21" s="123">
        <v>2</v>
      </c>
      <c r="BD21" s="4" t="s">
        <v>490</v>
      </c>
      <c r="BG21" s="4" t="s">
        <v>490</v>
      </c>
      <c r="BH21" s="123">
        <v>99</v>
      </c>
      <c r="BJ21" s="123">
        <v>2</v>
      </c>
      <c r="BK21" s="123">
        <v>402</v>
      </c>
      <c r="BM21" s="4" t="s">
        <v>499</v>
      </c>
      <c r="BN21" s="4" t="s">
        <v>504</v>
      </c>
      <c r="BQ21" s="4" t="s">
        <v>540</v>
      </c>
      <c r="BS21" s="4" t="s">
        <v>490</v>
      </c>
      <c r="BV21" s="4" t="s">
        <v>494</v>
      </c>
      <c r="BX21" s="4" t="s">
        <v>493</v>
      </c>
      <c r="BY21" s="4" t="s">
        <v>492</v>
      </c>
      <c r="CA21" s="4" t="s">
        <v>491</v>
      </c>
      <c r="CC21" s="4" t="s">
        <v>539</v>
      </c>
      <c r="CD21" s="123">
        <v>-11430000</v>
      </c>
      <c r="CE21" s="4" t="s">
        <v>490</v>
      </c>
      <c r="CH21" s="4" t="s">
        <v>490</v>
      </c>
      <c r="CI21" s="4" t="s">
        <v>549</v>
      </c>
      <c r="CK21" s="4" t="s">
        <v>20</v>
      </c>
      <c r="CM21" s="122">
        <v>43055.52820601852</v>
      </c>
      <c r="CN21" s="4" t="s">
        <v>21</v>
      </c>
      <c r="CR21" s="122">
        <v>42641</v>
      </c>
      <c r="CS21" s="4" t="s">
        <v>490</v>
      </c>
    </row>
    <row r="22" spans="1:97">
      <c r="A22" s="125">
        <v>7510309</v>
      </c>
      <c r="B22" s="125" t="str">
        <f>A22&amp;":"&amp;TEXT(-1*O22,"#,##0")</f>
        <v>7510309:6,478</v>
      </c>
      <c r="C22" s="125" t="str">
        <f>$A22&amp;":"&amp;TEXT(H22,"MM/DD/YYYY")</f>
        <v>7510309:11/16/2017</v>
      </c>
      <c r="D22" s="125" t="str">
        <f>$A22&amp;":"&amp;TEXT(AH22,"General")</f>
        <v>7510309:O22191-5</v>
      </c>
      <c r="E22" s="125" t="str">
        <f>$A22&amp;":"&amp;TEXT(AZ22,"General")</f>
        <v>7510309:28855367</v>
      </c>
      <c r="F22" s="125" t="str">
        <f>$A22&amp;":"&amp;TEXT(AP22,"General")</f>
        <v>7510309:ENG, KEITH</v>
      </c>
      <c r="G22" s="125" t="str">
        <f>$A22&amp;":"&amp;TEXT(AQ22,"General")</f>
        <v>7510309:TEWS AIG, GRACE</v>
      </c>
      <c r="H22" s="122">
        <v>43055</v>
      </c>
      <c r="I22" s="125">
        <v>744</v>
      </c>
      <c r="J22" s="125">
        <v>18097</v>
      </c>
      <c r="K22" s="123">
        <v>0</v>
      </c>
      <c r="L22" s="123">
        <v>1</v>
      </c>
      <c r="M22" s="123">
        <v>2</v>
      </c>
      <c r="N22" s="123">
        <v>132000</v>
      </c>
      <c r="O22" s="123">
        <v>-6477.52</v>
      </c>
      <c r="P22" s="4" t="s">
        <v>542</v>
      </c>
      <c r="Q22" s="123">
        <v>1</v>
      </c>
      <c r="R22" s="122">
        <v>43053.62259259259</v>
      </c>
      <c r="S22" s="4" t="s">
        <v>501</v>
      </c>
      <c r="T22" s="127">
        <v>6828889</v>
      </c>
      <c r="U22" s="4" t="s">
        <v>546</v>
      </c>
      <c r="V22" s="127">
        <v>85919</v>
      </c>
      <c r="W22" s="123">
        <v>3</v>
      </c>
      <c r="Y22" s="123">
        <v>0</v>
      </c>
      <c r="Z22" s="4" t="s">
        <v>490</v>
      </c>
      <c r="AD22" s="4" t="s">
        <v>499</v>
      </c>
      <c r="AE22" s="122">
        <v>43055.466736111113</v>
      </c>
      <c r="AF22" s="4" t="s">
        <v>506</v>
      </c>
      <c r="AH22" s="129" t="s">
        <v>361</v>
      </c>
      <c r="AI22" s="4" t="s">
        <v>523</v>
      </c>
      <c r="AL22" s="123">
        <v>0</v>
      </c>
      <c r="AM22" s="123">
        <v>0</v>
      </c>
      <c r="AP22" s="4" t="s">
        <v>121</v>
      </c>
      <c r="AQ22" s="4" t="s">
        <v>31</v>
      </c>
      <c r="AU22" s="4" t="s">
        <v>496</v>
      </c>
      <c r="AW22" s="4" t="s">
        <v>21</v>
      </c>
      <c r="AY22" s="4" t="s">
        <v>490</v>
      </c>
      <c r="AZ22" s="127">
        <v>28855367</v>
      </c>
      <c r="BA22" s="123">
        <v>0</v>
      </c>
      <c r="BB22" s="123">
        <v>1</v>
      </c>
      <c r="BD22" s="4" t="s">
        <v>490</v>
      </c>
      <c r="BG22" s="4" t="s">
        <v>490</v>
      </c>
      <c r="BH22" s="123">
        <v>99</v>
      </c>
      <c r="BJ22" s="123">
        <v>2</v>
      </c>
      <c r="BK22" s="123">
        <v>402</v>
      </c>
      <c r="BM22" s="4" t="s">
        <v>490</v>
      </c>
      <c r="BN22" s="4" t="s">
        <v>504</v>
      </c>
      <c r="BQ22" s="4" t="s">
        <v>540</v>
      </c>
      <c r="BS22" s="4" t="s">
        <v>490</v>
      </c>
      <c r="BV22" s="4" t="s">
        <v>494</v>
      </c>
      <c r="BX22" s="4" t="s">
        <v>493</v>
      </c>
      <c r="BY22" s="4" t="s">
        <v>492</v>
      </c>
      <c r="CA22" s="4" t="s">
        <v>491</v>
      </c>
      <c r="CC22" s="4" t="s">
        <v>544</v>
      </c>
      <c r="CD22" s="123">
        <v>-6477.52</v>
      </c>
      <c r="CE22" s="4" t="s">
        <v>490</v>
      </c>
      <c r="CH22" s="4" t="s">
        <v>490</v>
      </c>
      <c r="CK22" s="4" t="s">
        <v>20</v>
      </c>
      <c r="CM22" s="122">
        <v>43055.466736111113</v>
      </c>
      <c r="CN22" s="4" t="s">
        <v>543</v>
      </c>
      <c r="CR22" s="122">
        <v>43053</v>
      </c>
      <c r="CS22" s="4" t="s">
        <v>490</v>
      </c>
    </row>
    <row r="23" spans="1:97">
      <c r="A23" s="125">
        <v>7510311</v>
      </c>
      <c r="B23" s="125" t="str">
        <f>A23&amp;":"&amp;TEXT(-1*O23,"#,##0")</f>
        <v>7510311:6,478</v>
      </c>
      <c r="C23" s="125" t="str">
        <f>$A23&amp;":"&amp;TEXT(H23,"MM/DD/YYYY")</f>
        <v>7510311:11/16/2017</v>
      </c>
      <c r="D23" s="125" t="str">
        <f>$A23&amp;":"&amp;TEXT(AH23,"General")</f>
        <v>7510311:30897541</v>
      </c>
      <c r="E23" s="125" t="str">
        <f>$A23&amp;":"&amp;TEXT(AZ23,"General")</f>
        <v>7510311:28853654</v>
      </c>
      <c r="F23" s="125" t="str">
        <f>$A23&amp;":"&amp;TEXT(AP23,"General")</f>
        <v>7510311:CONWAY AIG, MARK</v>
      </c>
      <c r="G23" s="125" t="str">
        <f>$A23&amp;":"&amp;TEXT(AQ23,"General")</f>
        <v>7510311:LITTLE AIG, GARETH</v>
      </c>
      <c r="H23" s="122">
        <v>43055</v>
      </c>
      <c r="I23" s="125">
        <v>726</v>
      </c>
      <c r="J23" s="125">
        <v>21162</v>
      </c>
      <c r="K23" s="123">
        <v>0</v>
      </c>
      <c r="L23" s="123">
        <v>1</v>
      </c>
      <c r="M23" s="123">
        <v>2</v>
      </c>
      <c r="N23" s="123">
        <v>-2</v>
      </c>
      <c r="O23" s="123">
        <v>-6477.52</v>
      </c>
      <c r="P23" s="4" t="s">
        <v>545</v>
      </c>
      <c r="Q23" s="123">
        <v>1</v>
      </c>
      <c r="R23" s="122">
        <v>43053.62259259259</v>
      </c>
      <c r="S23" s="4" t="s">
        <v>501</v>
      </c>
      <c r="T23" s="127">
        <v>6828891</v>
      </c>
      <c r="U23" s="4" t="s">
        <v>526</v>
      </c>
      <c r="V23" s="127">
        <v>85919</v>
      </c>
      <c r="W23" s="123">
        <v>2</v>
      </c>
      <c r="Y23" s="123">
        <v>0</v>
      </c>
      <c r="Z23" s="4" t="s">
        <v>490</v>
      </c>
      <c r="AD23" s="4" t="s">
        <v>499</v>
      </c>
      <c r="AE23" s="122">
        <v>43055.386307870373</v>
      </c>
      <c r="AF23" s="4" t="s">
        <v>544</v>
      </c>
      <c r="AH23" s="129" t="s">
        <v>37</v>
      </c>
      <c r="AI23" s="4" t="s">
        <v>525</v>
      </c>
      <c r="AL23" s="123">
        <v>0</v>
      </c>
      <c r="AM23" s="123">
        <v>0</v>
      </c>
      <c r="AP23" s="4" t="s">
        <v>295</v>
      </c>
      <c r="AQ23" s="4" t="s">
        <v>296</v>
      </c>
      <c r="AU23" s="4" t="s">
        <v>496</v>
      </c>
      <c r="AW23" s="4" t="s">
        <v>21</v>
      </c>
      <c r="AY23" s="4" t="s">
        <v>490</v>
      </c>
      <c r="AZ23" s="127">
        <v>28853654</v>
      </c>
      <c r="BA23" s="123">
        <v>0</v>
      </c>
      <c r="BB23" s="123">
        <v>1</v>
      </c>
      <c r="BD23" s="4" t="s">
        <v>490</v>
      </c>
      <c r="BG23" s="4" t="s">
        <v>490</v>
      </c>
      <c r="BH23" s="123">
        <v>1</v>
      </c>
      <c r="BJ23" s="123">
        <v>542</v>
      </c>
      <c r="BK23" s="123">
        <v>561</v>
      </c>
      <c r="BM23" s="4" t="s">
        <v>490</v>
      </c>
      <c r="BN23" s="4" t="s">
        <v>524</v>
      </c>
      <c r="BS23" s="4" t="s">
        <v>490</v>
      </c>
      <c r="BV23" s="4" t="s">
        <v>494</v>
      </c>
      <c r="BX23" s="4" t="s">
        <v>493</v>
      </c>
      <c r="BY23" s="4" t="s">
        <v>492</v>
      </c>
      <c r="CA23" s="4" t="s">
        <v>491</v>
      </c>
      <c r="CC23" s="4" t="s">
        <v>544</v>
      </c>
      <c r="CD23" s="123">
        <v>-6477.52</v>
      </c>
      <c r="CE23" s="4" t="s">
        <v>490</v>
      </c>
      <c r="CH23" s="4" t="s">
        <v>490</v>
      </c>
      <c r="CK23" s="4" t="s">
        <v>20</v>
      </c>
      <c r="CM23" s="122">
        <v>43055.386307870373</v>
      </c>
      <c r="CN23" s="4" t="s">
        <v>543</v>
      </c>
      <c r="CR23" s="122">
        <v>43053</v>
      </c>
      <c r="CS23" s="4" t="s">
        <v>490</v>
      </c>
    </row>
    <row r="24" spans="1:97">
      <c r="A24" s="125">
        <v>7511182</v>
      </c>
      <c r="B24" s="125" t="str">
        <f>A24&amp;":"&amp;TEXT(-1*O24,"#,##0")</f>
        <v>7511182:560,000</v>
      </c>
      <c r="C24" s="125" t="str">
        <f>$A24&amp;":"&amp;TEXT(H24,"MM/DD/YYYY")</f>
        <v>7511182:11/16/2017</v>
      </c>
      <c r="D24" s="125" t="str">
        <f>$A24&amp;":"&amp;TEXT(AH24,"General")</f>
        <v>7511182:30897541</v>
      </c>
      <c r="E24" s="125" t="str">
        <f>$A24&amp;":"&amp;TEXT(AZ24,"General")</f>
        <v>7511182:28856945</v>
      </c>
      <c r="F24" s="125" t="str">
        <f>$A24&amp;":"&amp;TEXT(AP24,"General")</f>
        <v>7511182:TEWS AIG, GRACE</v>
      </c>
      <c r="G24" s="125" t="str">
        <f>$A24&amp;":"&amp;TEXT(AQ24,"General")</f>
        <v>7511182:FRENKEL, LUCIANA</v>
      </c>
      <c r="H24" s="122">
        <v>43055</v>
      </c>
      <c r="I24" s="125">
        <v>726</v>
      </c>
      <c r="J24" s="125">
        <v>1522</v>
      </c>
      <c r="K24" s="123">
        <v>0</v>
      </c>
      <c r="L24" s="123">
        <v>7</v>
      </c>
      <c r="M24" s="123">
        <v>3</v>
      </c>
      <c r="N24" s="123">
        <v>-2</v>
      </c>
      <c r="O24" s="123">
        <v>-560000</v>
      </c>
      <c r="P24" s="4" t="s">
        <v>503</v>
      </c>
      <c r="Q24" s="123">
        <v>1</v>
      </c>
      <c r="R24" s="122">
        <v>43054.334062499998</v>
      </c>
      <c r="S24" s="4" t="s">
        <v>501</v>
      </c>
      <c r="T24" s="127">
        <v>6829762</v>
      </c>
      <c r="U24" s="4" t="s">
        <v>526</v>
      </c>
      <c r="V24" s="127">
        <v>85941</v>
      </c>
      <c r="W24" s="123">
        <v>2</v>
      </c>
      <c r="Y24" s="123">
        <v>0</v>
      </c>
      <c r="Z24" s="4" t="s">
        <v>490</v>
      </c>
      <c r="AD24" s="4" t="s">
        <v>499</v>
      </c>
      <c r="AE24" s="122">
        <v>43055.582118055558</v>
      </c>
      <c r="AF24" s="4" t="s">
        <v>503</v>
      </c>
      <c r="AH24" s="129" t="s">
        <v>37</v>
      </c>
      <c r="AI24" s="4" t="s">
        <v>525</v>
      </c>
      <c r="AL24" s="123">
        <v>0</v>
      </c>
      <c r="AM24" s="123">
        <v>0</v>
      </c>
      <c r="AP24" s="4" t="s">
        <v>31</v>
      </c>
      <c r="AQ24" s="4" t="s">
        <v>32</v>
      </c>
      <c r="AU24" s="4" t="s">
        <v>496</v>
      </c>
      <c r="AW24" s="4" t="s">
        <v>21</v>
      </c>
      <c r="AY24" s="4" t="s">
        <v>490</v>
      </c>
      <c r="AZ24" s="127">
        <v>28856945</v>
      </c>
      <c r="BA24" s="123">
        <v>0</v>
      </c>
      <c r="BB24" s="123">
        <v>3</v>
      </c>
      <c r="BD24" s="4" t="s">
        <v>490</v>
      </c>
      <c r="BG24" s="4" t="s">
        <v>490</v>
      </c>
      <c r="BH24" s="123">
        <v>1</v>
      </c>
      <c r="BJ24" s="123">
        <v>402</v>
      </c>
      <c r="BK24" s="123">
        <v>4</v>
      </c>
      <c r="BM24" s="4" t="s">
        <v>490</v>
      </c>
      <c r="BN24" s="4" t="s">
        <v>524</v>
      </c>
      <c r="BS24" s="4" t="s">
        <v>490</v>
      </c>
      <c r="BV24" s="4" t="s">
        <v>494</v>
      </c>
      <c r="BX24" s="4" t="s">
        <v>493</v>
      </c>
      <c r="BY24" s="4" t="s">
        <v>492</v>
      </c>
      <c r="CA24" s="4" t="s">
        <v>491</v>
      </c>
      <c r="CC24" s="4" t="s">
        <v>503</v>
      </c>
      <c r="CD24" s="123">
        <v>-560000</v>
      </c>
      <c r="CE24" s="4" t="s">
        <v>490</v>
      </c>
      <c r="CH24" s="4" t="s">
        <v>490</v>
      </c>
      <c r="CK24" s="4" t="s">
        <v>20</v>
      </c>
      <c r="CM24" s="122">
        <v>43055.582118055558</v>
      </c>
      <c r="CN24" s="4" t="s">
        <v>21</v>
      </c>
      <c r="CR24" s="122">
        <v>41397</v>
      </c>
      <c r="CS24" s="4" t="s">
        <v>490</v>
      </c>
    </row>
    <row r="25" spans="1:97">
      <c r="A25" s="125">
        <v>7511185</v>
      </c>
      <c r="B25" s="125" t="str">
        <f>A25&amp;":"&amp;TEXT(-1*O25,"#,##0")</f>
        <v>7511185:2,350,000</v>
      </c>
      <c r="C25" s="125" t="str">
        <f>$A25&amp;":"&amp;TEXT(H25,"MM/DD/YYYY")</f>
        <v>7511185:11/16/2017</v>
      </c>
      <c r="D25" s="125" t="str">
        <f>$A25&amp;":"&amp;TEXT(AH25,"General")</f>
        <v>7511185:30897541</v>
      </c>
      <c r="E25" s="125" t="str">
        <f>$A25&amp;":"&amp;TEXT(AZ25,"General")</f>
        <v>7511185:28856921</v>
      </c>
      <c r="F25" s="125" t="str">
        <f>$A25&amp;":"&amp;TEXT(AP25,"General")</f>
        <v>7511185:TEWS AIG, GRACE</v>
      </c>
      <c r="G25" s="125" t="str">
        <f>$A25&amp;":"&amp;TEXT(AQ25,"General")</f>
        <v>7511185:FRENKEL, LUCIANA</v>
      </c>
      <c r="H25" s="122">
        <v>43055</v>
      </c>
      <c r="I25" s="125">
        <v>726</v>
      </c>
      <c r="J25" s="125">
        <v>2117</v>
      </c>
      <c r="K25" s="123">
        <v>0</v>
      </c>
      <c r="L25" s="123">
        <v>3</v>
      </c>
      <c r="M25" s="123">
        <v>3</v>
      </c>
      <c r="N25" s="123">
        <v>-2</v>
      </c>
      <c r="O25" s="123">
        <v>-2350000</v>
      </c>
      <c r="P25" s="4" t="s">
        <v>503</v>
      </c>
      <c r="Q25" s="123">
        <v>1</v>
      </c>
      <c r="R25" s="122">
        <v>43054.334074074075</v>
      </c>
      <c r="S25" s="4" t="s">
        <v>501</v>
      </c>
      <c r="T25" s="127">
        <v>6829765</v>
      </c>
      <c r="U25" s="4" t="s">
        <v>526</v>
      </c>
      <c r="V25" s="127">
        <v>85941</v>
      </c>
      <c r="W25" s="123">
        <v>2</v>
      </c>
      <c r="Y25" s="123">
        <v>0</v>
      </c>
      <c r="Z25" s="4" t="s">
        <v>490</v>
      </c>
      <c r="AD25" s="4" t="s">
        <v>499</v>
      </c>
      <c r="AE25" s="122">
        <v>43055.581689814811</v>
      </c>
      <c r="AF25" s="4" t="s">
        <v>503</v>
      </c>
      <c r="AH25" s="129" t="s">
        <v>37</v>
      </c>
      <c r="AI25" s="4" t="s">
        <v>525</v>
      </c>
      <c r="AL25" s="123">
        <v>0</v>
      </c>
      <c r="AM25" s="123">
        <v>0</v>
      </c>
      <c r="AP25" s="4" t="s">
        <v>31</v>
      </c>
      <c r="AQ25" s="4" t="s">
        <v>32</v>
      </c>
      <c r="AU25" s="4" t="s">
        <v>496</v>
      </c>
      <c r="AW25" s="4" t="s">
        <v>21</v>
      </c>
      <c r="AY25" s="4" t="s">
        <v>490</v>
      </c>
      <c r="AZ25" s="127">
        <v>28856921</v>
      </c>
      <c r="BA25" s="123">
        <v>0</v>
      </c>
      <c r="BB25" s="123">
        <v>3</v>
      </c>
      <c r="BD25" s="4" t="s">
        <v>490</v>
      </c>
      <c r="BG25" s="4" t="s">
        <v>490</v>
      </c>
      <c r="BH25" s="123">
        <v>1</v>
      </c>
      <c r="BJ25" s="123">
        <v>402</v>
      </c>
      <c r="BK25" s="123">
        <v>4</v>
      </c>
      <c r="BM25" s="4" t="s">
        <v>490</v>
      </c>
      <c r="BN25" s="4" t="s">
        <v>524</v>
      </c>
      <c r="BS25" s="4" t="s">
        <v>490</v>
      </c>
      <c r="BV25" s="4" t="s">
        <v>494</v>
      </c>
      <c r="BX25" s="4" t="s">
        <v>493</v>
      </c>
      <c r="BY25" s="4" t="s">
        <v>492</v>
      </c>
      <c r="CA25" s="4" t="s">
        <v>491</v>
      </c>
      <c r="CC25" s="4" t="s">
        <v>503</v>
      </c>
      <c r="CD25" s="123">
        <v>-2350000</v>
      </c>
      <c r="CE25" s="4" t="s">
        <v>490</v>
      </c>
      <c r="CH25" s="4" t="s">
        <v>490</v>
      </c>
      <c r="CK25" s="4" t="s">
        <v>20</v>
      </c>
      <c r="CM25" s="122">
        <v>43055.581689814811</v>
      </c>
      <c r="CN25" s="4" t="s">
        <v>21</v>
      </c>
      <c r="CR25" s="122">
        <v>41381</v>
      </c>
      <c r="CS25" s="4" t="s">
        <v>490</v>
      </c>
    </row>
    <row r="26" spans="1:97">
      <c r="A26" s="125">
        <v>7511186</v>
      </c>
      <c r="B26" s="125" t="str">
        <f>A26&amp;":"&amp;TEXT(-1*O26,"#,##0")</f>
        <v>7511186:2,000,000</v>
      </c>
      <c r="C26" s="125" t="str">
        <f>$A26&amp;":"&amp;TEXT(H26,"MM/DD/YYYY")</f>
        <v>7511186:11/16/2017</v>
      </c>
      <c r="D26" s="125" t="str">
        <f>$A26&amp;":"&amp;TEXT(AH26,"General")</f>
        <v>7511186:30897541</v>
      </c>
      <c r="E26" s="125" t="str">
        <f>$A26&amp;":"&amp;TEXT(AZ26,"General")</f>
        <v>7511186:28856923</v>
      </c>
      <c r="F26" s="125" t="str">
        <f>$A26&amp;":"&amp;TEXT(AP26,"General")</f>
        <v>7511186:TEWS AIG, GRACE</v>
      </c>
      <c r="G26" s="125" t="str">
        <f>$A26&amp;":"&amp;TEXT(AQ26,"General")</f>
        <v>7511186:FRENKEL, LUCIANA</v>
      </c>
      <c r="H26" s="122">
        <v>43055</v>
      </c>
      <c r="I26" s="125">
        <v>726</v>
      </c>
      <c r="J26" s="125">
        <v>3180</v>
      </c>
      <c r="K26" s="123">
        <v>0</v>
      </c>
      <c r="L26" s="123">
        <v>3</v>
      </c>
      <c r="M26" s="123">
        <v>3</v>
      </c>
      <c r="N26" s="123">
        <v>-2</v>
      </c>
      <c r="O26" s="123">
        <v>-2000000</v>
      </c>
      <c r="P26" s="4" t="s">
        <v>503</v>
      </c>
      <c r="Q26" s="123">
        <v>1</v>
      </c>
      <c r="R26" s="122">
        <v>43054.334074074075</v>
      </c>
      <c r="S26" s="4" t="s">
        <v>501</v>
      </c>
      <c r="T26" s="127">
        <v>6829766</v>
      </c>
      <c r="U26" s="4" t="s">
        <v>526</v>
      </c>
      <c r="V26" s="127">
        <v>85941</v>
      </c>
      <c r="W26" s="123">
        <v>2</v>
      </c>
      <c r="Y26" s="123">
        <v>0</v>
      </c>
      <c r="Z26" s="4" t="s">
        <v>490</v>
      </c>
      <c r="AD26" s="4" t="s">
        <v>499</v>
      </c>
      <c r="AE26" s="122">
        <v>43055.581724537034</v>
      </c>
      <c r="AF26" s="4" t="s">
        <v>503</v>
      </c>
      <c r="AH26" s="129" t="s">
        <v>37</v>
      </c>
      <c r="AI26" s="4" t="s">
        <v>525</v>
      </c>
      <c r="AL26" s="123">
        <v>0</v>
      </c>
      <c r="AM26" s="123">
        <v>0</v>
      </c>
      <c r="AP26" s="4" t="s">
        <v>31</v>
      </c>
      <c r="AQ26" s="4" t="s">
        <v>32</v>
      </c>
      <c r="AU26" s="4" t="s">
        <v>496</v>
      </c>
      <c r="AW26" s="4" t="s">
        <v>21</v>
      </c>
      <c r="AY26" s="4" t="s">
        <v>490</v>
      </c>
      <c r="AZ26" s="127">
        <v>28856923</v>
      </c>
      <c r="BA26" s="123">
        <v>0</v>
      </c>
      <c r="BB26" s="123">
        <v>3</v>
      </c>
      <c r="BD26" s="4" t="s">
        <v>490</v>
      </c>
      <c r="BG26" s="4" t="s">
        <v>490</v>
      </c>
      <c r="BH26" s="123">
        <v>1</v>
      </c>
      <c r="BJ26" s="123">
        <v>402</v>
      </c>
      <c r="BK26" s="123">
        <v>4</v>
      </c>
      <c r="BM26" s="4" t="s">
        <v>490</v>
      </c>
      <c r="BN26" s="4" t="s">
        <v>524</v>
      </c>
      <c r="BS26" s="4" t="s">
        <v>490</v>
      </c>
      <c r="BV26" s="4" t="s">
        <v>494</v>
      </c>
      <c r="BX26" s="4" t="s">
        <v>493</v>
      </c>
      <c r="BY26" s="4" t="s">
        <v>492</v>
      </c>
      <c r="CA26" s="4" t="s">
        <v>491</v>
      </c>
      <c r="CC26" s="4" t="s">
        <v>503</v>
      </c>
      <c r="CD26" s="123">
        <v>-2000000</v>
      </c>
      <c r="CE26" s="4" t="s">
        <v>490</v>
      </c>
      <c r="CH26" s="4" t="s">
        <v>490</v>
      </c>
      <c r="CK26" s="4" t="s">
        <v>20</v>
      </c>
      <c r="CM26" s="122">
        <v>43055.581724537034</v>
      </c>
      <c r="CN26" s="4" t="s">
        <v>21</v>
      </c>
      <c r="CR26" s="122">
        <v>41963</v>
      </c>
      <c r="CS26" s="4" t="s">
        <v>490</v>
      </c>
    </row>
    <row r="27" spans="1:97">
      <c r="A27" s="125">
        <v>7511194</v>
      </c>
      <c r="B27" s="125" t="str">
        <f>A27&amp;":"&amp;TEXT(-1*O27,"#,##0")</f>
        <v>7511194:5,110,000</v>
      </c>
      <c r="C27" s="125" t="str">
        <f>$A27&amp;":"&amp;TEXT(H27,"MM/DD/YYYY")</f>
        <v>7511194:11/16/2017</v>
      </c>
      <c r="D27" s="125" t="str">
        <f>$A27&amp;":"&amp;TEXT(AH27,"General")</f>
        <v>7511194:8900416084</v>
      </c>
      <c r="E27" s="125" t="str">
        <f>$A27&amp;":"&amp;TEXT(AZ27,"General")</f>
        <v>7511194:28857556</v>
      </c>
      <c r="F27" s="125" t="str">
        <f>$A27&amp;":"&amp;TEXT(AP27,"General")</f>
        <v>7511194:TEWS AIG, GRACE</v>
      </c>
      <c r="G27" s="125" t="str">
        <f>$A27&amp;":"&amp;TEXT(AQ27,"General")</f>
        <v>7511194:FRENKEL, LUCIANA</v>
      </c>
      <c r="H27" s="122">
        <v>43055</v>
      </c>
      <c r="I27" s="125">
        <v>0</v>
      </c>
      <c r="J27" s="125">
        <v>11757</v>
      </c>
      <c r="K27" s="123">
        <v>0</v>
      </c>
      <c r="L27" s="123">
        <v>3</v>
      </c>
      <c r="M27" s="123">
        <v>3</v>
      </c>
      <c r="N27" s="123">
        <v>-2</v>
      </c>
      <c r="O27" s="123">
        <v>-5110000</v>
      </c>
      <c r="P27" s="4" t="s">
        <v>503</v>
      </c>
      <c r="Q27" s="123">
        <v>1</v>
      </c>
      <c r="R27" s="122">
        <v>43054.334085648145</v>
      </c>
      <c r="S27" s="4" t="s">
        <v>501</v>
      </c>
      <c r="T27" s="127">
        <v>6829774</v>
      </c>
      <c r="U27" s="4" t="s">
        <v>2</v>
      </c>
      <c r="V27" s="127">
        <v>85941</v>
      </c>
      <c r="W27" s="123">
        <v>2</v>
      </c>
      <c r="Y27" s="123">
        <v>0</v>
      </c>
      <c r="Z27" s="4" t="s">
        <v>490</v>
      </c>
      <c r="AD27" s="4" t="s">
        <v>499</v>
      </c>
      <c r="AE27" s="122">
        <v>43055.628240740742</v>
      </c>
      <c r="AF27" s="4" t="s">
        <v>503</v>
      </c>
      <c r="AH27" s="129" t="s">
        <v>14</v>
      </c>
      <c r="AI27" s="4" t="s">
        <v>523</v>
      </c>
      <c r="AL27" s="123">
        <v>0</v>
      </c>
      <c r="AM27" s="123">
        <v>0</v>
      </c>
      <c r="AP27" s="4" t="s">
        <v>31</v>
      </c>
      <c r="AQ27" s="4" t="s">
        <v>32</v>
      </c>
      <c r="AU27" s="4" t="s">
        <v>496</v>
      </c>
      <c r="AW27" s="4" t="s">
        <v>21</v>
      </c>
      <c r="AY27" s="4" t="s">
        <v>490</v>
      </c>
      <c r="AZ27" s="127">
        <v>28857556</v>
      </c>
      <c r="BA27" s="123">
        <v>0</v>
      </c>
      <c r="BB27" s="123">
        <v>3</v>
      </c>
      <c r="BD27" s="4" t="s">
        <v>490</v>
      </c>
      <c r="BG27" s="4" t="s">
        <v>490</v>
      </c>
      <c r="BH27" s="123">
        <v>1</v>
      </c>
      <c r="BJ27" s="123">
        <v>402</v>
      </c>
      <c r="BK27" s="123">
        <v>4</v>
      </c>
      <c r="BM27" s="4" t="s">
        <v>490</v>
      </c>
      <c r="BN27" s="4" t="s">
        <v>253</v>
      </c>
      <c r="BS27" s="4" t="s">
        <v>490</v>
      </c>
      <c r="BV27" s="4" t="s">
        <v>494</v>
      </c>
      <c r="BX27" s="4" t="s">
        <v>493</v>
      </c>
      <c r="BY27" s="4" t="s">
        <v>492</v>
      </c>
      <c r="CA27" s="4" t="s">
        <v>491</v>
      </c>
      <c r="CC27" s="4" t="s">
        <v>503</v>
      </c>
      <c r="CD27" s="123">
        <v>-5110000</v>
      </c>
      <c r="CE27" s="4" t="s">
        <v>490</v>
      </c>
      <c r="CH27" s="4" t="s">
        <v>490</v>
      </c>
      <c r="CK27" s="4" t="s">
        <v>20</v>
      </c>
      <c r="CM27" s="122">
        <v>43055.628240740742</v>
      </c>
      <c r="CN27" s="4" t="s">
        <v>21</v>
      </c>
      <c r="CR27" s="122">
        <v>39741</v>
      </c>
      <c r="CS27" s="4" t="s">
        <v>490</v>
      </c>
    </row>
    <row r="28" spans="1:97">
      <c r="A28" s="125">
        <v>7511212</v>
      </c>
      <c r="B28" s="125" t="str">
        <f>A28&amp;":"&amp;TEXT(-1*O28,"#,##0")</f>
        <v>7511212:3,470,000</v>
      </c>
      <c r="C28" s="125" t="str">
        <f>$A28&amp;":"&amp;TEXT(H28,"MM/DD/YYYY")</f>
        <v>7511212:11/16/2017</v>
      </c>
      <c r="D28" s="125" t="str">
        <f>$A28&amp;":"&amp;TEXT(AH28,"General")</f>
        <v>7511212:9102460970</v>
      </c>
      <c r="E28" s="125" t="str">
        <f>$A28&amp;":"&amp;TEXT(AZ28,"General")</f>
        <v>7511212:28855345</v>
      </c>
      <c r="F28" s="125" t="str">
        <f>$A28&amp;":"&amp;TEXT(AP28,"General")</f>
        <v>7511212:ENG, KEITH</v>
      </c>
      <c r="G28" s="125" t="str">
        <f>$A28&amp;":"&amp;TEXT(AQ28,"General")</f>
        <v>7511212:TEWS AIG, GRACE</v>
      </c>
      <c r="H28" s="122">
        <v>43055</v>
      </c>
      <c r="I28" s="125">
        <v>864</v>
      </c>
      <c r="J28" s="125">
        <v>18097</v>
      </c>
      <c r="K28" s="123">
        <v>0</v>
      </c>
      <c r="L28" s="123">
        <v>3</v>
      </c>
      <c r="M28" s="123">
        <v>3</v>
      </c>
      <c r="N28" s="123">
        <v>3</v>
      </c>
      <c r="O28" s="123">
        <v>-3470000</v>
      </c>
      <c r="P28" s="4" t="s">
        <v>503</v>
      </c>
      <c r="Q28" s="123">
        <v>1</v>
      </c>
      <c r="R28" s="122">
        <v>43054.334120370368</v>
      </c>
      <c r="S28" s="4" t="s">
        <v>501</v>
      </c>
      <c r="T28" s="127">
        <v>6829792</v>
      </c>
      <c r="U28" s="4" t="s">
        <v>516</v>
      </c>
      <c r="V28" s="127">
        <v>85941</v>
      </c>
      <c r="W28" s="123">
        <v>3</v>
      </c>
      <c r="Y28" s="123">
        <v>0</v>
      </c>
      <c r="Z28" s="4" t="s">
        <v>490</v>
      </c>
      <c r="AD28" s="4" t="s">
        <v>499</v>
      </c>
      <c r="AE28" s="122">
        <v>43055.466284722221</v>
      </c>
      <c r="AF28" s="4" t="s">
        <v>506</v>
      </c>
      <c r="AH28" s="129" t="s">
        <v>352</v>
      </c>
      <c r="AI28" s="4" t="s">
        <v>505</v>
      </c>
      <c r="AL28" s="123">
        <v>0</v>
      </c>
      <c r="AM28" s="123">
        <v>0</v>
      </c>
      <c r="AP28" s="4" t="s">
        <v>121</v>
      </c>
      <c r="AQ28" s="4" t="s">
        <v>31</v>
      </c>
      <c r="AU28" s="4" t="s">
        <v>496</v>
      </c>
      <c r="AW28" s="4" t="s">
        <v>21</v>
      </c>
      <c r="AY28" s="4" t="s">
        <v>490</v>
      </c>
      <c r="AZ28" s="127">
        <v>28855345</v>
      </c>
      <c r="BA28" s="123">
        <v>0</v>
      </c>
      <c r="BB28" s="123">
        <v>3</v>
      </c>
      <c r="BD28" s="4" t="s">
        <v>490</v>
      </c>
      <c r="BG28" s="4" t="s">
        <v>490</v>
      </c>
      <c r="BH28" s="123">
        <v>99</v>
      </c>
      <c r="BJ28" s="123">
        <v>2</v>
      </c>
      <c r="BK28" s="123">
        <v>402</v>
      </c>
      <c r="BM28" s="4" t="s">
        <v>499</v>
      </c>
      <c r="BN28" s="4" t="s">
        <v>504</v>
      </c>
      <c r="BS28" s="4" t="s">
        <v>490</v>
      </c>
      <c r="BV28" s="4" t="s">
        <v>494</v>
      </c>
      <c r="BX28" s="4" t="s">
        <v>493</v>
      </c>
      <c r="BY28" s="4" t="s">
        <v>492</v>
      </c>
      <c r="CA28" s="4" t="s">
        <v>491</v>
      </c>
      <c r="CC28" s="4" t="s">
        <v>503</v>
      </c>
      <c r="CD28" s="123">
        <v>-3470000</v>
      </c>
      <c r="CE28" s="4" t="s">
        <v>490</v>
      </c>
      <c r="CH28" s="4" t="s">
        <v>490</v>
      </c>
      <c r="CI28" s="4" t="s">
        <v>515</v>
      </c>
      <c r="CK28" s="4" t="s">
        <v>20</v>
      </c>
      <c r="CM28" s="122">
        <v>43055.466284722221</v>
      </c>
      <c r="CN28" s="4" t="s">
        <v>21</v>
      </c>
      <c r="CR28" s="122">
        <v>41695</v>
      </c>
      <c r="CS28" s="4" t="s">
        <v>490</v>
      </c>
    </row>
    <row r="29" spans="1:97">
      <c r="A29" s="125">
        <v>7511214</v>
      </c>
      <c r="B29" s="125" t="str">
        <f>A29&amp;":"&amp;TEXT(-1*O29,"#,##0")</f>
        <v>7511214:2,243,180</v>
      </c>
      <c r="C29" s="125" t="str">
        <f>$A29&amp;":"&amp;TEXT(H29,"MM/DD/YYYY")</f>
        <v>7511214:11/16/2017</v>
      </c>
      <c r="D29" s="125" t="str">
        <f>$A29&amp;":"&amp;TEXT(AH29,"General")</f>
        <v>7511214:2610888400</v>
      </c>
      <c r="E29" s="125" t="str">
        <f>$A29&amp;":"&amp;TEXT(AZ29,"General")</f>
        <v>7511214:28856645</v>
      </c>
      <c r="F29" s="125" t="str">
        <f>$A29&amp;":"&amp;TEXT(AP29,"General")</f>
        <v>7511214:TEWS AIG, GRACE</v>
      </c>
      <c r="G29" s="125" t="str">
        <f>$A29&amp;":"&amp;TEXT(AQ29,"General")</f>
        <v>7511214:FRENKEL, LUCIANA</v>
      </c>
      <c r="H29" s="122">
        <v>43055</v>
      </c>
      <c r="I29" s="125">
        <v>727</v>
      </c>
      <c r="J29" s="125">
        <v>19125</v>
      </c>
      <c r="K29" s="123">
        <v>0</v>
      </c>
      <c r="L29" s="123">
        <v>3</v>
      </c>
      <c r="M29" s="123">
        <v>3</v>
      </c>
      <c r="N29" s="123">
        <v>-2</v>
      </c>
      <c r="O29" s="123">
        <v>-2243180</v>
      </c>
      <c r="P29" s="4" t="s">
        <v>503</v>
      </c>
      <c r="Q29" s="123">
        <v>1</v>
      </c>
      <c r="R29" s="122">
        <v>43055.547199074077</v>
      </c>
      <c r="S29" s="4" t="s">
        <v>501</v>
      </c>
      <c r="T29" s="127">
        <v>6829794</v>
      </c>
      <c r="U29" s="4" t="s">
        <v>514</v>
      </c>
      <c r="V29" s="127">
        <v>85941</v>
      </c>
      <c r="W29" s="123">
        <v>2</v>
      </c>
      <c r="Y29" s="123">
        <v>0</v>
      </c>
      <c r="Z29" s="4" t="s">
        <v>490</v>
      </c>
      <c r="AD29" s="4" t="s">
        <v>499</v>
      </c>
      <c r="AE29" s="122">
        <v>43055.561851851853</v>
      </c>
      <c r="AF29" s="4" t="s">
        <v>513</v>
      </c>
      <c r="AH29" s="129" t="s">
        <v>50</v>
      </c>
      <c r="AI29" s="4" t="s">
        <v>512</v>
      </c>
      <c r="AK29" s="4" t="s">
        <v>499</v>
      </c>
      <c r="AL29" s="123">
        <v>0</v>
      </c>
      <c r="AM29" s="123">
        <v>0</v>
      </c>
      <c r="AO29" s="4" t="s">
        <v>32</v>
      </c>
      <c r="AP29" s="4" t="s">
        <v>31</v>
      </c>
      <c r="AQ29" s="4" t="s">
        <v>32</v>
      </c>
      <c r="AU29" s="4" t="s">
        <v>496</v>
      </c>
      <c r="AW29" s="4" t="s">
        <v>21</v>
      </c>
      <c r="AY29" s="4" t="s">
        <v>490</v>
      </c>
      <c r="AZ29" s="127">
        <v>28856645</v>
      </c>
      <c r="BA29" s="123">
        <v>0</v>
      </c>
      <c r="BB29" s="123">
        <v>3</v>
      </c>
      <c r="BD29" s="4" t="s">
        <v>490</v>
      </c>
      <c r="BG29" s="4" t="s">
        <v>490</v>
      </c>
      <c r="BH29" s="123">
        <v>1</v>
      </c>
      <c r="BI29" s="123">
        <v>4</v>
      </c>
      <c r="BJ29" s="123">
        <v>402</v>
      </c>
      <c r="BK29" s="123">
        <v>4</v>
      </c>
      <c r="BM29" s="4" t="s">
        <v>490</v>
      </c>
      <c r="BN29" s="4" t="s">
        <v>253</v>
      </c>
      <c r="BS29" s="4" t="s">
        <v>490</v>
      </c>
      <c r="BT29" s="123">
        <v>0</v>
      </c>
      <c r="BU29" s="123">
        <v>0</v>
      </c>
      <c r="BV29" s="4" t="s">
        <v>494</v>
      </c>
      <c r="BW29" s="123">
        <v>-1</v>
      </c>
      <c r="BX29" s="4" t="s">
        <v>493</v>
      </c>
      <c r="BY29" s="4" t="s">
        <v>492</v>
      </c>
      <c r="CA29" s="4" t="s">
        <v>491</v>
      </c>
      <c r="CC29" s="4" t="s">
        <v>503</v>
      </c>
      <c r="CD29" s="123">
        <v>-2243180</v>
      </c>
      <c r="CE29" s="4" t="s">
        <v>490</v>
      </c>
      <c r="CH29" s="4" t="s">
        <v>490</v>
      </c>
      <c r="CK29" s="4" t="s">
        <v>20</v>
      </c>
      <c r="CM29" s="122">
        <v>43055.561851851853</v>
      </c>
      <c r="CN29" s="4" t="s">
        <v>21</v>
      </c>
      <c r="CR29" s="122">
        <v>42663</v>
      </c>
      <c r="CS29" s="4" t="s">
        <v>490</v>
      </c>
    </row>
    <row r="30" spans="1:97">
      <c r="A30" s="125">
        <v>7511261</v>
      </c>
      <c r="B30" s="125" t="str">
        <f>A30&amp;":"&amp;TEXT(-1*O30,"#,##0")</f>
        <v>7511261:550,000</v>
      </c>
      <c r="C30" s="125" t="str">
        <f>$A30&amp;":"&amp;TEXT(H30,"MM/DD/YYYY")</f>
        <v>7511261:11/16/2017</v>
      </c>
      <c r="D30" s="125" t="str">
        <f>$A30&amp;":"&amp;TEXT(AH30,"General")</f>
        <v>7511261:8900416084</v>
      </c>
      <c r="E30" s="125" t="str">
        <f>$A30&amp;":"&amp;TEXT(AZ30,"General")</f>
        <v>7511261:28857558</v>
      </c>
      <c r="F30" s="125" t="str">
        <f>$A30&amp;":"&amp;TEXT(AP30,"General")</f>
        <v>7511261:TEWS AIG, GRACE</v>
      </c>
      <c r="G30" s="125" t="str">
        <f>$A30&amp;":"&amp;TEXT(AQ30,"General")</f>
        <v>7511261:FRENKEL, LUCIANA</v>
      </c>
      <c r="H30" s="122">
        <v>43055</v>
      </c>
      <c r="I30" s="125">
        <v>0</v>
      </c>
      <c r="J30" s="125">
        <v>162</v>
      </c>
      <c r="K30" s="123">
        <v>0</v>
      </c>
      <c r="L30" s="123">
        <v>3</v>
      </c>
      <c r="M30" s="123">
        <v>4</v>
      </c>
      <c r="N30" s="123">
        <v>-2</v>
      </c>
      <c r="O30" s="123">
        <v>-550000</v>
      </c>
      <c r="P30" s="4" t="s">
        <v>503</v>
      </c>
      <c r="Q30" s="123">
        <v>1</v>
      </c>
      <c r="R30" s="122">
        <v>43054.400856481479</v>
      </c>
      <c r="S30" s="4" t="s">
        <v>501</v>
      </c>
      <c r="T30" s="127">
        <v>6829841</v>
      </c>
      <c r="U30" s="4" t="s">
        <v>2</v>
      </c>
      <c r="V30" s="127">
        <v>85944</v>
      </c>
      <c r="W30" s="123">
        <v>2</v>
      </c>
      <c r="Y30" s="123">
        <v>0</v>
      </c>
      <c r="Z30" s="4" t="s">
        <v>490</v>
      </c>
      <c r="AD30" s="4" t="s">
        <v>499</v>
      </c>
      <c r="AE30" s="122">
        <v>43055.628275462965</v>
      </c>
      <c r="AF30" s="4" t="s">
        <v>503</v>
      </c>
      <c r="AH30" s="129" t="s">
        <v>14</v>
      </c>
      <c r="AI30" s="4" t="s">
        <v>523</v>
      </c>
      <c r="AL30" s="123">
        <v>0</v>
      </c>
      <c r="AM30" s="123">
        <v>0</v>
      </c>
      <c r="AP30" s="4" t="s">
        <v>31</v>
      </c>
      <c r="AQ30" s="4" t="s">
        <v>32</v>
      </c>
      <c r="AU30" s="4" t="s">
        <v>496</v>
      </c>
      <c r="AW30" s="4" t="s">
        <v>21</v>
      </c>
      <c r="AY30" s="4" t="s">
        <v>490</v>
      </c>
      <c r="AZ30" s="127">
        <v>28857558</v>
      </c>
      <c r="BA30" s="123">
        <v>0</v>
      </c>
      <c r="BB30" s="123">
        <v>3</v>
      </c>
      <c r="BD30" s="4" t="s">
        <v>490</v>
      </c>
      <c r="BG30" s="4" t="s">
        <v>490</v>
      </c>
      <c r="BH30" s="123">
        <v>1</v>
      </c>
      <c r="BJ30" s="123">
        <v>402</v>
      </c>
      <c r="BK30" s="123">
        <v>4</v>
      </c>
      <c r="BM30" s="4" t="s">
        <v>490</v>
      </c>
      <c r="BN30" s="4" t="s">
        <v>253</v>
      </c>
      <c r="BS30" s="4" t="s">
        <v>490</v>
      </c>
      <c r="BV30" s="4" t="s">
        <v>494</v>
      </c>
      <c r="BX30" s="4" t="s">
        <v>493</v>
      </c>
      <c r="BY30" s="4" t="s">
        <v>492</v>
      </c>
      <c r="CA30" s="4" t="s">
        <v>491</v>
      </c>
      <c r="CC30" s="4" t="s">
        <v>503</v>
      </c>
      <c r="CD30" s="123">
        <v>-550000</v>
      </c>
      <c r="CE30" s="4" t="s">
        <v>490</v>
      </c>
      <c r="CH30" s="4" t="s">
        <v>490</v>
      </c>
      <c r="CK30" s="4" t="s">
        <v>20</v>
      </c>
      <c r="CM30" s="122">
        <v>43055.628275462965</v>
      </c>
      <c r="CN30" s="4" t="s">
        <v>21</v>
      </c>
      <c r="CR30" s="122">
        <v>39876</v>
      </c>
      <c r="CS30" s="4" t="s">
        <v>490</v>
      </c>
    </row>
    <row r="31" spans="1:97">
      <c r="A31" s="125">
        <v>7511275</v>
      </c>
      <c r="B31" s="125" t="str">
        <f>A31&amp;":"&amp;TEXT(-1*O31,"#,##0")</f>
        <v>7511275:1,200,000</v>
      </c>
      <c r="C31" s="125" t="str">
        <f>$A31&amp;":"&amp;TEXT(H31,"MM/DD/YYYY")</f>
        <v>7511275:11/16/2017</v>
      </c>
      <c r="D31" s="125" t="str">
        <f>$A31&amp;":"&amp;TEXT(AH31,"General")</f>
        <v>7511275:L22663-0</v>
      </c>
      <c r="E31" s="125" t="str">
        <f>$A31&amp;":"&amp;TEXT(AZ31,"General")</f>
        <v>7511275:28855350</v>
      </c>
      <c r="F31" s="125" t="str">
        <f>$A31&amp;":"&amp;TEXT(AP31,"General")</f>
        <v>7511275:ENG, KEITH</v>
      </c>
      <c r="G31" s="125" t="str">
        <f>$A31&amp;":"&amp;TEXT(AQ31,"General")</f>
        <v>7511275:TEWS AIG, GRACE</v>
      </c>
      <c r="H31" s="122">
        <v>43055</v>
      </c>
      <c r="I31" s="125">
        <v>728</v>
      </c>
      <c r="J31" s="125">
        <v>1483</v>
      </c>
      <c r="K31" s="123">
        <v>0</v>
      </c>
      <c r="L31" s="123">
        <v>3</v>
      </c>
      <c r="M31" s="123">
        <v>3</v>
      </c>
      <c r="N31" s="123">
        <v>-2</v>
      </c>
      <c r="O31" s="123">
        <v>-1200000</v>
      </c>
      <c r="P31" s="4" t="s">
        <v>503</v>
      </c>
      <c r="Q31" s="123">
        <v>1</v>
      </c>
      <c r="R31" s="122">
        <v>43054.400879629633</v>
      </c>
      <c r="S31" s="4" t="s">
        <v>501</v>
      </c>
      <c r="T31" s="127">
        <v>6829855</v>
      </c>
      <c r="U31" s="4" t="s">
        <v>560</v>
      </c>
      <c r="V31" s="127">
        <v>85944</v>
      </c>
      <c r="W31" s="123">
        <v>2</v>
      </c>
      <c r="Y31" s="123">
        <v>0</v>
      </c>
      <c r="Z31" s="4" t="s">
        <v>490</v>
      </c>
      <c r="AD31" s="4" t="s">
        <v>499</v>
      </c>
      <c r="AE31" s="122">
        <v>43055.466435185182</v>
      </c>
      <c r="AF31" s="4" t="s">
        <v>506</v>
      </c>
      <c r="AH31" s="129" t="s">
        <v>342</v>
      </c>
      <c r="AI31" s="4" t="s">
        <v>505</v>
      </c>
      <c r="AL31" s="123">
        <v>0</v>
      </c>
      <c r="AM31" s="123">
        <v>0</v>
      </c>
      <c r="AP31" s="4" t="s">
        <v>121</v>
      </c>
      <c r="AQ31" s="4" t="s">
        <v>31</v>
      </c>
      <c r="AU31" s="4" t="s">
        <v>496</v>
      </c>
      <c r="AW31" s="4" t="s">
        <v>21</v>
      </c>
      <c r="AY31" s="4" t="s">
        <v>490</v>
      </c>
      <c r="AZ31" s="127">
        <v>28855350</v>
      </c>
      <c r="BA31" s="123">
        <v>0</v>
      </c>
      <c r="BB31" s="123">
        <v>3</v>
      </c>
      <c r="BD31" s="4" t="s">
        <v>490</v>
      </c>
      <c r="BG31" s="4" t="s">
        <v>490</v>
      </c>
      <c r="BH31" s="123">
        <v>1</v>
      </c>
      <c r="BJ31" s="123">
        <v>2</v>
      </c>
      <c r="BK31" s="123">
        <v>402</v>
      </c>
      <c r="BM31" s="4" t="s">
        <v>490</v>
      </c>
      <c r="BN31" s="4" t="s">
        <v>504</v>
      </c>
      <c r="BS31" s="4" t="s">
        <v>490</v>
      </c>
      <c r="BV31" s="4" t="s">
        <v>494</v>
      </c>
      <c r="BX31" s="4" t="s">
        <v>493</v>
      </c>
      <c r="BY31" s="4" t="s">
        <v>492</v>
      </c>
      <c r="CA31" s="4" t="s">
        <v>491</v>
      </c>
      <c r="CC31" s="4" t="s">
        <v>503</v>
      </c>
      <c r="CD31" s="123">
        <v>-1200000</v>
      </c>
      <c r="CE31" s="4" t="s">
        <v>490</v>
      </c>
      <c r="CH31" s="4" t="s">
        <v>490</v>
      </c>
      <c r="CI31" s="4" t="s">
        <v>559</v>
      </c>
      <c r="CK31" s="4" t="s">
        <v>20</v>
      </c>
      <c r="CM31" s="122">
        <v>43055.466435185182</v>
      </c>
      <c r="CN31" s="4" t="s">
        <v>21</v>
      </c>
      <c r="CR31" s="122">
        <v>41145</v>
      </c>
      <c r="CS31" s="4" t="s">
        <v>490</v>
      </c>
    </row>
    <row r="32" spans="1:97">
      <c r="A32" s="125">
        <v>7511357</v>
      </c>
      <c r="B32" s="125" t="str">
        <f>A32&amp;":"&amp;TEXT(-1*O32,"#,##0")</f>
        <v>7511357:4,140,000</v>
      </c>
      <c r="C32" s="125" t="str">
        <f>$A32&amp;":"&amp;TEXT(H32,"MM/DD/YYYY")</f>
        <v>7511357:11/16/2017</v>
      </c>
      <c r="D32" s="125" t="str">
        <f>$A32&amp;":"&amp;TEXT(AH32,"General")</f>
        <v>7511357:30897541</v>
      </c>
      <c r="E32" s="125" t="str">
        <f>$A32&amp;":"&amp;TEXT(AZ32,"General")</f>
        <v>7511357:28856918</v>
      </c>
      <c r="F32" s="125" t="str">
        <f>$A32&amp;":"&amp;TEXT(AP32,"General")</f>
        <v>7511357:TEWS AIG, GRACE</v>
      </c>
      <c r="G32" s="125" t="str">
        <f>$A32&amp;":"&amp;TEXT(AQ32,"General")</f>
        <v>7511357:FRENKEL, LUCIANA</v>
      </c>
      <c r="H32" s="122">
        <v>43055</v>
      </c>
      <c r="I32" s="125">
        <v>726</v>
      </c>
      <c r="J32" s="125">
        <v>1505</v>
      </c>
      <c r="K32" s="123">
        <v>0</v>
      </c>
      <c r="L32" s="123">
        <v>6</v>
      </c>
      <c r="M32" s="123">
        <v>3</v>
      </c>
      <c r="N32" s="123">
        <v>-2</v>
      </c>
      <c r="O32" s="123">
        <v>-4140000</v>
      </c>
      <c r="P32" s="4" t="s">
        <v>503</v>
      </c>
      <c r="Q32" s="123">
        <v>1</v>
      </c>
      <c r="R32" s="122">
        <v>43054.417118055557</v>
      </c>
      <c r="S32" s="4" t="s">
        <v>501</v>
      </c>
      <c r="T32" s="127">
        <v>6829937</v>
      </c>
      <c r="U32" s="4" t="s">
        <v>526</v>
      </c>
      <c r="V32" s="127">
        <v>85945</v>
      </c>
      <c r="W32" s="123">
        <v>2</v>
      </c>
      <c r="Y32" s="123">
        <v>0</v>
      </c>
      <c r="Z32" s="4" t="s">
        <v>490</v>
      </c>
      <c r="AD32" s="4" t="s">
        <v>499</v>
      </c>
      <c r="AE32" s="122">
        <v>43055.581585648149</v>
      </c>
      <c r="AF32" s="4" t="s">
        <v>503</v>
      </c>
      <c r="AH32" s="129" t="s">
        <v>37</v>
      </c>
      <c r="AI32" s="4" t="s">
        <v>525</v>
      </c>
      <c r="AL32" s="123">
        <v>0</v>
      </c>
      <c r="AM32" s="123">
        <v>0</v>
      </c>
      <c r="AP32" s="4" t="s">
        <v>31</v>
      </c>
      <c r="AQ32" s="4" t="s">
        <v>32</v>
      </c>
      <c r="AU32" s="4" t="s">
        <v>496</v>
      </c>
      <c r="AW32" s="4" t="s">
        <v>21</v>
      </c>
      <c r="AY32" s="4" t="s">
        <v>490</v>
      </c>
      <c r="AZ32" s="127">
        <v>28856918</v>
      </c>
      <c r="BA32" s="123">
        <v>0</v>
      </c>
      <c r="BB32" s="123">
        <v>3</v>
      </c>
      <c r="BD32" s="4" t="s">
        <v>490</v>
      </c>
      <c r="BG32" s="4" t="s">
        <v>490</v>
      </c>
      <c r="BH32" s="123">
        <v>1</v>
      </c>
      <c r="BJ32" s="123">
        <v>402</v>
      </c>
      <c r="BK32" s="123">
        <v>4</v>
      </c>
      <c r="BM32" s="4" t="s">
        <v>490</v>
      </c>
      <c r="BN32" s="4" t="s">
        <v>524</v>
      </c>
      <c r="BS32" s="4" t="s">
        <v>490</v>
      </c>
      <c r="BV32" s="4" t="s">
        <v>494</v>
      </c>
      <c r="BX32" s="4" t="s">
        <v>493</v>
      </c>
      <c r="BY32" s="4" t="s">
        <v>492</v>
      </c>
      <c r="CA32" s="4" t="s">
        <v>491</v>
      </c>
      <c r="CC32" s="4" t="s">
        <v>503</v>
      </c>
      <c r="CD32" s="123">
        <v>-4140000</v>
      </c>
      <c r="CE32" s="4" t="s">
        <v>490</v>
      </c>
      <c r="CH32" s="4" t="s">
        <v>490</v>
      </c>
      <c r="CK32" s="4" t="s">
        <v>20</v>
      </c>
      <c r="CM32" s="122">
        <v>43055.581585648149</v>
      </c>
      <c r="CN32" s="4" t="s">
        <v>21</v>
      </c>
      <c r="CR32" s="122">
        <v>40967</v>
      </c>
      <c r="CS32" s="4" t="s">
        <v>490</v>
      </c>
    </row>
    <row r="33" spans="1:97">
      <c r="A33" s="125">
        <v>7511361</v>
      </c>
      <c r="B33" s="125" t="str">
        <f>A33&amp;":"&amp;TEXT(-1*O33,"#,##0")</f>
        <v>7511361:1,650,000</v>
      </c>
      <c r="C33" s="125" t="str">
        <f>$A33&amp;":"&amp;TEXT(H33,"MM/DD/YYYY")</f>
        <v>7511361:11/16/2017</v>
      </c>
      <c r="D33" s="125" t="str">
        <f>$A33&amp;":"&amp;TEXT(AH33,"General")</f>
        <v>7511361:30897541</v>
      </c>
      <c r="E33" s="125" t="str">
        <f>$A33&amp;":"&amp;TEXT(AZ33,"General")</f>
        <v>7511361:28856925</v>
      </c>
      <c r="F33" s="125" t="str">
        <f>$A33&amp;":"&amp;TEXT(AP33,"General")</f>
        <v>7511361:TEWS AIG, GRACE</v>
      </c>
      <c r="G33" s="125" t="str">
        <f>$A33&amp;":"&amp;TEXT(AQ33,"General")</f>
        <v>7511361:FRENKEL, LUCIANA</v>
      </c>
      <c r="H33" s="122">
        <v>43055</v>
      </c>
      <c r="I33" s="125">
        <v>726</v>
      </c>
      <c r="J33" s="125">
        <v>14817</v>
      </c>
      <c r="K33" s="123">
        <v>0</v>
      </c>
      <c r="L33" s="123">
        <v>3</v>
      </c>
      <c r="M33" s="123">
        <v>3</v>
      </c>
      <c r="N33" s="123">
        <v>-2</v>
      </c>
      <c r="O33" s="123">
        <v>-1650000</v>
      </c>
      <c r="P33" s="4" t="s">
        <v>503</v>
      </c>
      <c r="Q33" s="123">
        <v>1</v>
      </c>
      <c r="R33" s="122">
        <v>43054.417129629626</v>
      </c>
      <c r="S33" s="4" t="s">
        <v>501</v>
      </c>
      <c r="T33" s="127">
        <v>6829941</v>
      </c>
      <c r="U33" s="4" t="s">
        <v>526</v>
      </c>
      <c r="V33" s="127">
        <v>85945</v>
      </c>
      <c r="W33" s="123">
        <v>2</v>
      </c>
      <c r="Y33" s="123">
        <v>0</v>
      </c>
      <c r="Z33" s="4" t="s">
        <v>490</v>
      </c>
      <c r="AD33" s="4" t="s">
        <v>499</v>
      </c>
      <c r="AE33" s="122">
        <v>43055.581759259258</v>
      </c>
      <c r="AF33" s="4" t="s">
        <v>503</v>
      </c>
      <c r="AH33" s="129" t="s">
        <v>37</v>
      </c>
      <c r="AI33" s="4" t="s">
        <v>525</v>
      </c>
      <c r="AL33" s="123">
        <v>0</v>
      </c>
      <c r="AM33" s="123">
        <v>0</v>
      </c>
      <c r="AP33" s="4" t="s">
        <v>31</v>
      </c>
      <c r="AQ33" s="4" t="s">
        <v>32</v>
      </c>
      <c r="AU33" s="4" t="s">
        <v>496</v>
      </c>
      <c r="AW33" s="4" t="s">
        <v>21</v>
      </c>
      <c r="AY33" s="4" t="s">
        <v>490</v>
      </c>
      <c r="AZ33" s="127">
        <v>28856925</v>
      </c>
      <c r="BA33" s="123">
        <v>0</v>
      </c>
      <c r="BB33" s="123">
        <v>3</v>
      </c>
      <c r="BD33" s="4" t="s">
        <v>490</v>
      </c>
      <c r="BG33" s="4" t="s">
        <v>490</v>
      </c>
      <c r="BH33" s="123">
        <v>1</v>
      </c>
      <c r="BJ33" s="123">
        <v>402</v>
      </c>
      <c r="BK33" s="123">
        <v>4</v>
      </c>
      <c r="BM33" s="4" t="s">
        <v>490</v>
      </c>
      <c r="BN33" s="4" t="s">
        <v>524</v>
      </c>
      <c r="BS33" s="4" t="s">
        <v>490</v>
      </c>
      <c r="BV33" s="4" t="s">
        <v>494</v>
      </c>
      <c r="BX33" s="4" t="s">
        <v>493</v>
      </c>
      <c r="BY33" s="4" t="s">
        <v>492</v>
      </c>
      <c r="CA33" s="4" t="s">
        <v>491</v>
      </c>
      <c r="CC33" s="4" t="s">
        <v>503</v>
      </c>
      <c r="CD33" s="123">
        <v>-1650000</v>
      </c>
      <c r="CE33" s="4" t="s">
        <v>490</v>
      </c>
      <c r="CH33" s="4" t="s">
        <v>490</v>
      </c>
      <c r="CK33" s="4" t="s">
        <v>20</v>
      </c>
      <c r="CM33" s="122">
        <v>43055.581759259258</v>
      </c>
      <c r="CN33" s="4" t="s">
        <v>21</v>
      </c>
      <c r="CR33" s="122">
        <v>41415</v>
      </c>
      <c r="CS33" s="4" t="s">
        <v>490</v>
      </c>
    </row>
    <row r="34" spans="1:97">
      <c r="A34" s="125">
        <v>7511384</v>
      </c>
      <c r="B34" s="125" t="str">
        <f>A34&amp;":"&amp;TEXT(-1*O34,"#,##0")</f>
        <v>7511384:350,000</v>
      </c>
      <c r="C34" s="125" t="str">
        <f>$A34&amp;":"&amp;TEXT(H34,"MM/DD/YYYY")</f>
        <v>7511384:11/16/2017</v>
      </c>
      <c r="D34" s="125" t="str">
        <f>$A34&amp;":"&amp;TEXT(AH34,"General")</f>
        <v>7511384:30897541</v>
      </c>
      <c r="E34" s="125" t="str">
        <f>$A34&amp;":"&amp;TEXT(AZ34,"General")</f>
        <v>7511384:28856946</v>
      </c>
      <c r="F34" s="125" t="str">
        <f>$A34&amp;":"&amp;TEXT(AP34,"General")</f>
        <v>7511384:TEWS AIG, GRACE</v>
      </c>
      <c r="G34" s="125" t="str">
        <f>$A34&amp;":"&amp;TEXT(AQ34,"General")</f>
        <v>7511384:FRENKEL, LUCIANA</v>
      </c>
      <c r="H34" s="122">
        <v>43055</v>
      </c>
      <c r="I34" s="125">
        <v>726</v>
      </c>
      <c r="J34" s="125">
        <v>14813</v>
      </c>
      <c r="K34" s="123">
        <v>0</v>
      </c>
      <c r="L34" s="123">
        <v>5</v>
      </c>
      <c r="M34" s="123">
        <v>3</v>
      </c>
      <c r="N34" s="123">
        <v>-2</v>
      </c>
      <c r="O34" s="123">
        <v>-350000</v>
      </c>
      <c r="P34" s="4" t="s">
        <v>503</v>
      </c>
      <c r="Q34" s="123">
        <v>1</v>
      </c>
      <c r="R34" s="122">
        <v>43054.422766203701</v>
      </c>
      <c r="S34" s="4" t="s">
        <v>501</v>
      </c>
      <c r="T34" s="127">
        <v>6829964</v>
      </c>
      <c r="U34" s="4" t="s">
        <v>526</v>
      </c>
      <c r="V34" s="127">
        <v>85946</v>
      </c>
      <c r="W34" s="123">
        <v>2</v>
      </c>
      <c r="Y34" s="123">
        <v>0</v>
      </c>
      <c r="Z34" s="4" t="s">
        <v>490</v>
      </c>
      <c r="AD34" s="4" t="s">
        <v>499</v>
      </c>
      <c r="AE34" s="122">
        <v>43055.58216435185</v>
      </c>
      <c r="AF34" s="4" t="s">
        <v>503</v>
      </c>
      <c r="AH34" s="129" t="s">
        <v>37</v>
      </c>
      <c r="AI34" s="4" t="s">
        <v>525</v>
      </c>
      <c r="AL34" s="123">
        <v>0</v>
      </c>
      <c r="AM34" s="123">
        <v>0</v>
      </c>
      <c r="AP34" s="4" t="s">
        <v>31</v>
      </c>
      <c r="AQ34" s="4" t="s">
        <v>32</v>
      </c>
      <c r="AU34" s="4" t="s">
        <v>496</v>
      </c>
      <c r="AW34" s="4" t="s">
        <v>21</v>
      </c>
      <c r="AY34" s="4" t="s">
        <v>490</v>
      </c>
      <c r="AZ34" s="127">
        <v>28856946</v>
      </c>
      <c r="BA34" s="123">
        <v>0</v>
      </c>
      <c r="BB34" s="123">
        <v>3</v>
      </c>
      <c r="BD34" s="4" t="s">
        <v>490</v>
      </c>
      <c r="BG34" s="4" t="s">
        <v>490</v>
      </c>
      <c r="BH34" s="123">
        <v>1</v>
      </c>
      <c r="BJ34" s="123">
        <v>402</v>
      </c>
      <c r="BK34" s="123">
        <v>4</v>
      </c>
      <c r="BM34" s="4" t="s">
        <v>490</v>
      </c>
      <c r="BN34" s="4" t="s">
        <v>524</v>
      </c>
      <c r="BS34" s="4" t="s">
        <v>490</v>
      </c>
      <c r="BV34" s="4" t="s">
        <v>494</v>
      </c>
      <c r="BX34" s="4" t="s">
        <v>493</v>
      </c>
      <c r="BY34" s="4" t="s">
        <v>492</v>
      </c>
      <c r="CA34" s="4" t="s">
        <v>491</v>
      </c>
      <c r="CC34" s="4" t="s">
        <v>503</v>
      </c>
      <c r="CD34" s="123">
        <v>-350000</v>
      </c>
      <c r="CE34" s="4" t="s">
        <v>490</v>
      </c>
      <c r="CH34" s="4" t="s">
        <v>490</v>
      </c>
      <c r="CK34" s="4" t="s">
        <v>20</v>
      </c>
      <c r="CM34" s="122">
        <v>43055.58216435185</v>
      </c>
      <c r="CN34" s="4" t="s">
        <v>21</v>
      </c>
      <c r="CR34" s="122">
        <v>40967</v>
      </c>
      <c r="CS34" s="4" t="s">
        <v>490</v>
      </c>
    </row>
    <row r="35" spans="1:97">
      <c r="A35" s="125">
        <v>7511395</v>
      </c>
      <c r="B35" s="125" t="str">
        <f>A35&amp;":"&amp;TEXT(-1*O35,"#,##0")</f>
        <v>7511395:128,929</v>
      </c>
      <c r="C35" s="125" t="str">
        <f>$A35&amp;":"&amp;TEXT(H35,"MM/DD/YYYY")</f>
        <v>7511395:11/17/2017</v>
      </c>
      <c r="D35" s="125" t="str">
        <f>$A35&amp;":"&amp;TEXT(AH35,"General")</f>
        <v>7511395:AIG0001978</v>
      </c>
      <c r="E35" s="125" t="str">
        <f>$A35&amp;":"&amp;TEXT(AZ35,"General")</f>
        <v>7511395:28857599</v>
      </c>
      <c r="F35" s="125" t="str">
        <f>$A35&amp;":"&amp;TEXT(AP35,"General")</f>
        <v>7511395:ENG, KEITH</v>
      </c>
      <c r="G35" s="125" t="str">
        <f>$A35&amp;":"&amp;TEXT(AQ35,"General")</f>
        <v>7511395:STEENHUISEN AIG, ERIC</v>
      </c>
      <c r="H35" s="122">
        <v>43056</v>
      </c>
      <c r="I35" s="125">
        <v>0</v>
      </c>
      <c r="J35" s="125">
        <v>18097</v>
      </c>
      <c r="K35" s="123">
        <v>8</v>
      </c>
      <c r="L35" s="123">
        <v>1</v>
      </c>
      <c r="M35" s="123">
        <v>2</v>
      </c>
      <c r="N35" s="123">
        <v>3</v>
      </c>
      <c r="O35" s="123">
        <v>-128928.61</v>
      </c>
      <c r="P35" s="4" t="s">
        <v>547</v>
      </c>
      <c r="Q35" s="123">
        <v>4</v>
      </c>
      <c r="R35" s="122">
        <v>43054.422789351855</v>
      </c>
      <c r="S35" s="4" t="s">
        <v>501</v>
      </c>
      <c r="T35" s="127">
        <v>6829975</v>
      </c>
      <c r="U35" s="4" t="s">
        <v>566</v>
      </c>
      <c r="V35" s="127">
        <v>85946</v>
      </c>
      <c r="W35" s="123">
        <v>3</v>
      </c>
      <c r="Y35" s="123">
        <v>0</v>
      </c>
      <c r="Z35" s="4" t="s">
        <v>490</v>
      </c>
      <c r="AD35" s="4" t="s">
        <v>499</v>
      </c>
      <c r="AE35" s="122">
        <v>43055.629814814813</v>
      </c>
      <c r="AF35" s="4" t="s">
        <v>544</v>
      </c>
      <c r="AH35" s="129" t="s">
        <v>565</v>
      </c>
      <c r="AI35" s="4" t="s">
        <v>564</v>
      </c>
      <c r="AL35" s="123">
        <v>0</v>
      </c>
      <c r="AM35" s="123">
        <v>0</v>
      </c>
      <c r="AP35" s="4" t="s">
        <v>121</v>
      </c>
      <c r="AQ35" s="4" t="s">
        <v>63</v>
      </c>
      <c r="AU35" s="4" t="s">
        <v>496</v>
      </c>
      <c r="AW35" s="4" t="s">
        <v>21</v>
      </c>
      <c r="AY35" s="4" t="s">
        <v>499</v>
      </c>
      <c r="AZ35" s="127">
        <v>28857599</v>
      </c>
      <c r="BA35" s="123">
        <v>0</v>
      </c>
      <c r="BB35" s="123">
        <v>1</v>
      </c>
      <c r="BD35" s="4" t="s">
        <v>490</v>
      </c>
      <c r="BG35" s="4" t="s">
        <v>490</v>
      </c>
      <c r="BH35" s="123">
        <v>99</v>
      </c>
      <c r="BJ35" s="123">
        <v>2</v>
      </c>
      <c r="BK35" s="123">
        <v>501</v>
      </c>
      <c r="BM35" s="4" t="s">
        <v>490</v>
      </c>
      <c r="BN35" s="4" t="s">
        <v>253</v>
      </c>
      <c r="BS35" s="4" t="s">
        <v>490</v>
      </c>
      <c r="BV35" s="4" t="s">
        <v>494</v>
      </c>
      <c r="BX35" s="4" t="s">
        <v>493</v>
      </c>
      <c r="BY35" s="4" t="s">
        <v>492</v>
      </c>
      <c r="CA35" s="4" t="s">
        <v>491</v>
      </c>
      <c r="CD35" s="123">
        <v>-128928.61</v>
      </c>
      <c r="CE35" s="4" t="s">
        <v>490</v>
      </c>
      <c r="CH35" s="4" t="s">
        <v>490</v>
      </c>
      <c r="CK35" s="4" t="s">
        <v>20</v>
      </c>
      <c r="CM35" s="122">
        <v>43055.629814814813</v>
      </c>
      <c r="CN35" s="4" t="s">
        <v>543</v>
      </c>
      <c r="CR35" s="122">
        <v>43054</v>
      </c>
      <c r="CS35" s="4" t="s">
        <v>490</v>
      </c>
    </row>
    <row r="36" spans="1:97">
      <c r="A36" s="125">
        <v>7511418</v>
      </c>
      <c r="B36" s="125" t="str">
        <f>A36&amp;":"&amp;TEXT(-1*O36,"#,##0")</f>
        <v>7511418:112,781</v>
      </c>
      <c r="C36" s="125" t="str">
        <f>$A36&amp;":"&amp;TEXT(H36,"MM/DD/YYYY")</f>
        <v>7511418:11/17/2017</v>
      </c>
      <c r="D36" s="125" t="str">
        <f>$A36&amp;":"&amp;TEXT(AH36,"General")</f>
        <v>7511418:921163AUD00001</v>
      </c>
      <c r="E36" s="125" t="str">
        <f>$A36&amp;":"&amp;TEXT(AZ36,"General")</f>
        <v>7511418:28857607</v>
      </c>
      <c r="F36" s="125" t="str">
        <f>$A36&amp;":"&amp;TEXT(AP36,"General")</f>
        <v>7511418:ENG, KEITH</v>
      </c>
      <c r="G36" s="125" t="str">
        <f>$A36&amp;":"&amp;TEXT(AQ36,"General")</f>
        <v>7511418:STEENHUISEN AIG, ERIC</v>
      </c>
      <c r="H36" s="122">
        <v>43056</v>
      </c>
      <c r="I36" s="125">
        <v>726</v>
      </c>
      <c r="J36" s="125">
        <v>19848</v>
      </c>
      <c r="K36" s="123">
        <v>8</v>
      </c>
      <c r="L36" s="123">
        <v>1</v>
      </c>
      <c r="N36" s="123">
        <v>48000</v>
      </c>
      <c r="O36" s="123">
        <v>-112781.15</v>
      </c>
      <c r="P36" s="4" t="s">
        <v>545</v>
      </c>
      <c r="Q36" s="123">
        <v>1</v>
      </c>
      <c r="R36" s="122">
        <v>43054.422893518517</v>
      </c>
      <c r="S36" s="4" t="s">
        <v>501</v>
      </c>
      <c r="T36" s="127">
        <v>6829998</v>
      </c>
      <c r="U36" s="4" t="s">
        <v>5</v>
      </c>
      <c r="V36" s="127">
        <v>85946</v>
      </c>
      <c r="W36" s="123">
        <v>0</v>
      </c>
      <c r="Y36" s="123">
        <v>0</v>
      </c>
      <c r="Z36" s="4" t="s">
        <v>490</v>
      </c>
      <c r="AD36" s="4" t="s">
        <v>499</v>
      </c>
      <c r="AE36" s="122">
        <v>43055.63</v>
      </c>
      <c r="AF36" s="4" t="s">
        <v>544</v>
      </c>
      <c r="AH36" s="129" t="s">
        <v>578</v>
      </c>
      <c r="AI36" s="4" t="s">
        <v>577</v>
      </c>
      <c r="AL36" s="123">
        <v>0</v>
      </c>
      <c r="AM36" s="123">
        <v>0</v>
      </c>
      <c r="AP36" s="4" t="s">
        <v>121</v>
      </c>
      <c r="AQ36" s="4" t="s">
        <v>63</v>
      </c>
      <c r="AU36" s="4" t="s">
        <v>496</v>
      </c>
      <c r="AW36" s="4" t="s">
        <v>21</v>
      </c>
      <c r="AY36" s="4" t="s">
        <v>490</v>
      </c>
      <c r="AZ36" s="127">
        <v>28857607</v>
      </c>
      <c r="BA36" s="123">
        <v>0</v>
      </c>
      <c r="BB36" s="123">
        <v>1</v>
      </c>
      <c r="BD36" s="4" t="s">
        <v>490</v>
      </c>
      <c r="BG36" s="4" t="s">
        <v>490</v>
      </c>
      <c r="BH36" s="123">
        <v>1</v>
      </c>
      <c r="BJ36" s="123">
        <v>2</v>
      </c>
      <c r="BK36" s="123">
        <v>501</v>
      </c>
      <c r="BM36" s="4" t="s">
        <v>490</v>
      </c>
      <c r="BN36" s="4" t="s">
        <v>524</v>
      </c>
      <c r="BS36" s="4" t="s">
        <v>490</v>
      </c>
      <c r="BV36" s="4" t="s">
        <v>494</v>
      </c>
      <c r="BX36" s="4" t="s">
        <v>493</v>
      </c>
      <c r="BY36" s="4" t="s">
        <v>492</v>
      </c>
      <c r="CA36" s="4" t="s">
        <v>491</v>
      </c>
      <c r="CD36" s="123">
        <v>-112781.15</v>
      </c>
      <c r="CE36" s="4" t="s">
        <v>490</v>
      </c>
      <c r="CH36" s="4" t="s">
        <v>490</v>
      </c>
      <c r="CK36" s="4" t="s">
        <v>20</v>
      </c>
      <c r="CM36" s="122">
        <v>43055.63</v>
      </c>
      <c r="CN36" s="4" t="s">
        <v>543</v>
      </c>
      <c r="CR36" s="122">
        <v>43054</v>
      </c>
      <c r="CS36" s="4" t="s">
        <v>490</v>
      </c>
    </row>
    <row r="37" spans="1:97">
      <c r="A37" s="125">
        <v>7511419</v>
      </c>
      <c r="B37" s="125" t="str">
        <f>A37&amp;":"&amp;TEXT(-1*O37,"#,##0")</f>
        <v>7511419:11,627</v>
      </c>
      <c r="C37" s="125" t="str">
        <f>$A37&amp;":"&amp;TEXT(H37,"MM/DD/YYYY")</f>
        <v>7511419:11/17/2017</v>
      </c>
      <c r="D37" s="125" t="str">
        <f>$A37&amp;":"&amp;TEXT(AH37,"General")</f>
        <v>7511419:921163AUD00001</v>
      </c>
      <c r="E37" s="125" t="str">
        <f>$A37&amp;":"&amp;TEXT(AZ37,"General")</f>
        <v>7511419:28857606</v>
      </c>
      <c r="F37" s="125" t="str">
        <f>$A37&amp;":"&amp;TEXT(AP37,"General")</f>
        <v>7511419:ENG, KEITH</v>
      </c>
      <c r="G37" s="125" t="str">
        <f>$A37&amp;":"&amp;TEXT(AQ37,"General")</f>
        <v>7511419:STEENHUISEN AIG, ERIC</v>
      </c>
      <c r="H37" s="122">
        <v>43056</v>
      </c>
      <c r="I37" s="125">
        <v>726</v>
      </c>
      <c r="J37" s="125">
        <v>19848</v>
      </c>
      <c r="K37" s="123">
        <v>8</v>
      </c>
      <c r="L37" s="123">
        <v>1</v>
      </c>
      <c r="N37" s="123">
        <v>52000</v>
      </c>
      <c r="O37" s="123">
        <v>-11626.69</v>
      </c>
      <c r="P37" s="4" t="s">
        <v>545</v>
      </c>
      <c r="Q37" s="123">
        <v>1</v>
      </c>
      <c r="R37" s="122">
        <v>43054.422905092593</v>
      </c>
      <c r="S37" s="4" t="s">
        <v>501</v>
      </c>
      <c r="T37" s="127">
        <v>6829999</v>
      </c>
      <c r="U37" s="4" t="s">
        <v>5</v>
      </c>
      <c r="V37" s="127">
        <v>85946</v>
      </c>
      <c r="W37" s="123">
        <v>0</v>
      </c>
      <c r="Y37" s="123">
        <v>0</v>
      </c>
      <c r="Z37" s="4" t="s">
        <v>490</v>
      </c>
      <c r="AD37" s="4" t="s">
        <v>499</v>
      </c>
      <c r="AE37" s="122">
        <v>43055.629965277774</v>
      </c>
      <c r="AF37" s="4" t="s">
        <v>544</v>
      </c>
      <c r="AH37" s="129" t="s">
        <v>578</v>
      </c>
      <c r="AI37" s="4" t="s">
        <v>577</v>
      </c>
      <c r="AL37" s="123">
        <v>0</v>
      </c>
      <c r="AM37" s="123">
        <v>0</v>
      </c>
      <c r="AP37" s="4" t="s">
        <v>121</v>
      </c>
      <c r="AQ37" s="4" t="s">
        <v>63</v>
      </c>
      <c r="AU37" s="4" t="s">
        <v>496</v>
      </c>
      <c r="AW37" s="4" t="s">
        <v>21</v>
      </c>
      <c r="AY37" s="4" t="s">
        <v>490</v>
      </c>
      <c r="AZ37" s="127">
        <v>28857606</v>
      </c>
      <c r="BA37" s="123">
        <v>0</v>
      </c>
      <c r="BB37" s="123">
        <v>1</v>
      </c>
      <c r="BD37" s="4" t="s">
        <v>490</v>
      </c>
      <c r="BG37" s="4" t="s">
        <v>490</v>
      </c>
      <c r="BH37" s="123">
        <v>1</v>
      </c>
      <c r="BJ37" s="123">
        <v>2</v>
      </c>
      <c r="BK37" s="123">
        <v>501</v>
      </c>
      <c r="BM37" s="4" t="s">
        <v>490</v>
      </c>
      <c r="BN37" s="4" t="s">
        <v>524</v>
      </c>
      <c r="BS37" s="4" t="s">
        <v>490</v>
      </c>
      <c r="BV37" s="4" t="s">
        <v>494</v>
      </c>
      <c r="BX37" s="4" t="s">
        <v>493</v>
      </c>
      <c r="BY37" s="4" t="s">
        <v>492</v>
      </c>
      <c r="CA37" s="4" t="s">
        <v>491</v>
      </c>
      <c r="CD37" s="123">
        <v>-11626.69</v>
      </c>
      <c r="CE37" s="4" t="s">
        <v>490</v>
      </c>
      <c r="CH37" s="4" t="s">
        <v>490</v>
      </c>
      <c r="CK37" s="4" t="s">
        <v>20</v>
      </c>
      <c r="CM37" s="122">
        <v>43055.629965277774</v>
      </c>
      <c r="CN37" s="4" t="s">
        <v>543</v>
      </c>
      <c r="CR37" s="122">
        <v>43054</v>
      </c>
      <c r="CS37" s="4" t="s">
        <v>490</v>
      </c>
    </row>
    <row r="38" spans="1:97">
      <c r="A38" s="125">
        <v>7511420</v>
      </c>
      <c r="B38" s="125" t="str">
        <f>A38&amp;":"&amp;TEXT(-1*O38,"#,##0")</f>
        <v>7511420:3,921</v>
      </c>
      <c r="C38" s="125" t="str">
        <f>$A38&amp;":"&amp;TEXT(H38,"MM/DD/YYYY")</f>
        <v>7511420:11/17/2017</v>
      </c>
      <c r="D38" s="125" t="str">
        <f>$A38&amp;":"&amp;TEXT(AH38,"General")</f>
        <v>7511420:921163AUD00001</v>
      </c>
      <c r="E38" s="125" t="str">
        <f>$A38&amp;":"&amp;TEXT(AZ38,"General")</f>
        <v>7511420:28857603</v>
      </c>
      <c r="F38" s="125" t="str">
        <f>$A38&amp;":"&amp;TEXT(AP38,"General")</f>
        <v>7511420:ENG, KEITH</v>
      </c>
      <c r="G38" s="125" t="str">
        <f>$A38&amp;":"&amp;TEXT(AQ38,"General")</f>
        <v>7511420:STEENHUISEN AIG, ERIC</v>
      </c>
      <c r="H38" s="122">
        <v>43056</v>
      </c>
      <c r="I38" s="125">
        <v>726</v>
      </c>
      <c r="J38" s="125">
        <v>19848</v>
      </c>
      <c r="K38" s="123">
        <v>8</v>
      </c>
      <c r="L38" s="123">
        <v>1</v>
      </c>
      <c r="N38" s="123">
        <v>54000</v>
      </c>
      <c r="O38" s="123">
        <v>-3920.77</v>
      </c>
      <c r="P38" s="4" t="s">
        <v>545</v>
      </c>
      <c r="Q38" s="123">
        <v>1</v>
      </c>
      <c r="R38" s="122">
        <v>43054.422905092593</v>
      </c>
      <c r="S38" s="4" t="s">
        <v>501</v>
      </c>
      <c r="T38" s="127">
        <v>6830000</v>
      </c>
      <c r="U38" s="4" t="s">
        <v>5</v>
      </c>
      <c r="V38" s="127">
        <v>85946</v>
      </c>
      <c r="W38" s="123">
        <v>0</v>
      </c>
      <c r="Y38" s="123">
        <v>0</v>
      </c>
      <c r="Z38" s="4" t="s">
        <v>490</v>
      </c>
      <c r="AD38" s="4" t="s">
        <v>499</v>
      </c>
      <c r="AE38" s="122">
        <v>43055.629930555559</v>
      </c>
      <c r="AF38" s="4" t="s">
        <v>544</v>
      </c>
      <c r="AH38" s="129" t="s">
        <v>578</v>
      </c>
      <c r="AI38" s="4" t="s">
        <v>577</v>
      </c>
      <c r="AL38" s="123">
        <v>0</v>
      </c>
      <c r="AM38" s="123">
        <v>0</v>
      </c>
      <c r="AP38" s="4" t="s">
        <v>121</v>
      </c>
      <c r="AQ38" s="4" t="s">
        <v>63</v>
      </c>
      <c r="AU38" s="4" t="s">
        <v>496</v>
      </c>
      <c r="AW38" s="4" t="s">
        <v>21</v>
      </c>
      <c r="AY38" s="4" t="s">
        <v>490</v>
      </c>
      <c r="AZ38" s="127">
        <v>28857603</v>
      </c>
      <c r="BA38" s="123">
        <v>0</v>
      </c>
      <c r="BB38" s="123">
        <v>1</v>
      </c>
      <c r="BD38" s="4" t="s">
        <v>490</v>
      </c>
      <c r="BG38" s="4" t="s">
        <v>490</v>
      </c>
      <c r="BH38" s="123">
        <v>1</v>
      </c>
      <c r="BJ38" s="123">
        <v>2</v>
      </c>
      <c r="BK38" s="123">
        <v>501</v>
      </c>
      <c r="BM38" s="4" t="s">
        <v>490</v>
      </c>
      <c r="BN38" s="4" t="s">
        <v>524</v>
      </c>
      <c r="BS38" s="4" t="s">
        <v>490</v>
      </c>
      <c r="BV38" s="4" t="s">
        <v>494</v>
      </c>
      <c r="BX38" s="4" t="s">
        <v>493</v>
      </c>
      <c r="BY38" s="4" t="s">
        <v>492</v>
      </c>
      <c r="CA38" s="4" t="s">
        <v>491</v>
      </c>
      <c r="CD38" s="123">
        <v>-3920.77</v>
      </c>
      <c r="CE38" s="4" t="s">
        <v>490</v>
      </c>
      <c r="CH38" s="4" t="s">
        <v>490</v>
      </c>
      <c r="CK38" s="4" t="s">
        <v>20</v>
      </c>
      <c r="CM38" s="122">
        <v>43055.629930555559</v>
      </c>
      <c r="CN38" s="4" t="s">
        <v>543</v>
      </c>
      <c r="CR38" s="122">
        <v>43054</v>
      </c>
      <c r="CS38" s="4" t="s">
        <v>490</v>
      </c>
    </row>
    <row r="39" spans="1:97">
      <c r="A39" s="125">
        <v>7511422</v>
      </c>
      <c r="B39" s="125" t="str">
        <f>A39&amp;":"&amp;TEXT(-1*O39,"#,##0")</f>
        <v>7511422:50</v>
      </c>
      <c r="C39" s="125" t="str">
        <f>$A39&amp;":"&amp;TEXT(H39,"MM/DD/YYYY")</f>
        <v>7511422:11/17/2017</v>
      </c>
      <c r="D39" s="125" t="str">
        <f>$A39&amp;":"&amp;TEXT(AH39,"General")</f>
        <v>7511422:13174174</v>
      </c>
      <c r="E39" s="125" t="str">
        <f>$A39&amp;":"&amp;TEXT(AZ39,"General")</f>
        <v>7511422:28857573</v>
      </c>
      <c r="F39" s="125" t="str">
        <f>$A39&amp;":"&amp;TEXT(AP39,"General")</f>
        <v>7511422:ENG, KEITH</v>
      </c>
      <c r="G39" s="125" t="str">
        <f>$A39&amp;":"&amp;TEXT(AQ39,"General")</f>
        <v>7511422:STEENHUISEN AIG, ERIC</v>
      </c>
      <c r="H39" s="122">
        <v>43056</v>
      </c>
      <c r="I39" s="125">
        <v>726</v>
      </c>
      <c r="J39" s="125">
        <v>20328</v>
      </c>
      <c r="K39" s="123">
        <v>2</v>
      </c>
      <c r="L39" s="123">
        <v>1</v>
      </c>
      <c r="N39" s="123">
        <v>61000</v>
      </c>
      <c r="O39" s="123">
        <v>-50</v>
      </c>
      <c r="P39" s="4" t="s">
        <v>545</v>
      </c>
      <c r="Q39" s="123">
        <v>1</v>
      </c>
      <c r="R39" s="122">
        <v>43054.42291666667</v>
      </c>
      <c r="S39" s="4" t="s">
        <v>501</v>
      </c>
      <c r="T39" s="127">
        <v>6830002</v>
      </c>
      <c r="U39" s="4" t="s">
        <v>8</v>
      </c>
      <c r="V39" s="127">
        <v>85946</v>
      </c>
      <c r="W39" s="123">
        <v>0</v>
      </c>
      <c r="Y39" s="123">
        <v>0</v>
      </c>
      <c r="Z39" s="4" t="s">
        <v>490</v>
      </c>
      <c r="AD39" s="4" t="s">
        <v>499</v>
      </c>
      <c r="AE39" s="122">
        <v>43055.629236111112</v>
      </c>
      <c r="AF39" s="4" t="s">
        <v>544</v>
      </c>
      <c r="AH39" s="129" t="s">
        <v>16</v>
      </c>
      <c r="AI39" s="4" t="s">
        <v>534</v>
      </c>
      <c r="AL39" s="123">
        <v>0</v>
      </c>
      <c r="AM39" s="123">
        <v>0</v>
      </c>
      <c r="AP39" s="4" t="s">
        <v>121</v>
      </c>
      <c r="AQ39" s="4" t="s">
        <v>63</v>
      </c>
      <c r="AU39" s="4" t="s">
        <v>496</v>
      </c>
      <c r="AW39" s="4" t="s">
        <v>21</v>
      </c>
      <c r="AY39" s="4" t="s">
        <v>490</v>
      </c>
      <c r="AZ39" s="127">
        <v>28857573</v>
      </c>
      <c r="BA39" s="123">
        <v>0</v>
      </c>
      <c r="BB39" s="123">
        <v>1</v>
      </c>
      <c r="BD39" s="4" t="s">
        <v>490</v>
      </c>
      <c r="BG39" s="4" t="s">
        <v>490</v>
      </c>
      <c r="BH39" s="123">
        <v>1</v>
      </c>
      <c r="BJ39" s="123">
        <v>2</v>
      </c>
      <c r="BK39" s="123">
        <v>501</v>
      </c>
      <c r="BM39" s="4" t="s">
        <v>490</v>
      </c>
      <c r="BN39" s="4" t="s">
        <v>524</v>
      </c>
      <c r="BS39" s="4" t="s">
        <v>490</v>
      </c>
      <c r="BV39" s="4" t="s">
        <v>494</v>
      </c>
      <c r="BX39" s="4" t="s">
        <v>493</v>
      </c>
      <c r="BY39" s="4" t="s">
        <v>492</v>
      </c>
      <c r="CA39" s="4" t="s">
        <v>491</v>
      </c>
      <c r="CD39" s="123">
        <v>-50</v>
      </c>
      <c r="CE39" s="4" t="s">
        <v>490</v>
      </c>
      <c r="CH39" s="4" t="s">
        <v>490</v>
      </c>
      <c r="CK39" s="4" t="s">
        <v>20</v>
      </c>
      <c r="CM39" s="122">
        <v>43055.629236111112</v>
      </c>
      <c r="CN39" s="4" t="s">
        <v>543</v>
      </c>
      <c r="CR39" s="122">
        <v>43054</v>
      </c>
      <c r="CS39" s="4" t="s">
        <v>490</v>
      </c>
    </row>
    <row r="40" spans="1:97">
      <c r="A40" s="125">
        <v>7511423</v>
      </c>
      <c r="B40" s="125" t="str">
        <f>A40&amp;":"&amp;TEXT(-1*O40,"#,##0")</f>
        <v>7511423:600</v>
      </c>
      <c r="C40" s="125" t="str">
        <f>$A40&amp;":"&amp;TEXT(H40,"MM/DD/YYYY")</f>
        <v>7511423:11/17/2017</v>
      </c>
      <c r="D40" s="125" t="str">
        <f>$A40&amp;":"&amp;TEXT(AH40,"General")</f>
        <v>7511423:921163AUD00001</v>
      </c>
      <c r="E40" s="125" t="str">
        <f>$A40&amp;":"&amp;TEXT(AZ40,"General")</f>
        <v>7511423:28857600</v>
      </c>
      <c r="F40" s="125" t="str">
        <f>$A40&amp;":"&amp;TEXT(AP40,"General")</f>
        <v>7511423:ENG, KEITH</v>
      </c>
      <c r="G40" s="125" t="str">
        <f>$A40&amp;":"&amp;TEXT(AQ40,"General")</f>
        <v>7511423:STEENHUISEN AIG, ERIC</v>
      </c>
      <c r="H40" s="122">
        <v>43056</v>
      </c>
      <c r="I40" s="125">
        <v>726</v>
      </c>
      <c r="J40" s="125">
        <v>20328</v>
      </c>
      <c r="K40" s="123">
        <v>8</v>
      </c>
      <c r="L40" s="123">
        <v>1</v>
      </c>
      <c r="N40" s="123">
        <v>50000</v>
      </c>
      <c r="O40" s="123">
        <v>-600</v>
      </c>
      <c r="P40" s="4" t="s">
        <v>545</v>
      </c>
      <c r="Q40" s="123">
        <v>1</v>
      </c>
      <c r="R40" s="122">
        <v>43054.42292824074</v>
      </c>
      <c r="S40" s="4" t="s">
        <v>501</v>
      </c>
      <c r="T40" s="127">
        <v>6830003</v>
      </c>
      <c r="U40" s="4" t="s">
        <v>5</v>
      </c>
      <c r="V40" s="127">
        <v>85946</v>
      </c>
      <c r="W40" s="123">
        <v>0</v>
      </c>
      <c r="Y40" s="123">
        <v>0</v>
      </c>
      <c r="Z40" s="4" t="s">
        <v>490</v>
      </c>
      <c r="AD40" s="4" t="s">
        <v>499</v>
      </c>
      <c r="AE40" s="122">
        <v>43055.629849537036</v>
      </c>
      <c r="AF40" s="4" t="s">
        <v>544</v>
      </c>
      <c r="AH40" s="129" t="s">
        <v>578</v>
      </c>
      <c r="AI40" s="4" t="s">
        <v>577</v>
      </c>
      <c r="AL40" s="123">
        <v>0</v>
      </c>
      <c r="AM40" s="123">
        <v>0</v>
      </c>
      <c r="AP40" s="4" t="s">
        <v>121</v>
      </c>
      <c r="AQ40" s="4" t="s">
        <v>63</v>
      </c>
      <c r="AU40" s="4" t="s">
        <v>496</v>
      </c>
      <c r="AW40" s="4" t="s">
        <v>21</v>
      </c>
      <c r="AY40" s="4" t="s">
        <v>490</v>
      </c>
      <c r="AZ40" s="127">
        <v>28857600</v>
      </c>
      <c r="BA40" s="123">
        <v>0</v>
      </c>
      <c r="BB40" s="123">
        <v>1</v>
      </c>
      <c r="BD40" s="4" t="s">
        <v>490</v>
      </c>
      <c r="BG40" s="4" t="s">
        <v>490</v>
      </c>
      <c r="BH40" s="123">
        <v>1</v>
      </c>
      <c r="BJ40" s="123">
        <v>2</v>
      </c>
      <c r="BK40" s="123">
        <v>501</v>
      </c>
      <c r="BM40" s="4" t="s">
        <v>490</v>
      </c>
      <c r="BN40" s="4" t="s">
        <v>524</v>
      </c>
      <c r="BS40" s="4" t="s">
        <v>490</v>
      </c>
      <c r="BV40" s="4" t="s">
        <v>494</v>
      </c>
      <c r="BX40" s="4" t="s">
        <v>493</v>
      </c>
      <c r="BY40" s="4" t="s">
        <v>492</v>
      </c>
      <c r="CA40" s="4" t="s">
        <v>491</v>
      </c>
      <c r="CD40" s="123">
        <v>-600</v>
      </c>
      <c r="CE40" s="4" t="s">
        <v>490</v>
      </c>
      <c r="CH40" s="4" t="s">
        <v>490</v>
      </c>
      <c r="CK40" s="4" t="s">
        <v>20</v>
      </c>
      <c r="CM40" s="122">
        <v>43055.629849537036</v>
      </c>
      <c r="CN40" s="4" t="s">
        <v>543</v>
      </c>
      <c r="CR40" s="122">
        <v>43054</v>
      </c>
      <c r="CS40" s="4" t="s">
        <v>490</v>
      </c>
    </row>
    <row r="41" spans="1:97">
      <c r="A41" s="125">
        <v>7511424</v>
      </c>
      <c r="B41" s="125" t="str">
        <f>A41&amp;":"&amp;TEXT(-1*O41,"#,##0")</f>
        <v>7511424:8,042</v>
      </c>
      <c r="C41" s="125" t="str">
        <f>$A41&amp;":"&amp;TEXT(H41,"MM/DD/YYYY")</f>
        <v>7511424:11/17/2017</v>
      </c>
      <c r="D41" s="125" t="str">
        <f>$A41&amp;":"&amp;TEXT(AH41,"General")</f>
        <v>7511424:13402762</v>
      </c>
      <c r="E41" s="125" t="str">
        <f>$A41&amp;":"&amp;TEXT(AZ41,"General")</f>
        <v>7511424:28857582</v>
      </c>
      <c r="F41" s="125" t="str">
        <f>$A41&amp;":"&amp;TEXT(AP41,"General")</f>
        <v>7511424:ENG, KEITH</v>
      </c>
      <c r="G41" s="125" t="str">
        <f>$A41&amp;":"&amp;TEXT(AQ41,"General")</f>
        <v>7511424:STEENHUISEN AIG, ERIC</v>
      </c>
      <c r="H41" s="122">
        <v>43056</v>
      </c>
      <c r="I41" s="125">
        <v>726</v>
      </c>
      <c r="J41" s="125">
        <v>20328</v>
      </c>
      <c r="K41" s="123">
        <v>21</v>
      </c>
      <c r="L41" s="123">
        <v>1</v>
      </c>
      <c r="N41" s="123">
        <v>57000</v>
      </c>
      <c r="O41" s="123">
        <v>-8042.29</v>
      </c>
      <c r="P41" s="4" t="s">
        <v>545</v>
      </c>
      <c r="Q41" s="123">
        <v>1</v>
      </c>
      <c r="R41" s="122">
        <v>43054.422939814816</v>
      </c>
      <c r="S41" s="4" t="s">
        <v>501</v>
      </c>
      <c r="T41" s="127">
        <v>6830004</v>
      </c>
      <c r="U41" s="4" t="s">
        <v>10</v>
      </c>
      <c r="V41" s="127">
        <v>85946</v>
      </c>
      <c r="W41" s="123">
        <v>0</v>
      </c>
      <c r="Y41" s="123">
        <v>0</v>
      </c>
      <c r="Z41" s="4" t="s">
        <v>490</v>
      </c>
      <c r="AD41" s="4" t="s">
        <v>499</v>
      </c>
      <c r="AE41" s="122">
        <v>43055.62940972222</v>
      </c>
      <c r="AF41" s="4" t="s">
        <v>544</v>
      </c>
      <c r="AH41" s="129" t="s">
        <v>17</v>
      </c>
      <c r="AI41" s="4" t="s">
        <v>534</v>
      </c>
      <c r="AL41" s="123">
        <v>0</v>
      </c>
      <c r="AM41" s="123">
        <v>0</v>
      </c>
      <c r="AP41" s="4" t="s">
        <v>121</v>
      </c>
      <c r="AQ41" s="4" t="s">
        <v>63</v>
      </c>
      <c r="AU41" s="4" t="s">
        <v>496</v>
      </c>
      <c r="AW41" s="4" t="s">
        <v>21</v>
      </c>
      <c r="AY41" s="4" t="s">
        <v>490</v>
      </c>
      <c r="AZ41" s="127">
        <v>28857582</v>
      </c>
      <c r="BA41" s="123">
        <v>0</v>
      </c>
      <c r="BB41" s="123">
        <v>1</v>
      </c>
      <c r="BD41" s="4" t="s">
        <v>490</v>
      </c>
      <c r="BG41" s="4" t="s">
        <v>490</v>
      </c>
      <c r="BH41" s="123">
        <v>1</v>
      </c>
      <c r="BJ41" s="123">
        <v>2</v>
      </c>
      <c r="BK41" s="123">
        <v>501</v>
      </c>
      <c r="BM41" s="4" t="s">
        <v>490</v>
      </c>
      <c r="BN41" s="4" t="s">
        <v>524</v>
      </c>
      <c r="BS41" s="4" t="s">
        <v>490</v>
      </c>
      <c r="BV41" s="4" t="s">
        <v>494</v>
      </c>
      <c r="BX41" s="4" t="s">
        <v>493</v>
      </c>
      <c r="BY41" s="4" t="s">
        <v>492</v>
      </c>
      <c r="CA41" s="4" t="s">
        <v>491</v>
      </c>
      <c r="CD41" s="123">
        <v>-8042.29</v>
      </c>
      <c r="CE41" s="4" t="s">
        <v>490</v>
      </c>
      <c r="CH41" s="4" t="s">
        <v>490</v>
      </c>
      <c r="CK41" s="4" t="s">
        <v>20</v>
      </c>
      <c r="CM41" s="122">
        <v>43055.62940972222</v>
      </c>
      <c r="CN41" s="4" t="s">
        <v>543</v>
      </c>
      <c r="CR41" s="122">
        <v>43054</v>
      </c>
      <c r="CS41" s="4" t="s">
        <v>490</v>
      </c>
    </row>
    <row r="42" spans="1:97">
      <c r="A42" s="125">
        <v>7511425</v>
      </c>
      <c r="B42" s="125" t="str">
        <f>A42&amp;":"&amp;TEXT(-1*O42,"#,##0")</f>
        <v>7511425:1,749</v>
      </c>
      <c r="C42" s="125" t="str">
        <f>$A42&amp;":"&amp;TEXT(H42,"MM/DD/YYYY")</f>
        <v>7511425:11/17/2017</v>
      </c>
      <c r="D42" s="125" t="str">
        <f>$A42&amp;":"&amp;TEXT(AH42,"General")</f>
        <v>7511425:13402762</v>
      </c>
      <c r="E42" s="125" t="str">
        <f>$A42&amp;":"&amp;TEXT(AZ42,"General")</f>
        <v>7511425:28857583</v>
      </c>
      <c r="F42" s="125" t="str">
        <f>$A42&amp;":"&amp;TEXT(AP42,"General")</f>
        <v>7511425:ENG, KEITH</v>
      </c>
      <c r="G42" s="125" t="str">
        <f>$A42&amp;":"&amp;TEXT(AQ42,"General")</f>
        <v>7511425:STEENHUISEN AIG, ERIC</v>
      </c>
      <c r="H42" s="122">
        <v>43056</v>
      </c>
      <c r="I42" s="125">
        <v>726</v>
      </c>
      <c r="J42" s="125">
        <v>20328</v>
      </c>
      <c r="K42" s="123">
        <v>21</v>
      </c>
      <c r="L42" s="123">
        <v>1</v>
      </c>
      <c r="N42" s="123">
        <v>59000</v>
      </c>
      <c r="O42" s="123">
        <v>-1748.86</v>
      </c>
      <c r="P42" s="4" t="s">
        <v>545</v>
      </c>
      <c r="Q42" s="123">
        <v>1</v>
      </c>
      <c r="R42" s="122">
        <v>43054.422939814816</v>
      </c>
      <c r="S42" s="4" t="s">
        <v>501</v>
      </c>
      <c r="T42" s="127">
        <v>6830005</v>
      </c>
      <c r="U42" s="4" t="s">
        <v>10</v>
      </c>
      <c r="V42" s="127">
        <v>85946</v>
      </c>
      <c r="W42" s="123">
        <v>0</v>
      </c>
      <c r="Y42" s="123">
        <v>0</v>
      </c>
      <c r="Z42" s="4" t="s">
        <v>490</v>
      </c>
      <c r="AD42" s="4" t="s">
        <v>499</v>
      </c>
      <c r="AE42" s="122">
        <v>43055.62945601852</v>
      </c>
      <c r="AF42" s="4" t="s">
        <v>544</v>
      </c>
      <c r="AH42" s="129" t="s">
        <v>17</v>
      </c>
      <c r="AI42" s="4" t="s">
        <v>534</v>
      </c>
      <c r="AL42" s="123">
        <v>0</v>
      </c>
      <c r="AM42" s="123">
        <v>0</v>
      </c>
      <c r="AP42" s="4" t="s">
        <v>121</v>
      </c>
      <c r="AQ42" s="4" t="s">
        <v>63</v>
      </c>
      <c r="AU42" s="4" t="s">
        <v>496</v>
      </c>
      <c r="AW42" s="4" t="s">
        <v>21</v>
      </c>
      <c r="AY42" s="4" t="s">
        <v>490</v>
      </c>
      <c r="AZ42" s="127">
        <v>28857583</v>
      </c>
      <c r="BA42" s="123">
        <v>0</v>
      </c>
      <c r="BB42" s="123">
        <v>1</v>
      </c>
      <c r="BD42" s="4" t="s">
        <v>490</v>
      </c>
      <c r="BG42" s="4" t="s">
        <v>490</v>
      </c>
      <c r="BH42" s="123">
        <v>1</v>
      </c>
      <c r="BJ42" s="123">
        <v>2</v>
      </c>
      <c r="BK42" s="123">
        <v>501</v>
      </c>
      <c r="BM42" s="4" t="s">
        <v>490</v>
      </c>
      <c r="BN42" s="4" t="s">
        <v>524</v>
      </c>
      <c r="BS42" s="4" t="s">
        <v>490</v>
      </c>
      <c r="BV42" s="4" t="s">
        <v>494</v>
      </c>
      <c r="BX42" s="4" t="s">
        <v>493</v>
      </c>
      <c r="BY42" s="4" t="s">
        <v>492</v>
      </c>
      <c r="CA42" s="4" t="s">
        <v>491</v>
      </c>
      <c r="CD42" s="123">
        <v>-1748.86</v>
      </c>
      <c r="CE42" s="4" t="s">
        <v>490</v>
      </c>
      <c r="CH42" s="4" t="s">
        <v>490</v>
      </c>
      <c r="CK42" s="4" t="s">
        <v>20</v>
      </c>
      <c r="CM42" s="122">
        <v>43055.62945601852</v>
      </c>
      <c r="CN42" s="4" t="s">
        <v>543</v>
      </c>
      <c r="CR42" s="122">
        <v>43054</v>
      </c>
      <c r="CS42" s="4" t="s">
        <v>490</v>
      </c>
    </row>
    <row r="43" spans="1:97">
      <c r="A43" s="125">
        <v>7511448</v>
      </c>
      <c r="B43" s="125" t="str">
        <f>A43&amp;":"&amp;TEXT(-1*O43,"#,##0")</f>
        <v>7511448:21,037</v>
      </c>
      <c r="C43" s="125" t="str">
        <f>$A43&amp;":"&amp;TEXT(H43,"MM/DD/YYYY")</f>
        <v>7511448:11/17/2017</v>
      </c>
      <c r="D43" s="125" t="str">
        <f>$A43&amp;":"&amp;TEXT(AH43,"General")</f>
        <v>7511448:8033813466</v>
      </c>
      <c r="E43" s="125" t="str">
        <f>$A43&amp;":"&amp;TEXT(AZ43,"General")</f>
        <v>7511448:28857578</v>
      </c>
      <c r="F43" s="125" t="str">
        <f>$A43&amp;":"&amp;TEXT(AP43,"General")</f>
        <v>7511448:ENG, KEITH</v>
      </c>
      <c r="G43" s="125" t="str">
        <f>$A43&amp;":"&amp;TEXT(AQ43,"General")</f>
        <v>7511448:STEENHUISEN AIG, ERIC</v>
      </c>
      <c r="H43" s="122">
        <v>43056</v>
      </c>
      <c r="I43" s="125">
        <v>0</v>
      </c>
      <c r="J43" s="125">
        <v>18097</v>
      </c>
      <c r="K43" s="123">
        <v>5</v>
      </c>
      <c r="L43" s="123">
        <v>1</v>
      </c>
      <c r="M43" s="123">
        <v>2</v>
      </c>
      <c r="N43" s="123">
        <v>3</v>
      </c>
      <c r="O43" s="123">
        <v>-21036.5</v>
      </c>
      <c r="P43" s="4" t="s">
        <v>547</v>
      </c>
      <c r="Q43" s="123">
        <v>1</v>
      </c>
      <c r="R43" s="122">
        <v>43054.429618055554</v>
      </c>
      <c r="S43" s="4" t="s">
        <v>501</v>
      </c>
      <c r="T43" s="127">
        <v>6830028</v>
      </c>
      <c r="U43" s="4" t="s">
        <v>575</v>
      </c>
      <c r="V43" s="127">
        <v>85947</v>
      </c>
      <c r="W43" s="123">
        <v>3</v>
      </c>
      <c r="Y43" s="123">
        <v>0</v>
      </c>
      <c r="Z43" s="4" t="s">
        <v>490</v>
      </c>
      <c r="AD43" s="4" t="s">
        <v>499</v>
      </c>
      <c r="AE43" s="122">
        <v>43055.629293981481</v>
      </c>
      <c r="AF43" s="4" t="s">
        <v>544</v>
      </c>
      <c r="AH43" s="129" t="s">
        <v>574</v>
      </c>
      <c r="AI43" s="4" t="s">
        <v>523</v>
      </c>
      <c r="AL43" s="123">
        <v>0</v>
      </c>
      <c r="AM43" s="123">
        <v>0</v>
      </c>
      <c r="AP43" s="4" t="s">
        <v>121</v>
      </c>
      <c r="AQ43" s="4" t="s">
        <v>63</v>
      </c>
      <c r="AU43" s="4" t="s">
        <v>496</v>
      </c>
      <c r="AW43" s="4" t="s">
        <v>21</v>
      </c>
      <c r="AY43" s="4" t="s">
        <v>499</v>
      </c>
      <c r="AZ43" s="127">
        <v>28857578</v>
      </c>
      <c r="BA43" s="123">
        <v>0</v>
      </c>
      <c r="BB43" s="123">
        <v>1</v>
      </c>
      <c r="BD43" s="4" t="s">
        <v>490</v>
      </c>
      <c r="BG43" s="4" t="s">
        <v>490</v>
      </c>
      <c r="BH43" s="123">
        <v>99</v>
      </c>
      <c r="BJ43" s="123">
        <v>2</v>
      </c>
      <c r="BK43" s="123">
        <v>501</v>
      </c>
      <c r="BM43" s="4" t="s">
        <v>490</v>
      </c>
      <c r="BN43" s="4" t="s">
        <v>253</v>
      </c>
      <c r="BS43" s="4" t="s">
        <v>490</v>
      </c>
      <c r="BV43" s="4" t="s">
        <v>494</v>
      </c>
      <c r="BX43" s="4" t="s">
        <v>493</v>
      </c>
      <c r="BY43" s="4" t="s">
        <v>492</v>
      </c>
      <c r="CA43" s="4" t="s">
        <v>491</v>
      </c>
      <c r="CD43" s="123">
        <v>-21036.5</v>
      </c>
      <c r="CE43" s="4" t="s">
        <v>490</v>
      </c>
      <c r="CH43" s="4" t="s">
        <v>490</v>
      </c>
      <c r="CK43" s="4" t="s">
        <v>20</v>
      </c>
      <c r="CM43" s="122">
        <v>43055.629293981481</v>
      </c>
      <c r="CN43" s="4" t="s">
        <v>543</v>
      </c>
      <c r="CR43" s="122">
        <v>43054</v>
      </c>
      <c r="CS43" s="4" t="s">
        <v>490</v>
      </c>
    </row>
    <row r="44" spans="1:97">
      <c r="A44" s="125">
        <v>7511449</v>
      </c>
      <c r="B44" s="125" t="str">
        <f>A44&amp;":"&amp;TEXT(-1*O44,"#,##0")</f>
        <v>7511449:39,491</v>
      </c>
      <c r="C44" s="125" t="str">
        <f>$A44&amp;":"&amp;TEXT(H44,"MM/DD/YYYY")</f>
        <v>7511449:11/17/2017</v>
      </c>
      <c r="D44" s="125" t="str">
        <f>$A44&amp;":"&amp;TEXT(AH44,"General")</f>
        <v>7511449:8033896361</v>
      </c>
      <c r="E44" s="125" t="str">
        <f>$A44&amp;":"&amp;TEXT(AZ44,"General")</f>
        <v>7511449:28857608</v>
      </c>
      <c r="F44" s="125" t="str">
        <f>$A44&amp;":"&amp;TEXT(AP44,"General")</f>
        <v>7511449:ENG, KEITH</v>
      </c>
      <c r="G44" s="125" t="str">
        <f>$A44&amp;":"&amp;TEXT(AQ44,"General")</f>
        <v>7511449:STEENHUISEN AIG, ERIC</v>
      </c>
      <c r="H44" s="122">
        <v>43056</v>
      </c>
      <c r="I44" s="125">
        <v>0</v>
      </c>
      <c r="J44" s="125">
        <v>18097</v>
      </c>
      <c r="K44" s="123">
        <v>43</v>
      </c>
      <c r="L44" s="123">
        <v>1</v>
      </c>
      <c r="M44" s="123">
        <v>2</v>
      </c>
      <c r="N44" s="123">
        <v>3</v>
      </c>
      <c r="O44" s="123">
        <v>-39491</v>
      </c>
      <c r="P44" s="4" t="s">
        <v>547</v>
      </c>
      <c r="Q44" s="123">
        <v>1</v>
      </c>
      <c r="R44" s="122">
        <v>43054.429618055554</v>
      </c>
      <c r="S44" s="4" t="s">
        <v>501</v>
      </c>
      <c r="T44" s="127">
        <v>6830029</v>
      </c>
      <c r="U44" s="4" t="s">
        <v>573</v>
      </c>
      <c r="V44" s="127">
        <v>85947</v>
      </c>
      <c r="W44" s="123">
        <v>3</v>
      </c>
      <c r="Y44" s="123">
        <v>0</v>
      </c>
      <c r="Z44" s="4" t="s">
        <v>490</v>
      </c>
      <c r="AD44" s="4" t="s">
        <v>499</v>
      </c>
      <c r="AE44" s="122">
        <v>43055.63003472222</v>
      </c>
      <c r="AF44" s="4" t="s">
        <v>544</v>
      </c>
      <c r="AH44" s="129" t="s">
        <v>572</v>
      </c>
      <c r="AI44" s="4" t="s">
        <v>523</v>
      </c>
      <c r="AL44" s="123">
        <v>0</v>
      </c>
      <c r="AM44" s="123">
        <v>0</v>
      </c>
      <c r="AP44" s="4" t="s">
        <v>121</v>
      </c>
      <c r="AQ44" s="4" t="s">
        <v>63</v>
      </c>
      <c r="AU44" s="4" t="s">
        <v>496</v>
      </c>
      <c r="AW44" s="4" t="s">
        <v>21</v>
      </c>
      <c r="AY44" s="4" t="s">
        <v>499</v>
      </c>
      <c r="AZ44" s="127">
        <v>28857608</v>
      </c>
      <c r="BA44" s="123">
        <v>0</v>
      </c>
      <c r="BB44" s="123">
        <v>1</v>
      </c>
      <c r="BD44" s="4" t="s">
        <v>490</v>
      </c>
      <c r="BG44" s="4" t="s">
        <v>490</v>
      </c>
      <c r="BH44" s="123">
        <v>99</v>
      </c>
      <c r="BJ44" s="123">
        <v>2</v>
      </c>
      <c r="BK44" s="123">
        <v>501</v>
      </c>
      <c r="BM44" s="4" t="s">
        <v>490</v>
      </c>
      <c r="BN44" s="4" t="s">
        <v>253</v>
      </c>
      <c r="BS44" s="4" t="s">
        <v>490</v>
      </c>
      <c r="BV44" s="4" t="s">
        <v>494</v>
      </c>
      <c r="BX44" s="4" t="s">
        <v>493</v>
      </c>
      <c r="BY44" s="4" t="s">
        <v>492</v>
      </c>
      <c r="CA44" s="4" t="s">
        <v>491</v>
      </c>
      <c r="CD44" s="123">
        <v>-39491</v>
      </c>
      <c r="CE44" s="4" t="s">
        <v>490</v>
      </c>
      <c r="CH44" s="4" t="s">
        <v>490</v>
      </c>
      <c r="CK44" s="4" t="s">
        <v>20</v>
      </c>
      <c r="CM44" s="122">
        <v>43055.63003472222</v>
      </c>
      <c r="CN44" s="4" t="s">
        <v>543</v>
      </c>
      <c r="CR44" s="122">
        <v>43054</v>
      </c>
      <c r="CS44" s="4" t="s">
        <v>490</v>
      </c>
    </row>
    <row r="45" spans="1:97">
      <c r="A45" s="125">
        <v>7511461</v>
      </c>
      <c r="B45" s="125" t="str">
        <f>A45&amp;":"&amp;TEXT(-1*O45,"#,##0")</f>
        <v>7511461:21,037</v>
      </c>
      <c r="C45" s="125" t="str">
        <f>$A45&amp;":"&amp;TEXT(H45,"MM/DD/YYYY")</f>
        <v>7511461:11/17/2017</v>
      </c>
      <c r="D45" s="125" t="str">
        <f>$A45&amp;":"&amp;TEXT(AH45,"General")</f>
        <v>7511461:13498840</v>
      </c>
      <c r="E45" s="125" t="str">
        <f>$A45&amp;":"&amp;TEXT(AZ45,"General")</f>
        <v>7511461:28857579</v>
      </c>
      <c r="F45" s="125" t="str">
        <f>$A45&amp;":"&amp;TEXT(AP45,"General")</f>
        <v>7511461:ENG, KEITH</v>
      </c>
      <c r="G45" s="125" t="str">
        <f>$A45&amp;":"&amp;TEXT(AQ45,"General")</f>
        <v>7511461:STEENHUISEN AIG, ERIC</v>
      </c>
      <c r="H45" s="122">
        <v>43056</v>
      </c>
      <c r="I45" s="125">
        <v>726</v>
      </c>
      <c r="J45" s="125">
        <v>20328</v>
      </c>
      <c r="K45" s="123">
        <v>5</v>
      </c>
      <c r="L45" s="123">
        <v>1</v>
      </c>
      <c r="N45" s="123">
        <v>63000</v>
      </c>
      <c r="O45" s="123">
        <v>-21036.5</v>
      </c>
      <c r="P45" s="4" t="s">
        <v>545</v>
      </c>
      <c r="Q45" s="123">
        <v>1</v>
      </c>
      <c r="R45" s="122">
        <v>43054.429756944446</v>
      </c>
      <c r="S45" s="4" t="s">
        <v>501</v>
      </c>
      <c r="T45" s="127">
        <v>6830041</v>
      </c>
      <c r="U45" s="4" t="s">
        <v>571</v>
      </c>
      <c r="V45" s="127">
        <v>85947</v>
      </c>
      <c r="W45" s="123">
        <v>0</v>
      </c>
      <c r="Y45" s="123">
        <v>0</v>
      </c>
      <c r="Z45" s="4" t="s">
        <v>490</v>
      </c>
      <c r="AD45" s="4" t="s">
        <v>499</v>
      </c>
      <c r="AE45" s="122">
        <v>43055.629340277781</v>
      </c>
      <c r="AF45" s="4" t="s">
        <v>544</v>
      </c>
      <c r="AH45" s="129" t="s">
        <v>570</v>
      </c>
      <c r="AI45" s="4" t="s">
        <v>534</v>
      </c>
      <c r="AL45" s="123">
        <v>0</v>
      </c>
      <c r="AM45" s="123">
        <v>0</v>
      </c>
      <c r="AP45" s="4" t="s">
        <v>121</v>
      </c>
      <c r="AQ45" s="4" t="s">
        <v>63</v>
      </c>
      <c r="AU45" s="4" t="s">
        <v>496</v>
      </c>
      <c r="AW45" s="4" t="s">
        <v>21</v>
      </c>
      <c r="AY45" s="4" t="s">
        <v>490</v>
      </c>
      <c r="AZ45" s="127">
        <v>28857579</v>
      </c>
      <c r="BA45" s="123">
        <v>0</v>
      </c>
      <c r="BB45" s="123">
        <v>1</v>
      </c>
      <c r="BD45" s="4" t="s">
        <v>490</v>
      </c>
      <c r="BG45" s="4" t="s">
        <v>490</v>
      </c>
      <c r="BH45" s="123">
        <v>1</v>
      </c>
      <c r="BJ45" s="123">
        <v>2</v>
      </c>
      <c r="BK45" s="123">
        <v>501</v>
      </c>
      <c r="BM45" s="4" t="s">
        <v>490</v>
      </c>
      <c r="BN45" s="4" t="s">
        <v>524</v>
      </c>
      <c r="BS45" s="4" t="s">
        <v>490</v>
      </c>
      <c r="BV45" s="4" t="s">
        <v>494</v>
      </c>
      <c r="BX45" s="4" t="s">
        <v>493</v>
      </c>
      <c r="BY45" s="4" t="s">
        <v>492</v>
      </c>
      <c r="CA45" s="4" t="s">
        <v>491</v>
      </c>
      <c r="CD45" s="123">
        <v>-21036.5</v>
      </c>
      <c r="CE45" s="4" t="s">
        <v>490</v>
      </c>
      <c r="CH45" s="4" t="s">
        <v>490</v>
      </c>
      <c r="CK45" s="4" t="s">
        <v>20</v>
      </c>
      <c r="CM45" s="122">
        <v>43055.629340277781</v>
      </c>
      <c r="CN45" s="4" t="s">
        <v>543</v>
      </c>
      <c r="CR45" s="122">
        <v>43054</v>
      </c>
      <c r="CS45" s="4" t="s">
        <v>490</v>
      </c>
    </row>
    <row r="46" spans="1:97">
      <c r="A46" s="125">
        <v>7511462</v>
      </c>
      <c r="B46" s="125" t="str">
        <f>A46&amp;":"&amp;TEXT(-1*O46,"#,##0")</f>
        <v>7511462:39,491</v>
      </c>
      <c r="C46" s="125" t="str">
        <f>$A46&amp;":"&amp;TEXT(H46,"MM/DD/YYYY")</f>
        <v>7511462:11/17/2017</v>
      </c>
      <c r="D46" s="125" t="str">
        <f>$A46&amp;":"&amp;TEXT(AH46,"General")</f>
        <v>7511462:193946ZAR671201</v>
      </c>
      <c r="E46" s="125" t="str">
        <f>$A46&amp;":"&amp;TEXT(AZ46,"General")</f>
        <v>7511462:28857609</v>
      </c>
      <c r="F46" s="125" t="str">
        <f>$A46&amp;":"&amp;TEXT(AP46,"General")</f>
        <v>7511462:ENG, KEITH</v>
      </c>
      <c r="G46" s="125" t="str">
        <f>$A46&amp;":"&amp;TEXT(AQ46,"General")</f>
        <v>7511462:STEENHUISEN AIG, ERIC</v>
      </c>
      <c r="H46" s="122">
        <v>43056</v>
      </c>
      <c r="I46" s="125">
        <v>726</v>
      </c>
      <c r="J46" s="125">
        <v>20328</v>
      </c>
      <c r="K46" s="123">
        <v>43</v>
      </c>
      <c r="L46" s="123">
        <v>1</v>
      </c>
      <c r="N46" s="123">
        <v>67000</v>
      </c>
      <c r="O46" s="123">
        <v>-39491</v>
      </c>
      <c r="P46" s="4" t="s">
        <v>545</v>
      </c>
      <c r="Q46" s="123">
        <v>1</v>
      </c>
      <c r="R46" s="122">
        <v>43054.429768518516</v>
      </c>
      <c r="S46" s="4" t="s">
        <v>501</v>
      </c>
      <c r="T46" s="127">
        <v>6830042</v>
      </c>
      <c r="U46" s="4" t="s">
        <v>569</v>
      </c>
      <c r="V46" s="127">
        <v>85947</v>
      </c>
      <c r="W46" s="123">
        <v>0</v>
      </c>
      <c r="Y46" s="123">
        <v>0</v>
      </c>
      <c r="Z46" s="4" t="s">
        <v>490</v>
      </c>
      <c r="AD46" s="4" t="s">
        <v>499</v>
      </c>
      <c r="AE46" s="122">
        <v>43055.630069444444</v>
      </c>
      <c r="AF46" s="4" t="s">
        <v>544</v>
      </c>
      <c r="AH46" s="129" t="s">
        <v>568</v>
      </c>
      <c r="AI46" s="4" t="s">
        <v>567</v>
      </c>
      <c r="AL46" s="123">
        <v>0</v>
      </c>
      <c r="AM46" s="123">
        <v>0</v>
      </c>
      <c r="AP46" s="4" t="s">
        <v>121</v>
      </c>
      <c r="AQ46" s="4" t="s">
        <v>63</v>
      </c>
      <c r="AU46" s="4" t="s">
        <v>496</v>
      </c>
      <c r="AW46" s="4" t="s">
        <v>21</v>
      </c>
      <c r="AY46" s="4" t="s">
        <v>490</v>
      </c>
      <c r="AZ46" s="127">
        <v>28857609</v>
      </c>
      <c r="BA46" s="123">
        <v>0</v>
      </c>
      <c r="BB46" s="123">
        <v>1</v>
      </c>
      <c r="BD46" s="4" t="s">
        <v>490</v>
      </c>
      <c r="BG46" s="4" t="s">
        <v>490</v>
      </c>
      <c r="BH46" s="123">
        <v>1</v>
      </c>
      <c r="BJ46" s="123">
        <v>2</v>
      </c>
      <c r="BK46" s="123">
        <v>501</v>
      </c>
      <c r="BM46" s="4" t="s">
        <v>490</v>
      </c>
      <c r="BN46" s="4" t="s">
        <v>524</v>
      </c>
      <c r="BS46" s="4" t="s">
        <v>490</v>
      </c>
      <c r="BV46" s="4" t="s">
        <v>494</v>
      </c>
      <c r="BX46" s="4" t="s">
        <v>493</v>
      </c>
      <c r="BY46" s="4" t="s">
        <v>492</v>
      </c>
      <c r="CA46" s="4" t="s">
        <v>491</v>
      </c>
      <c r="CD46" s="123">
        <v>-39491</v>
      </c>
      <c r="CE46" s="4" t="s">
        <v>490</v>
      </c>
      <c r="CH46" s="4" t="s">
        <v>490</v>
      </c>
      <c r="CK46" s="4" t="s">
        <v>20</v>
      </c>
      <c r="CM46" s="122">
        <v>43055.630069444444</v>
      </c>
      <c r="CN46" s="4" t="s">
        <v>543</v>
      </c>
      <c r="CR46" s="122">
        <v>43054</v>
      </c>
      <c r="CS46" s="4" t="s">
        <v>490</v>
      </c>
    </row>
    <row r="47" spans="1:97">
      <c r="A47" s="125">
        <v>7511487</v>
      </c>
      <c r="B47" s="125" t="str">
        <f>A47&amp;":"&amp;TEXT(-1*O47,"#,##0")</f>
        <v>7511487:1,495,042</v>
      </c>
      <c r="C47" s="125" t="str">
        <f>$A47&amp;":"&amp;TEXT(H47,"MM/DD/YYYY")</f>
        <v>7511487:11/16/2017</v>
      </c>
      <c r="D47" s="125" t="str">
        <f>$A47&amp;":"&amp;TEXT(AH47,"General")</f>
        <v>7511487:30897541</v>
      </c>
      <c r="E47" s="125" t="str">
        <f>$A47&amp;":"&amp;TEXT(AZ47,"General")</f>
        <v>7511487:28856954</v>
      </c>
      <c r="F47" s="125" t="str">
        <f>$A47&amp;":"&amp;TEXT(AP47,"General")</f>
        <v>7511487:FRENKEL, LUCIANA</v>
      </c>
      <c r="G47" s="125" t="str">
        <f>$A47&amp;":"&amp;TEXT(AQ47,"General")</f>
        <v>7511487:TEWS AIG, GRACE</v>
      </c>
      <c r="H47" s="122">
        <v>43055</v>
      </c>
      <c r="I47" s="125">
        <v>726</v>
      </c>
      <c r="J47" s="125">
        <v>425</v>
      </c>
      <c r="K47" s="123">
        <v>0</v>
      </c>
      <c r="L47" s="123">
        <v>1</v>
      </c>
      <c r="M47" s="123">
        <v>2</v>
      </c>
      <c r="N47" s="123">
        <v>1</v>
      </c>
      <c r="O47" s="123">
        <v>-1495042.11</v>
      </c>
      <c r="P47" s="4" t="s">
        <v>547</v>
      </c>
      <c r="Q47" s="123">
        <v>18</v>
      </c>
      <c r="R47" s="122">
        <v>43054.458877314813</v>
      </c>
      <c r="S47" s="4" t="s">
        <v>501</v>
      </c>
      <c r="T47" s="127">
        <v>6830067</v>
      </c>
      <c r="U47" s="4" t="s">
        <v>526</v>
      </c>
      <c r="V47" s="127">
        <v>85949</v>
      </c>
      <c r="W47" s="123">
        <v>1</v>
      </c>
      <c r="Y47" s="123">
        <v>0</v>
      </c>
      <c r="Z47" s="4" t="s">
        <v>490</v>
      </c>
      <c r="AD47" s="4" t="s">
        <v>499</v>
      </c>
      <c r="AE47" s="122">
        <v>43055.582615740743</v>
      </c>
      <c r="AF47" s="4" t="s">
        <v>544</v>
      </c>
      <c r="AH47" s="129" t="s">
        <v>37</v>
      </c>
      <c r="AI47" s="4" t="s">
        <v>525</v>
      </c>
      <c r="AL47" s="123">
        <v>0</v>
      </c>
      <c r="AM47" s="123">
        <v>0</v>
      </c>
      <c r="AP47" s="4" t="s">
        <v>32</v>
      </c>
      <c r="AQ47" s="4" t="s">
        <v>31</v>
      </c>
      <c r="AU47" s="4" t="s">
        <v>496</v>
      </c>
      <c r="AW47" s="4" t="s">
        <v>21</v>
      </c>
      <c r="AY47" s="4" t="s">
        <v>499</v>
      </c>
      <c r="AZ47" s="127">
        <v>28856954</v>
      </c>
      <c r="BA47" s="123">
        <v>0</v>
      </c>
      <c r="BB47" s="123">
        <v>1</v>
      </c>
      <c r="BD47" s="4" t="s">
        <v>490</v>
      </c>
      <c r="BG47" s="4" t="s">
        <v>490</v>
      </c>
      <c r="BH47" s="123">
        <v>99</v>
      </c>
      <c r="BJ47" s="123">
        <v>4</v>
      </c>
      <c r="BK47" s="123">
        <v>402</v>
      </c>
      <c r="BM47" s="4" t="s">
        <v>490</v>
      </c>
      <c r="BN47" s="4" t="s">
        <v>524</v>
      </c>
      <c r="BS47" s="4" t="s">
        <v>490</v>
      </c>
      <c r="BV47" s="4" t="s">
        <v>494</v>
      </c>
      <c r="BX47" s="4" t="s">
        <v>493</v>
      </c>
      <c r="BY47" s="4" t="s">
        <v>492</v>
      </c>
      <c r="CA47" s="4" t="s">
        <v>491</v>
      </c>
      <c r="CC47" s="4" t="s">
        <v>544</v>
      </c>
      <c r="CD47" s="123">
        <v>-1495042.11</v>
      </c>
      <c r="CE47" s="4" t="s">
        <v>490</v>
      </c>
      <c r="CH47" s="4" t="s">
        <v>490</v>
      </c>
      <c r="CK47" s="4" t="s">
        <v>20</v>
      </c>
      <c r="CM47" s="122">
        <v>43055.582615740743</v>
      </c>
      <c r="CN47" s="4" t="s">
        <v>543</v>
      </c>
      <c r="CR47" s="122">
        <v>43054</v>
      </c>
      <c r="CS47" s="4" t="s">
        <v>490</v>
      </c>
    </row>
    <row r="48" spans="1:97">
      <c r="A48" s="125">
        <v>7511510</v>
      </c>
      <c r="B48" s="125" t="str">
        <f>A48&amp;":"&amp;TEXT(-1*O48,"#,##0")</f>
        <v>7511510:220,107</v>
      </c>
      <c r="C48" s="125" t="str">
        <f>$A48&amp;":"&amp;TEXT(H48,"MM/DD/YYYY")</f>
        <v>7511510:11/16/2017</v>
      </c>
      <c r="D48" s="125" t="str">
        <f>$A48&amp;":"&amp;TEXT(AH48,"General")</f>
        <v>7511510:8900416084</v>
      </c>
      <c r="E48" s="125" t="str">
        <f>$A48&amp;":"&amp;TEXT(AZ48,"General")</f>
        <v>7511510:28857560</v>
      </c>
      <c r="F48" s="125" t="str">
        <f>$A48&amp;":"&amp;TEXT(AP48,"General")</f>
        <v>7511510:TEWS AIG, GRACE</v>
      </c>
      <c r="G48" s="125" t="str">
        <f>$A48&amp;":"&amp;TEXT(AQ48,"General")</f>
        <v>7511510:FRENKEL, LUCIANA</v>
      </c>
      <c r="H48" s="122">
        <v>43055</v>
      </c>
      <c r="I48" s="125">
        <v>0</v>
      </c>
      <c r="J48" s="125">
        <v>18097</v>
      </c>
      <c r="K48" s="123">
        <v>0</v>
      </c>
      <c r="L48" s="123">
        <v>1</v>
      </c>
      <c r="M48" s="123">
        <v>1</v>
      </c>
      <c r="N48" s="123">
        <v>3</v>
      </c>
      <c r="O48" s="123">
        <v>-220106.91</v>
      </c>
      <c r="P48" s="4" t="s">
        <v>542</v>
      </c>
      <c r="Q48" s="123">
        <v>1</v>
      </c>
      <c r="R48" s="122">
        <v>43054.458935185183</v>
      </c>
      <c r="S48" s="4" t="s">
        <v>501</v>
      </c>
      <c r="T48" s="127">
        <v>6830090</v>
      </c>
      <c r="U48" s="4" t="s">
        <v>2</v>
      </c>
      <c r="V48" s="127">
        <v>85949</v>
      </c>
      <c r="W48" s="123">
        <v>3</v>
      </c>
      <c r="Y48" s="123">
        <v>0</v>
      </c>
      <c r="Z48" s="4" t="s">
        <v>490</v>
      </c>
      <c r="AD48" s="4" t="s">
        <v>499</v>
      </c>
      <c r="AE48" s="122">
        <v>43055.628344907411</v>
      </c>
      <c r="AF48" s="4" t="s">
        <v>548</v>
      </c>
      <c r="AH48" s="129" t="s">
        <v>14</v>
      </c>
      <c r="AI48" s="4" t="s">
        <v>523</v>
      </c>
      <c r="AL48" s="123">
        <v>0</v>
      </c>
      <c r="AM48" s="123">
        <v>-220106.90550333299</v>
      </c>
      <c r="AP48" s="4" t="s">
        <v>31</v>
      </c>
      <c r="AQ48" s="4" t="s">
        <v>32</v>
      </c>
      <c r="AU48" s="4" t="s">
        <v>496</v>
      </c>
      <c r="AW48" s="4" t="s">
        <v>21</v>
      </c>
      <c r="AY48" s="4" t="s">
        <v>490</v>
      </c>
      <c r="AZ48" s="127">
        <v>28857560</v>
      </c>
      <c r="BA48" s="123">
        <v>0</v>
      </c>
      <c r="BB48" s="123">
        <v>2</v>
      </c>
      <c r="BD48" s="4" t="s">
        <v>490</v>
      </c>
      <c r="BG48" s="4" t="s">
        <v>490</v>
      </c>
      <c r="BH48" s="123">
        <v>99</v>
      </c>
      <c r="BJ48" s="123">
        <v>402</v>
      </c>
      <c r="BK48" s="123">
        <v>4</v>
      </c>
      <c r="BM48" s="4" t="s">
        <v>499</v>
      </c>
      <c r="BN48" s="4" t="s">
        <v>253</v>
      </c>
      <c r="BS48" s="4" t="s">
        <v>490</v>
      </c>
      <c r="BV48" s="4" t="s">
        <v>494</v>
      </c>
      <c r="BX48" s="4" t="s">
        <v>493</v>
      </c>
      <c r="BY48" s="4" t="s">
        <v>492</v>
      </c>
      <c r="CA48" s="4" t="s">
        <v>491</v>
      </c>
      <c r="CC48" s="4" t="s">
        <v>539</v>
      </c>
      <c r="CD48" s="123">
        <v>-220106.91</v>
      </c>
      <c r="CE48" s="4" t="s">
        <v>490</v>
      </c>
      <c r="CH48" s="4" t="s">
        <v>490</v>
      </c>
      <c r="CK48" s="4" t="s">
        <v>20</v>
      </c>
      <c r="CM48" s="122">
        <v>43055.628344907411</v>
      </c>
      <c r="CN48" s="4" t="s">
        <v>21</v>
      </c>
      <c r="CR48" s="122">
        <v>42495</v>
      </c>
      <c r="CS48" s="4" t="s">
        <v>490</v>
      </c>
    </row>
    <row r="49" spans="1:97">
      <c r="A49" s="125">
        <v>7511557</v>
      </c>
      <c r="B49" s="125" t="str">
        <f>A49&amp;":"&amp;TEXT(-1*O49,"#,##0")</f>
        <v>7511557:8,860,000</v>
      </c>
      <c r="C49" s="125" t="str">
        <f>$A49&amp;":"&amp;TEXT(H49,"MM/DD/YYYY")</f>
        <v>7511557:11/16/2017</v>
      </c>
      <c r="D49" s="125" t="str">
        <f>$A49&amp;":"&amp;TEXT(AH49,"General")</f>
        <v>7511557:30897541</v>
      </c>
      <c r="E49" s="125" t="str">
        <f>$A49&amp;":"&amp;TEXT(AZ49,"General")</f>
        <v>7511557:28854432</v>
      </c>
      <c r="F49" s="125" t="str">
        <f>$A49&amp;":"&amp;TEXT(AP49,"General")</f>
        <v>7511557:HOLMES, JOHN</v>
      </c>
      <c r="G49" s="125" t="str">
        <f>$A49&amp;":"&amp;TEXT(AQ49,"General")</f>
        <v>7511557:FRENKEL, LUCIANA</v>
      </c>
      <c r="H49" s="122">
        <v>43055</v>
      </c>
      <c r="I49" s="125">
        <v>726</v>
      </c>
      <c r="J49" s="125">
        <v>14664</v>
      </c>
      <c r="K49" s="123">
        <v>0</v>
      </c>
      <c r="L49" s="123">
        <v>5</v>
      </c>
      <c r="M49" s="123">
        <v>3</v>
      </c>
      <c r="N49" s="123">
        <v>-2</v>
      </c>
      <c r="O49" s="123">
        <v>-8860000</v>
      </c>
      <c r="P49" s="4" t="s">
        <v>503</v>
      </c>
      <c r="Q49" s="123">
        <v>1</v>
      </c>
      <c r="R49" s="122">
        <v>43054.476770833331</v>
      </c>
      <c r="S49" s="4" t="s">
        <v>501</v>
      </c>
      <c r="T49" s="127">
        <v>6830137</v>
      </c>
      <c r="U49" s="4" t="s">
        <v>526</v>
      </c>
      <c r="V49" s="127">
        <v>85950</v>
      </c>
      <c r="W49" s="123">
        <v>2</v>
      </c>
      <c r="Y49" s="123">
        <v>0</v>
      </c>
      <c r="Z49" s="4" t="s">
        <v>490</v>
      </c>
      <c r="AD49" s="4" t="s">
        <v>499</v>
      </c>
      <c r="AE49" s="122">
        <v>43055.427175925928</v>
      </c>
      <c r="AF49" s="4" t="s">
        <v>503</v>
      </c>
      <c r="AH49" s="129" t="s">
        <v>37</v>
      </c>
      <c r="AI49" s="4" t="s">
        <v>525</v>
      </c>
      <c r="AL49" s="123">
        <v>0</v>
      </c>
      <c r="AM49" s="123">
        <v>0</v>
      </c>
      <c r="AP49" s="4" t="s">
        <v>73</v>
      </c>
      <c r="AQ49" s="4" t="s">
        <v>32</v>
      </c>
      <c r="AU49" s="4" t="s">
        <v>496</v>
      </c>
      <c r="AW49" s="4" t="s">
        <v>21</v>
      </c>
      <c r="AY49" s="4" t="s">
        <v>490</v>
      </c>
      <c r="AZ49" s="127">
        <v>28854432</v>
      </c>
      <c r="BA49" s="123">
        <v>0</v>
      </c>
      <c r="BB49" s="123">
        <v>3</v>
      </c>
      <c r="BD49" s="4" t="s">
        <v>490</v>
      </c>
      <c r="BG49" s="4" t="s">
        <v>490</v>
      </c>
      <c r="BH49" s="123">
        <v>1</v>
      </c>
      <c r="BJ49" s="123">
        <v>5</v>
      </c>
      <c r="BK49" s="123">
        <v>4</v>
      </c>
      <c r="BM49" s="4" t="s">
        <v>490</v>
      </c>
      <c r="BN49" s="4" t="s">
        <v>524</v>
      </c>
      <c r="BS49" s="4" t="s">
        <v>490</v>
      </c>
      <c r="BV49" s="4" t="s">
        <v>494</v>
      </c>
      <c r="BX49" s="4" t="s">
        <v>493</v>
      </c>
      <c r="BY49" s="4" t="s">
        <v>492</v>
      </c>
      <c r="CA49" s="4" t="s">
        <v>491</v>
      </c>
      <c r="CC49" s="4" t="s">
        <v>503</v>
      </c>
      <c r="CD49" s="123">
        <v>-8860000</v>
      </c>
      <c r="CE49" s="4" t="s">
        <v>490</v>
      </c>
      <c r="CH49" s="4" t="s">
        <v>490</v>
      </c>
      <c r="CK49" s="4" t="s">
        <v>20</v>
      </c>
      <c r="CM49" s="122">
        <v>43055.427175925928</v>
      </c>
      <c r="CN49" s="4" t="s">
        <v>21</v>
      </c>
      <c r="CR49" s="122">
        <v>40967</v>
      </c>
      <c r="CS49" s="4" t="s">
        <v>490</v>
      </c>
    </row>
    <row r="50" spans="1:97">
      <c r="A50" s="125">
        <v>7511573</v>
      </c>
      <c r="B50" s="125" t="str">
        <f>A50&amp;":"&amp;TEXT(-1*O50,"#,##0")</f>
        <v>7511573:784,368</v>
      </c>
      <c r="C50" s="125" t="str">
        <f>$A50&amp;":"&amp;TEXT(H50,"MM/DD/YYYY")</f>
        <v>7511573:11/16/2017</v>
      </c>
      <c r="D50" s="125" t="str">
        <f>$A50&amp;":"&amp;TEXT(AH50,"General")</f>
        <v>7511573:30897541</v>
      </c>
      <c r="E50" s="125" t="str">
        <f>$A50&amp;":"&amp;TEXT(AZ50,"General")</f>
        <v>7511573:28856930</v>
      </c>
      <c r="F50" s="125" t="str">
        <f>$A50&amp;":"&amp;TEXT(AP50,"General")</f>
        <v>7511573:TEWS AIG, GRACE</v>
      </c>
      <c r="G50" s="125" t="str">
        <f>$A50&amp;":"&amp;TEXT(AQ50,"General")</f>
        <v>7511573:FRENKEL, LUCIANA</v>
      </c>
      <c r="H50" s="122">
        <v>43055</v>
      </c>
      <c r="I50" s="125">
        <v>726</v>
      </c>
      <c r="J50" s="125">
        <v>162</v>
      </c>
      <c r="K50" s="123">
        <v>0</v>
      </c>
      <c r="L50" s="123">
        <v>101</v>
      </c>
      <c r="M50" s="123">
        <v>1</v>
      </c>
      <c r="N50" s="123">
        <v>3</v>
      </c>
      <c r="O50" s="123">
        <v>-784367.98</v>
      </c>
      <c r="P50" s="4" t="s">
        <v>545</v>
      </c>
      <c r="Q50" s="123">
        <v>3</v>
      </c>
      <c r="R50" s="122">
        <v>43054.48232638889</v>
      </c>
      <c r="S50" s="4" t="s">
        <v>501</v>
      </c>
      <c r="T50" s="127">
        <v>6830153</v>
      </c>
      <c r="U50" s="4" t="s">
        <v>526</v>
      </c>
      <c r="V50" s="127">
        <v>85951</v>
      </c>
      <c r="W50" s="123">
        <v>3</v>
      </c>
      <c r="Y50" s="123">
        <v>0</v>
      </c>
      <c r="Z50" s="4" t="s">
        <v>490</v>
      </c>
      <c r="AD50" s="4" t="s">
        <v>499</v>
      </c>
      <c r="AE50" s="122">
        <v>43055.581944444442</v>
      </c>
      <c r="AF50" s="4" t="s">
        <v>548</v>
      </c>
      <c r="AH50" s="129" t="s">
        <v>37</v>
      </c>
      <c r="AI50" s="4" t="s">
        <v>525</v>
      </c>
      <c r="AL50" s="123">
        <v>0</v>
      </c>
      <c r="AM50" s="123">
        <v>0</v>
      </c>
      <c r="AP50" s="4" t="s">
        <v>31</v>
      </c>
      <c r="AQ50" s="4" t="s">
        <v>32</v>
      </c>
      <c r="AU50" s="4" t="s">
        <v>496</v>
      </c>
      <c r="AW50" s="4" t="s">
        <v>21</v>
      </c>
      <c r="AY50" s="4" t="s">
        <v>490</v>
      </c>
      <c r="AZ50" s="127">
        <v>28856930</v>
      </c>
      <c r="BA50" s="123">
        <v>0</v>
      </c>
      <c r="BB50" s="123">
        <v>2</v>
      </c>
      <c r="BD50" s="4" t="s">
        <v>490</v>
      </c>
      <c r="BG50" s="4" t="s">
        <v>490</v>
      </c>
      <c r="BH50" s="123">
        <v>1</v>
      </c>
      <c r="BJ50" s="123">
        <v>402</v>
      </c>
      <c r="BK50" s="123">
        <v>4</v>
      </c>
      <c r="BM50" s="4" t="s">
        <v>490</v>
      </c>
      <c r="BN50" s="4" t="s">
        <v>524</v>
      </c>
      <c r="BS50" s="4" t="s">
        <v>490</v>
      </c>
      <c r="BV50" s="4" t="s">
        <v>494</v>
      </c>
      <c r="BX50" s="4" t="s">
        <v>493</v>
      </c>
      <c r="BY50" s="4" t="s">
        <v>492</v>
      </c>
      <c r="CA50" s="4" t="s">
        <v>491</v>
      </c>
      <c r="CC50" s="4" t="s">
        <v>539</v>
      </c>
      <c r="CD50" s="123">
        <v>-784367.98</v>
      </c>
      <c r="CE50" s="4" t="s">
        <v>490</v>
      </c>
      <c r="CH50" s="4" t="s">
        <v>490</v>
      </c>
      <c r="CK50" s="4" t="s">
        <v>20</v>
      </c>
      <c r="CM50" s="122">
        <v>43055.581944444442</v>
      </c>
      <c r="CN50" s="4" t="s">
        <v>21</v>
      </c>
      <c r="CR50" s="122">
        <v>43053</v>
      </c>
      <c r="CS50" s="4" t="s">
        <v>490</v>
      </c>
    </row>
    <row r="51" spans="1:97">
      <c r="A51" s="125">
        <v>7511575</v>
      </c>
      <c r="B51" s="125" t="str">
        <f>A51&amp;":"&amp;TEXT(-1*O51,"#,##0")</f>
        <v>7511575:113,373,966</v>
      </c>
      <c r="C51" s="125" t="str">
        <f>$A51&amp;":"&amp;TEXT(H51,"MM/DD/YYYY")</f>
        <v>7511575:11/16/2017</v>
      </c>
      <c r="D51" s="125" t="str">
        <f>$A51&amp;":"&amp;TEXT(AH51,"General")</f>
        <v>7511575:30897541</v>
      </c>
      <c r="E51" s="125" t="str">
        <f>$A51&amp;":"&amp;TEXT(AZ51,"General")</f>
        <v>7511575:28856908</v>
      </c>
      <c r="F51" s="125" t="str">
        <f>$A51&amp;":"&amp;TEXT(AP51,"General")</f>
        <v>7511575:TEWS AIG, GRACE</v>
      </c>
      <c r="G51" s="125" t="str">
        <f>$A51&amp;":"&amp;TEXT(AQ51,"General")</f>
        <v>7511575:FRENKEL, LUCIANA</v>
      </c>
      <c r="H51" s="122">
        <v>43055</v>
      </c>
      <c r="I51" s="125">
        <v>726</v>
      </c>
      <c r="J51" s="125">
        <v>1697</v>
      </c>
      <c r="K51" s="123">
        <v>0</v>
      </c>
      <c r="L51" s="123">
        <v>101</v>
      </c>
      <c r="M51" s="123">
        <v>1</v>
      </c>
      <c r="N51" s="123">
        <v>3</v>
      </c>
      <c r="O51" s="123">
        <v>-113373965.66</v>
      </c>
      <c r="P51" s="4" t="s">
        <v>545</v>
      </c>
      <c r="Q51" s="123">
        <v>10</v>
      </c>
      <c r="R51" s="122">
        <v>43054.48232638889</v>
      </c>
      <c r="S51" s="4" t="s">
        <v>501</v>
      </c>
      <c r="T51" s="127">
        <v>6830155</v>
      </c>
      <c r="U51" s="4" t="s">
        <v>526</v>
      </c>
      <c r="V51" s="127">
        <v>85951</v>
      </c>
      <c r="W51" s="123">
        <v>3</v>
      </c>
      <c r="Y51" s="123">
        <v>0</v>
      </c>
      <c r="Z51" s="4" t="s">
        <v>490</v>
      </c>
      <c r="AD51" s="4" t="s">
        <v>499</v>
      </c>
      <c r="AE51" s="122">
        <v>43055.581469907411</v>
      </c>
      <c r="AF51" s="4" t="s">
        <v>548</v>
      </c>
      <c r="AH51" s="129" t="s">
        <v>37</v>
      </c>
      <c r="AI51" s="4" t="s">
        <v>525</v>
      </c>
      <c r="AL51" s="123">
        <v>0</v>
      </c>
      <c r="AM51" s="123">
        <v>0</v>
      </c>
      <c r="AP51" s="4" t="s">
        <v>31</v>
      </c>
      <c r="AQ51" s="4" t="s">
        <v>32</v>
      </c>
      <c r="AU51" s="4" t="s">
        <v>496</v>
      </c>
      <c r="AW51" s="4" t="s">
        <v>21</v>
      </c>
      <c r="AY51" s="4" t="s">
        <v>490</v>
      </c>
      <c r="AZ51" s="127">
        <v>28856908</v>
      </c>
      <c r="BA51" s="123">
        <v>0</v>
      </c>
      <c r="BB51" s="123">
        <v>2</v>
      </c>
      <c r="BD51" s="4" t="s">
        <v>490</v>
      </c>
      <c r="BG51" s="4" t="s">
        <v>490</v>
      </c>
      <c r="BH51" s="123">
        <v>1</v>
      </c>
      <c r="BJ51" s="123">
        <v>402</v>
      </c>
      <c r="BK51" s="123">
        <v>4</v>
      </c>
      <c r="BM51" s="4" t="s">
        <v>490</v>
      </c>
      <c r="BN51" s="4" t="s">
        <v>524</v>
      </c>
      <c r="BS51" s="4" t="s">
        <v>490</v>
      </c>
      <c r="BV51" s="4" t="s">
        <v>494</v>
      </c>
      <c r="BX51" s="4" t="s">
        <v>493</v>
      </c>
      <c r="BY51" s="4" t="s">
        <v>492</v>
      </c>
      <c r="CA51" s="4" t="s">
        <v>491</v>
      </c>
      <c r="CC51" s="4" t="s">
        <v>539</v>
      </c>
      <c r="CD51" s="123">
        <v>-113373965.66</v>
      </c>
      <c r="CE51" s="4" t="s">
        <v>490</v>
      </c>
      <c r="CH51" s="4" t="s">
        <v>490</v>
      </c>
      <c r="CK51" s="4" t="s">
        <v>20</v>
      </c>
      <c r="CM51" s="122">
        <v>43055.581469907411</v>
      </c>
      <c r="CN51" s="4" t="s">
        <v>21</v>
      </c>
      <c r="CR51" s="122">
        <v>43053</v>
      </c>
      <c r="CS51" s="4" t="s">
        <v>490</v>
      </c>
    </row>
    <row r="52" spans="1:97">
      <c r="A52" s="125">
        <v>7511594</v>
      </c>
      <c r="B52" s="125" t="str">
        <f>A52&amp;":"&amp;TEXT(-1*O52,"#,##0")</f>
        <v>7511594:2,042,237</v>
      </c>
      <c r="C52" s="125" t="str">
        <f>$A52&amp;":"&amp;TEXT(H52,"MM/DD/YYYY")</f>
        <v>7511594:11/16/2017</v>
      </c>
      <c r="D52" s="125" t="str">
        <f>$A52&amp;":"&amp;TEXT(AH52,"General")</f>
        <v>7511594:P33001-2</v>
      </c>
      <c r="E52" s="125" t="str">
        <f>$A52&amp;":"&amp;TEXT(AZ52,"General")</f>
        <v>7511594:28855349</v>
      </c>
      <c r="F52" s="125" t="str">
        <f>$A52&amp;":"&amp;TEXT(AP52,"General")</f>
        <v>7511594:ENG, KEITH</v>
      </c>
      <c r="G52" s="125" t="str">
        <f>$A52&amp;":"&amp;TEXT(AQ52,"General")</f>
        <v>7511594:TEWS AIG, GRACE</v>
      </c>
      <c r="H52" s="122">
        <v>43055</v>
      </c>
      <c r="I52" s="125">
        <v>736</v>
      </c>
      <c r="J52" s="125">
        <v>18097</v>
      </c>
      <c r="K52" s="123">
        <v>0</v>
      </c>
      <c r="L52" s="123">
        <v>1</v>
      </c>
      <c r="M52" s="123">
        <v>2</v>
      </c>
      <c r="N52" s="123">
        <v>3</v>
      </c>
      <c r="O52" s="123">
        <v>-2042237</v>
      </c>
      <c r="P52" s="4" t="s">
        <v>542</v>
      </c>
      <c r="Q52" s="123">
        <v>1</v>
      </c>
      <c r="R52" s="122">
        <v>43054.489756944444</v>
      </c>
      <c r="S52" s="4" t="s">
        <v>501</v>
      </c>
      <c r="T52" s="127">
        <v>6830174</v>
      </c>
      <c r="U52" s="4" t="s">
        <v>594</v>
      </c>
      <c r="V52" s="127">
        <v>85908</v>
      </c>
      <c r="W52" s="123">
        <v>3</v>
      </c>
      <c r="Y52" s="123">
        <v>0</v>
      </c>
      <c r="Z52" s="4" t="s">
        <v>490</v>
      </c>
      <c r="AB52" s="4" t="s">
        <v>593</v>
      </c>
      <c r="AD52" s="4" t="s">
        <v>499</v>
      </c>
      <c r="AE52" s="122">
        <v>43055.466400462959</v>
      </c>
      <c r="AF52" s="4" t="s">
        <v>506</v>
      </c>
      <c r="AH52" s="129" t="s">
        <v>330</v>
      </c>
      <c r="AI52" s="4" t="s">
        <v>525</v>
      </c>
      <c r="AL52" s="123">
        <v>0</v>
      </c>
      <c r="AM52" s="123">
        <v>0</v>
      </c>
      <c r="AO52" s="4" t="s">
        <v>592</v>
      </c>
      <c r="AP52" s="4" t="s">
        <v>121</v>
      </c>
      <c r="AQ52" s="4" t="s">
        <v>31</v>
      </c>
      <c r="AU52" s="4" t="s">
        <v>496</v>
      </c>
      <c r="AW52" s="4" t="s">
        <v>21</v>
      </c>
      <c r="AY52" s="4" t="s">
        <v>490</v>
      </c>
      <c r="AZ52" s="127">
        <v>28855349</v>
      </c>
      <c r="BA52" s="123">
        <v>0</v>
      </c>
      <c r="BB52" s="123">
        <v>1</v>
      </c>
      <c r="BD52" s="4" t="s">
        <v>490</v>
      </c>
      <c r="BG52" s="4" t="s">
        <v>490</v>
      </c>
      <c r="BH52" s="123">
        <v>99</v>
      </c>
      <c r="BI52" s="123">
        <v>402</v>
      </c>
      <c r="BJ52" s="123">
        <v>2</v>
      </c>
      <c r="BK52" s="123">
        <v>402</v>
      </c>
      <c r="BM52" s="4" t="s">
        <v>490</v>
      </c>
      <c r="BN52" s="4" t="s">
        <v>504</v>
      </c>
      <c r="BQ52" s="4" t="s">
        <v>540</v>
      </c>
      <c r="BS52" s="4" t="s">
        <v>490</v>
      </c>
      <c r="BV52" s="4" t="s">
        <v>494</v>
      </c>
      <c r="BX52" s="4" t="s">
        <v>493</v>
      </c>
      <c r="BY52" s="4" t="s">
        <v>492</v>
      </c>
      <c r="CA52" s="4" t="s">
        <v>491</v>
      </c>
      <c r="CC52" s="4" t="s">
        <v>544</v>
      </c>
      <c r="CD52" s="123">
        <v>196235769.43000001</v>
      </c>
      <c r="CE52" s="4" t="s">
        <v>490</v>
      </c>
      <c r="CH52" s="4" t="s">
        <v>490</v>
      </c>
      <c r="CK52" s="4" t="s">
        <v>20</v>
      </c>
      <c r="CM52" s="122">
        <v>43055.466400462959</v>
      </c>
      <c r="CN52" s="4" t="s">
        <v>543</v>
      </c>
      <c r="CR52" s="122">
        <v>43041</v>
      </c>
      <c r="CS52" s="4" t="s">
        <v>490</v>
      </c>
    </row>
    <row r="53" spans="1:97">
      <c r="A53" s="125">
        <v>7512467</v>
      </c>
      <c r="B53" s="125" t="str">
        <f>A53&amp;":"&amp;TEXT(-1*O53,"#,##0")</f>
        <v>7512467:1,944,812</v>
      </c>
      <c r="C53" s="125" t="str">
        <f>$A53&amp;":"&amp;TEXT(H53,"MM/DD/YYYY")</f>
        <v>7512467:11/17/2017</v>
      </c>
      <c r="D53" s="125" t="str">
        <f>$A53&amp;":"&amp;TEXT(AH53,"General")</f>
        <v>7512467:61653950</v>
      </c>
      <c r="E53" s="125" t="str">
        <f>$A53&amp;":"&amp;TEXT(AZ53,"General")</f>
        <v>7512467:28857591</v>
      </c>
      <c r="F53" s="125" t="str">
        <f>$A53&amp;":"&amp;TEXT(AP53,"General")</f>
        <v>7512467:ENG, KEITH</v>
      </c>
      <c r="G53" s="125" t="str">
        <f>$A53&amp;":"&amp;TEXT(AQ53,"General")</f>
        <v>7512467:STEENHUISEN AIG, ERIC</v>
      </c>
      <c r="H53" s="122">
        <v>43056</v>
      </c>
      <c r="I53" s="125">
        <v>0</v>
      </c>
      <c r="J53" s="125">
        <v>18097</v>
      </c>
      <c r="K53" s="123">
        <v>1</v>
      </c>
      <c r="L53" s="123">
        <v>1</v>
      </c>
      <c r="M53" s="123">
        <v>2</v>
      </c>
      <c r="N53" s="123">
        <v>3</v>
      </c>
      <c r="O53" s="123">
        <v>-1944812</v>
      </c>
      <c r="P53" s="4" t="s">
        <v>547</v>
      </c>
      <c r="Q53" s="123">
        <v>1</v>
      </c>
      <c r="R53" s="122">
        <v>43054.629224537035</v>
      </c>
      <c r="S53" s="4" t="s">
        <v>501</v>
      </c>
      <c r="T53" s="127">
        <v>6831047</v>
      </c>
      <c r="U53" s="4" t="s">
        <v>591</v>
      </c>
      <c r="V53" s="127">
        <v>85961</v>
      </c>
      <c r="W53" s="123">
        <v>3</v>
      </c>
      <c r="Y53" s="123">
        <v>0</v>
      </c>
      <c r="Z53" s="4" t="s">
        <v>490</v>
      </c>
      <c r="AD53" s="4" t="s">
        <v>499</v>
      </c>
      <c r="AE53" s="122">
        <v>43055.629652777781</v>
      </c>
      <c r="AF53" s="4" t="s">
        <v>544</v>
      </c>
      <c r="AH53" s="129" t="s">
        <v>590</v>
      </c>
      <c r="AI53" s="4" t="s">
        <v>589</v>
      </c>
      <c r="AL53" s="123">
        <v>0</v>
      </c>
      <c r="AM53" s="123">
        <v>0</v>
      </c>
      <c r="AP53" s="4" t="s">
        <v>121</v>
      </c>
      <c r="AQ53" s="4" t="s">
        <v>63</v>
      </c>
      <c r="AU53" s="4" t="s">
        <v>496</v>
      </c>
      <c r="AW53" s="4" t="s">
        <v>21</v>
      </c>
      <c r="AY53" s="4" t="s">
        <v>499</v>
      </c>
      <c r="AZ53" s="127">
        <v>28857591</v>
      </c>
      <c r="BA53" s="123">
        <v>0</v>
      </c>
      <c r="BB53" s="123">
        <v>1</v>
      </c>
      <c r="BD53" s="4" t="s">
        <v>490</v>
      </c>
      <c r="BG53" s="4" t="s">
        <v>490</v>
      </c>
      <c r="BH53" s="123">
        <v>99</v>
      </c>
      <c r="BJ53" s="123">
        <v>2</v>
      </c>
      <c r="BK53" s="123">
        <v>501</v>
      </c>
      <c r="BM53" s="4" t="s">
        <v>490</v>
      </c>
      <c r="BN53" s="4" t="s">
        <v>253</v>
      </c>
      <c r="BS53" s="4" t="s">
        <v>490</v>
      </c>
      <c r="BV53" s="4" t="s">
        <v>494</v>
      </c>
      <c r="BX53" s="4" t="s">
        <v>493</v>
      </c>
      <c r="BY53" s="4" t="s">
        <v>492</v>
      </c>
      <c r="CA53" s="4" t="s">
        <v>491</v>
      </c>
      <c r="CD53" s="123">
        <v>-1944812</v>
      </c>
      <c r="CE53" s="4" t="s">
        <v>490</v>
      </c>
      <c r="CH53" s="4" t="s">
        <v>490</v>
      </c>
      <c r="CK53" s="4" t="s">
        <v>20</v>
      </c>
      <c r="CM53" s="122">
        <v>43055.629652777781</v>
      </c>
      <c r="CN53" s="4" t="s">
        <v>543</v>
      </c>
      <c r="CR53" s="122">
        <v>43054</v>
      </c>
      <c r="CS53" s="4" t="s">
        <v>490</v>
      </c>
    </row>
    <row r="54" spans="1:97">
      <c r="A54" s="125">
        <v>7512468</v>
      </c>
      <c r="B54" s="125" t="str">
        <f>A54&amp;":"&amp;TEXT(-1*O54,"#,##0")</f>
        <v>7512468:620</v>
      </c>
      <c r="C54" s="125" t="str">
        <f>$A54&amp;":"&amp;TEXT(H54,"MM/DD/YYYY")</f>
        <v>7512468:11/17/2017</v>
      </c>
      <c r="D54" s="125" t="str">
        <f>$A54&amp;":"&amp;TEXT(AH54,"General")</f>
        <v>7512468:178258260</v>
      </c>
      <c r="E54" s="125" t="str">
        <f>$A54&amp;":"&amp;TEXT(AZ54,"General")</f>
        <v>7512468:28857570</v>
      </c>
      <c r="F54" s="125" t="str">
        <f>$A54&amp;":"&amp;TEXT(AP54,"General")</f>
        <v>7512468:ENG, KEITH</v>
      </c>
      <c r="G54" s="125" t="str">
        <f>$A54&amp;":"&amp;TEXT(AQ54,"General")</f>
        <v>7512468:STEENHUISEN AIG, ERIC</v>
      </c>
      <c r="H54" s="122">
        <v>43056</v>
      </c>
      <c r="I54" s="125">
        <v>0</v>
      </c>
      <c r="J54" s="125">
        <v>18097</v>
      </c>
      <c r="K54" s="123">
        <v>2</v>
      </c>
      <c r="L54" s="123">
        <v>1</v>
      </c>
      <c r="M54" s="123">
        <v>2</v>
      </c>
      <c r="N54" s="123">
        <v>3</v>
      </c>
      <c r="O54" s="123">
        <v>-620</v>
      </c>
      <c r="P54" s="4" t="s">
        <v>547</v>
      </c>
      <c r="Q54" s="123">
        <v>2</v>
      </c>
      <c r="R54" s="122">
        <v>43054.629224537035</v>
      </c>
      <c r="S54" s="4" t="s">
        <v>501</v>
      </c>
      <c r="T54" s="127">
        <v>6831048</v>
      </c>
      <c r="U54" s="4" t="s">
        <v>500</v>
      </c>
      <c r="V54" s="127">
        <v>85961</v>
      </c>
      <c r="W54" s="123">
        <v>3</v>
      </c>
      <c r="Y54" s="123">
        <v>0</v>
      </c>
      <c r="Z54" s="4" t="s">
        <v>490</v>
      </c>
      <c r="AD54" s="4" t="s">
        <v>499</v>
      </c>
      <c r="AE54" s="122">
        <v>43055.629166666666</v>
      </c>
      <c r="AF54" s="4" t="s">
        <v>544</v>
      </c>
      <c r="AH54" s="129" t="s">
        <v>257</v>
      </c>
      <c r="AI54" s="4" t="s">
        <v>497</v>
      </c>
      <c r="AL54" s="123">
        <v>0</v>
      </c>
      <c r="AM54" s="123">
        <v>0</v>
      </c>
      <c r="AP54" s="4" t="s">
        <v>121</v>
      </c>
      <c r="AQ54" s="4" t="s">
        <v>63</v>
      </c>
      <c r="AU54" s="4" t="s">
        <v>496</v>
      </c>
      <c r="AW54" s="4" t="s">
        <v>21</v>
      </c>
      <c r="AY54" s="4" t="s">
        <v>499</v>
      </c>
      <c r="AZ54" s="127">
        <v>28857570</v>
      </c>
      <c r="BA54" s="123">
        <v>0</v>
      </c>
      <c r="BB54" s="123">
        <v>1</v>
      </c>
      <c r="BD54" s="4" t="s">
        <v>490</v>
      </c>
      <c r="BG54" s="4" t="s">
        <v>490</v>
      </c>
      <c r="BH54" s="123">
        <v>99</v>
      </c>
      <c r="BJ54" s="123">
        <v>2</v>
      </c>
      <c r="BK54" s="123">
        <v>501</v>
      </c>
      <c r="BM54" s="4" t="s">
        <v>490</v>
      </c>
      <c r="BN54" s="4" t="s">
        <v>253</v>
      </c>
      <c r="BS54" s="4" t="s">
        <v>490</v>
      </c>
      <c r="BV54" s="4" t="s">
        <v>494</v>
      </c>
      <c r="BX54" s="4" t="s">
        <v>493</v>
      </c>
      <c r="BY54" s="4" t="s">
        <v>492</v>
      </c>
      <c r="CA54" s="4" t="s">
        <v>491</v>
      </c>
      <c r="CD54" s="123">
        <v>-620</v>
      </c>
      <c r="CE54" s="4" t="s">
        <v>490</v>
      </c>
      <c r="CH54" s="4" t="s">
        <v>490</v>
      </c>
      <c r="CK54" s="4" t="s">
        <v>20</v>
      </c>
      <c r="CM54" s="122">
        <v>43055.629166666666</v>
      </c>
      <c r="CN54" s="4" t="s">
        <v>543</v>
      </c>
      <c r="CR54" s="122">
        <v>43054</v>
      </c>
      <c r="CS54" s="4" t="s">
        <v>490</v>
      </c>
    </row>
    <row r="55" spans="1:97">
      <c r="A55" s="125">
        <v>7512469</v>
      </c>
      <c r="B55" s="125" t="str">
        <f>A55&amp;":"&amp;TEXT(-1*O55,"#,##0")</f>
        <v>7512469:66,700</v>
      </c>
      <c r="C55" s="125" t="str">
        <f>$A55&amp;":"&amp;TEXT(H55,"MM/DD/YYYY")</f>
        <v>7512469:11/17/2017</v>
      </c>
      <c r="D55" s="125" t="str">
        <f>$A55&amp;":"&amp;TEXT(AH55,"General")</f>
        <v>7512469:8033826916</v>
      </c>
      <c r="E55" s="125" t="str">
        <f>$A55&amp;":"&amp;TEXT(AZ55,"General")</f>
        <v>7512469:28857567</v>
      </c>
      <c r="F55" s="125" t="str">
        <f>$A55&amp;":"&amp;TEXT(AP55,"General")</f>
        <v>7512469:ENG, KEITH</v>
      </c>
      <c r="G55" s="125" t="str">
        <f>$A55&amp;":"&amp;TEXT(AQ55,"General")</f>
        <v>7512469:STEENHUISEN AIG, ERIC</v>
      </c>
      <c r="H55" s="122">
        <v>43056</v>
      </c>
      <c r="I55" s="125">
        <v>0</v>
      </c>
      <c r="J55" s="125">
        <v>18097</v>
      </c>
      <c r="K55" s="123">
        <v>3</v>
      </c>
      <c r="L55" s="123">
        <v>1</v>
      </c>
      <c r="M55" s="123">
        <v>2</v>
      </c>
      <c r="N55" s="123">
        <v>3</v>
      </c>
      <c r="O55" s="123">
        <v>-66700</v>
      </c>
      <c r="P55" s="4" t="s">
        <v>547</v>
      </c>
      <c r="Q55" s="123">
        <v>1</v>
      </c>
      <c r="R55" s="122">
        <v>43054.629224537035</v>
      </c>
      <c r="S55" s="4" t="s">
        <v>501</v>
      </c>
      <c r="T55" s="127">
        <v>6831049</v>
      </c>
      <c r="U55" s="4" t="s">
        <v>588</v>
      </c>
      <c r="V55" s="127">
        <v>85961</v>
      </c>
      <c r="W55" s="123">
        <v>3</v>
      </c>
      <c r="Y55" s="123">
        <v>0</v>
      </c>
      <c r="Z55" s="4" t="s">
        <v>490</v>
      </c>
      <c r="AD55" s="4" t="s">
        <v>499</v>
      </c>
      <c r="AE55" s="122">
        <v>43055.629074074073</v>
      </c>
      <c r="AF55" s="4" t="s">
        <v>544</v>
      </c>
      <c r="AH55" s="129" t="s">
        <v>587</v>
      </c>
      <c r="AI55" s="4" t="s">
        <v>523</v>
      </c>
      <c r="AL55" s="123">
        <v>0</v>
      </c>
      <c r="AM55" s="123">
        <v>0</v>
      </c>
      <c r="AP55" s="4" t="s">
        <v>121</v>
      </c>
      <c r="AQ55" s="4" t="s">
        <v>63</v>
      </c>
      <c r="AU55" s="4" t="s">
        <v>496</v>
      </c>
      <c r="AW55" s="4" t="s">
        <v>21</v>
      </c>
      <c r="AY55" s="4" t="s">
        <v>499</v>
      </c>
      <c r="AZ55" s="127">
        <v>28857567</v>
      </c>
      <c r="BA55" s="123">
        <v>0</v>
      </c>
      <c r="BB55" s="123">
        <v>1</v>
      </c>
      <c r="BD55" s="4" t="s">
        <v>490</v>
      </c>
      <c r="BG55" s="4" t="s">
        <v>490</v>
      </c>
      <c r="BH55" s="123">
        <v>99</v>
      </c>
      <c r="BJ55" s="123">
        <v>2</v>
      </c>
      <c r="BK55" s="123">
        <v>501</v>
      </c>
      <c r="BM55" s="4" t="s">
        <v>490</v>
      </c>
      <c r="BN55" s="4" t="s">
        <v>253</v>
      </c>
      <c r="BS55" s="4" t="s">
        <v>490</v>
      </c>
      <c r="BV55" s="4" t="s">
        <v>494</v>
      </c>
      <c r="BX55" s="4" t="s">
        <v>493</v>
      </c>
      <c r="BY55" s="4" t="s">
        <v>492</v>
      </c>
      <c r="CA55" s="4" t="s">
        <v>491</v>
      </c>
      <c r="CD55" s="123">
        <v>-66700</v>
      </c>
      <c r="CE55" s="4" t="s">
        <v>490</v>
      </c>
      <c r="CH55" s="4" t="s">
        <v>490</v>
      </c>
      <c r="CK55" s="4" t="s">
        <v>20</v>
      </c>
      <c r="CM55" s="122">
        <v>43055.629074074073</v>
      </c>
      <c r="CN55" s="4" t="s">
        <v>543</v>
      </c>
      <c r="CR55" s="122">
        <v>43054</v>
      </c>
      <c r="CS55" s="4" t="s">
        <v>490</v>
      </c>
    </row>
    <row r="56" spans="1:97">
      <c r="A56" s="125">
        <v>7512497</v>
      </c>
      <c r="B56" s="125" t="str">
        <f>A56&amp;":"&amp;TEXT(-1*O56,"#,##0")</f>
        <v>7512497:93,708</v>
      </c>
      <c r="C56" s="125" t="str">
        <f>$A56&amp;":"&amp;TEXT(H56,"MM/DD/YYYY")</f>
        <v>7512497:11/17/2017</v>
      </c>
      <c r="D56" s="125" t="str">
        <f>$A56&amp;":"&amp;TEXT(AH56,"General")</f>
        <v>7512497:13402762</v>
      </c>
      <c r="E56" s="125" t="str">
        <f>$A56&amp;":"&amp;TEXT(AZ56,"General")</f>
        <v>7512497:28857584</v>
      </c>
      <c r="F56" s="125" t="str">
        <f>$A56&amp;":"&amp;TEXT(AP56,"General")</f>
        <v>7512497:ENG, KEITH</v>
      </c>
      <c r="G56" s="125" t="str">
        <f>$A56&amp;":"&amp;TEXT(AQ56,"General")</f>
        <v>7512497:TEWS AIG, GRACE</v>
      </c>
      <c r="H56" s="122">
        <v>43056</v>
      </c>
      <c r="I56" s="125">
        <v>726</v>
      </c>
      <c r="J56" s="125">
        <v>19829</v>
      </c>
      <c r="K56" s="123">
        <v>21</v>
      </c>
      <c r="L56" s="123">
        <v>1</v>
      </c>
      <c r="N56" s="123">
        <v>115000</v>
      </c>
      <c r="O56" s="123">
        <v>-93707.88</v>
      </c>
      <c r="P56" s="4" t="s">
        <v>545</v>
      </c>
      <c r="Q56" s="123">
        <v>1</v>
      </c>
      <c r="R56" s="122">
        <v>43054.629328703704</v>
      </c>
      <c r="S56" s="4" t="s">
        <v>501</v>
      </c>
      <c r="T56" s="127">
        <v>6831077</v>
      </c>
      <c r="U56" s="4" t="s">
        <v>10</v>
      </c>
      <c r="V56" s="127">
        <v>85961</v>
      </c>
      <c r="W56" s="123">
        <v>0</v>
      </c>
      <c r="Y56" s="123">
        <v>0</v>
      </c>
      <c r="Z56" s="4" t="s">
        <v>490</v>
      </c>
      <c r="AD56" s="4" t="s">
        <v>499</v>
      </c>
      <c r="AE56" s="122">
        <v>43055.629490740743</v>
      </c>
      <c r="AF56" s="4" t="s">
        <v>544</v>
      </c>
      <c r="AH56" s="129" t="s">
        <v>17</v>
      </c>
      <c r="AI56" s="4" t="s">
        <v>534</v>
      </c>
      <c r="AL56" s="123">
        <v>0</v>
      </c>
      <c r="AM56" s="123">
        <v>0</v>
      </c>
      <c r="AP56" s="4" t="s">
        <v>121</v>
      </c>
      <c r="AQ56" s="4" t="s">
        <v>31</v>
      </c>
      <c r="AU56" s="4" t="s">
        <v>496</v>
      </c>
      <c r="AW56" s="4" t="s">
        <v>21</v>
      </c>
      <c r="AY56" s="4" t="s">
        <v>490</v>
      </c>
      <c r="AZ56" s="127">
        <v>28857584</v>
      </c>
      <c r="BA56" s="123">
        <v>0</v>
      </c>
      <c r="BB56" s="123">
        <v>1</v>
      </c>
      <c r="BD56" s="4" t="s">
        <v>490</v>
      </c>
      <c r="BG56" s="4" t="s">
        <v>490</v>
      </c>
      <c r="BH56" s="123">
        <v>1</v>
      </c>
      <c r="BJ56" s="123">
        <v>2</v>
      </c>
      <c r="BK56" s="123">
        <v>402</v>
      </c>
      <c r="BM56" s="4" t="s">
        <v>490</v>
      </c>
      <c r="BN56" s="4" t="s">
        <v>524</v>
      </c>
      <c r="BS56" s="4" t="s">
        <v>490</v>
      </c>
      <c r="BV56" s="4" t="s">
        <v>494</v>
      </c>
      <c r="BX56" s="4" t="s">
        <v>493</v>
      </c>
      <c r="BY56" s="4" t="s">
        <v>492</v>
      </c>
      <c r="CA56" s="4" t="s">
        <v>491</v>
      </c>
      <c r="CD56" s="123">
        <v>-93707.88</v>
      </c>
      <c r="CE56" s="4" t="s">
        <v>490</v>
      </c>
      <c r="CH56" s="4" t="s">
        <v>490</v>
      </c>
      <c r="CK56" s="4" t="s">
        <v>20</v>
      </c>
      <c r="CM56" s="122">
        <v>43055.629490740743</v>
      </c>
      <c r="CN56" s="4" t="s">
        <v>543</v>
      </c>
      <c r="CR56" s="122">
        <v>43054</v>
      </c>
      <c r="CS56" s="4" t="s">
        <v>490</v>
      </c>
    </row>
    <row r="57" spans="1:97">
      <c r="A57" s="125">
        <v>7512499</v>
      </c>
      <c r="B57" s="125" t="str">
        <f>A57&amp;":"&amp;TEXT(-1*O57,"#,##0")</f>
        <v>7512499:1,944,812</v>
      </c>
      <c r="C57" s="125" t="str">
        <f>$A57&amp;":"&amp;TEXT(H57,"MM/DD/YYYY")</f>
        <v>7512499:11/17/2017</v>
      </c>
      <c r="D57" s="125" t="str">
        <f>$A57&amp;":"&amp;TEXT(AH57,"General")</f>
        <v>7512499:3779</v>
      </c>
      <c r="E57" s="125" t="str">
        <f>$A57&amp;":"&amp;TEXT(AZ57,"General")</f>
        <v>7512499:28857597</v>
      </c>
      <c r="F57" s="125" t="str">
        <f>$A57&amp;":"&amp;TEXT(AP57,"General")</f>
        <v>7512499:ENG, KEITH</v>
      </c>
      <c r="G57" s="125" t="str">
        <f>$A57&amp;":"&amp;TEXT(AQ57,"General")</f>
        <v>7512499:STEENHUISEN AIG, ERIC</v>
      </c>
      <c r="H57" s="122">
        <v>43056</v>
      </c>
      <c r="I57" s="125">
        <v>726</v>
      </c>
      <c r="J57" s="125">
        <v>19894</v>
      </c>
      <c r="K57" s="123">
        <v>1</v>
      </c>
      <c r="L57" s="123">
        <v>1</v>
      </c>
      <c r="N57" s="123">
        <v>121000</v>
      </c>
      <c r="O57" s="123">
        <v>-1944812</v>
      </c>
      <c r="P57" s="4" t="s">
        <v>545</v>
      </c>
      <c r="Q57" s="123">
        <v>1</v>
      </c>
      <c r="R57" s="122">
        <v>43054.634062500001</v>
      </c>
      <c r="S57" s="4" t="s">
        <v>501</v>
      </c>
      <c r="T57" s="127">
        <v>6831079</v>
      </c>
      <c r="U57" s="4" t="s">
        <v>12</v>
      </c>
      <c r="V57" s="127">
        <v>85961</v>
      </c>
      <c r="W57" s="123">
        <v>0</v>
      </c>
      <c r="Y57" s="123">
        <v>0</v>
      </c>
      <c r="Z57" s="4" t="s">
        <v>490</v>
      </c>
      <c r="AD57" s="4" t="s">
        <v>499</v>
      </c>
      <c r="AE57" s="122">
        <v>43055.629733796297</v>
      </c>
      <c r="AF57" s="4" t="s">
        <v>544</v>
      </c>
      <c r="AH57" s="129" t="s">
        <v>15</v>
      </c>
      <c r="AI57" s="4" t="s">
        <v>581</v>
      </c>
      <c r="AK57" s="4" t="s">
        <v>499</v>
      </c>
      <c r="AL57" s="123">
        <v>0</v>
      </c>
      <c r="AM57" s="123">
        <v>0</v>
      </c>
      <c r="AO57" s="4" t="s">
        <v>31</v>
      </c>
      <c r="AP57" s="4" t="s">
        <v>121</v>
      </c>
      <c r="AQ57" s="4" t="s">
        <v>63</v>
      </c>
      <c r="AU57" s="4" t="s">
        <v>496</v>
      </c>
      <c r="AW57" s="4" t="s">
        <v>21</v>
      </c>
      <c r="AY57" s="4" t="s">
        <v>490</v>
      </c>
      <c r="AZ57" s="127">
        <v>28857597</v>
      </c>
      <c r="BA57" s="123">
        <v>0</v>
      </c>
      <c r="BB57" s="123">
        <v>1</v>
      </c>
      <c r="BD57" s="4" t="s">
        <v>490</v>
      </c>
      <c r="BG57" s="4" t="s">
        <v>490</v>
      </c>
      <c r="BH57" s="123">
        <v>1</v>
      </c>
      <c r="BI57" s="123">
        <v>402</v>
      </c>
      <c r="BJ57" s="123">
        <v>2</v>
      </c>
      <c r="BK57" s="123">
        <v>501</v>
      </c>
      <c r="BM57" s="4" t="s">
        <v>490</v>
      </c>
      <c r="BN57" s="4" t="s">
        <v>524</v>
      </c>
      <c r="BS57" s="4" t="s">
        <v>490</v>
      </c>
      <c r="BT57" s="123">
        <v>0</v>
      </c>
      <c r="BU57" s="123">
        <v>0</v>
      </c>
      <c r="BV57" s="4" t="s">
        <v>494</v>
      </c>
      <c r="BW57" s="123">
        <v>-1</v>
      </c>
      <c r="BX57" s="4" t="s">
        <v>493</v>
      </c>
      <c r="BY57" s="4" t="s">
        <v>492</v>
      </c>
      <c r="CA57" s="4" t="s">
        <v>491</v>
      </c>
      <c r="CD57" s="123">
        <v>-1944812</v>
      </c>
      <c r="CE57" s="4" t="s">
        <v>490</v>
      </c>
      <c r="CH57" s="4" t="s">
        <v>490</v>
      </c>
      <c r="CK57" s="4" t="s">
        <v>20</v>
      </c>
      <c r="CM57" s="122">
        <v>43055.629733796297</v>
      </c>
      <c r="CN57" s="4" t="s">
        <v>543</v>
      </c>
      <c r="CR57" s="122">
        <v>43054</v>
      </c>
      <c r="CS57" s="4" t="s">
        <v>499</v>
      </c>
    </row>
    <row r="58" spans="1:97">
      <c r="A58" s="125">
        <v>7512500</v>
      </c>
      <c r="B58" s="125" t="str">
        <f>A58&amp;":"&amp;TEXT(-1*O58,"#,##0")</f>
        <v>7512500:463,434</v>
      </c>
      <c r="C58" s="125" t="str">
        <f>$A58&amp;":"&amp;TEXT(H58,"MM/DD/YYYY")</f>
        <v>7512500:11/17/2017</v>
      </c>
      <c r="D58" s="125" t="str">
        <f>$A58&amp;":"&amp;TEXT(AH58,"General")</f>
        <v>7512500:13402762</v>
      </c>
      <c r="E58" s="125" t="str">
        <f>$A58&amp;":"&amp;TEXT(AZ58,"General")</f>
        <v>7512500:28857588</v>
      </c>
      <c r="F58" s="125" t="str">
        <f>$A58&amp;":"&amp;TEXT(AP58,"General")</f>
        <v>7512500:ENG, KEITH</v>
      </c>
      <c r="G58" s="125" t="str">
        <f>$A58&amp;":"&amp;TEXT(AQ58,"General")</f>
        <v>7512500:TEWS AIG, GRACE</v>
      </c>
      <c r="H58" s="122">
        <v>43056</v>
      </c>
      <c r="I58" s="125">
        <v>726</v>
      </c>
      <c r="J58" s="125">
        <v>19894</v>
      </c>
      <c r="K58" s="123">
        <v>21</v>
      </c>
      <c r="L58" s="123">
        <v>1</v>
      </c>
      <c r="N58" s="123">
        <v>113000</v>
      </c>
      <c r="O58" s="123">
        <v>-463434.33</v>
      </c>
      <c r="P58" s="4" t="s">
        <v>545</v>
      </c>
      <c r="Q58" s="123">
        <v>1</v>
      </c>
      <c r="R58" s="122">
        <v>43054.629340277781</v>
      </c>
      <c r="S58" s="4" t="s">
        <v>501</v>
      </c>
      <c r="T58" s="127">
        <v>6831080</v>
      </c>
      <c r="U58" s="4" t="s">
        <v>10</v>
      </c>
      <c r="V58" s="127">
        <v>85961</v>
      </c>
      <c r="W58" s="123">
        <v>0</v>
      </c>
      <c r="Y58" s="123">
        <v>0</v>
      </c>
      <c r="Z58" s="4" t="s">
        <v>490</v>
      </c>
      <c r="AD58" s="4" t="s">
        <v>499</v>
      </c>
      <c r="AE58" s="122">
        <v>43055.629560185182</v>
      </c>
      <c r="AF58" s="4" t="s">
        <v>544</v>
      </c>
      <c r="AH58" s="129" t="s">
        <v>17</v>
      </c>
      <c r="AI58" s="4" t="s">
        <v>534</v>
      </c>
      <c r="AL58" s="123">
        <v>0</v>
      </c>
      <c r="AM58" s="123">
        <v>0</v>
      </c>
      <c r="AP58" s="4" t="s">
        <v>121</v>
      </c>
      <c r="AQ58" s="4" t="s">
        <v>31</v>
      </c>
      <c r="AU58" s="4" t="s">
        <v>496</v>
      </c>
      <c r="AW58" s="4" t="s">
        <v>21</v>
      </c>
      <c r="AY58" s="4" t="s">
        <v>490</v>
      </c>
      <c r="AZ58" s="127">
        <v>28857588</v>
      </c>
      <c r="BA58" s="123">
        <v>0</v>
      </c>
      <c r="BB58" s="123">
        <v>1</v>
      </c>
      <c r="BD58" s="4" t="s">
        <v>490</v>
      </c>
      <c r="BG58" s="4" t="s">
        <v>490</v>
      </c>
      <c r="BH58" s="123">
        <v>1</v>
      </c>
      <c r="BJ58" s="123">
        <v>2</v>
      </c>
      <c r="BK58" s="123">
        <v>402</v>
      </c>
      <c r="BM58" s="4" t="s">
        <v>490</v>
      </c>
      <c r="BN58" s="4" t="s">
        <v>524</v>
      </c>
      <c r="BS58" s="4" t="s">
        <v>490</v>
      </c>
      <c r="BV58" s="4" t="s">
        <v>494</v>
      </c>
      <c r="BX58" s="4" t="s">
        <v>493</v>
      </c>
      <c r="BY58" s="4" t="s">
        <v>492</v>
      </c>
      <c r="CA58" s="4" t="s">
        <v>491</v>
      </c>
      <c r="CD58" s="123">
        <v>-463434.33</v>
      </c>
      <c r="CE58" s="4" t="s">
        <v>490</v>
      </c>
      <c r="CH58" s="4" t="s">
        <v>490</v>
      </c>
      <c r="CK58" s="4" t="s">
        <v>20</v>
      </c>
      <c r="CM58" s="122">
        <v>43055.629560185182</v>
      </c>
      <c r="CN58" s="4" t="s">
        <v>543</v>
      </c>
      <c r="CR58" s="122">
        <v>43054</v>
      </c>
      <c r="CS58" s="4" t="s">
        <v>490</v>
      </c>
    </row>
    <row r="59" spans="1:97">
      <c r="A59" s="125">
        <v>7512502</v>
      </c>
      <c r="B59" s="125" t="str">
        <f>A59&amp;":"&amp;TEXT(-1*O59,"#,##0")</f>
        <v>7512502:570</v>
      </c>
      <c r="C59" s="125" t="str">
        <f>$A59&amp;":"&amp;TEXT(H59,"MM/DD/YYYY")</f>
        <v>7512502:11/17/2017</v>
      </c>
      <c r="D59" s="125" t="str">
        <f>$A59&amp;":"&amp;TEXT(AH59,"General")</f>
        <v>7512502:13174174</v>
      </c>
      <c r="E59" s="125" t="str">
        <f>$A59&amp;":"&amp;TEXT(AZ59,"General")</f>
        <v>7512502:28857571</v>
      </c>
      <c r="F59" s="125" t="str">
        <f>$A59&amp;":"&amp;TEXT(AP59,"General")</f>
        <v>7512502:ENG, KEITH</v>
      </c>
      <c r="G59" s="125" t="str">
        <f>$A59&amp;":"&amp;TEXT(AQ59,"General")</f>
        <v>7512502:TEWS AIG, GRACE</v>
      </c>
      <c r="H59" s="122">
        <v>43056</v>
      </c>
      <c r="I59" s="125">
        <v>726</v>
      </c>
      <c r="J59" s="125">
        <v>20328</v>
      </c>
      <c r="K59" s="123">
        <v>2</v>
      </c>
      <c r="L59" s="123">
        <v>1</v>
      </c>
      <c r="N59" s="123">
        <v>123000</v>
      </c>
      <c r="O59" s="123">
        <v>-570</v>
      </c>
      <c r="P59" s="4" t="s">
        <v>545</v>
      </c>
      <c r="Q59" s="123">
        <v>1</v>
      </c>
      <c r="R59" s="122">
        <v>43054.629374999997</v>
      </c>
      <c r="S59" s="4" t="s">
        <v>501</v>
      </c>
      <c r="T59" s="127">
        <v>6831082</v>
      </c>
      <c r="U59" s="4" t="s">
        <v>8</v>
      </c>
      <c r="V59" s="127">
        <v>85961</v>
      </c>
      <c r="W59" s="123">
        <v>0</v>
      </c>
      <c r="Y59" s="123">
        <v>0</v>
      </c>
      <c r="Z59" s="4" t="s">
        <v>490</v>
      </c>
      <c r="AD59" s="4" t="s">
        <v>499</v>
      </c>
      <c r="AE59" s="122">
        <v>43055.629201388889</v>
      </c>
      <c r="AF59" s="4" t="s">
        <v>544</v>
      </c>
      <c r="AH59" s="129" t="s">
        <v>16</v>
      </c>
      <c r="AI59" s="4" t="s">
        <v>534</v>
      </c>
      <c r="AL59" s="123">
        <v>0</v>
      </c>
      <c r="AM59" s="123">
        <v>0</v>
      </c>
      <c r="AP59" s="4" t="s">
        <v>121</v>
      </c>
      <c r="AQ59" s="4" t="s">
        <v>31</v>
      </c>
      <c r="AU59" s="4" t="s">
        <v>496</v>
      </c>
      <c r="AW59" s="4" t="s">
        <v>21</v>
      </c>
      <c r="AY59" s="4" t="s">
        <v>490</v>
      </c>
      <c r="AZ59" s="127">
        <v>28857571</v>
      </c>
      <c r="BA59" s="123">
        <v>0</v>
      </c>
      <c r="BB59" s="123">
        <v>1</v>
      </c>
      <c r="BD59" s="4" t="s">
        <v>490</v>
      </c>
      <c r="BG59" s="4" t="s">
        <v>490</v>
      </c>
      <c r="BH59" s="123">
        <v>1</v>
      </c>
      <c r="BJ59" s="123">
        <v>2</v>
      </c>
      <c r="BK59" s="123">
        <v>402</v>
      </c>
      <c r="BM59" s="4" t="s">
        <v>490</v>
      </c>
      <c r="BN59" s="4" t="s">
        <v>524</v>
      </c>
      <c r="BS59" s="4" t="s">
        <v>490</v>
      </c>
      <c r="BV59" s="4" t="s">
        <v>494</v>
      </c>
      <c r="BX59" s="4" t="s">
        <v>493</v>
      </c>
      <c r="BY59" s="4" t="s">
        <v>492</v>
      </c>
      <c r="CA59" s="4" t="s">
        <v>491</v>
      </c>
      <c r="CD59" s="123">
        <v>-570</v>
      </c>
      <c r="CE59" s="4" t="s">
        <v>490</v>
      </c>
      <c r="CH59" s="4" t="s">
        <v>490</v>
      </c>
      <c r="CK59" s="4" t="s">
        <v>20</v>
      </c>
      <c r="CM59" s="122">
        <v>43055.629201388889</v>
      </c>
      <c r="CN59" s="4" t="s">
        <v>543</v>
      </c>
      <c r="CR59" s="122">
        <v>43054</v>
      </c>
      <c r="CS59" s="4" t="s">
        <v>490</v>
      </c>
    </row>
    <row r="60" spans="1:97">
      <c r="A60" s="125">
        <v>7512504</v>
      </c>
      <c r="B60" s="125" t="str">
        <f>A60&amp;":"&amp;TEXT(-1*O60,"#,##0")</f>
        <v>7512504:66,700</v>
      </c>
      <c r="C60" s="125" t="str">
        <f>$A60&amp;":"&amp;TEXT(H60,"MM/DD/YYYY")</f>
        <v>7512504:11/17/2017</v>
      </c>
      <c r="D60" s="125" t="str">
        <f>$A60&amp;":"&amp;TEXT(AH60,"General")</f>
        <v>7512504:21155407</v>
      </c>
      <c r="E60" s="125" t="str">
        <f>$A60&amp;":"&amp;TEXT(AZ60,"General")</f>
        <v>7512504:28857569</v>
      </c>
      <c r="F60" s="125" t="str">
        <f>$A60&amp;":"&amp;TEXT(AP60,"General")</f>
        <v>7512504:ENG, KEITH</v>
      </c>
      <c r="G60" s="125" t="str">
        <f>$A60&amp;":"&amp;TEXT(AQ60,"General")</f>
        <v>7512504:TEWS AIG, GRACE</v>
      </c>
      <c r="H60" s="122">
        <v>43056</v>
      </c>
      <c r="I60" s="125">
        <v>726</v>
      </c>
      <c r="J60" s="125">
        <v>21119</v>
      </c>
      <c r="K60" s="123">
        <v>3</v>
      </c>
      <c r="L60" s="123">
        <v>1</v>
      </c>
      <c r="N60" s="123">
        <v>119000</v>
      </c>
      <c r="O60" s="123">
        <v>-66700</v>
      </c>
      <c r="P60" s="4" t="s">
        <v>545</v>
      </c>
      <c r="Q60" s="123">
        <v>1</v>
      </c>
      <c r="R60" s="122">
        <v>43054.629386574074</v>
      </c>
      <c r="S60" s="4" t="s">
        <v>501</v>
      </c>
      <c r="T60" s="127">
        <v>6831084</v>
      </c>
      <c r="U60" s="4" t="s">
        <v>563</v>
      </c>
      <c r="V60" s="127">
        <v>85961</v>
      </c>
      <c r="W60" s="123">
        <v>0</v>
      </c>
      <c r="Y60" s="123">
        <v>0</v>
      </c>
      <c r="Z60" s="4" t="s">
        <v>490</v>
      </c>
      <c r="AD60" s="4" t="s">
        <v>499</v>
      </c>
      <c r="AE60" s="122">
        <v>43055.629131944443</v>
      </c>
      <c r="AF60" s="4" t="s">
        <v>544</v>
      </c>
      <c r="AH60" s="129" t="s">
        <v>562</v>
      </c>
      <c r="AI60" s="4" t="s">
        <v>561</v>
      </c>
      <c r="AL60" s="123">
        <v>0</v>
      </c>
      <c r="AM60" s="123">
        <v>0</v>
      </c>
      <c r="AP60" s="4" t="s">
        <v>121</v>
      </c>
      <c r="AQ60" s="4" t="s">
        <v>31</v>
      </c>
      <c r="AU60" s="4" t="s">
        <v>496</v>
      </c>
      <c r="AW60" s="4" t="s">
        <v>21</v>
      </c>
      <c r="AY60" s="4" t="s">
        <v>490</v>
      </c>
      <c r="AZ60" s="127">
        <v>28857569</v>
      </c>
      <c r="BA60" s="123">
        <v>0</v>
      </c>
      <c r="BB60" s="123">
        <v>1</v>
      </c>
      <c r="BD60" s="4" t="s">
        <v>490</v>
      </c>
      <c r="BG60" s="4" t="s">
        <v>490</v>
      </c>
      <c r="BH60" s="123">
        <v>1</v>
      </c>
      <c r="BJ60" s="123">
        <v>2</v>
      </c>
      <c r="BK60" s="123">
        <v>402</v>
      </c>
      <c r="BM60" s="4" t="s">
        <v>490</v>
      </c>
      <c r="BN60" s="4" t="s">
        <v>524</v>
      </c>
      <c r="BS60" s="4" t="s">
        <v>490</v>
      </c>
      <c r="BV60" s="4" t="s">
        <v>494</v>
      </c>
      <c r="BX60" s="4" t="s">
        <v>493</v>
      </c>
      <c r="BY60" s="4" t="s">
        <v>492</v>
      </c>
      <c r="CA60" s="4" t="s">
        <v>491</v>
      </c>
      <c r="CD60" s="123">
        <v>-66700</v>
      </c>
      <c r="CE60" s="4" t="s">
        <v>490</v>
      </c>
      <c r="CH60" s="4" t="s">
        <v>490</v>
      </c>
      <c r="CK60" s="4" t="s">
        <v>20</v>
      </c>
      <c r="CM60" s="122">
        <v>43055.629131944443</v>
      </c>
      <c r="CN60" s="4" t="s">
        <v>543</v>
      </c>
      <c r="CR60" s="122">
        <v>43054</v>
      </c>
      <c r="CS60" s="4" t="s">
        <v>490</v>
      </c>
    </row>
    <row r="61" spans="1:97">
      <c r="A61" s="125">
        <v>7512505</v>
      </c>
      <c r="B61" s="125" t="str">
        <f>A61&amp;":"&amp;TEXT(-1*O61,"#,##0")</f>
        <v>7512505:15,272</v>
      </c>
      <c r="C61" s="125" t="str">
        <f>$A61&amp;":"&amp;TEXT(H61,"MM/DD/YYYY")</f>
        <v>7512505:11/17/2017</v>
      </c>
      <c r="D61" s="125" t="str">
        <f>$A61&amp;":"&amp;TEXT(AH61,"General")</f>
        <v>7512505:13402762</v>
      </c>
      <c r="E61" s="125" t="str">
        <f>$A61&amp;":"&amp;TEXT(AZ61,"General")</f>
        <v>7512505:28857590</v>
      </c>
      <c r="F61" s="125" t="str">
        <f>$A61&amp;":"&amp;TEXT(AP61,"General")</f>
        <v>7512505:ENG, KEITH</v>
      </c>
      <c r="G61" s="125" t="str">
        <f>$A61&amp;":"&amp;TEXT(AQ61,"General")</f>
        <v>7512505:TEWS AIG, GRACE</v>
      </c>
      <c r="H61" s="122">
        <v>43056</v>
      </c>
      <c r="I61" s="125">
        <v>726</v>
      </c>
      <c r="J61" s="125">
        <v>21119</v>
      </c>
      <c r="K61" s="123">
        <v>21</v>
      </c>
      <c r="L61" s="123">
        <v>1</v>
      </c>
      <c r="N61" s="123">
        <v>117000</v>
      </c>
      <c r="O61" s="123">
        <v>-15271.53</v>
      </c>
      <c r="P61" s="4" t="s">
        <v>545</v>
      </c>
      <c r="Q61" s="123">
        <v>1</v>
      </c>
      <c r="R61" s="122">
        <v>43054.62939814815</v>
      </c>
      <c r="S61" s="4" t="s">
        <v>501</v>
      </c>
      <c r="T61" s="127">
        <v>6831085</v>
      </c>
      <c r="U61" s="4" t="s">
        <v>10</v>
      </c>
      <c r="V61" s="127">
        <v>85961</v>
      </c>
      <c r="W61" s="123">
        <v>0</v>
      </c>
      <c r="Y61" s="123">
        <v>0</v>
      </c>
      <c r="Z61" s="4" t="s">
        <v>490</v>
      </c>
      <c r="AD61" s="4" t="s">
        <v>499</v>
      </c>
      <c r="AE61" s="122">
        <v>43055.629618055558</v>
      </c>
      <c r="AF61" s="4" t="s">
        <v>544</v>
      </c>
      <c r="AH61" s="129" t="s">
        <v>17</v>
      </c>
      <c r="AI61" s="4" t="s">
        <v>534</v>
      </c>
      <c r="AL61" s="123">
        <v>0</v>
      </c>
      <c r="AM61" s="123">
        <v>0</v>
      </c>
      <c r="AP61" s="4" t="s">
        <v>121</v>
      </c>
      <c r="AQ61" s="4" t="s">
        <v>31</v>
      </c>
      <c r="AU61" s="4" t="s">
        <v>496</v>
      </c>
      <c r="AW61" s="4" t="s">
        <v>21</v>
      </c>
      <c r="AY61" s="4" t="s">
        <v>490</v>
      </c>
      <c r="AZ61" s="127">
        <v>28857590</v>
      </c>
      <c r="BA61" s="123">
        <v>0</v>
      </c>
      <c r="BB61" s="123">
        <v>1</v>
      </c>
      <c r="BD61" s="4" t="s">
        <v>490</v>
      </c>
      <c r="BG61" s="4" t="s">
        <v>490</v>
      </c>
      <c r="BH61" s="123">
        <v>1</v>
      </c>
      <c r="BJ61" s="123">
        <v>2</v>
      </c>
      <c r="BK61" s="123">
        <v>402</v>
      </c>
      <c r="BM61" s="4" t="s">
        <v>490</v>
      </c>
      <c r="BN61" s="4" t="s">
        <v>524</v>
      </c>
      <c r="BS61" s="4" t="s">
        <v>490</v>
      </c>
      <c r="BV61" s="4" t="s">
        <v>494</v>
      </c>
      <c r="BX61" s="4" t="s">
        <v>493</v>
      </c>
      <c r="BY61" s="4" t="s">
        <v>492</v>
      </c>
      <c r="CA61" s="4" t="s">
        <v>491</v>
      </c>
      <c r="CD61" s="123">
        <v>-15271.53</v>
      </c>
      <c r="CE61" s="4" t="s">
        <v>490</v>
      </c>
      <c r="CH61" s="4" t="s">
        <v>490</v>
      </c>
      <c r="CK61" s="4" t="s">
        <v>20</v>
      </c>
      <c r="CM61" s="122">
        <v>43055.629618055558</v>
      </c>
      <c r="CN61" s="4" t="s">
        <v>543</v>
      </c>
      <c r="CR61" s="122">
        <v>43054</v>
      </c>
      <c r="CS61" s="4" t="s">
        <v>490</v>
      </c>
    </row>
    <row r="62" spans="1:97">
      <c r="A62" s="125">
        <v>7513066</v>
      </c>
      <c r="B62" s="125" t="str">
        <f>A62&amp;":"&amp;TEXT(-1*O62,"#,##0")</f>
        <v>7513066:43,200</v>
      </c>
      <c r="C62" s="125" t="str">
        <f>$A62&amp;":"&amp;TEXT(H62,"MM/DD/YYYY")</f>
        <v>7513066:11/17/2017</v>
      </c>
      <c r="D62" s="125" t="str">
        <f>$A62&amp;":"&amp;TEXT(AH62,"General")</f>
        <v>7513066:178258260</v>
      </c>
      <c r="E62" s="125" t="str">
        <f>$A62&amp;":"&amp;TEXT(AZ62,"General")</f>
        <v>7513066:28857552</v>
      </c>
      <c r="F62" s="125" t="str">
        <f>$A62&amp;":"&amp;TEXT(AP62,"General")</f>
        <v>7513066:ENG, KEITH</v>
      </c>
      <c r="G62" s="125" t="str">
        <f>$A62&amp;":"&amp;TEXT(AQ62,"General")</f>
        <v>7513066:STEENHUISEN AIG, ERIC</v>
      </c>
      <c r="H62" s="122">
        <v>43056</v>
      </c>
      <c r="I62" s="125">
        <v>0</v>
      </c>
      <c r="J62" s="125">
        <v>841</v>
      </c>
      <c r="K62" s="123">
        <v>2</v>
      </c>
      <c r="L62" s="123">
        <v>1</v>
      </c>
      <c r="M62" s="123">
        <v>1</v>
      </c>
      <c r="N62" s="123">
        <v>3</v>
      </c>
      <c r="O62" s="123">
        <v>-43200</v>
      </c>
      <c r="P62" s="4" t="s">
        <v>498</v>
      </c>
      <c r="Q62" s="123">
        <v>1</v>
      </c>
      <c r="R62" s="122">
        <v>43054.801574074074</v>
      </c>
      <c r="S62" s="4" t="s">
        <v>501</v>
      </c>
      <c r="T62" s="127">
        <v>6831646</v>
      </c>
      <c r="U62" s="4" t="s">
        <v>500</v>
      </c>
      <c r="V62" s="127">
        <v>85974</v>
      </c>
      <c r="W62" s="123">
        <v>3</v>
      </c>
      <c r="Y62" s="123">
        <v>0</v>
      </c>
      <c r="Z62" s="4" t="s">
        <v>490</v>
      </c>
      <c r="AD62" s="4" t="s">
        <v>499</v>
      </c>
      <c r="AE62" s="122">
        <v>43055.62771990741</v>
      </c>
      <c r="AF62" s="4" t="s">
        <v>498</v>
      </c>
      <c r="AH62" s="129" t="s">
        <v>257</v>
      </c>
      <c r="AI62" s="4" t="s">
        <v>497</v>
      </c>
      <c r="AL62" s="123">
        <v>0</v>
      </c>
      <c r="AM62" s="123">
        <v>0</v>
      </c>
      <c r="AP62" s="4" t="s">
        <v>121</v>
      </c>
      <c r="AQ62" s="4" t="s">
        <v>63</v>
      </c>
      <c r="AU62" s="4" t="s">
        <v>496</v>
      </c>
      <c r="AW62" s="4" t="s">
        <v>21</v>
      </c>
      <c r="AY62" s="4" t="s">
        <v>490</v>
      </c>
      <c r="AZ62" s="127">
        <v>28857552</v>
      </c>
      <c r="BA62" s="123">
        <v>2</v>
      </c>
      <c r="BB62" s="123">
        <v>2</v>
      </c>
      <c r="BD62" s="4" t="s">
        <v>490</v>
      </c>
      <c r="BG62" s="4" t="s">
        <v>490</v>
      </c>
      <c r="BH62" s="123">
        <v>1</v>
      </c>
      <c r="BJ62" s="123">
        <v>2</v>
      </c>
      <c r="BK62" s="123">
        <v>501</v>
      </c>
      <c r="BM62" s="4" t="s">
        <v>490</v>
      </c>
      <c r="BN62" s="4" t="s">
        <v>253</v>
      </c>
      <c r="BQ62" s="4" t="s">
        <v>495</v>
      </c>
      <c r="BS62" s="4" t="s">
        <v>490</v>
      </c>
      <c r="BV62" s="4" t="s">
        <v>494</v>
      </c>
      <c r="BX62" s="4" t="s">
        <v>493</v>
      </c>
      <c r="BY62" s="4" t="s">
        <v>492</v>
      </c>
      <c r="CA62" s="4" t="s">
        <v>491</v>
      </c>
      <c r="CD62" s="123">
        <v>-43200</v>
      </c>
      <c r="CE62" s="4" t="s">
        <v>490</v>
      </c>
      <c r="CH62" s="4" t="s">
        <v>490</v>
      </c>
      <c r="CK62" s="4" t="s">
        <v>20</v>
      </c>
      <c r="CM62" s="122">
        <v>43055.62771990741</v>
      </c>
      <c r="CN62" s="4" t="s">
        <v>21</v>
      </c>
      <c r="CR62" s="122">
        <v>42976</v>
      </c>
      <c r="CS62" s="4" t="s">
        <v>490</v>
      </c>
    </row>
    <row r="63" spans="1:97">
      <c r="A63" s="125">
        <v>7513067</v>
      </c>
      <c r="B63" s="125" t="str">
        <f>A63&amp;":"&amp;TEXT(-1*O63,"#,##0")</f>
        <v>7513067:137,500</v>
      </c>
      <c r="C63" s="125" t="str">
        <f>$A63&amp;":"&amp;TEXT(H63,"MM/DD/YYYY")</f>
        <v>7513067:11/17/2017</v>
      </c>
      <c r="D63" s="125" t="str">
        <f>$A63&amp;":"&amp;TEXT(AH63,"General")</f>
        <v>7513067:90089710</v>
      </c>
      <c r="E63" s="125" t="str">
        <f>$A63&amp;":"&amp;TEXT(AZ63,"General")</f>
        <v>7513067:28857553</v>
      </c>
      <c r="F63" s="125" t="str">
        <f>$A63&amp;":"&amp;TEXT(AP63,"General")</f>
        <v>7513067:ENG, KEITH</v>
      </c>
      <c r="G63" s="125" t="str">
        <f>$A63&amp;":"&amp;TEXT(AQ63,"General")</f>
        <v>7513067:STEENHUISEN AIG, ERIC</v>
      </c>
      <c r="H63" s="122">
        <v>43056</v>
      </c>
      <c r="I63" s="125">
        <v>0</v>
      </c>
      <c r="J63" s="125">
        <v>841</v>
      </c>
      <c r="K63" s="123">
        <v>21</v>
      </c>
      <c r="L63" s="123">
        <v>1</v>
      </c>
      <c r="M63" s="123">
        <v>1</v>
      </c>
      <c r="N63" s="123">
        <v>3</v>
      </c>
      <c r="O63" s="123">
        <v>-137500</v>
      </c>
      <c r="P63" s="4" t="s">
        <v>498</v>
      </c>
      <c r="Q63" s="123">
        <v>1</v>
      </c>
      <c r="R63" s="122">
        <v>43054.801574074074</v>
      </c>
      <c r="S63" s="4" t="s">
        <v>501</v>
      </c>
      <c r="T63" s="127">
        <v>6831647</v>
      </c>
      <c r="U63" s="4" t="s">
        <v>511</v>
      </c>
      <c r="V63" s="127">
        <v>85974</v>
      </c>
      <c r="W63" s="123">
        <v>3</v>
      </c>
      <c r="Y63" s="123">
        <v>0</v>
      </c>
      <c r="Z63" s="4" t="s">
        <v>490</v>
      </c>
      <c r="AD63" s="4" t="s">
        <v>499</v>
      </c>
      <c r="AE63" s="122">
        <v>43055.627766203703</v>
      </c>
      <c r="AF63" s="4" t="s">
        <v>498</v>
      </c>
      <c r="AH63" s="129" t="s">
        <v>510</v>
      </c>
      <c r="AI63" s="4" t="s">
        <v>509</v>
      </c>
      <c r="AL63" s="123">
        <v>0</v>
      </c>
      <c r="AM63" s="123">
        <v>0</v>
      </c>
      <c r="AP63" s="4" t="s">
        <v>121</v>
      </c>
      <c r="AQ63" s="4" t="s">
        <v>63</v>
      </c>
      <c r="AU63" s="4" t="s">
        <v>496</v>
      </c>
      <c r="AW63" s="4" t="s">
        <v>21</v>
      </c>
      <c r="AY63" s="4" t="s">
        <v>490</v>
      </c>
      <c r="AZ63" s="127">
        <v>28857553</v>
      </c>
      <c r="BA63" s="123">
        <v>2</v>
      </c>
      <c r="BB63" s="123">
        <v>2</v>
      </c>
      <c r="BD63" s="4" t="s">
        <v>490</v>
      </c>
      <c r="BG63" s="4" t="s">
        <v>490</v>
      </c>
      <c r="BH63" s="123">
        <v>1</v>
      </c>
      <c r="BJ63" s="123">
        <v>2</v>
      </c>
      <c r="BK63" s="123">
        <v>501</v>
      </c>
      <c r="BM63" s="4" t="s">
        <v>490</v>
      </c>
      <c r="BN63" s="4" t="s">
        <v>253</v>
      </c>
      <c r="BQ63" s="4" t="s">
        <v>508</v>
      </c>
      <c r="BS63" s="4" t="s">
        <v>490</v>
      </c>
      <c r="BV63" s="4" t="s">
        <v>494</v>
      </c>
      <c r="BX63" s="4" t="s">
        <v>493</v>
      </c>
      <c r="BY63" s="4" t="s">
        <v>492</v>
      </c>
      <c r="CA63" s="4" t="s">
        <v>491</v>
      </c>
      <c r="CD63" s="123">
        <v>-137500</v>
      </c>
      <c r="CE63" s="4" t="s">
        <v>490</v>
      </c>
      <c r="CH63" s="4" t="s">
        <v>490</v>
      </c>
      <c r="CK63" s="4" t="s">
        <v>20</v>
      </c>
      <c r="CM63" s="122">
        <v>43055.627766203703</v>
      </c>
      <c r="CN63" s="4" t="s">
        <v>21</v>
      </c>
      <c r="CR63" s="122">
        <v>42979</v>
      </c>
      <c r="CS63" s="4" t="s">
        <v>490</v>
      </c>
    </row>
    <row r="64" spans="1:97">
      <c r="A64" s="125">
        <v>7514060</v>
      </c>
      <c r="B64" s="125" t="str">
        <f>A64&amp;":"&amp;TEXT(-1*O64,"#,##0")</f>
        <v>7514060:1,938,517</v>
      </c>
      <c r="C64" s="125" t="str">
        <f>$A64&amp;":"&amp;TEXT(H64,"MM/DD/YYYY")</f>
        <v>7514060:11/17/2017</v>
      </c>
      <c r="D64" s="125" t="str">
        <f>$A64&amp;":"&amp;TEXT(AH64,"General")</f>
        <v>7514060:921163AUD00001</v>
      </c>
      <c r="E64" s="125" t="str">
        <f>$A64&amp;":"&amp;TEXT(AZ64,"General")</f>
        <v>7514060:28857543</v>
      </c>
      <c r="F64" s="125" t="str">
        <f>$A64&amp;":"&amp;TEXT(AP64,"General")</f>
        <v>7514060:ENG, KEITH</v>
      </c>
      <c r="G64" s="125" t="str">
        <f>$A64&amp;":"&amp;TEXT(AQ64,"General")</f>
        <v>7514060:STEENHUISEN AIG, ERIC</v>
      </c>
      <c r="H64" s="122">
        <v>43056</v>
      </c>
      <c r="I64" s="125">
        <v>726</v>
      </c>
      <c r="J64" s="125">
        <v>22454</v>
      </c>
      <c r="K64" s="123">
        <v>8</v>
      </c>
      <c r="L64" s="123">
        <v>1</v>
      </c>
      <c r="M64" s="123">
        <v>1</v>
      </c>
      <c r="N64" s="123">
        <v>2</v>
      </c>
      <c r="O64" s="123">
        <v>-1938516.8</v>
      </c>
      <c r="P64" s="4" t="s">
        <v>545</v>
      </c>
      <c r="Q64" s="123">
        <v>6</v>
      </c>
      <c r="R64" s="122">
        <v>43055.190358796295</v>
      </c>
      <c r="S64" s="4" t="s">
        <v>501</v>
      </c>
      <c r="T64" s="127">
        <v>6832640</v>
      </c>
      <c r="U64" s="4" t="s">
        <v>5</v>
      </c>
      <c r="V64" s="127">
        <v>85932</v>
      </c>
      <c r="W64" s="123">
        <v>2</v>
      </c>
      <c r="Y64" s="123">
        <v>0</v>
      </c>
      <c r="Z64" s="4" t="s">
        <v>490</v>
      </c>
      <c r="AD64" s="4" t="s">
        <v>499</v>
      </c>
      <c r="AE64" s="122">
        <v>43055.626701388886</v>
      </c>
      <c r="AF64" s="4" t="s">
        <v>548</v>
      </c>
      <c r="AH64" s="129" t="s">
        <v>578</v>
      </c>
      <c r="AI64" s="4" t="s">
        <v>577</v>
      </c>
      <c r="AL64" s="123">
        <v>2000000</v>
      </c>
      <c r="AM64" s="123">
        <v>66400.726027397293</v>
      </c>
      <c r="AO64" s="4" t="s">
        <v>576</v>
      </c>
      <c r="AP64" s="4" t="s">
        <v>121</v>
      </c>
      <c r="AQ64" s="4" t="s">
        <v>63</v>
      </c>
      <c r="AU64" s="4" t="s">
        <v>496</v>
      </c>
      <c r="AW64" s="4" t="s">
        <v>21</v>
      </c>
      <c r="AY64" s="4" t="s">
        <v>490</v>
      </c>
      <c r="AZ64" s="127">
        <v>28857543</v>
      </c>
      <c r="BA64" s="123">
        <v>0</v>
      </c>
      <c r="BB64" s="123">
        <v>2</v>
      </c>
      <c r="BD64" s="4" t="s">
        <v>490</v>
      </c>
      <c r="BG64" s="4" t="s">
        <v>490</v>
      </c>
      <c r="BH64" s="123">
        <v>1</v>
      </c>
      <c r="BI64" s="123">
        <v>542</v>
      </c>
      <c r="BJ64" s="123">
        <v>2</v>
      </c>
      <c r="BK64" s="123">
        <v>501</v>
      </c>
      <c r="BM64" s="4" t="s">
        <v>490</v>
      </c>
      <c r="BN64" s="4" t="s">
        <v>524</v>
      </c>
      <c r="BS64" s="4" t="s">
        <v>490</v>
      </c>
      <c r="BV64" s="4" t="s">
        <v>494</v>
      </c>
      <c r="BX64" s="4" t="s">
        <v>493</v>
      </c>
      <c r="BY64" s="4" t="s">
        <v>492</v>
      </c>
      <c r="CA64" s="4" t="s">
        <v>491</v>
      </c>
      <c r="CD64" s="123">
        <v>61483.199999999997</v>
      </c>
      <c r="CE64" s="4" t="s">
        <v>490</v>
      </c>
      <c r="CH64" s="4" t="s">
        <v>490</v>
      </c>
      <c r="CK64" s="4" t="s">
        <v>20</v>
      </c>
      <c r="CM64" s="122">
        <v>43055.626701388886</v>
      </c>
      <c r="CN64" s="4" t="s">
        <v>21</v>
      </c>
      <c r="CR64" s="122">
        <v>42997</v>
      </c>
      <c r="CS64" s="4" t="s">
        <v>490</v>
      </c>
    </row>
    <row r="65" spans="1:97">
      <c r="A65" s="125">
        <v>7514061</v>
      </c>
      <c r="B65" s="125" t="str">
        <f>A65&amp;":"&amp;TEXT(-1*O65,"#,##0")</f>
        <v>7514061:36,500,000</v>
      </c>
      <c r="C65" s="125" t="str">
        <f>$A65&amp;":"&amp;TEXT(H65,"MM/DD/YYYY")</f>
        <v>7514061:11/17/2017</v>
      </c>
      <c r="D65" s="125" t="str">
        <f>$A65&amp;":"&amp;TEXT(AH65,"General")</f>
        <v>7514061:17678436</v>
      </c>
      <c r="E65" s="125" t="str">
        <f>$A65&amp;":"&amp;TEXT(AZ65,"General")</f>
        <v>7514061:28851957</v>
      </c>
      <c r="F65" s="125" t="str">
        <f>$A65&amp;":"&amp;TEXT(AP65,"General")</f>
        <v>7514061:PAYNE AIG, LISA</v>
      </c>
      <c r="G65" s="125" t="str">
        <f>$A65&amp;":"&amp;TEXT(AQ65,"General")</f>
        <v>7514061:SOLIDA AIG, LUCA</v>
      </c>
      <c r="H65" s="122">
        <v>43056</v>
      </c>
      <c r="I65" s="125">
        <v>770</v>
      </c>
      <c r="J65" s="125">
        <v>20627</v>
      </c>
      <c r="K65" s="123">
        <v>49</v>
      </c>
      <c r="L65" s="123">
        <v>1</v>
      </c>
      <c r="M65" s="123">
        <v>3</v>
      </c>
      <c r="N65" s="123">
        <v>-2</v>
      </c>
      <c r="O65" s="123">
        <v>-36500000</v>
      </c>
      <c r="P65" s="4" t="s">
        <v>522</v>
      </c>
      <c r="Q65" s="123">
        <v>1</v>
      </c>
      <c r="R65" s="122">
        <v>43055.203125</v>
      </c>
      <c r="S65" s="4" t="s">
        <v>501</v>
      </c>
      <c r="T65" s="127">
        <v>6832641</v>
      </c>
      <c r="U65" s="4" t="s">
        <v>596</v>
      </c>
      <c r="V65" s="127">
        <v>85978</v>
      </c>
      <c r="W65" s="123">
        <v>2</v>
      </c>
      <c r="Y65" s="123">
        <v>0</v>
      </c>
      <c r="Z65" s="4" t="s">
        <v>490</v>
      </c>
      <c r="AD65" s="4" t="s">
        <v>499</v>
      </c>
      <c r="AE65" s="122">
        <v>43055.211134259262</v>
      </c>
      <c r="AF65" s="4" t="s">
        <v>552</v>
      </c>
      <c r="AH65" s="129" t="s">
        <v>327</v>
      </c>
      <c r="AI65" s="4" t="s">
        <v>534</v>
      </c>
      <c r="AL65" s="123">
        <v>0</v>
      </c>
      <c r="AM65" s="123">
        <v>0</v>
      </c>
      <c r="AP65" s="4" t="s">
        <v>172</v>
      </c>
      <c r="AQ65" s="4" t="s">
        <v>173</v>
      </c>
      <c r="AU65" s="4" t="s">
        <v>496</v>
      </c>
      <c r="AW65" s="4" t="s">
        <v>21</v>
      </c>
      <c r="AY65" s="4" t="s">
        <v>490</v>
      </c>
      <c r="AZ65" s="127">
        <v>28851957</v>
      </c>
      <c r="BA65" s="123">
        <v>0</v>
      </c>
      <c r="BB65" s="123">
        <v>3</v>
      </c>
      <c r="BD65" s="4" t="s">
        <v>490</v>
      </c>
      <c r="BG65" s="4" t="s">
        <v>490</v>
      </c>
      <c r="BH65" s="123">
        <v>1</v>
      </c>
      <c r="BJ65" s="123">
        <v>921</v>
      </c>
      <c r="BK65" s="123">
        <v>861</v>
      </c>
      <c r="BM65" s="4" t="s">
        <v>490</v>
      </c>
      <c r="BN65" s="4" t="s">
        <v>517</v>
      </c>
      <c r="BS65" s="4" t="s">
        <v>490</v>
      </c>
      <c r="BV65" s="4" t="s">
        <v>494</v>
      </c>
      <c r="BX65" s="4" t="s">
        <v>493</v>
      </c>
      <c r="BY65" s="4" t="s">
        <v>492</v>
      </c>
      <c r="CA65" s="4" t="s">
        <v>491</v>
      </c>
      <c r="CD65" s="123">
        <v>-36500000</v>
      </c>
      <c r="CE65" s="4" t="s">
        <v>490</v>
      </c>
      <c r="CH65" s="4" t="s">
        <v>490</v>
      </c>
      <c r="CK65" s="4" t="s">
        <v>20</v>
      </c>
      <c r="CM65" s="122">
        <v>43055.211134259262</v>
      </c>
      <c r="CN65" s="4" t="s">
        <v>21</v>
      </c>
      <c r="CR65" s="122">
        <v>43055</v>
      </c>
      <c r="CS65" s="4" t="s">
        <v>490</v>
      </c>
    </row>
    <row r="66" spans="1:97">
      <c r="A66" s="125">
        <v>7514063</v>
      </c>
      <c r="B66" s="125" t="str">
        <f>A66&amp;":"&amp;TEXT(-1*O66,"#,##0")</f>
        <v>7514063:44,000,000</v>
      </c>
      <c r="C66" s="125" t="str">
        <f>$A66&amp;":"&amp;TEXT(H66,"MM/DD/YYYY")</f>
        <v>7514063:11/16/2017</v>
      </c>
      <c r="D66" s="125" t="str">
        <f>$A66&amp;":"&amp;TEXT(AH66,"General")</f>
        <v>7514063:12698587</v>
      </c>
      <c r="E66" s="125" t="str">
        <f>$A66&amp;":"&amp;TEXT(AZ66,"General")</f>
        <v>7514063:28852056</v>
      </c>
      <c r="F66" s="125" t="str">
        <f>$A66&amp;":"&amp;TEXT(AP66,"General")</f>
        <v>7514063:PAYNE AIG, LISA</v>
      </c>
      <c r="G66" s="125" t="str">
        <f>$A66&amp;":"&amp;TEXT(AQ66,"General")</f>
        <v>7514063:SOLIDA AIG, LUCA</v>
      </c>
      <c r="H66" s="122">
        <v>43055</v>
      </c>
      <c r="I66" s="125">
        <v>770</v>
      </c>
      <c r="J66" s="125">
        <v>20642</v>
      </c>
      <c r="K66" s="123">
        <v>13</v>
      </c>
      <c r="L66" s="123">
        <v>1</v>
      </c>
      <c r="M66" s="123">
        <v>3</v>
      </c>
      <c r="N66" s="123">
        <v>-2</v>
      </c>
      <c r="O66" s="123">
        <v>-44000000</v>
      </c>
      <c r="P66" s="4" t="s">
        <v>522</v>
      </c>
      <c r="Q66" s="123">
        <v>1</v>
      </c>
      <c r="R66" s="122">
        <v>43055.203125</v>
      </c>
      <c r="S66" s="4" t="s">
        <v>501</v>
      </c>
      <c r="T66" s="127">
        <v>6832643</v>
      </c>
      <c r="U66" s="4" t="s">
        <v>595</v>
      </c>
      <c r="V66" s="127">
        <v>85978</v>
      </c>
      <c r="W66" s="123">
        <v>2</v>
      </c>
      <c r="Y66" s="123">
        <v>0</v>
      </c>
      <c r="Z66" s="4" t="s">
        <v>490</v>
      </c>
      <c r="AD66" s="4" t="s">
        <v>499</v>
      </c>
      <c r="AE66" s="122">
        <v>43055.221655092595</v>
      </c>
      <c r="AF66" s="4" t="s">
        <v>552</v>
      </c>
      <c r="AH66" s="129" t="s">
        <v>316</v>
      </c>
      <c r="AI66" s="4" t="s">
        <v>534</v>
      </c>
      <c r="AL66" s="123">
        <v>0</v>
      </c>
      <c r="AM66" s="123">
        <v>0</v>
      </c>
      <c r="AP66" s="4" t="s">
        <v>172</v>
      </c>
      <c r="AQ66" s="4" t="s">
        <v>173</v>
      </c>
      <c r="AU66" s="4" t="s">
        <v>496</v>
      </c>
      <c r="AW66" s="4" t="s">
        <v>21</v>
      </c>
      <c r="AY66" s="4" t="s">
        <v>490</v>
      </c>
      <c r="AZ66" s="127">
        <v>28852056</v>
      </c>
      <c r="BA66" s="123">
        <v>0</v>
      </c>
      <c r="BB66" s="123">
        <v>3</v>
      </c>
      <c r="BD66" s="4" t="s">
        <v>490</v>
      </c>
      <c r="BG66" s="4" t="s">
        <v>490</v>
      </c>
      <c r="BH66" s="123">
        <v>1</v>
      </c>
      <c r="BJ66" s="123">
        <v>921</v>
      </c>
      <c r="BK66" s="123">
        <v>861</v>
      </c>
      <c r="BM66" s="4" t="s">
        <v>490</v>
      </c>
      <c r="BN66" s="4" t="s">
        <v>517</v>
      </c>
      <c r="BS66" s="4" t="s">
        <v>490</v>
      </c>
      <c r="BV66" s="4" t="s">
        <v>494</v>
      </c>
      <c r="BX66" s="4" t="s">
        <v>493</v>
      </c>
      <c r="BY66" s="4" t="s">
        <v>492</v>
      </c>
      <c r="CA66" s="4" t="s">
        <v>491</v>
      </c>
      <c r="CD66" s="123">
        <v>-44000000</v>
      </c>
      <c r="CE66" s="4" t="s">
        <v>490</v>
      </c>
      <c r="CH66" s="4" t="s">
        <v>490</v>
      </c>
      <c r="CK66" s="4" t="s">
        <v>20</v>
      </c>
      <c r="CM66" s="122">
        <v>43055.221655092595</v>
      </c>
      <c r="CN66" s="4" t="s">
        <v>21</v>
      </c>
      <c r="CR66" s="122">
        <v>43055</v>
      </c>
      <c r="CS66" s="4" t="s">
        <v>490</v>
      </c>
    </row>
    <row r="67" spans="1:97">
      <c r="A67" s="125">
        <v>7514074</v>
      </c>
      <c r="B67" s="125" t="str">
        <f>A67&amp;":"&amp;TEXT(-1*O67,"#,##0")</f>
        <v>7514074:9,500,000</v>
      </c>
      <c r="C67" s="125" t="str">
        <f>$A67&amp;":"&amp;TEXT(H67,"MM/DD/YYYY")</f>
        <v>7514074:11/16/2017</v>
      </c>
      <c r="D67" s="125" t="str">
        <f>$A67&amp;":"&amp;TEXT(AH67,"General")</f>
        <v>7514074:17142048</v>
      </c>
      <c r="E67" s="125" t="str">
        <f>$A67&amp;":"&amp;TEXT(AZ67,"General")</f>
        <v>7514074:28852381</v>
      </c>
      <c r="F67" s="125" t="str">
        <f>$A67&amp;":"&amp;TEXT(AP67,"General")</f>
        <v>7514074:PAYNE AIG, LISA</v>
      </c>
      <c r="G67" s="125" t="str">
        <f>$A67&amp;":"&amp;TEXT(AQ67,"General")</f>
        <v>7514074:SOLIDA AIG, LUCA</v>
      </c>
      <c r="H67" s="122">
        <v>43055</v>
      </c>
      <c r="I67" s="125">
        <v>1154</v>
      </c>
      <c r="J67" s="125">
        <v>20627</v>
      </c>
      <c r="K67" s="123">
        <v>0</v>
      </c>
      <c r="L67" s="123">
        <v>1</v>
      </c>
      <c r="M67" s="123">
        <v>3</v>
      </c>
      <c r="N67" s="123">
        <v>-2</v>
      </c>
      <c r="O67" s="123">
        <v>-9500000</v>
      </c>
      <c r="P67" s="4" t="s">
        <v>522</v>
      </c>
      <c r="Q67" s="123">
        <v>1</v>
      </c>
      <c r="R67" s="122">
        <v>43055.250590277778</v>
      </c>
      <c r="S67" s="4" t="s">
        <v>501</v>
      </c>
      <c r="T67" s="127">
        <v>6832654</v>
      </c>
      <c r="U67" s="4" t="s">
        <v>601</v>
      </c>
      <c r="V67" s="127">
        <v>85981</v>
      </c>
      <c r="W67" s="123">
        <v>2</v>
      </c>
      <c r="Y67" s="123">
        <v>0</v>
      </c>
      <c r="Z67" s="4" t="s">
        <v>490</v>
      </c>
      <c r="AD67" s="4" t="s">
        <v>499</v>
      </c>
      <c r="AE67" s="122">
        <v>43055.275300925925</v>
      </c>
      <c r="AF67" s="4" t="s">
        <v>552</v>
      </c>
      <c r="AH67" s="129" t="s">
        <v>307</v>
      </c>
      <c r="AI67" s="4" t="s">
        <v>534</v>
      </c>
      <c r="AL67" s="123">
        <v>0</v>
      </c>
      <c r="AM67" s="123">
        <v>0</v>
      </c>
      <c r="AP67" s="4" t="s">
        <v>172</v>
      </c>
      <c r="AQ67" s="4" t="s">
        <v>173</v>
      </c>
      <c r="AU67" s="4" t="s">
        <v>496</v>
      </c>
      <c r="AW67" s="4" t="s">
        <v>21</v>
      </c>
      <c r="AY67" s="4" t="s">
        <v>490</v>
      </c>
      <c r="AZ67" s="127">
        <v>28852381</v>
      </c>
      <c r="BA67" s="123">
        <v>0</v>
      </c>
      <c r="BB67" s="123">
        <v>3</v>
      </c>
      <c r="BD67" s="4" t="s">
        <v>490</v>
      </c>
      <c r="BG67" s="4" t="s">
        <v>490</v>
      </c>
      <c r="BH67" s="123">
        <v>1</v>
      </c>
      <c r="BJ67" s="123">
        <v>921</v>
      </c>
      <c r="BK67" s="123">
        <v>861</v>
      </c>
      <c r="BM67" s="4" t="s">
        <v>490</v>
      </c>
      <c r="BN67" s="4" t="s">
        <v>517</v>
      </c>
      <c r="BS67" s="4" t="s">
        <v>490</v>
      </c>
      <c r="BV67" s="4" t="s">
        <v>494</v>
      </c>
      <c r="BX67" s="4" t="s">
        <v>493</v>
      </c>
      <c r="BY67" s="4" t="s">
        <v>492</v>
      </c>
      <c r="CA67" s="4" t="s">
        <v>491</v>
      </c>
      <c r="CC67" s="4" t="s">
        <v>503</v>
      </c>
      <c r="CD67" s="123">
        <v>-9500000</v>
      </c>
      <c r="CE67" s="4" t="s">
        <v>490</v>
      </c>
      <c r="CH67" s="4" t="s">
        <v>490</v>
      </c>
      <c r="CK67" s="4" t="s">
        <v>20</v>
      </c>
      <c r="CM67" s="122">
        <v>43055.275300925925</v>
      </c>
      <c r="CN67" s="4" t="s">
        <v>21</v>
      </c>
      <c r="CR67" s="122">
        <v>43055</v>
      </c>
      <c r="CS67" s="4" t="s">
        <v>490</v>
      </c>
    </row>
    <row r="68" spans="1:97">
      <c r="A68" s="125">
        <v>7514076</v>
      </c>
      <c r="B68" s="125" t="str">
        <f>A68&amp;":"&amp;TEXT(-1*O68,"#,##0")</f>
        <v>7514076:531,250</v>
      </c>
      <c r="C68" s="125" t="str">
        <f>$A68&amp;":"&amp;TEXT(H68,"MM/DD/YYYY")</f>
        <v>7514076:11/16/2017</v>
      </c>
      <c r="D68" s="125" t="str">
        <f>$A68&amp;":"&amp;TEXT(AH68,"General")</f>
        <v>7514076:110028400</v>
      </c>
      <c r="E68" s="125" t="str">
        <f>$A68&amp;":"&amp;TEXT(AZ68,"General")</f>
        <v>7514076:28852396</v>
      </c>
      <c r="F68" s="125" t="str">
        <f>$A68&amp;":"&amp;TEXT(AP68,"General")</f>
        <v>7514076:CONWAY AIG, MARK</v>
      </c>
      <c r="G68" s="125" t="str">
        <f>$A68&amp;":"&amp;TEXT(AQ68,"General")</f>
        <v>7514076:LITTLE AIG, GARETH</v>
      </c>
      <c r="H68" s="122">
        <v>43055</v>
      </c>
      <c r="I68" s="125">
        <v>6</v>
      </c>
      <c r="J68" s="125"/>
      <c r="K68" s="123">
        <v>0</v>
      </c>
      <c r="L68" s="123">
        <v>1</v>
      </c>
      <c r="M68" s="123">
        <v>1</v>
      </c>
      <c r="O68" s="123">
        <v>-531250</v>
      </c>
      <c r="R68" s="122">
        <v>43055.271365740744</v>
      </c>
      <c r="S68" s="4" t="s">
        <v>501</v>
      </c>
      <c r="T68" s="127">
        <v>6832656</v>
      </c>
      <c r="U68" s="4" t="s">
        <v>709</v>
      </c>
      <c r="V68" s="127"/>
      <c r="Z68" s="4" t="s">
        <v>490</v>
      </c>
      <c r="AD68" s="4" t="s">
        <v>499</v>
      </c>
      <c r="AE68" s="122">
        <v>43055.281307870369</v>
      </c>
      <c r="AF68" s="4" t="s">
        <v>513</v>
      </c>
      <c r="AG68" s="4" t="s">
        <v>499</v>
      </c>
      <c r="AH68" s="129" t="s">
        <v>297</v>
      </c>
      <c r="AI68" s="4" t="s">
        <v>512</v>
      </c>
      <c r="AK68" s="4" t="s">
        <v>499</v>
      </c>
      <c r="AP68" s="4" t="s">
        <v>295</v>
      </c>
      <c r="AQ68" s="4" t="s">
        <v>296</v>
      </c>
      <c r="AU68" s="4" t="s">
        <v>496</v>
      </c>
      <c r="AZ68" s="127">
        <v>28852396</v>
      </c>
      <c r="BD68" s="4" t="s">
        <v>499</v>
      </c>
      <c r="BJ68" s="123">
        <v>542</v>
      </c>
      <c r="BK68" s="123">
        <v>561</v>
      </c>
      <c r="BN68" s="4" t="s">
        <v>253</v>
      </c>
      <c r="CA68" s="4" t="s">
        <v>491</v>
      </c>
      <c r="CK68" s="4" t="s">
        <v>20</v>
      </c>
      <c r="CM68" s="122">
        <v>43055.281307870369</v>
      </c>
      <c r="CS68" s="4" t="s">
        <v>499</v>
      </c>
    </row>
    <row r="69" spans="1:97">
      <c r="A69" s="125">
        <v>7514078</v>
      </c>
      <c r="B69" s="125" t="str">
        <f>A69&amp;":"&amp;TEXT(-1*O69,"#,##0")</f>
        <v>7514078:12,000,000</v>
      </c>
      <c r="C69" s="125" t="str">
        <f>$A69&amp;":"&amp;TEXT(H69,"MM/DD/YYYY")</f>
        <v>7514078:11/16/2017</v>
      </c>
      <c r="D69" s="125" t="str">
        <f>$A69&amp;":"&amp;TEXT(AH69,"General")</f>
        <v>7514078:3111598</v>
      </c>
      <c r="E69" s="125" t="str">
        <f>$A69&amp;":"&amp;TEXT(AZ69,"General")</f>
        <v>7514078:28853702</v>
      </c>
      <c r="F69" s="125" t="str">
        <f>$A69&amp;":"&amp;TEXT(AP69,"General")</f>
        <v>7514078:PAYNE AIG, LISA</v>
      </c>
      <c r="G69" s="125" t="str">
        <f>$A69&amp;":"&amp;TEXT(AQ69,"General")</f>
        <v>7514078:SOLIDA AIG, LUCA</v>
      </c>
      <c r="H69" s="122">
        <v>43055</v>
      </c>
      <c r="I69" s="125">
        <v>770</v>
      </c>
      <c r="J69" s="125">
        <v>20617</v>
      </c>
      <c r="K69" s="123">
        <v>0</v>
      </c>
      <c r="L69" s="123">
        <v>1</v>
      </c>
      <c r="M69" s="123">
        <v>3</v>
      </c>
      <c r="N69" s="123">
        <v>-2</v>
      </c>
      <c r="O69" s="123">
        <v>-12000000</v>
      </c>
      <c r="P69" s="4" t="s">
        <v>522</v>
      </c>
      <c r="Q69" s="123">
        <v>1</v>
      </c>
      <c r="R69" s="122">
        <v>43055.283877314818</v>
      </c>
      <c r="S69" s="4" t="s">
        <v>501</v>
      </c>
      <c r="T69" s="127">
        <v>6832658</v>
      </c>
      <c r="U69" s="4" t="s">
        <v>555</v>
      </c>
      <c r="V69" s="127">
        <v>85982</v>
      </c>
      <c r="W69" s="123">
        <v>2</v>
      </c>
      <c r="Y69" s="123">
        <v>0</v>
      </c>
      <c r="Z69" s="4" t="s">
        <v>490</v>
      </c>
      <c r="AD69" s="4" t="s">
        <v>499</v>
      </c>
      <c r="AE69" s="122">
        <v>43055.395370370374</v>
      </c>
      <c r="AF69" s="4" t="s">
        <v>552</v>
      </c>
      <c r="AH69" s="129" t="s">
        <v>176</v>
      </c>
      <c r="AI69" s="4" t="s">
        <v>534</v>
      </c>
      <c r="AL69" s="123">
        <v>0</v>
      </c>
      <c r="AM69" s="123">
        <v>0</v>
      </c>
      <c r="AP69" s="4" t="s">
        <v>172</v>
      </c>
      <c r="AQ69" s="4" t="s">
        <v>173</v>
      </c>
      <c r="AU69" s="4" t="s">
        <v>496</v>
      </c>
      <c r="AW69" s="4" t="s">
        <v>21</v>
      </c>
      <c r="AY69" s="4" t="s">
        <v>490</v>
      </c>
      <c r="AZ69" s="127">
        <v>28853702</v>
      </c>
      <c r="BA69" s="123">
        <v>0</v>
      </c>
      <c r="BB69" s="123">
        <v>3</v>
      </c>
      <c r="BD69" s="4" t="s">
        <v>490</v>
      </c>
      <c r="BG69" s="4" t="s">
        <v>490</v>
      </c>
      <c r="BH69" s="123">
        <v>1</v>
      </c>
      <c r="BJ69" s="123">
        <v>921</v>
      </c>
      <c r="BK69" s="123">
        <v>861</v>
      </c>
      <c r="BM69" s="4" t="s">
        <v>490</v>
      </c>
      <c r="BN69" s="4" t="s">
        <v>517</v>
      </c>
      <c r="BS69" s="4" t="s">
        <v>490</v>
      </c>
      <c r="BV69" s="4" t="s">
        <v>494</v>
      </c>
      <c r="BX69" s="4" t="s">
        <v>493</v>
      </c>
      <c r="BY69" s="4" t="s">
        <v>492</v>
      </c>
      <c r="CA69" s="4" t="s">
        <v>491</v>
      </c>
      <c r="CC69" s="4" t="s">
        <v>503</v>
      </c>
      <c r="CD69" s="123">
        <v>-12000000</v>
      </c>
      <c r="CE69" s="4" t="s">
        <v>490</v>
      </c>
      <c r="CH69" s="4" t="s">
        <v>490</v>
      </c>
      <c r="CK69" s="4" t="s">
        <v>20</v>
      </c>
      <c r="CM69" s="122">
        <v>43055.395370370374</v>
      </c>
      <c r="CN69" s="4" t="s">
        <v>21</v>
      </c>
      <c r="CR69" s="122">
        <v>43055</v>
      </c>
      <c r="CS69" s="4" t="s">
        <v>490</v>
      </c>
    </row>
    <row r="70" spans="1:97">
      <c r="A70" s="125">
        <v>7514080</v>
      </c>
      <c r="B70" s="125" t="str">
        <f>A70&amp;":"&amp;TEXT(-1*O70,"#,##0")</f>
        <v>7514080:12,000,000</v>
      </c>
      <c r="C70" s="125" t="str">
        <f>$A70&amp;":"&amp;TEXT(H70,"MM/DD/YYYY")</f>
        <v>7514080:11/16/2017</v>
      </c>
      <c r="D70" s="125" t="str">
        <f>$A70&amp;":"&amp;TEXT(AH70,"General")</f>
        <v>7514080:3111598</v>
      </c>
      <c r="E70" s="125" t="str">
        <f>$A70&amp;":"&amp;TEXT(AZ70,"General")</f>
        <v>7514080:28852551</v>
      </c>
      <c r="F70" s="125" t="str">
        <f>$A70&amp;":"&amp;TEXT(AP70,"General")</f>
        <v>7514080:PAYNE AIG, LISA</v>
      </c>
      <c r="G70" s="125" t="str">
        <f>$A70&amp;":"&amp;TEXT(AQ70,"General")</f>
        <v>7514080:SOLIDA AIG, LUCA</v>
      </c>
      <c r="H70" s="122">
        <v>43055</v>
      </c>
      <c r="I70" s="125">
        <v>770</v>
      </c>
      <c r="J70" s="125">
        <v>20619</v>
      </c>
      <c r="K70" s="123">
        <v>0</v>
      </c>
      <c r="L70" s="123">
        <v>1</v>
      </c>
      <c r="M70" s="123">
        <v>3</v>
      </c>
      <c r="N70" s="123">
        <v>-2</v>
      </c>
      <c r="O70" s="123">
        <v>-12000000</v>
      </c>
      <c r="P70" s="4" t="s">
        <v>522</v>
      </c>
      <c r="Q70" s="123">
        <v>1</v>
      </c>
      <c r="R70" s="122">
        <v>43055.283877314818</v>
      </c>
      <c r="S70" s="4" t="s">
        <v>501</v>
      </c>
      <c r="T70" s="127">
        <v>6832660</v>
      </c>
      <c r="U70" s="4" t="s">
        <v>555</v>
      </c>
      <c r="V70" s="127">
        <v>85982</v>
      </c>
      <c r="W70" s="123">
        <v>2</v>
      </c>
      <c r="Y70" s="123">
        <v>0</v>
      </c>
      <c r="Z70" s="4" t="s">
        <v>490</v>
      </c>
      <c r="AD70" s="4" t="s">
        <v>499</v>
      </c>
      <c r="AE70" s="122">
        <v>43055.295752314814</v>
      </c>
      <c r="AF70" s="4" t="s">
        <v>552</v>
      </c>
      <c r="AH70" s="129" t="s">
        <v>176</v>
      </c>
      <c r="AI70" s="4" t="s">
        <v>534</v>
      </c>
      <c r="AL70" s="123">
        <v>0</v>
      </c>
      <c r="AM70" s="123">
        <v>0</v>
      </c>
      <c r="AP70" s="4" t="s">
        <v>172</v>
      </c>
      <c r="AQ70" s="4" t="s">
        <v>173</v>
      </c>
      <c r="AU70" s="4" t="s">
        <v>496</v>
      </c>
      <c r="AW70" s="4" t="s">
        <v>21</v>
      </c>
      <c r="AY70" s="4" t="s">
        <v>490</v>
      </c>
      <c r="AZ70" s="127">
        <v>28852551</v>
      </c>
      <c r="BA70" s="123">
        <v>0</v>
      </c>
      <c r="BB70" s="123">
        <v>3</v>
      </c>
      <c r="BD70" s="4" t="s">
        <v>490</v>
      </c>
      <c r="BG70" s="4" t="s">
        <v>490</v>
      </c>
      <c r="BH70" s="123">
        <v>1</v>
      </c>
      <c r="BJ70" s="123">
        <v>921</v>
      </c>
      <c r="BK70" s="123">
        <v>861</v>
      </c>
      <c r="BM70" s="4" t="s">
        <v>490</v>
      </c>
      <c r="BN70" s="4" t="s">
        <v>517</v>
      </c>
      <c r="BS70" s="4" t="s">
        <v>490</v>
      </c>
      <c r="BV70" s="4" t="s">
        <v>494</v>
      </c>
      <c r="BX70" s="4" t="s">
        <v>493</v>
      </c>
      <c r="BY70" s="4" t="s">
        <v>492</v>
      </c>
      <c r="CA70" s="4" t="s">
        <v>491</v>
      </c>
      <c r="CC70" s="4" t="s">
        <v>503</v>
      </c>
      <c r="CD70" s="123">
        <v>-12000000</v>
      </c>
      <c r="CE70" s="4" t="s">
        <v>490</v>
      </c>
      <c r="CH70" s="4" t="s">
        <v>490</v>
      </c>
      <c r="CK70" s="4" t="s">
        <v>20</v>
      </c>
      <c r="CM70" s="122">
        <v>43055.295752314814</v>
      </c>
      <c r="CN70" s="4" t="s">
        <v>21</v>
      </c>
      <c r="CR70" s="122">
        <v>43055</v>
      </c>
      <c r="CS70" s="4" t="s">
        <v>490</v>
      </c>
    </row>
    <row r="71" spans="1:97">
      <c r="A71" s="125">
        <v>7514081</v>
      </c>
      <c r="B71" s="125" t="str">
        <f>A71&amp;":"&amp;TEXT(-1*O71,"#,##0")</f>
        <v>7514081:7,000,000</v>
      </c>
      <c r="C71" s="125" t="str">
        <f>$A71&amp;":"&amp;TEXT(H71,"MM/DD/YYYY")</f>
        <v>7514081:11/16/2017</v>
      </c>
      <c r="D71" s="125" t="str">
        <f>$A71&amp;":"&amp;TEXT(AH71,"General")</f>
        <v>7514081:8015872</v>
      </c>
      <c r="E71" s="125" t="str">
        <f>$A71&amp;":"&amp;TEXT(AZ71,"General")</f>
        <v>7514081:28852547</v>
      </c>
      <c r="F71" s="125" t="str">
        <f>$A71&amp;":"&amp;TEXT(AP71,"General")</f>
        <v>7514081:PAYNE AIG, LISA</v>
      </c>
      <c r="G71" s="125" t="str">
        <f>$A71&amp;":"&amp;TEXT(AQ71,"General")</f>
        <v>7514081:SOLIDA AIG, LUCA</v>
      </c>
      <c r="H71" s="122">
        <v>43055</v>
      </c>
      <c r="I71" s="125">
        <v>770</v>
      </c>
      <c r="J71" s="125">
        <v>20619</v>
      </c>
      <c r="K71" s="123">
        <v>2</v>
      </c>
      <c r="L71" s="123">
        <v>1</v>
      </c>
      <c r="M71" s="123">
        <v>3</v>
      </c>
      <c r="N71" s="123">
        <v>-2</v>
      </c>
      <c r="O71" s="123">
        <v>-7000000</v>
      </c>
      <c r="P71" s="4" t="s">
        <v>522</v>
      </c>
      <c r="Q71" s="123">
        <v>1</v>
      </c>
      <c r="R71" s="122">
        <v>43055.283877314818</v>
      </c>
      <c r="S71" s="4" t="s">
        <v>501</v>
      </c>
      <c r="T71" s="127">
        <v>6832661</v>
      </c>
      <c r="U71" s="4" t="s">
        <v>553</v>
      </c>
      <c r="V71" s="127">
        <v>85982</v>
      </c>
      <c r="W71" s="123">
        <v>2</v>
      </c>
      <c r="Y71" s="123">
        <v>0</v>
      </c>
      <c r="Z71" s="4" t="s">
        <v>490</v>
      </c>
      <c r="AD71" s="4" t="s">
        <v>499</v>
      </c>
      <c r="AE71" s="122">
        <v>43055.294652777775</v>
      </c>
      <c r="AF71" s="4" t="s">
        <v>552</v>
      </c>
      <c r="AH71" s="129" t="s">
        <v>191</v>
      </c>
      <c r="AI71" s="4" t="s">
        <v>534</v>
      </c>
      <c r="AL71" s="123">
        <v>0</v>
      </c>
      <c r="AM71" s="123">
        <v>0</v>
      </c>
      <c r="AP71" s="4" t="s">
        <v>172</v>
      </c>
      <c r="AQ71" s="4" t="s">
        <v>173</v>
      </c>
      <c r="AU71" s="4" t="s">
        <v>496</v>
      </c>
      <c r="AW71" s="4" t="s">
        <v>21</v>
      </c>
      <c r="AY71" s="4" t="s">
        <v>490</v>
      </c>
      <c r="AZ71" s="127">
        <v>28852547</v>
      </c>
      <c r="BA71" s="123">
        <v>0</v>
      </c>
      <c r="BB71" s="123">
        <v>3</v>
      </c>
      <c r="BD71" s="4" t="s">
        <v>490</v>
      </c>
      <c r="BG71" s="4" t="s">
        <v>490</v>
      </c>
      <c r="BH71" s="123">
        <v>1</v>
      </c>
      <c r="BJ71" s="123">
        <v>921</v>
      </c>
      <c r="BK71" s="123">
        <v>861</v>
      </c>
      <c r="BM71" s="4" t="s">
        <v>490</v>
      </c>
      <c r="BN71" s="4" t="s">
        <v>517</v>
      </c>
      <c r="BS71" s="4" t="s">
        <v>490</v>
      </c>
      <c r="BV71" s="4" t="s">
        <v>494</v>
      </c>
      <c r="BX71" s="4" t="s">
        <v>493</v>
      </c>
      <c r="BY71" s="4" t="s">
        <v>492</v>
      </c>
      <c r="CA71" s="4" t="s">
        <v>491</v>
      </c>
      <c r="CD71" s="123">
        <v>-7000000</v>
      </c>
      <c r="CE71" s="4" t="s">
        <v>490</v>
      </c>
      <c r="CH71" s="4" t="s">
        <v>490</v>
      </c>
      <c r="CK71" s="4" t="s">
        <v>20</v>
      </c>
      <c r="CM71" s="122">
        <v>43055.294652777775</v>
      </c>
      <c r="CN71" s="4" t="s">
        <v>21</v>
      </c>
      <c r="CR71" s="122">
        <v>43055</v>
      </c>
      <c r="CS71" s="4" t="s">
        <v>490</v>
      </c>
    </row>
    <row r="72" spans="1:97">
      <c r="A72" s="125">
        <v>7514084</v>
      </c>
      <c r="B72" s="125" t="str">
        <f>A72&amp;":"&amp;TEXT(-1*O72,"#,##0")</f>
        <v>7514084:4,000,000</v>
      </c>
      <c r="C72" s="125" t="str">
        <f>$A72&amp;":"&amp;TEXT(H72,"MM/DD/YYYY")</f>
        <v>7514084:11/17/2017</v>
      </c>
      <c r="D72" s="125" t="str">
        <f>$A72&amp;":"&amp;TEXT(AH72,"General")</f>
        <v>7514084:11863096</v>
      </c>
      <c r="E72" s="125" t="str">
        <f>$A72&amp;":"&amp;TEXT(AZ72,"General")</f>
        <v>7514084:28852530</v>
      </c>
      <c r="F72" s="125" t="str">
        <f>$A72&amp;":"&amp;TEXT(AP72,"General")</f>
        <v>7514084:PAYNE AIG, LISA</v>
      </c>
      <c r="G72" s="125" t="str">
        <f>$A72&amp;":"&amp;TEXT(AQ72,"General")</f>
        <v>7514084:SOLIDA AIG, LUCA</v>
      </c>
      <c r="H72" s="122">
        <v>43056</v>
      </c>
      <c r="I72" s="125">
        <v>770</v>
      </c>
      <c r="J72" s="125">
        <v>20619</v>
      </c>
      <c r="K72" s="123">
        <v>8</v>
      </c>
      <c r="L72" s="123">
        <v>1</v>
      </c>
      <c r="M72" s="123">
        <v>3</v>
      </c>
      <c r="N72" s="123">
        <v>-2</v>
      </c>
      <c r="O72" s="123">
        <v>-4000000</v>
      </c>
      <c r="P72" s="4" t="s">
        <v>522</v>
      </c>
      <c r="Q72" s="123">
        <v>1</v>
      </c>
      <c r="R72" s="122">
        <v>43055.283877314818</v>
      </c>
      <c r="S72" s="4" t="s">
        <v>501</v>
      </c>
      <c r="T72" s="127">
        <v>6832664</v>
      </c>
      <c r="U72" s="4" t="s">
        <v>554</v>
      </c>
      <c r="V72" s="127">
        <v>85982</v>
      </c>
      <c r="W72" s="123">
        <v>2</v>
      </c>
      <c r="Y72" s="123">
        <v>0</v>
      </c>
      <c r="Z72" s="4" t="s">
        <v>490</v>
      </c>
      <c r="AD72" s="4" t="s">
        <v>499</v>
      </c>
      <c r="AE72" s="122">
        <v>43055.293379629627</v>
      </c>
      <c r="AF72" s="4" t="s">
        <v>552</v>
      </c>
      <c r="AH72" s="129" t="s">
        <v>280</v>
      </c>
      <c r="AI72" s="4" t="s">
        <v>534</v>
      </c>
      <c r="AL72" s="123">
        <v>0</v>
      </c>
      <c r="AM72" s="123">
        <v>0</v>
      </c>
      <c r="AP72" s="4" t="s">
        <v>172</v>
      </c>
      <c r="AQ72" s="4" t="s">
        <v>173</v>
      </c>
      <c r="AU72" s="4" t="s">
        <v>496</v>
      </c>
      <c r="AW72" s="4" t="s">
        <v>21</v>
      </c>
      <c r="AY72" s="4" t="s">
        <v>490</v>
      </c>
      <c r="AZ72" s="127">
        <v>28852530</v>
      </c>
      <c r="BA72" s="123">
        <v>0</v>
      </c>
      <c r="BB72" s="123">
        <v>3</v>
      </c>
      <c r="BD72" s="4" t="s">
        <v>490</v>
      </c>
      <c r="BG72" s="4" t="s">
        <v>490</v>
      </c>
      <c r="BH72" s="123">
        <v>1</v>
      </c>
      <c r="BJ72" s="123">
        <v>921</v>
      </c>
      <c r="BK72" s="123">
        <v>861</v>
      </c>
      <c r="BM72" s="4" t="s">
        <v>490</v>
      </c>
      <c r="BN72" s="4" t="s">
        <v>517</v>
      </c>
      <c r="BS72" s="4" t="s">
        <v>490</v>
      </c>
      <c r="BV72" s="4" t="s">
        <v>494</v>
      </c>
      <c r="BX72" s="4" t="s">
        <v>493</v>
      </c>
      <c r="BY72" s="4" t="s">
        <v>492</v>
      </c>
      <c r="CA72" s="4" t="s">
        <v>491</v>
      </c>
      <c r="CD72" s="123">
        <v>-4000000</v>
      </c>
      <c r="CE72" s="4" t="s">
        <v>490</v>
      </c>
      <c r="CH72" s="4" t="s">
        <v>490</v>
      </c>
      <c r="CK72" s="4" t="s">
        <v>20</v>
      </c>
      <c r="CM72" s="122">
        <v>43055.293379629627</v>
      </c>
      <c r="CN72" s="4" t="s">
        <v>21</v>
      </c>
      <c r="CR72" s="122">
        <v>43055</v>
      </c>
      <c r="CS72" s="4" t="s">
        <v>490</v>
      </c>
    </row>
    <row r="73" spans="1:97">
      <c r="A73" s="125">
        <v>7514086</v>
      </c>
      <c r="B73" s="125" t="str">
        <f>A73&amp;":"&amp;TEXT(-1*O73,"#,##0")</f>
        <v>7514086:6,000,000</v>
      </c>
      <c r="C73" s="125" t="str">
        <f>$A73&amp;":"&amp;TEXT(H73,"MM/DD/YYYY")</f>
        <v>7514086:11/16/2017</v>
      </c>
      <c r="D73" s="125" t="str">
        <f>$A73&amp;":"&amp;TEXT(AH73,"General")</f>
        <v>7514086:8015872</v>
      </c>
      <c r="E73" s="125" t="str">
        <f>$A73&amp;":"&amp;TEXT(AZ73,"General")</f>
        <v>7514086:28852555</v>
      </c>
      <c r="F73" s="125" t="str">
        <f>$A73&amp;":"&amp;TEXT(AP73,"General")</f>
        <v>7514086:PAYNE AIG, LISA</v>
      </c>
      <c r="G73" s="125" t="str">
        <f>$A73&amp;":"&amp;TEXT(AQ73,"General")</f>
        <v>7514086:SOLIDA AIG, LUCA</v>
      </c>
      <c r="H73" s="122">
        <v>43055</v>
      </c>
      <c r="I73" s="125">
        <v>770</v>
      </c>
      <c r="J73" s="125">
        <v>20627</v>
      </c>
      <c r="K73" s="123">
        <v>2</v>
      </c>
      <c r="L73" s="123">
        <v>1</v>
      </c>
      <c r="M73" s="123">
        <v>3</v>
      </c>
      <c r="N73" s="123">
        <v>-2</v>
      </c>
      <c r="O73" s="123">
        <v>-6000000</v>
      </c>
      <c r="P73" s="4" t="s">
        <v>522</v>
      </c>
      <c r="Q73" s="123">
        <v>1</v>
      </c>
      <c r="R73" s="122">
        <v>43055.283877314818</v>
      </c>
      <c r="S73" s="4" t="s">
        <v>501</v>
      </c>
      <c r="T73" s="127">
        <v>6832666</v>
      </c>
      <c r="U73" s="4" t="s">
        <v>553</v>
      </c>
      <c r="V73" s="127">
        <v>85982</v>
      </c>
      <c r="W73" s="123">
        <v>2</v>
      </c>
      <c r="Y73" s="123">
        <v>0</v>
      </c>
      <c r="Z73" s="4" t="s">
        <v>490</v>
      </c>
      <c r="AD73" s="4" t="s">
        <v>499</v>
      </c>
      <c r="AE73" s="122">
        <v>43055.296793981484</v>
      </c>
      <c r="AF73" s="4" t="s">
        <v>552</v>
      </c>
      <c r="AH73" s="129" t="s">
        <v>191</v>
      </c>
      <c r="AI73" s="4" t="s">
        <v>534</v>
      </c>
      <c r="AL73" s="123">
        <v>0</v>
      </c>
      <c r="AM73" s="123">
        <v>0</v>
      </c>
      <c r="AP73" s="4" t="s">
        <v>172</v>
      </c>
      <c r="AQ73" s="4" t="s">
        <v>173</v>
      </c>
      <c r="AU73" s="4" t="s">
        <v>496</v>
      </c>
      <c r="AW73" s="4" t="s">
        <v>21</v>
      </c>
      <c r="AY73" s="4" t="s">
        <v>490</v>
      </c>
      <c r="AZ73" s="127">
        <v>28852555</v>
      </c>
      <c r="BA73" s="123">
        <v>0</v>
      </c>
      <c r="BB73" s="123">
        <v>3</v>
      </c>
      <c r="BD73" s="4" t="s">
        <v>490</v>
      </c>
      <c r="BG73" s="4" t="s">
        <v>490</v>
      </c>
      <c r="BH73" s="123">
        <v>1</v>
      </c>
      <c r="BJ73" s="123">
        <v>921</v>
      </c>
      <c r="BK73" s="123">
        <v>861</v>
      </c>
      <c r="BM73" s="4" t="s">
        <v>490</v>
      </c>
      <c r="BN73" s="4" t="s">
        <v>517</v>
      </c>
      <c r="BS73" s="4" t="s">
        <v>490</v>
      </c>
      <c r="BV73" s="4" t="s">
        <v>494</v>
      </c>
      <c r="BX73" s="4" t="s">
        <v>493</v>
      </c>
      <c r="BY73" s="4" t="s">
        <v>492</v>
      </c>
      <c r="CA73" s="4" t="s">
        <v>491</v>
      </c>
      <c r="CD73" s="123">
        <v>-6000000</v>
      </c>
      <c r="CE73" s="4" t="s">
        <v>490</v>
      </c>
      <c r="CH73" s="4" t="s">
        <v>490</v>
      </c>
      <c r="CK73" s="4" t="s">
        <v>20</v>
      </c>
      <c r="CM73" s="122">
        <v>43055.296793981484</v>
      </c>
      <c r="CN73" s="4" t="s">
        <v>21</v>
      </c>
      <c r="CR73" s="122">
        <v>43055</v>
      </c>
      <c r="CS73" s="4" t="s">
        <v>490</v>
      </c>
    </row>
    <row r="74" spans="1:97">
      <c r="A74" s="125">
        <v>7514090</v>
      </c>
      <c r="B74" s="125" t="str">
        <f>A74&amp;":"&amp;TEXT(-1*O74,"#,##0")</f>
        <v>7514090:15,000,000</v>
      </c>
      <c r="C74" s="125" t="str">
        <f>$A74&amp;":"&amp;TEXT(H74,"MM/DD/YYYY")</f>
        <v>7514090:11/16/2017</v>
      </c>
      <c r="D74" s="125" t="str">
        <f>$A74&amp;":"&amp;TEXT(AH74,"General")</f>
        <v>7514090:8015872</v>
      </c>
      <c r="E74" s="125" t="str">
        <f>$A74&amp;":"&amp;TEXT(AZ74,"General")</f>
        <v>7514090:28853695</v>
      </c>
      <c r="F74" s="125" t="str">
        <f>$A74&amp;":"&amp;TEXT(AP74,"General")</f>
        <v>7514090:PAYNE AIG, LISA</v>
      </c>
      <c r="G74" s="125" t="str">
        <f>$A74&amp;":"&amp;TEXT(AQ74,"General")</f>
        <v>7514090:SOLIDA AIG, LUCA</v>
      </c>
      <c r="H74" s="122">
        <v>43055</v>
      </c>
      <c r="I74" s="125">
        <v>770</v>
      </c>
      <c r="J74" s="125">
        <v>22530</v>
      </c>
      <c r="K74" s="123">
        <v>2</v>
      </c>
      <c r="L74" s="123">
        <v>1</v>
      </c>
      <c r="M74" s="123">
        <v>3</v>
      </c>
      <c r="N74" s="123">
        <v>-2</v>
      </c>
      <c r="O74" s="123">
        <v>-15000000</v>
      </c>
      <c r="P74" s="4" t="s">
        <v>522</v>
      </c>
      <c r="Q74" s="123">
        <v>1</v>
      </c>
      <c r="R74" s="122">
        <v>43055.283888888887</v>
      </c>
      <c r="S74" s="4" t="s">
        <v>501</v>
      </c>
      <c r="T74" s="127">
        <v>6832670</v>
      </c>
      <c r="U74" s="4" t="s">
        <v>553</v>
      </c>
      <c r="V74" s="127">
        <v>85982</v>
      </c>
      <c r="W74" s="123">
        <v>2</v>
      </c>
      <c r="Y74" s="123">
        <v>0</v>
      </c>
      <c r="Z74" s="4" t="s">
        <v>490</v>
      </c>
      <c r="AD74" s="4" t="s">
        <v>499</v>
      </c>
      <c r="AE74" s="122">
        <v>43055.394189814811</v>
      </c>
      <c r="AF74" s="4" t="s">
        <v>552</v>
      </c>
      <c r="AH74" s="129" t="s">
        <v>191</v>
      </c>
      <c r="AI74" s="4" t="s">
        <v>534</v>
      </c>
      <c r="AL74" s="123">
        <v>0</v>
      </c>
      <c r="AM74" s="123">
        <v>0</v>
      </c>
      <c r="AP74" s="4" t="s">
        <v>172</v>
      </c>
      <c r="AQ74" s="4" t="s">
        <v>173</v>
      </c>
      <c r="AU74" s="4" t="s">
        <v>496</v>
      </c>
      <c r="AW74" s="4" t="s">
        <v>21</v>
      </c>
      <c r="AY74" s="4" t="s">
        <v>490</v>
      </c>
      <c r="AZ74" s="127">
        <v>28853695</v>
      </c>
      <c r="BA74" s="123">
        <v>0</v>
      </c>
      <c r="BB74" s="123">
        <v>3</v>
      </c>
      <c r="BD74" s="4" t="s">
        <v>490</v>
      </c>
      <c r="BG74" s="4" t="s">
        <v>490</v>
      </c>
      <c r="BH74" s="123">
        <v>1</v>
      </c>
      <c r="BJ74" s="123">
        <v>921</v>
      </c>
      <c r="BK74" s="123">
        <v>861</v>
      </c>
      <c r="BM74" s="4" t="s">
        <v>490</v>
      </c>
      <c r="BN74" s="4" t="s">
        <v>517</v>
      </c>
      <c r="BS74" s="4" t="s">
        <v>490</v>
      </c>
      <c r="BV74" s="4" t="s">
        <v>494</v>
      </c>
      <c r="BX74" s="4" t="s">
        <v>493</v>
      </c>
      <c r="BY74" s="4" t="s">
        <v>492</v>
      </c>
      <c r="CA74" s="4" t="s">
        <v>491</v>
      </c>
      <c r="CD74" s="123">
        <v>-15000000</v>
      </c>
      <c r="CE74" s="4" t="s">
        <v>490</v>
      </c>
      <c r="CH74" s="4" t="s">
        <v>490</v>
      </c>
      <c r="CK74" s="4" t="s">
        <v>20</v>
      </c>
      <c r="CM74" s="122">
        <v>43055.394189814811</v>
      </c>
      <c r="CN74" s="4" t="s">
        <v>21</v>
      </c>
      <c r="CR74" s="122">
        <v>43055</v>
      </c>
      <c r="CS74" s="4" t="s">
        <v>490</v>
      </c>
    </row>
    <row r="75" spans="1:97">
      <c r="A75" s="125">
        <v>7514094</v>
      </c>
      <c r="B75" s="125" t="str">
        <f>A75&amp;":"&amp;TEXT(-1*O75,"#,##0")</f>
        <v>7514094:3,093</v>
      </c>
      <c r="C75" s="125" t="str">
        <f>$A75&amp;":"&amp;TEXT(H75,"MM/DD/YYYY")</f>
        <v>7514094:11/16/2017</v>
      </c>
      <c r="D75" s="125" t="str">
        <f>$A75&amp;":"&amp;TEXT(AH75,"General")</f>
        <v>7514094:13174174</v>
      </c>
      <c r="E75" s="125" t="str">
        <f>$A75&amp;":"&amp;TEXT(AZ75,"General")</f>
        <v>7514094:28853699</v>
      </c>
      <c r="F75" s="125" t="str">
        <f>$A75&amp;":"&amp;TEXT(AP75,"General")</f>
        <v>7514094:TEWS AIG, GRACE</v>
      </c>
      <c r="G75" s="125" t="str">
        <f>$A75&amp;":"&amp;TEXT(AQ75,"General")</f>
        <v>7514094:STEENHUISEN AIG, ERIC</v>
      </c>
      <c r="H75" s="122">
        <v>43055</v>
      </c>
      <c r="I75" s="125">
        <v>726</v>
      </c>
      <c r="J75" s="125">
        <v>425</v>
      </c>
      <c r="K75" s="123">
        <v>2</v>
      </c>
      <c r="L75" s="123">
        <v>3</v>
      </c>
      <c r="M75" s="123">
        <v>3</v>
      </c>
      <c r="N75" s="123">
        <v>-2</v>
      </c>
      <c r="O75" s="123">
        <v>-3092.59</v>
      </c>
      <c r="P75" s="4" t="s">
        <v>503</v>
      </c>
      <c r="Q75" s="123">
        <v>1</v>
      </c>
      <c r="R75" s="122">
        <v>43055.334062499998</v>
      </c>
      <c r="S75" s="4" t="s">
        <v>501</v>
      </c>
      <c r="T75" s="127">
        <v>6832674</v>
      </c>
      <c r="U75" s="4" t="s">
        <v>8</v>
      </c>
      <c r="V75" s="127">
        <v>85984</v>
      </c>
      <c r="W75" s="123">
        <v>2</v>
      </c>
      <c r="Y75" s="123">
        <v>0</v>
      </c>
      <c r="Z75" s="4" t="s">
        <v>490</v>
      </c>
      <c r="AD75" s="4" t="s">
        <v>499</v>
      </c>
      <c r="AE75" s="122">
        <v>43055.395243055558</v>
      </c>
      <c r="AF75" s="4" t="s">
        <v>503</v>
      </c>
      <c r="AH75" s="129" t="s">
        <v>16</v>
      </c>
      <c r="AI75" s="4" t="s">
        <v>534</v>
      </c>
      <c r="AL75" s="123">
        <v>0</v>
      </c>
      <c r="AM75" s="123">
        <v>0</v>
      </c>
      <c r="AP75" s="4" t="s">
        <v>31</v>
      </c>
      <c r="AQ75" s="4" t="s">
        <v>63</v>
      </c>
      <c r="AU75" s="4" t="s">
        <v>496</v>
      </c>
      <c r="AW75" s="4" t="s">
        <v>21</v>
      </c>
      <c r="AY75" s="4" t="s">
        <v>490</v>
      </c>
      <c r="AZ75" s="127">
        <v>28853699</v>
      </c>
      <c r="BA75" s="123">
        <v>0</v>
      </c>
      <c r="BB75" s="123">
        <v>3</v>
      </c>
      <c r="BD75" s="4" t="s">
        <v>490</v>
      </c>
      <c r="BG75" s="4" t="s">
        <v>490</v>
      </c>
      <c r="BH75" s="123">
        <v>99</v>
      </c>
      <c r="BJ75" s="123">
        <v>402</v>
      </c>
      <c r="BK75" s="123">
        <v>501</v>
      </c>
      <c r="BM75" s="4" t="s">
        <v>490</v>
      </c>
      <c r="BN75" s="4" t="s">
        <v>524</v>
      </c>
      <c r="BS75" s="4" t="s">
        <v>490</v>
      </c>
      <c r="BV75" s="4" t="s">
        <v>494</v>
      </c>
      <c r="BX75" s="4" t="s">
        <v>493</v>
      </c>
      <c r="BY75" s="4" t="s">
        <v>492</v>
      </c>
      <c r="CA75" s="4" t="s">
        <v>491</v>
      </c>
      <c r="CD75" s="123">
        <v>-3092.59</v>
      </c>
      <c r="CE75" s="4" t="s">
        <v>490</v>
      </c>
      <c r="CH75" s="4" t="s">
        <v>490</v>
      </c>
      <c r="CK75" s="4" t="s">
        <v>20</v>
      </c>
      <c r="CM75" s="122">
        <v>43055.395243055558</v>
      </c>
      <c r="CN75" s="4" t="s">
        <v>21</v>
      </c>
      <c r="CR75" s="122">
        <v>41232</v>
      </c>
      <c r="CS75" s="4" t="s">
        <v>490</v>
      </c>
    </row>
    <row r="76" spans="1:97">
      <c r="A76" s="125">
        <v>7514095</v>
      </c>
      <c r="B76" s="125" t="str">
        <f>A76&amp;":"&amp;TEXT(-1*O76,"#,##0")</f>
        <v>7514095:611,097</v>
      </c>
      <c r="C76" s="125" t="str">
        <f>$A76&amp;":"&amp;TEXT(H76,"MM/DD/YYYY")</f>
        <v>7514095:11/16/2017</v>
      </c>
      <c r="D76" s="125" t="str">
        <f>$A76&amp;":"&amp;TEXT(AH76,"General")</f>
        <v>7514095:13402762</v>
      </c>
      <c r="E76" s="125" t="str">
        <f>$A76&amp;":"&amp;TEXT(AZ76,"General")</f>
        <v>7514095:28853698</v>
      </c>
      <c r="F76" s="125" t="str">
        <f>$A76&amp;":"&amp;TEXT(AP76,"General")</f>
        <v>7514095:TEWS AIG, GRACE</v>
      </c>
      <c r="G76" s="125" t="str">
        <f>$A76&amp;":"&amp;TEXT(AQ76,"General")</f>
        <v>7514095:STEENHUISEN AIG, ERIC</v>
      </c>
      <c r="H76" s="122">
        <v>43055</v>
      </c>
      <c r="I76" s="125">
        <v>726</v>
      </c>
      <c r="J76" s="125">
        <v>425</v>
      </c>
      <c r="K76" s="123">
        <v>21</v>
      </c>
      <c r="L76" s="123">
        <v>3</v>
      </c>
      <c r="M76" s="123">
        <v>3</v>
      </c>
      <c r="N76" s="123">
        <v>-2</v>
      </c>
      <c r="O76" s="123">
        <v>-611096.72</v>
      </c>
      <c r="P76" s="4" t="s">
        <v>503</v>
      </c>
      <c r="Q76" s="123">
        <v>1</v>
      </c>
      <c r="R76" s="122">
        <v>43055.334062499998</v>
      </c>
      <c r="S76" s="4" t="s">
        <v>501</v>
      </c>
      <c r="T76" s="127">
        <v>6832675</v>
      </c>
      <c r="U76" s="4" t="s">
        <v>10</v>
      </c>
      <c r="V76" s="127">
        <v>85984</v>
      </c>
      <c r="W76" s="123">
        <v>2</v>
      </c>
      <c r="Y76" s="123">
        <v>0</v>
      </c>
      <c r="Z76" s="4" t="s">
        <v>490</v>
      </c>
      <c r="AD76" s="4" t="s">
        <v>499</v>
      </c>
      <c r="AE76" s="122">
        <v>43055.395208333335</v>
      </c>
      <c r="AF76" s="4" t="s">
        <v>503</v>
      </c>
      <c r="AH76" s="129" t="s">
        <v>17</v>
      </c>
      <c r="AI76" s="4" t="s">
        <v>534</v>
      </c>
      <c r="AL76" s="123">
        <v>0</v>
      </c>
      <c r="AM76" s="123">
        <v>0</v>
      </c>
      <c r="AP76" s="4" t="s">
        <v>31</v>
      </c>
      <c r="AQ76" s="4" t="s">
        <v>63</v>
      </c>
      <c r="AU76" s="4" t="s">
        <v>496</v>
      </c>
      <c r="AW76" s="4" t="s">
        <v>21</v>
      </c>
      <c r="AY76" s="4" t="s">
        <v>490</v>
      </c>
      <c r="AZ76" s="127">
        <v>28853698</v>
      </c>
      <c r="BA76" s="123">
        <v>0</v>
      </c>
      <c r="BB76" s="123">
        <v>3</v>
      </c>
      <c r="BD76" s="4" t="s">
        <v>490</v>
      </c>
      <c r="BG76" s="4" t="s">
        <v>490</v>
      </c>
      <c r="BH76" s="123">
        <v>99</v>
      </c>
      <c r="BJ76" s="123">
        <v>402</v>
      </c>
      <c r="BK76" s="123">
        <v>501</v>
      </c>
      <c r="BM76" s="4" t="s">
        <v>490</v>
      </c>
      <c r="BN76" s="4" t="s">
        <v>524</v>
      </c>
      <c r="BS76" s="4" t="s">
        <v>490</v>
      </c>
      <c r="BV76" s="4" t="s">
        <v>494</v>
      </c>
      <c r="BX76" s="4" t="s">
        <v>493</v>
      </c>
      <c r="BY76" s="4" t="s">
        <v>492</v>
      </c>
      <c r="CA76" s="4" t="s">
        <v>491</v>
      </c>
      <c r="CD76" s="123">
        <v>-611096.72</v>
      </c>
      <c r="CE76" s="4" t="s">
        <v>490</v>
      </c>
      <c r="CH76" s="4" t="s">
        <v>490</v>
      </c>
      <c r="CK76" s="4" t="s">
        <v>20</v>
      </c>
      <c r="CM76" s="122">
        <v>43055.395208333335</v>
      </c>
      <c r="CN76" s="4" t="s">
        <v>21</v>
      </c>
      <c r="CR76" s="122">
        <v>41232</v>
      </c>
      <c r="CS76" s="4" t="s">
        <v>490</v>
      </c>
    </row>
    <row r="77" spans="1:97">
      <c r="A77" s="125">
        <v>7514097</v>
      </c>
      <c r="B77" s="125" t="str">
        <f>A77&amp;":"&amp;TEXT(-1*O77,"#,##0")</f>
        <v>7514097:41,623,514</v>
      </c>
      <c r="C77" s="125" t="str">
        <f>$A77&amp;":"&amp;TEXT(H77,"MM/DD/YYYY")</f>
        <v>7514097:11/16/2017</v>
      </c>
      <c r="D77" s="125" t="str">
        <f>$A77&amp;":"&amp;TEXT(AH77,"General")</f>
        <v>7514097:30897541</v>
      </c>
      <c r="E77" s="125" t="str">
        <f>$A77&amp;":"&amp;TEXT(AZ77,"General")</f>
        <v>7514097:28856916</v>
      </c>
      <c r="F77" s="125" t="str">
        <f>$A77&amp;":"&amp;TEXT(AP77,"General")</f>
        <v>7514097:TEWS AIG, GRACE</v>
      </c>
      <c r="G77" s="125" t="str">
        <f>$A77&amp;":"&amp;TEXT(AQ77,"General")</f>
        <v>7514097:FRENKEL, LUCIANA</v>
      </c>
      <c r="H77" s="122">
        <v>43055</v>
      </c>
      <c r="I77" s="125">
        <v>726</v>
      </c>
      <c r="J77" s="125">
        <v>1697</v>
      </c>
      <c r="K77" s="123">
        <v>0</v>
      </c>
      <c r="L77" s="123">
        <v>3</v>
      </c>
      <c r="M77" s="123">
        <v>3</v>
      </c>
      <c r="N77" s="123">
        <v>3</v>
      </c>
      <c r="O77" s="123">
        <v>-41623513.5</v>
      </c>
      <c r="P77" s="4" t="s">
        <v>503</v>
      </c>
      <c r="Q77" s="123">
        <v>4</v>
      </c>
      <c r="R77" s="122">
        <v>43055.334074074075</v>
      </c>
      <c r="S77" s="4" t="s">
        <v>501</v>
      </c>
      <c r="T77" s="127">
        <v>6832677</v>
      </c>
      <c r="U77" s="4" t="s">
        <v>526</v>
      </c>
      <c r="V77" s="127">
        <v>85984</v>
      </c>
      <c r="W77" s="123">
        <v>3</v>
      </c>
      <c r="Y77" s="123">
        <v>0</v>
      </c>
      <c r="Z77" s="4" t="s">
        <v>490</v>
      </c>
      <c r="AD77" s="4" t="s">
        <v>499</v>
      </c>
      <c r="AE77" s="122">
        <v>43055.581516203703</v>
      </c>
      <c r="AF77" s="4" t="s">
        <v>503</v>
      </c>
      <c r="AH77" s="129" t="s">
        <v>37</v>
      </c>
      <c r="AI77" s="4" t="s">
        <v>525</v>
      </c>
      <c r="AL77" s="123">
        <v>0</v>
      </c>
      <c r="AM77" s="123">
        <v>0</v>
      </c>
      <c r="AP77" s="4" t="s">
        <v>31</v>
      </c>
      <c r="AQ77" s="4" t="s">
        <v>32</v>
      </c>
      <c r="AU77" s="4" t="s">
        <v>496</v>
      </c>
      <c r="AW77" s="4" t="s">
        <v>21</v>
      </c>
      <c r="AY77" s="4" t="s">
        <v>490</v>
      </c>
      <c r="AZ77" s="127">
        <v>28856916</v>
      </c>
      <c r="BA77" s="123">
        <v>0</v>
      </c>
      <c r="BB77" s="123">
        <v>3</v>
      </c>
      <c r="BD77" s="4" t="s">
        <v>490</v>
      </c>
      <c r="BG77" s="4" t="s">
        <v>490</v>
      </c>
      <c r="BH77" s="123">
        <v>1</v>
      </c>
      <c r="BJ77" s="123">
        <v>402</v>
      </c>
      <c r="BK77" s="123">
        <v>4</v>
      </c>
      <c r="BM77" s="4" t="s">
        <v>490</v>
      </c>
      <c r="BN77" s="4" t="s">
        <v>524</v>
      </c>
      <c r="BS77" s="4" t="s">
        <v>490</v>
      </c>
      <c r="BV77" s="4" t="s">
        <v>494</v>
      </c>
      <c r="BX77" s="4" t="s">
        <v>493</v>
      </c>
      <c r="BY77" s="4" t="s">
        <v>492</v>
      </c>
      <c r="CA77" s="4" t="s">
        <v>491</v>
      </c>
      <c r="CC77" s="4" t="s">
        <v>503</v>
      </c>
      <c r="CD77" s="123">
        <v>-41623513.5</v>
      </c>
      <c r="CE77" s="4" t="s">
        <v>490</v>
      </c>
      <c r="CH77" s="4" t="s">
        <v>490</v>
      </c>
      <c r="CK77" s="4" t="s">
        <v>20</v>
      </c>
      <c r="CM77" s="122">
        <v>43055.581516203703</v>
      </c>
      <c r="CN77" s="4" t="s">
        <v>21</v>
      </c>
      <c r="CR77" s="122">
        <v>41752</v>
      </c>
      <c r="CS77" s="4" t="s">
        <v>490</v>
      </c>
    </row>
    <row r="78" spans="1:97">
      <c r="A78" s="125">
        <v>7514102</v>
      </c>
      <c r="B78" s="125" t="str">
        <f>A78&amp;":"&amp;TEXT(-1*O78,"#,##0")</f>
        <v>7514102:2,598,731</v>
      </c>
      <c r="C78" s="125" t="str">
        <f>$A78&amp;":"&amp;TEXT(H78,"MM/DD/YYYY")</f>
        <v>7514102:11/16/2017</v>
      </c>
      <c r="D78" s="125" t="str">
        <f>$A78&amp;":"&amp;TEXT(AH78,"General")</f>
        <v>7514102:30897541</v>
      </c>
      <c r="E78" s="125" t="str">
        <f>$A78&amp;":"&amp;TEXT(AZ78,"General")</f>
        <v>7514102:28856920</v>
      </c>
      <c r="F78" s="125" t="str">
        <f>$A78&amp;":"&amp;TEXT(AP78,"General")</f>
        <v>7514102:TEWS AIG, GRACE</v>
      </c>
      <c r="G78" s="125" t="str">
        <f>$A78&amp;":"&amp;TEXT(AQ78,"General")</f>
        <v>7514102:FRENKEL, LUCIANA</v>
      </c>
      <c r="H78" s="122">
        <v>43055</v>
      </c>
      <c r="I78" s="125">
        <v>726</v>
      </c>
      <c r="J78" s="125">
        <v>8180</v>
      </c>
      <c r="K78" s="123">
        <v>0</v>
      </c>
      <c r="L78" s="123">
        <v>3</v>
      </c>
      <c r="M78" s="123">
        <v>3</v>
      </c>
      <c r="N78" s="123">
        <v>3</v>
      </c>
      <c r="O78" s="123">
        <v>-2598731.41</v>
      </c>
      <c r="P78" s="4" t="s">
        <v>503</v>
      </c>
      <c r="Q78" s="123">
        <v>4</v>
      </c>
      <c r="R78" s="122">
        <v>43055.334085648145</v>
      </c>
      <c r="S78" s="4" t="s">
        <v>501</v>
      </c>
      <c r="T78" s="127">
        <v>6832682</v>
      </c>
      <c r="U78" s="4" t="s">
        <v>526</v>
      </c>
      <c r="V78" s="127">
        <v>85984</v>
      </c>
      <c r="W78" s="123">
        <v>3</v>
      </c>
      <c r="Y78" s="123">
        <v>0</v>
      </c>
      <c r="Z78" s="4" t="s">
        <v>490</v>
      </c>
      <c r="AD78" s="4" t="s">
        <v>499</v>
      </c>
      <c r="AE78" s="122">
        <v>43055.581655092596</v>
      </c>
      <c r="AF78" s="4" t="s">
        <v>503</v>
      </c>
      <c r="AH78" s="129" t="s">
        <v>37</v>
      </c>
      <c r="AI78" s="4" t="s">
        <v>525</v>
      </c>
      <c r="AL78" s="123">
        <v>0</v>
      </c>
      <c r="AM78" s="123">
        <v>0</v>
      </c>
      <c r="AP78" s="4" t="s">
        <v>31</v>
      </c>
      <c r="AQ78" s="4" t="s">
        <v>32</v>
      </c>
      <c r="AU78" s="4" t="s">
        <v>496</v>
      </c>
      <c r="AW78" s="4" t="s">
        <v>21</v>
      </c>
      <c r="AY78" s="4" t="s">
        <v>490</v>
      </c>
      <c r="AZ78" s="127">
        <v>28856920</v>
      </c>
      <c r="BA78" s="123">
        <v>0</v>
      </c>
      <c r="BB78" s="123">
        <v>3</v>
      </c>
      <c r="BD78" s="4" t="s">
        <v>490</v>
      </c>
      <c r="BG78" s="4" t="s">
        <v>490</v>
      </c>
      <c r="BH78" s="123">
        <v>1</v>
      </c>
      <c r="BJ78" s="123">
        <v>402</v>
      </c>
      <c r="BK78" s="123">
        <v>4</v>
      </c>
      <c r="BM78" s="4" t="s">
        <v>490</v>
      </c>
      <c r="BN78" s="4" t="s">
        <v>524</v>
      </c>
      <c r="BS78" s="4" t="s">
        <v>490</v>
      </c>
      <c r="BV78" s="4" t="s">
        <v>494</v>
      </c>
      <c r="BX78" s="4" t="s">
        <v>493</v>
      </c>
      <c r="BY78" s="4" t="s">
        <v>492</v>
      </c>
      <c r="CA78" s="4" t="s">
        <v>491</v>
      </c>
      <c r="CC78" s="4" t="s">
        <v>503</v>
      </c>
      <c r="CD78" s="123">
        <v>-2598731.41</v>
      </c>
      <c r="CE78" s="4" t="s">
        <v>490</v>
      </c>
      <c r="CH78" s="4" t="s">
        <v>490</v>
      </c>
      <c r="CK78" s="4" t="s">
        <v>20</v>
      </c>
      <c r="CM78" s="122">
        <v>43055.581655092596</v>
      </c>
      <c r="CN78" s="4" t="s">
        <v>21</v>
      </c>
      <c r="CR78" s="122">
        <v>41792</v>
      </c>
      <c r="CS78" s="4" t="s">
        <v>490</v>
      </c>
    </row>
    <row r="79" spans="1:97">
      <c r="A79" s="125">
        <v>7514105</v>
      </c>
      <c r="B79" s="125" t="str">
        <f>A79&amp;":"&amp;TEXT(-1*O79,"#,##0")</f>
        <v>7514105:268,268</v>
      </c>
      <c r="C79" s="125" t="str">
        <f>$A79&amp;":"&amp;TEXT(H79,"MM/DD/YYYY")</f>
        <v>7514105:11/16/2017</v>
      </c>
      <c r="D79" s="125" t="str">
        <f>$A79&amp;":"&amp;TEXT(AH79,"General")</f>
        <v>7514105:8900416084</v>
      </c>
      <c r="E79" s="125" t="str">
        <f>$A79&amp;":"&amp;TEXT(AZ79,"General")</f>
        <v>7514105:28857559</v>
      </c>
      <c r="F79" s="125" t="str">
        <f>$A79&amp;":"&amp;TEXT(AP79,"General")</f>
        <v>7514105:TEWS AIG, GRACE</v>
      </c>
      <c r="G79" s="125" t="str">
        <f>$A79&amp;":"&amp;TEXT(AQ79,"General")</f>
        <v>7514105:FRENKEL, LUCIANA</v>
      </c>
      <c r="H79" s="122">
        <v>43055</v>
      </c>
      <c r="I79" s="125">
        <v>0</v>
      </c>
      <c r="J79" s="125">
        <v>18097</v>
      </c>
      <c r="K79" s="123">
        <v>0</v>
      </c>
      <c r="L79" s="123">
        <v>3</v>
      </c>
      <c r="M79" s="123">
        <v>3</v>
      </c>
      <c r="N79" s="123">
        <v>3</v>
      </c>
      <c r="O79" s="123">
        <v>-268268.45</v>
      </c>
      <c r="P79" s="4" t="s">
        <v>503</v>
      </c>
      <c r="Q79" s="123">
        <v>2</v>
      </c>
      <c r="R79" s="122">
        <v>43055.334097222221</v>
      </c>
      <c r="S79" s="4" t="s">
        <v>501</v>
      </c>
      <c r="T79" s="127">
        <v>6832685</v>
      </c>
      <c r="U79" s="4" t="s">
        <v>2</v>
      </c>
      <c r="V79" s="127">
        <v>85984</v>
      </c>
      <c r="W79" s="123">
        <v>3</v>
      </c>
      <c r="Y79" s="123">
        <v>0</v>
      </c>
      <c r="Z79" s="4" t="s">
        <v>490</v>
      </c>
      <c r="AD79" s="4" t="s">
        <v>499</v>
      </c>
      <c r="AE79" s="122">
        <v>43055.628310185188</v>
      </c>
      <c r="AF79" s="4" t="s">
        <v>503</v>
      </c>
      <c r="AH79" s="129" t="s">
        <v>14</v>
      </c>
      <c r="AI79" s="4" t="s">
        <v>523</v>
      </c>
      <c r="AL79" s="123">
        <v>0</v>
      </c>
      <c r="AM79" s="123">
        <v>0</v>
      </c>
      <c r="AP79" s="4" t="s">
        <v>31</v>
      </c>
      <c r="AQ79" s="4" t="s">
        <v>32</v>
      </c>
      <c r="AU79" s="4" t="s">
        <v>496</v>
      </c>
      <c r="AW79" s="4" t="s">
        <v>21</v>
      </c>
      <c r="AY79" s="4" t="s">
        <v>490</v>
      </c>
      <c r="AZ79" s="127">
        <v>28857559</v>
      </c>
      <c r="BA79" s="123">
        <v>0</v>
      </c>
      <c r="BB79" s="123">
        <v>3</v>
      </c>
      <c r="BD79" s="4" t="s">
        <v>490</v>
      </c>
      <c r="BG79" s="4" t="s">
        <v>490</v>
      </c>
      <c r="BH79" s="123">
        <v>99</v>
      </c>
      <c r="BJ79" s="123">
        <v>402</v>
      </c>
      <c r="BK79" s="123">
        <v>4</v>
      </c>
      <c r="BM79" s="4" t="s">
        <v>499</v>
      </c>
      <c r="BN79" s="4" t="s">
        <v>253</v>
      </c>
      <c r="BS79" s="4" t="s">
        <v>490</v>
      </c>
      <c r="BV79" s="4" t="s">
        <v>494</v>
      </c>
      <c r="BX79" s="4" t="s">
        <v>493</v>
      </c>
      <c r="BY79" s="4" t="s">
        <v>492</v>
      </c>
      <c r="CA79" s="4" t="s">
        <v>491</v>
      </c>
      <c r="CC79" s="4" t="s">
        <v>503</v>
      </c>
      <c r="CD79" s="123">
        <v>-268268.45</v>
      </c>
      <c r="CE79" s="4" t="s">
        <v>490</v>
      </c>
      <c r="CH79" s="4" t="s">
        <v>490</v>
      </c>
      <c r="CK79" s="4" t="s">
        <v>20</v>
      </c>
      <c r="CM79" s="122">
        <v>43055.628310185188</v>
      </c>
      <c r="CN79" s="4" t="s">
        <v>21</v>
      </c>
      <c r="CR79" s="122">
        <v>40550</v>
      </c>
      <c r="CS79" s="4" t="s">
        <v>490</v>
      </c>
    </row>
    <row r="80" spans="1:97">
      <c r="A80" s="125">
        <v>7514108</v>
      </c>
      <c r="B80" s="125" t="str">
        <f>A80&amp;":"&amp;TEXT(-1*O80,"#,##0")</f>
        <v>7514108:58,111</v>
      </c>
      <c r="C80" s="125" t="str">
        <f>$A80&amp;":"&amp;TEXT(H80,"MM/DD/YYYY")</f>
        <v>7514108:11/16/2017</v>
      </c>
      <c r="D80" s="125" t="str">
        <f>$A80&amp;":"&amp;TEXT(AH80,"General")</f>
        <v>7514108:XA2460-5</v>
      </c>
      <c r="E80" s="125" t="str">
        <f>$A80&amp;":"&amp;TEXT(AZ80,"General")</f>
        <v>7514108:28855364</v>
      </c>
      <c r="F80" s="125" t="str">
        <f>$A80&amp;":"&amp;TEXT(AP80,"General")</f>
        <v>7514108:ENG, KEITH</v>
      </c>
      <c r="G80" s="125" t="str">
        <f>$A80&amp;":"&amp;TEXT(AQ80,"General")</f>
        <v>7514108:TEWS AIG, GRACE</v>
      </c>
      <c r="H80" s="122">
        <v>43055</v>
      </c>
      <c r="I80" s="125">
        <v>725</v>
      </c>
      <c r="J80" s="125">
        <v>18097</v>
      </c>
      <c r="K80" s="123">
        <v>0</v>
      </c>
      <c r="L80" s="123">
        <v>3</v>
      </c>
      <c r="M80" s="123">
        <v>3</v>
      </c>
      <c r="N80" s="123">
        <v>3</v>
      </c>
      <c r="O80" s="123">
        <v>-58111.07</v>
      </c>
      <c r="P80" s="4" t="s">
        <v>503</v>
      </c>
      <c r="Q80" s="123">
        <v>2</v>
      </c>
      <c r="R80" s="122">
        <v>43055.334097222221</v>
      </c>
      <c r="S80" s="4" t="s">
        <v>501</v>
      </c>
      <c r="T80" s="127">
        <v>6832688</v>
      </c>
      <c r="U80" s="4" t="s">
        <v>537</v>
      </c>
      <c r="V80" s="127">
        <v>85984</v>
      </c>
      <c r="W80" s="123">
        <v>3</v>
      </c>
      <c r="Y80" s="123">
        <v>0</v>
      </c>
      <c r="Z80" s="4" t="s">
        <v>490</v>
      </c>
      <c r="AD80" s="4" t="s">
        <v>499</v>
      </c>
      <c r="AE80" s="122">
        <v>43055.466620370367</v>
      </c>
      <c r="AF80" s="4" t="s">
        <v>506</v>
      </c>
      <c r="AH80" s="129" t="s">
        <v>246</v>
      </c>
      <c r="AI80" s="4" t="s">
        <v>525</v>
      </c>
      <c r="AL80" s="123">
        <v>0</v>
      </c>
      <c r="AM80" s="123">
        <v>0</v>
      </c>
      <c r="AP80" s="4" t="s">
        <v>121</v>
      </c>
      <c r="AQ80" s="4" t="s">
        <v>31</v>
      </c>
      <c r="AU80" s="4" t="s">
        <v>496</v>
      </c>
      <c r="AW80" s="4" t="s">
        <v>21</v>
      </c>
      <c r="AY80" s="4" t="s">
        <v>490</v>
      </c>
      <c r="AZ80" s="127">
        <v>28855364</v>
      </c>
      <c r="BA80" s="123">
        <v>0</v>
      </c>
      <c r="BB80" s="123">
        <v>3</v>
      </c>
      <c r="BD80" s="4" t="s">
        <v>490</v>
      </c>
      <c r="BG80" s="4" t="s">
        <v>490</v>
      </c>
      <c r="BH80" s="123">
        <v>99</v>
      </c>
      <c r="BJ80" s="123">
        <v>2</v>
      </c>
      <c r="BK80" s="123">
        <v>402</v>
      </c>
      <c r="BM80" s="4" t="s">
        <v>499</v>
      </c>
      <c r="BN80" s="4" t="s">
        <v>504</v>
      </c>
      <c r="BS80" s="4" t="s">
        <v>490</v>
      </c>
      <c r="BV80" s="4" t="s">
        <v>494</v>
      </c>
      <c r="BX80" s="4" t="s">
        <v>493</v>
      </c>
      <c r="BY80" s="4" t="s">
        <v>492</v>
      </c>
      <c r="CA80" s="4" t="s">
        <v>491</v>
      </c>
      <c r="CC80" s="4" t="s">
        <v>503</v>
      </c>
      <c r="CD80" s="123">
        <v>-58111.07</v>
      </c>
      <c r="CE80" s="4" t="s">
        <v>490</v>
      </c>
      <c r="CH80" s="4" t="s">
        <v>490</v>
      </c>
      <c r="CI80" s="4" t="s">
        <v>536</v>
      </c>
      <c r="CK80" s="4" t="s">
        <v>20</v>
      </c>
      <c r="CM80" s="122">
        <v>43055.466620370367</v>
      </c>
      <c r="CN80" s="4" t="s">
        <v>21</v>
      </c>
      <c r="CR80" s="122">
        <v>41232</v>
      </c>
      <c r="CS80" s="4" t="s">
        <v>490</v>
      </c>
    </row>
    <row r="81" spans="1:97">
      <c r="A81" s="125">
        <v>7514112</v>
      </c>
      <c r="B81" s="125" t="str">
        <f>A81&amp;":"&amp;TEXT(-1*O81,"#,##0")</f>
        <v>7514112:2,862,759</v>
      </c>
      <c r="C81" s="125" t="str">
        <f>$A81&amp;":"&amp;TEXT(H81,"MM/DD/YYYY")</f>
        <v>7514112:11/16/2017</v>
      </c>
      <c r="D81" s="125" t="str">
        <f>$A81&amp;":"&amp;TEXT(AH81,"General")</f>
        <v>7514112:8611824654</v>
      </c>
      <c r="E81" s="125" t="str">
        <f>$A81&amp;":"&amp;TEXT(AZ81,"General")</f>
        <v>7514112:28855346</v>
      </c>
      <c r="F81" s="125" t="str">
        <f>$A81&amp;":"&amp;TEXT(AP81,"General")</f>
        <v>7514112:ENG, KEITH</v>
      </c>
      <c r="G81" s="125" t="str">
        <f>$A81&amp;":"&amp;TEXT(AQ81,"General")</f>
        <v>7514112:TEWS AIG, GRACE</v>
      </c>
      <c r="H81" s="122">
        <v>43055</v>
      </c>
      <c r="I81" s="125">
        <v>744</v>
      </c>
      <c r="J81" s="125">
        <v>18097</v>
      </c>
      <c r="K81" s="123">
        <v>0</v>
      </c>
      <c r="L81" s="123">
        <v>3</v>
      </c>
      <c r="M81" s="123">
        <v>3</v>
      </c>
      <c r="N81" s="123">
        <v>3</v>
      </c>
      <c r="O81" s="123">
        <v>-2862759.15</v>
      </c>
      <c r="P81" s="4" t="s">
        <v>503</v>
      </c>
      <c r="Q81" s="123">
        <v>3</v>
      </c>
      <c r="R81" s="122">
        <v>43055.334108796298</v>
      </c>
      <c r="S81" s="4" t="s">
        <v>501</v>
      </c>
      <c r="T81" s="127">
        <v>6832692</v>
      </c>
      <c r="U81" s="4" t="s">
        <v>532</v>
      </c>
      <c r="V81" s="127">
        <v>85984</v>
      </c>
      <c r="W81" s="123">
        <v>3</v>
      </c>
      <c r="Y81" s="123">
        <v>0</v>
      </c>
      <c r="Z81" s="4" t="s">
        <v>490</v>
      </c>
      <c r="AD81" s="4" t="s">
        <v>499</v>
      </c>
      <c r="AE81" s="122">
        <v>43055.466319444444</v>
      </c>
      <c r="AF81" s="4" t="s">
        <v>506</v>
      </c>
      <c r="AH81" s="129" t="s">
        <v>243</v>
      </c>
      <c r="AI81" s="4" t="s">
        <v>531</v>
      </c>
      <c r="AL81" s="123">
        <v>0</v>
      </c>
      <c r="AM81" s="123">
        <v>0</v>
      </c>
      <c r="AP81" s="4" t="s">
        <v>121</v>
      </c>
      <c r="AQ81" s="4" t="s">
        <v>31</v>
      </c>
      <c r="AU81" s="4" t="s">
        <v>496</v>
      </c>
      <c r="AW81" s="4" t="s">
        <v>21</v>
      </c>
      <c r="AY81" s="4" t="s">
        <v>490</v>
      </c>
      <c r="AZ81" s="127">
        <v>28855346</v>
      </c>
      <c r="BA81" s="123">
        <v>0</v>
      </c>
      <c r="BB81" s="123">
        <v>3</v>
      </c>
      <c r="BD81" s="4" t="s">
        <v>490</v>
      </c>
      <c r="BG81" s="4" t="s">
        <v>490</v>
      </c>
      <c r="BH81" s="123">
        <v>99</v>
      </c>
      <c r="BJ81" s="123">
        <v>2</v>
      </c>
      <c r="BK81" s="123">
        <v>402</v>
      </c>
      <c r="BM81" s="4" t="s">
        <v>499</v>
      </c>
      <c r="BN81" s="4" t="s">
        <v>504</v>
      </c>
      <c r="BS81" s="4" t="s">
        <v>490</v>
      </c>
      <c r="BV81" s="4" t="s">
        <v>494</v>
      </c>
      <c r="BX81" s="4" t="s">
        <v>493</v>
      </c>
      <c r="BY81" s="4" t="s">
        <v>492</v>
      </c>
      <c r="CA81" s="4" t="s">
        <v>491</v>
      </c>
      <c r="CC81" s="4" t="s">
        <v>503</v>
      </c>
      <c r="CD81" s="123">
        <v>-2862759.15</v>
      </c>
      <c r="CE81" s="4" t="s">
        <v>490</v>
      </c>
      <c r="CH81" s="4" t="s">
        <v>490</v>
      </c>
      <c r="CI81" s="4" t="s">
        <v>530</v>
      </c>
      <c r="CK81" s="4" t="s">
        <v>20</v>
      </c>
      <c r="CM81" s="122">
        <v>43055.466319444444</v>
      </c>
      <c r="CN81" s="4" t="s">
        <v>21</v>
      </c>
      <c r="CR81" s="122">
        <v>41201</v>
      </c>
      <c r="CS81" s="4" t="s">
        <v>490</v>
      </c>
    </row>
    <row r="82" spans="1:97">
      <c r="A82" s="130">
        <v>7514113</v>
      </c>
      <c r="B82" s="125" t="str">
        <f>A82&amp;":"&amp;TEXT(-1*O82,"#,##0")</f>
        <v>7514113:7,757,866</v>
      </c>
      <c r="C82" s="125" t="str">
        <f>$A82&amp;":"&amp;TEXT(H82,"MM/DD/YYYY")</f>
        <v>7514113:11/16/2017</v>
      </c>
      <c r="D82" s="125" t="str">
        <f>$A82&amp;":"&amp;TEXT(AH82,"General")</f>
        <v>7514113:323160387</v>
      </c>
      <c r="E82" s="125" t="str">
        <f>$A82&amp;":"&amp;TEXT(AZ82,"General")</f>
        <v>7514113:28855343</v>
      </c>
      <c r="F82" s="125" t="str">
        <f>$A82&amp;":"&amp;TEXT(AP82,"General")</f>
        <v>7514113:ENG, KEITH</v>
      </c>
      <c r="G82" s="125" t="str">
        <f>$A82&amp;":"&amp;TEXT(AQ82,"General")</f>
        <v>7514113:TEWS AIG, GRACE</v>
      </c>
      <c r="H82" s="131">
        <v>43055</v>
      </c>
      <c r="I82" s="130">
        <v>748</v>
      </c>
      <c r="J82" s="130">
        <v>18097</v>
      </c>
      <c r="K82" s="132">
        <v>0</v>
      </c>
      <c r="L82" s="132">
        <v>3</v>
      </c>
      <c r="M82" s="132">
        <v>3</v>
      </c>
      <c r="N82" s="132">
        <v>3</v>
      </c>
      <c r="O82" s="132">
        <v>-7757865.7199999997</v>
      </c>
      <c r="P82" s="133" t="s">
        <v>503</v>
      </c>
      <c r="Q82" s="132">
        <v>3</v>
      </c>
      <c r="R82" s="131">
        <v>43055.334108796298</v>
      </c>
      <c r="S82" s="133" t="s">
        <v>501</v>
      </c>
      <c r="T82" s="134">
        <v>6832693</v>
      </c>
      <c r="U82" s="133" t="s">
        <v>529</v>
      </c>
      <c r="V82" s="134">
        <v>85984</v>
      </c>
      <c r="W82" s="132">
        <v>3</v>
      </c>
      <c r="X82" s="133"/>
      <c r="Y82" s="132">
        <v>0</v>
      </c>
      <c r="Z82" s="133" t="s">
        <v>490</v>
      </c>
      <c r="AA82" s="133"/>
      <c r="AB82" s="133"/>
      <c r="AC82" s="133"/>
      <c r="AD82" s="133" t="s">
        <v>499</v>
      </c>
      <c r="AE82" s="131">
        <v>43055.466203703705</v>
      </c>
      <c r="AF82" s="133" t="s">
        <v>506</v>
      </c>
      <c r="AG82" s="133"/>
      <c r="AH82" s="145" t="s">
        <v>238</v>
      </c>
      <c r="AI82" s="133" t="s">
        <v>505</v>
      </c>
      <c r="AJ82" s="133"/>
      <c r="AK82" s="133"/>
      <c r="AL82" s="132">
        <v>0</v>
      </c>
      <c r="AM82" s="132">
        <v>0</v>
      </c>
      <c r="AN82" s="133"/>
      <c r="AO82" s="133"/>
      <c r="AP82" s="133" t="s">
        <v>121</v>
      </c>
      <c r="AQ82" s="133" t="s">
        <v>31</v>
      </c>
      <c r="AR82" s="133"/>
      <c r="AS82" s="133"/>
      <c r="AT82" s="133"/>
      <c r="AU82" s="133" t="s">
        <v>496</v>
      </c>
      <c r="AV82" s="133"/>
      <c r="AW82" s="133" t="s">
        <v>21</v>
      </c>
      <c r="AX82" s="133"/>
      <c r="AY82" s="133" t="s">
        <v>490</v>
      </c>
      <c r="AZ82" s="134">
        <v>28855343</v>
      </c>
      <c r="BA82" s="132">
        <v>0</v>
      </c>
      <c r="BB82" s="132">
        <v>3</v>
      </c>
      <c r="BC82" s="133"/>
      <c r="BD82" s="133" t="s">
        <v>490</v>
      </c>
      <c r="BE82" s="133"/>
      <c r="BF82" s="133"/>
      <c r="BG82" s="133" t="s">
        <v>490</v>
      </c>
      <c r="BH82" s="132">
        <v>99</v>
      </c>
      <c r="BI82" s="133"/>
      <c r="BJ82" s="132">
        <v>2</v>
      </c>
      <c r="BK82" s="132">
        <v>402</v>
      </c>
      <c r="BL82" s="133"/>
      <c r="BM82" s="133" t="s">
        <v>499</v>
      </c>
      <c r="BN82" s="133" t="s">
        <v>504</v>
      </c>
      <c r="BO82" s="133"/>
      <c r="BP82" s="133"/>
      <c r="BQ82" s="133"/>
      <c r="BR82" s="133"/>
      <c r="BS82" s="133" t="s">
        <v>490</v>
      </c>
      <c r="BT82" s="133"/>
      <c r="BU82" s="133"/>
      <c r="BV82" s="133" t="s">
        <v>494</v>
      </c>
      <c r="BW82" s="133"/>
      <c r="BX82" s="133" t="s">
        <v>493</v>
      </c>
      <c r="BY82" s="133" t="s">
        <v>492</v>
      </c>
      <c r="BZ82" s="133"/>
      <c r="CA82" s="133" t="s">
        <v>491</v>
      </c>
      <c r="CB82" s="133"/>
      <c r="CC82" s="133" t="s">
        <v>503</v>
      </c>
      <c r="CD82" s="132">
        <v>-7757865.7199999997</v>
      </c>
      <c r="CE82" s="133" t="s">
        <v>490</v>
      </c>
      <c r="CF82" s="133"/>
      <c r="CG82" s="133"/>
      <c r="CH82" s="133" t="s">
        <v>490</v>
      </c>
      <c r="CI82" s="133"/>
      <c r="CJ82" s="133"/>
      <c r="CK82" s="133" t="s">
        <v>20</v>
      </c>
      <c r="CL82" s="133"/>
      <c r="CM82" s="131">
        <v>43055.466203703705</v>
      </c>
      <c r="CN82" s="133" t="s">
        <v>21</v>
      </c>
      <c r="CO82" s="133"/>
      <c r="CP82" s="133"/>
      <c r="CQ82" s="133"/>
      <c r="CR82" s="131">
        <v>41509</v>
      </c>
      <c r="CS82" s="133" t="s">
        <v>490</v>
      </c>
    </row>
    <row r="83" spans="1:97">
      <c r="A83" s="125">
        <v>7514115</v>
      </c>
      <c r="B83" s="125" t="str">
        <f>A83&amp;":"&amp;TEXT(-1*O83,"#,##0")</f>
        <v>7514115:4,747,708</v>
      </c>
      <c r="C83" s="125" t="str">
        <f>$A83&amp;":"&amp;TEXT(H83,"MM/DD/YYYY")</f>
        <v>7514115:11/16/2017</v>
      </c>
      <c r="D83" s="125" t="str">
        <f>$A83&amp;":"&amp;TEXT(AH83,"General")</f>
        <v>7514115:XA3000-6</v>
      </c>
      <c r="E83" s="125" t="str">
        <f>$A83&amp;":"&amp;TEXT(AZ83,"General")</f>
        <v>7514115:28855344</v>
      </c>
      <c r="F83" s="125" t="str">
        <f>$A83&amp;":"&amp;TEXT(AP83,"General")</f>
        <v>7514115:ENG, KEITH</v>
      </c>
      <c r="G83" s="125" t="str">
        <f>$A83&amp;":"&amp;TEXT(AQ83,"General")</f>
        <v>7514115:TEWS AIG, GRACE</v>
      </c>
      <c r="H83" s="122">
        <v>43055</v>
      </c>
      <c r="I83" s="125">
        <v>762</v>
      </c>
      <c r="J83" s="125">
        <v>18097</v>
      </c>
      <c r="K83" s="123">
        <v>0</v>
      </c>
      <c r="L83" s="123">
        <v>3</v>
      </c>
      <c r="M83" s="123">
        <v>3</v>
      </c>
      <c r="N83" s="123">
        <v>3</v>
      </c>
      <c r="O83" s="123">
        <v>-4747707.75</v>
      </c>
      <c r="P83" s="4" t="s">
        <v>503</v>
      </c>
      <c r="Q83" s="123">
        <v>1</v>
      </c>
      <c r="R83" s="122">
        <v>43055.334120370368</v>
      </c>
      <c r="S83" s="4" t="s">
        <v>501</v>
      </c>
      <c r="T83" s="127">
        <v>6832695</v>
      </c>
      <c r="U83" s="4" t="s">
        <v>528</v>
      </c>
      <c r="V83" s="127">
        <v>85984</v>
      </c>
      <c r="W83" s="123">
        <v>3</v>
      </c>
      <c r="Y83" s="123">
        <v>0</v>
      </c>
      <c r="Z83" s="4" t="s">
        <v>490</v>
      </c>
      <c r="AD83" s="4" t="s">
        <v>499</v>
      </c>
      <c r="AE83" s="122">
        <v>43055.466238425928</v>
      </c>
      <c r="AF83" s="4" t="s">
        <v>506</v>
      </c>
      <c r="AH83" s="129" t="s">
        <v>51</v>
      </c>
      <c r="AI83" s="4" t="s">
        <v>525</v>
      </c>
      <c r="AL83" s="123">
        <v>0</v>
      </c>
      <c r="AM83" s="123">
        <v>0</v>
      </c>
      <c r="AP83" s="4" t="s">
        <v>121</v>
      </c>
      <c r="AQ83" s="4" t="s">
        <v>31</v>
      </c>
      <c r="AU83" s="4" t="s">
        <v>496</v>
      </c>
      <c r="AW83" s="4" t="s">
        <v>21</v>
      </c>
      <c r="AY83" s="4" t="s">
        <v>490</v>
      </c>
      <c r="AZ83" s="127">
        <v>28855344</v>
      </c>
      <c r="BA83" s="123">
        <v>0</v>
      </c>
      <c r="BB83" s="123">
        <v>3</v>
      </c>
      <c r="BD83" s="4" t="s">
        <v>490</v>
      </c>
      <c r="BG83" s="4" t="s">
        <v>490</v>
      </c>
      <c r="BH83" s="123">
        <v>99</v>
      </c>
      <c r="BJ83" s="123">
        <v>2</v>
      </c>
      <c r="BK83" s="123">
        <v>402</v>
      </c>
      <c r="BM83" s="4" t="s">
        <v>499</v>
      </c>
      <c r="BN83" s="4" t="s">
        <v>504</v>
      </c>
      <c r="BS83" s="4" t="s">
        <v>490</v>
      </c>
      <c r="BV83" s="4" t="s">
        <v>494</v>
      </c>
      <c r="BX83" s="4" t="s">
        <v>493</v>
      </c>
      <c r="BY83" s="4" t="s">
        <v>492</v>
      </c>
      <c r="CA83" s="4" t="s">
        <v>491</v>
      </c>
      <c r="CC83" s="4" t="s">
        <v>503</v>
      </c>
      <c r="CD83" s="123">
        <v>-4747707.75</v>
      </c>
      <c r="CE83" s="4" t="s">
        <v>490</v>
      </c>
      <c r="CH83" s="4" t="s">
        <v>490</v>
      </c>
      <c r="CI83" s="4" t="s">
        <v>527</v>
      </c>
      <c r="CK83" s="4" t="s">
        <v>20</v>
      </c>
      <c r="CM83" s="122">
        <v>43055.466238425928</v>
      </c>
      <c r="CN83" s="4" t="s">
        <v>21</v>
      </c>
      <c r="CR83" s="122">
        <v>42030</v>
      </c>
      <c r="CS83" s="4" t="s">
        <v>490</v>
      </c>
    </row>
    <row r="84" spans="1:97">
      <c r="A84" s="125">
        <v>7514116</v>
      </c>
      <c r="B84" s="125" t="str">
        <f>A84&amp;":"&amp;TEXT(-1*O84,"#,##0")</f>
        <v>7514116:785,655</v>
      </c>
      <c r="C84" s="125" t="str">
        <f>$A84&amp;":"&amp;TEXT(H84,"MM/DD/YYYY")</f>
        <v>7514116:11/16/2017</v>
      </c>
      <c r="D84" s="125" t="str">
        <f>$A84&amp;":"&amp;TEXT(AH84,"General")</f>
        <v>7514116:L22750-3</v>
      </c>
      <c r="E84" s="125" t="str">
        <f>$A84&amp;":"&amp;TEXT(AZ84,"General")</f>
        <v>7514116:28855351</v>
      </c>
      <c r="F84" s="125" t="str">
        <f>$A84&amp;":"&amp;TEXT(AP84,"General")</f>
        <v>7514116:ENG, KEITH</v>
      </c>
      <c r="G84" s="125" t="str">
        <f>$A84&amp;":"&amp;TEXT(AQ84,"General")</f>
        <v>7514116:TEWS AIG, GRACE</v>
      </c>
      <c r="H84" s="122">
        <v>43055</v>
      </c>
      <c r="I84" s="125">
        <v>766</v>
      </c>
      <c r="J84" s="125">
        <v>18097</v>
      </c>
      <c r="K84" s="123">
        <v>0</v>
      </c>
      <c r="L84" s="123">
        <v>3</v>
      </c>
      <c r="M84" s="123">
        <v>3</v>
      </c>
      <c r="N84" s="123">
        <v>3</v>
      </c>
      <c r="O84" s="123">
        <v>-785654.57</v>
      </c>
      <c r="P84" s="4" t="s">
        <v>503</v>
      </c>
      <c r="Q84" s="123">
        <v>3</v>
      </c>
      <c r="R84" s="122">
        <v>43055.334120370368</v>
      </c>
      <c r="S84" s="4" t="s">
        <v>501</v>
      </c>
      <c r="T84" s="127">
        <v>6832696</v>
      </c>
      <c r="U84" s="4" t="s">
        <v>507</v>
      </c>
      <c r="V84" s="127">
        <v>85984</v>
      </c>
      <c r="W84" s="123">
        <v>3</v>
      </c>
      <c r="Y84" s="123">
        <v>0</v>
      </c>
      <c r="Z84" s="4" t="s">
        <v>490</v>
      </c>
      <c r="AD84" s="4" t="s">
        <v>499</v>
      </c>
      <c r="AE84" s="122">
        <v>43055.466469907406</v>
      </c>
      <c r="AF84" s="4" t="s">
        <v>506</v>
      </c>
      <c r="AH84" s="129" t="s">
        <v>228</v>
      </c>
      <c r="AI84" s="4" t="s">
        <v>505</v>
      </c>
      <c r="AL84" s="123">
        <v>0</v>
      </c>
      <c r="AM84" s="123">
        <v>0</v>
      </c>
      <c r="AP84" s="4" t="s">
        <v>121</v>
      </c>
      <c r="AQ84" s="4" t="s">
        <v>31</v>
      </c>
      <c r="AU84" s="4" t="s">
        <v>496</v>
      </c>
      <c r="AW84" s="4" t="s">
        <v>21</v>
      </c>
      <c r="AY84" s="4" t="s">
        <v>490</v>
      </c>
      <c r="AZ84" s="127">
        <v>28855351</v>
      </c>
      <c r="BA84" s="123">
        <v>0</v>
      </c>
      <c r="BB84" s="123">
        <v>3</v>
      </c>
      <c r="BD84" s="4" t="s">
        <v>490</v>
      </c>
      <c r="BG84" s="4" t="s">
        <v>490</v>
      </c>
      <c r="BH84" s="123">
        <v>99</v>
      </c>
      <c r="BJ84" s="123">
        <v>2</v>
      </c>
      <c r="BK84" s="123">
        <v>402</v>
      </c>
      <c r="BM84" s="4" t="s">
        <v>499</v>
      </c>
      <c r="BN84" s="4" t="s">
        <v>504</v>
      </c>
      <c r="BS84" s="4" t="s">
        <v>490</v>
      </c>
      <c r="BV84" s="4" t="s">
        <v>494</v>
      </c>
      <c r="BX84" s="4" t="s">
        <v>493</v>
      </c>
      <c r="BY84" s="4" t="s">
        <v>492</v>
      </c>
      <c r="CA84" s="4" t="s">
        <v>491</v>
      </c>
      <c r="CC84" s="4" t="s">
        <v>503</v>
      </c>
      <c r="CD84" s="123">
        <v>-785654.57</v>
      </c>
      <c r="CE84" s="4" t="s">
        <v>490</v>
      </c>
      <c r="CH84" s="4" t="s">
        <v>490</v>
      </c>
      <c r="CI84" s="4" t="s">
        <v>502</v>
      </c>
      <c r="CK84" s="4" t="s">
        <v>20</v>
      </c>
      <c r="CM84" s="122">
        <v>43055.466469907406</v>
      </c>
      <c r="CN84" s="4" t="s">
        <v>21</v>
      </c>
      <c r="CR84" s="122">
        <v>41507</v>
      </c>
      <c r="CS84" s="4" t="s">
        <v>490</v>
      </c>
    </row>
    <row r="85" spans="1:97">
      <c r="A85" s="125">
        <v>7514140</v>
      </c>
      <c r="B85" s="125" t="str">
        <f>A85&amp;":"&amp;TEXT(-1*O85,"#,##0")</f>
        <v>7514140:150,000</v>
      </c>
      <c r="C85" s="125" t="str">
        <f>$A85&amp;":"&amp;TEXT(H85,"MM/DD/YYYY")</f>
        <v>7514140:11/16/2017</v>
      </c>
      <c r="D85" s="125" t="str">
        <f>$A85&amp;":"&amp;TEXT(AH85,"General")</f>
        <v>7514140:6290919133</v>
      </c>
      <c r="E85" s="125" t="str">
        <f>$A85&amp;":"&amp;TEXT(AZ85,"General")</f>
        <v>7514140:28856048</v>
      </c>
      <c r="F85" s="125" t="str">
        <f>$A85&amp;":"&amp;TEXT(AP85,"General")</f>
        <v>7514140:STEENHUISEN AIG, ERIC</v>
      </c>
      <c r="G85" s="125" t="str">
        <f>$A85&amp;":"&amp;TEXT(AQ85,"General")</f>
        <v>7514140:TEWS AIG, GRACE</v>
      </c>
      <c r="H85" s="122">
        <v>43055</v>
      </c>
      <c r="I85" s="125">
        <v>718</v>
      </c>
      <c r="J85" s="125">
        <v>10984</v>
      </c>
      <c r="K85" s="123">
        <v>0</v>
      </c>
      <c r="L85" s="123">
        <v>3</v>
      </c>
      <c r="M85" s="123">
        <v>4</v>
      </c>
      <c r="N85" s="123">
        <v>-2</v>
      </c>
      <c r="O85" s="123">
        <v>-150000</v>
      </c>
      <c r="P85" s="4" t="s">
        <v>503</v>
      </c>
      <c r="Q85" s="123">
        <v>1</v>
      </c>
      <c r="R85" s="122">
        <v>43055.371608796297</v>
      </c>
      <c r="S85" s="4" t="s">
        <v>501</v>
      </c>
      <c r="T85" s="127">
        <v>6832720</v>
      </c>
      <c r="U85" s="4" t="s">
        <v>600</v>
      </c>
      <c r="V85" s="127">
        <v>85985</v>
      </c>
      <c r="W85" s="123">
        <v>2</v>
      </c>
      <c r="Y85" s="123">
        <v>0</v>
      </c>
      <c r="Z85" s="4" t="s">
        <v>490</v>
      </c>
      <c r="AD85" s="4" t="s">
        <v>499</v>
      </c>
      <c r="AE85" s="122">
        <v>43055.528645833336</v>
      </c>
      <c r="AF85" s="4" t="s">
        <v>599</v>
      </c>
      <c r="AH85" s="129" t="s">
        <v>87</v>
      </c>
      <c r="AI85" s="4" t="s">
        <v>598</v>
      </c>
      <c r="AL85" s="123">
        <v>0</v>
      </c>
      <c r="AM85" s="123">
        <v>0</v>
      </c>
      <c r="AP85" s="4" t="s">
        <v>63</v>
      </c>
      <c r="AQ85" s="4" t="s">
        <v>31</v>
      </c>
      <c r="AU85" s="4" t="s">
        <v>496</v>
      </c>
      <c r="AW85" s="4" t="s">
        <v>21</v>
      </c>
      <c r="AY85" s="4" t="s">
        <v>490</v>
      </c>
      <c r="AZ85" s="127">
        <v>28856048</v>
      </c>
      <c r="BA85" s="123">
        <v>0</v>
      </c>
      <c r="BB85" s="123">
        <v>3</v>
      </c>
      <c r="BD85" s="4" t="s">
        <v>490</v>
      </c>
      <c r="BG85" s="4" t="s">
        <v>490</v>
      </c>
      <c r="BH85" s="123">
        <v>1</v>
      </c>
      <c r="BJ85" s="123">
        <v>501</v>
      </c>
      <c r="BK85" s="123">
        <v>402</v>
      </c>
      <c r="BM85" s="4" t="s">
        <v>490</v>
      </c>
      <c r="BN85" s="4" t="s">
        <v>597</v>
      </c>
      <c r="BS85" s="4" t="s">
        <v>490</v>
      </c>
      <c r="BV85" s="4" t="s">
        <v>494</v>
      </c>
      <c r="BX85" s="4" t="s">
        <v>493</v>
      </c>
      <c r="BY85" s="4" t="s">
        <v>492</v>
      </c>
      <c r="CA85" s="4" t="s">
        <v>491</v>
      </c>
      <c r="CC85" s="4" t="s">
        <v>503</v>
      </c>
      <c r="CD85" s="123">
        <v>-150000</v>
      </c>
      <c r="CE85" s="4" t="s">
        <v>490</v>
      </c>
      <c r="CH85" s="4" t="s">
        <v>490</v>
      </c>
      <c r="CK85" s="4" t="s">
        <v>20</v>
      </c>
      <c r="CM85" s="122">
        <v>43055.528645833336</v>
      </c>
      <c r="CN85" s="4" t="s">
        <v>21</v>
      </c>
      <c r="CR85" s="122">
        <v>39904</v>
      </c>
      <c r="CS85" s="4" t="s">
        <v>490</v>
      </c>
    </row>
    <row r="86" spans="1:97">
      <c r="A86" s="125">
        <v>7514220</v>
      </c>
      <c r="B86" s="125" t="str">
        <f>A86&amp;":"&amp;TEXT(-1*O86,"#,##0")</f>
        <v>7514220:16,141</v>
      </c>
      <c r="C86" s="125" t="str">
        <f>$A86&amp;":"&amp;TEXT(H86,"MM/DD/YYYY")</f>
        <v>7514220:11/16/2017</v>
      </c>
      <c r="D86" s="125" t="str">
        <f>$A86&amp;":"&amp;TEXT(AH86,"General")</f>
        <v>7514220:13174174</v>
      </c>
      <c r="E86" s="125" t="str">
        <f>$A86&amp;":"&amp;TEXT(AZ86,"General")</f>
        <v>7514220:28853718</v>
      </c>
      <c r="F86" s="125" t="str">
        <f>$A86&amp;":"&amp;TEXT(AP86,"General")</f>
        <v>7514220:TEWS AIG, GRACE</v>
      </c>
      <c r="G86" s="125" t="str">
        <f>$A86&amp;":"&amp;TEXT(AQ86,"General")</f>
        <v>7514220:STEENHUISEN AIG, ERIC</v>
      </c>
      <c r="H86" s="122">
        <v>43055</v>
      </c>
      <c r="I86" s="125">
        <v>726</v>
      </c>
      <c r="J86" s="125">
        <v>19295</v>
      </c>
      <c r="K86" s="123">
        <v>2</v>
      </c>
      <c r="L86" s="123">
        <v>3</v>
      </c>
      <c r="M86" s="123">
        <v>3</v>
      </c>
      <c r="N86" s="123">
        <v>-2</v>
      </c>
      <c r="O86" s="123">
        <v>-16141.09</v>
      </c>
      <c r="P86" s="4" t="s">
        <v>503</v>
      </c>
      <c r="Q86" s="123">
        <v>1</v>
      </c>
      <c r="R86" s="122">
        <v>43055.377627314818</v>
      </c>
      <c r="S86" s="4" t="s">
        <v>501</v>
      </c>
      <c r="T86" s="127">
        <v>6832800</v>
      </c>
      <c r="U86" s="4" t="s">
        <v>8</v>
      </c>
      <c r="V86" s="127">
        <v>85985</v>
      </c>
      <c r="W86" s="123">
        <v>2</v>
      </c>
      <c r="Y86" s="123">
        <v>0</v>
      </c>
      <c r="Z86" s="4" t="s">
        <v>490</v>
      </c>
      <c r="AD86" s="4" t="s">
        <v>499</v>
      </c>
      <c r="AE86" s="122">
        <v>43055.39640046296</v>
      </c>
      <c r="AF86" s="4" t="s">
        <v>535</v>
      </c>
      <c r="AH86" s="129" t="s">
        <v>16</v>
      </c>
      <c r="AI86" s="4" t="s">
        <v>534</v>
      </c>
      <c r="AK86" s="4" t="s">
        <v>499</v>
      </c>
      <c r="AL86" s="123">
        <v>0</v>
      </c>
      <c r="AM86" s="123">
        <v>0</v>
      </c>
      <c r="AO86" s="4" t="s">
        <v>63</v>
      </c>
      <c r="AP86" s="4" t="s">
        <v>31</v>
      </c>
      <c r="AQ86" s="4" t="s">
        <v>63</v>
      </c>
      <c r="AU86" s="4" t="s">
        <v>496</v>
      </c>
      <c r="AW86" s="4" t="s">
        <v>21</v>
      </c>
      <c r="AY86" s="4" t="s">
        <v>490</v>
      </c>
      <c r="AZ86" s="127">
        <v>28853718</v>
      </c>
      <c r="BA86" s="123">
        <v>0</v>
      </c>
      <c r="BB86" s="123">
        <v>3</v>
      </c>
      <c r="BD86" s="4" t="s">
        <v>490</v>
      </c>
      <c r="BG86" s="4" t="s">
        <v>490</v>
      </c>
      <c r="BH86" s="123">
        <v>1</v>
      </c>
      <c r="BI86" s="123">
        <v>501</v>
      </c>
      <c r="BJ86" s="123">
        <v>402</v>
      </c>
      <c r="BK86" s="123">
        <v>501</v>
      </c>
      <c r="BM86" s="4" t="s">
        <v>490</v>
      </c>
      <c r="BN86" s="4" t="s">
        <v>524</v>
      </c>
      <c r="BS86" s="4" t="s">
        <v>490</v>
      </c>
      <c r="BT86" s="123">
        <v>0</v>
      </c>
      <c r="BU86" s="123">
        <v>0</v>
      </c>
      <c r="BV86" s="4" t="s">
        <v>494</v>
      </c>
      <c r="BW86" s="123">
        <v>-1</v>
      </c>
      <c r="BX86" s="4" t="s">
        <v>493</v>
      </c>
      <c r="BY86" s="4" t="s">
        <v>492</v>
      </c>
      <c r="CA86" s="4" t="s">
        <v>491</v>
      </c>
      <c r="CD86" s="123">
        <v>-16139.58</v>
      </c>
      <c r="CE86" s="4" t="s">
        <v>499</v>
      </c>
      <c r="CF86" s="123">
        <v>501</v>
      </c>
      <c r="CG86" s="4" t="s">
        <v>63</v>
      </c>
      <c r="CH86" s="4" t="s">
        <v>499</v>
      </c>
      <c r="CK86" s="4" t="s">
        <v>20</v>
      </c>
      <c r="CM86" s="122">
        <v>43055.39640046296</v>
      </c>
      <c r="CN86" s="4" t="s">
        <v>21</v>
      </c>
      <c r="CR86" s="122">
        <v>41507</v>
      </c>
      <c r="CS86" s="4" t="s">
        <v>490</v>
      </c>
    </row>
    <row r="87" spans="1:97">
      <c r="A87" s="125">
        <v>7514221</v>
      </c>
      <c r="B87" s="125" t="str">
        <f>A87&amp;":"&amp;TEXT(-1*O87,"#,##0")</f>
        <v>7514221:291,911</v>
      </c>
      <c r="C87" s="125" t="str">
        <f>$A87&amp;":"&amp;TEXT(H87,"MM/DD/YYYY")</f>
        <v>7514221:11/16/2017</v>
      </c>
      <c r="D87" s="125" t="str">
        <f>$A87&amp;":"&amp;TEXT(AH87,"General")</f>
        <v>7514221:13174174</v>
      </c>
      <c r="E87" s="125" t="str">
        <f>$A87&amp;":"&amp;TEXT(AZ87,"General")</f>
        <v>7514221:28853719</v>
      </c>
      <c r="F87" s="125" t="str">
        <f>$A87&amp;":"&amp;TEXT(AP87,"General")</f>
        <v>7514221:TEWS AIG, GRACE</v>
      </c>
      <c r="G87" s="125" t="str">
        <f>$A87&amp;":"&amp;TEXT(AQ87,"General")</f>
        <v>7514221:STEENHUISEN AIG, ERIC</v>
      </c>
      <c r="H87" s="122">
        <v>43055</v>
      </c>
      <c r="I87" s="125">
        <v>726</v>
      </c>
      <c r="J87" s="125">
        <v>19293</v>
      </c>
      <c r="K87" s="123">
        <v>2</v>
      </c>
      <c r="L87" s="123">
        <v>3</v>
      </c>
      <c r="M87" s="123">
        <v>3</v>
      </c>
      <c r="N87" s="123">
        <v>-2</v>
      </c>
      <c r="O87" s="123">
        <v>-291911.17</v>
      </c>
      <c r="P87" s="4" t="s">
        <v>503</v>
      </c>
      <c r="Q87" s="123">
        <v>1</v>
      </c>
      <c r="R87" s="122">
        <v>43055.377766203703</v>
      </c>
      <c r="S87" s="4" t="s">
        <v>501</v>
      </c>
      <c r="T87" s="127">
        <v>6832801</v>
      </c>
      <c r="U87" s="4" t="s">
        <v>8</v>
      </c>
      <c r="V87" s="127">
        <v>85984</v>
      </c>
      <c r="W87" s="123">
        <v>2</v>
      </c>
      <c r="Y87" s="123">
        <v>0</v>
      </c>
      <c r="Z87" s="4" t="s">
        <v>490</v>
      </c>
      <c r="AD87" s="4" t="s">
        <v>499</v>
      </c>
      <c r="AE87" s="122">
        <v>43055.39644675926</v>
      </c>
      <c r="AF87" s="4" t="s">
        <v>535</v>
      </c>
      <c r="AH87" s="129" t="s">
        <v>16</v>
      </c>
      <c r="AI87" s="4" t="s">
        <v>534</v>
      </c>
      <c r="AK87" s="4" t="s">
        <v>499</v>
      </c>
      <c r="AL87" s="123">
        <v>0</v>
      </c>
      <c r="AM87" s="123">
        <v>0</v>
      </c>
      <c r="AO87" s="4" t="s">
        <v>63</v>
      </c>
      <c r="AP87" s="4" t="s">
        <v>31</v>
      </c>
      <c r="AQ87" s="4" t="s">
        <v>63</v>
      </c>
      <c r="AU87" s="4" t="s">
        <v>496</v>
      </c>
      <c r="AW87" s="4" t="s">
        <v>21</v>
      </c>
      <c r="AY87" s="4" t="s">
        <v>490</v>
      </c>
      <c r="AZ87" s="127">
        <v>28853719</v>
      </c>
      <c r="BA87" s="123">
        <v>0</v>
      </c>
      <c r="BB87" s="123">
        <v>3</v>
      </c>
      <c r="BD87" s="4" t="s">
        <v>490</v>
      </c>
      <c r="BG87" s="4" t="s">
        <v>490</v>
      </c>
      <c r="BH87" s="123">
        <v>1</v>
      </c>
      <c r="BI87" s="123">
        <v>501</v>
      </c>
      <c r="BJ87" s="123">
        <v>402</v>
      </c>
      <c r="BK87" s="123">
        <v>501</v>
      </c>
      <c r="BM87" s="4" t="s">
        <v>490</v>
      </c>
      <c r="BN87" s="4" t="s">
        <v>524</v>
      </c>
      <c r="BS87" s="4" t="s">
        <v>490</v>
      </c>
      <c r="BT87" s="123">
        <v>0</v>
      </c>
      <c r="BU87" s="123">
        <v>0</v>
      </c>
      <c r="BV87" s="4" t="s">
        <v>494</v>
      </c>
      <c r="BW87" s="123">
        <v>-1</v>
      </c>
      <c r="BX87" s="4" t="s">
        <v>493</v>
      </c>
      <c r="BY87" s="4" t="s">
        <v>492</v>
      </c>
      <c r="CA87" s="4" t="s">
        <v>491</v>
      </c>
      <c r="CD87" s="123">
        <v>-292034.57</v>
      </c>
      <c r="CE87" s="4" t="s">
        <v>499</v>
      </c>
      <c r="CF87" s="123">
        <v>501</v>
      </c>
      <c r="CG87" s="4" t="s">
        <v>63</v>
      </c>
      <c r="CH87" s="4" t="s">
        <v>499</v>
      </c>
      <c r="CK87" s="4" t="s">
        <v>20</v>
      </c>
      <c r="CM87" s="122">
        <v>43055.39644675926</v>
      </c>
      <c r="CN87" s="4" t="s">
        <v>21</v>
      </c>
      <c r="CR87" s="122">
        <v>41232</v>
      </c>
      <c r="CS87" s="4" t="s">
        <v>490</v>
      </c>
    </row>
    <row r="88" spans="1:97">
      <c r="A88" s="125">
        <v>7514222</v>
      </c>
      <c r="B88" s="125" t="str">
        <f>A88&amp;":"&amp;TEXT(-1*O88,"#,##0")</f>
        <v>7514222:92,631</v>
      </c>
      <c r="C88" s="125" t="str">
        <f>$A88&amp;":"&amp;TEXT(H88,"MM/DD/YYYY")</f>
        <v>7514222:11/16/2017</v>
      </c>
      <c r="D88" s="125" t="str">
        <f>$A88&amp;":"&amp;TEXT(AH88,"General")</f>
        <v>7514222:13174174</v>
      </c>
      <c r="E88" s="125" t="str">
        <f>$A88&amp;":"&amp;TEXT(AZ88,"General")</f>
        <v>7514222:28853720</v>
      </c>
      <c r="F88" s="125" t="str">
        <f>$A88&amp;":"&amp;TEXT(AP88,"General")</f>
        <v>7514222:TEWS AIG, GRACE</v>
      </c>
      <c r="G88" s="125" t="str">
        <f>$A88&amp;":"&amp;TEXT(AQ88,"General")</f>
        <v>7514222:STEENHUISEN AIG, ERIC</v>
      </c>
      <c r="H88" s="122">
        <v>43055</v>
      </c>
      <c r="I88" s="125">
        <v>726</v>
      </c>
      <c r="J88" s="125">
        <v>19711</v>
      </c>
      <c r="K88" s="123">
        <v>2</v>
      </c>
      <c r="L88" s="123">
        <v>3</v>
      </c>
      <c r="M88" s="123">
        <v>3</v>
      </c>
      <c r="N88" s="123">
        <v>-2</v>
      </c>
      <c r="O88" s="123">
        <v>-92631.08</v>
      </c>
      <c r="P88" s="4" t="s">
        <v>503</v>
      </c>
      <c r="Q88" s="123">
        <v>1</v>
      </c>
      <c r="R88" s="122">
        <v>43055.377256944441</v>
      </c>
      <c r="S88" s="4" t="s">
        <v>501</v>
      </c>
      <c r="T88" s="127">
        <v>6832802</v>
      </c>
      <c r="U88" s="4" t="s">
        <v>8</v>
      </c>
      <c r="V88" s="127">
        <v>85984</v>
      </c>
      <c r="W88" s="123">
        <v>2</v>
      </c>
      <c r="Y88" s="123">
        <v>0</v>
      </c>
      <c r="Z88" s="4" t="s">
        <v>490</v>
      </c>
      <c r="AD88" s="4" t="s">
        <v>499</v>
      </c>
      <c r="AE88" s="122">
        <v>43055.396481481483</v>
      </c>
      <c r="AF88" s="4" t="s">
        <v>535</v>
      </c>
      <c r="AH88" s="129" t="s">
        <v>16</v>
      </c>
      <c r="AI88" s="4" t="s">
        <v>534</v>
      </c>
      <c r="AL88" s="123">
        <v>0</v>
      </c>
      <c r="AM88" s="123">
        <v>0</v>
      </c>
      <c r="AO88" s="4" t="s">
        <v>533</v>
      </c>
      <c r="AP88" s="4" t="s">
        <v>31</v>
      </c>
      <c r="AQ88" s="4" t="s">
        <v>63</v>
      </c>
      <c r="AU88" s="4" t="s">
        <v>496</v>
      </c>
      <c r="AW88" s="4" t="s">
        <v>21</v>
      </c>
      <c r="AY88" s="4" t="s">
        <v>490</v>
      </c>
      <c r="AZ88" s="127">
        <v>28853720</v>
      </c>
      <c r="BA88" s="123">
        <v>0</v>
      </c>
      <c r="BB88" s="123">
        <v>3</v>
      </c>
      <c r="BD88" s="4" t="s">
        <v>490</v>
      </c>
      <c r="BG88" s="4" t="s">
        <v>490</v>
      </c>
      <c r="BH88" s="123">
        <v>1</v>
      </c>
      <c r="BI88" s="123">
        <v>501</v>
      </c>
      <c r="BJ88" s="123">
        <v>402</v>
      </c>
      <c r="BK88" s="123">
        <v>501</v>
      </c>
      <c r="BM88" s="4" t="s">
        <v>490</v>
      </c>
      <c r="BN88" s="4" t="s">
        <v>524</v>
      </c>
      <c r="BS88" s="4" t="s">
        <v>490</v>
      </c>
      <c r="BV88" s="4" t="s">
        <v>494</v>
      </c>
      <c r="BX88" s="4" t="s">
        <v>493</v>
      </c>
      <c r="BY88" s="4" t="s">
        <v>492</v>
      </c>
      <c r="CA88" s="4" t="s">
        <v>491</v>
      </c>
      <c r="CD88" s="123">
        <v>-92683.97</v>
      </c>
      <c r="CE88" s="4" t="s">
        <v>499</v>
      </c>
      <c r="CF88" s="123">
        <v>501</v>
      </c>
      <c r="CG88" s="4" t="s">
        <v>63</v>
      </c>
      <c r="CH88" s="4" t="s">
        <v>499</v>
      </c>
      <c r="CK88" s="4" t="s">
        <v>20</v>
      </c>
      <c r="CM88" s="122">
        <v>43055.396481481483</v>
      </c>
      <c r="CN88" s="4" t="s">
        <v>21</v>
      </c>
      <c r="CR88" s="122">
        <v>41232</v>
      </c>
      <c r="CS88" s="4" t="s">
        <v>490</v>
      </c>
    </row>
    <row r="89" spans="1:97">
      <c r="A89" s="125">
        <v>7514223</v>
      </c>
      <c r="B89" s="125" t="str">
        <f>A89&amp;":"&amp;TEXT(-1*O89,"#,##0")</f>
        <v>7514223:33,725</v>
      </c>
      <c r="C89" s="125" t="str">
        <f>$A89&amp;":"&amp;TEXT(H89,"MM/DD/YYYY")</f>
        <v>7514223:11/16/2017</v>
      </c>
      <c r="D89" s="125" t="str">
        <f>$A89&amp;":"&amp;TEXT(AH89,"General")</f>
        <v>7514223:13174174</v>
      </c>
      <c r="E89" s="125" t="str">
        <f>$A89&amp;":"&amp;TEXT(AZ89,"General")</f>
        <v>7514223:28853721</v>
      </c>
      <c r="F89" s="125" t="str">
        <f>$A89&amp;":"&amp;TEXT(AP89,"General")</f>
        <v>7514223:TEWS AIG, GRACE</v>
      </c>
      <c r="G89" s="125" t="str">
        <f>$A89&amp;":"&amp;TEXT(AQ89,"General")</f>
        <v>7514223:STEENHUISEN AIG, ERIC</v>
      </c>
      <c r="H89" s="122">
        <v>43055</v>
      </c>
      <c r="I89" s="125">
        <v>726</v>
      </c>
      <c r="J89" s="125">
        <v>20163</v>
      </c>
      <c r="K89" s="123">
        <v>2</v>
      </c>
      <c r="L89" s="123">
        <v>3</v>
      </c>
      <c r="M89" s="123">
        <v>3</v>
      </c>
      <c r="N89" s="123">
        <v>-2</v>
      </c>
      <c r="O89" s="123">
        <v>-33725.29</v>
      </c>
      <c r="P89" s="4" t="s">
        <v>503</v>
      </c>
      <c r="Q89" s="123">
        <v>1</v>
      </c>
      <c r="R89" s="122">
        <v>43055.377962962964</v>
      </c>
      <c r="S89" s="4" t="s">
        <v>501</v>
      </c>
      <c r="T89" s="127">
        <v>6832803</v>
      </c>
      <c r="U89" s="4" t="s">
        <v>8</v>
      </c>
      <c r="V89" s="127">
        <v>85985</v>
      </c>
      <c r="W89" s="123">
        <v>2</v>
      </c>
      <c r="Y89" s="123">
        <v>0</v>
      </c>
      <c r="Z89" s="4" t="s">
        <v>490</v>
      </c>
      <c r="AD89" s="4" t="s">
        <v>499</v>
      </c>
      <c r="AE89" s="122">
        <v>43055.396516203706</v>
      </c>
      <c r="AF89" s="4" t="s">
        <v>535</v>
      </c>
      <c r="AH89" s="129" t="s">
        <v>16</v>
      </c>
      <c r="AI89" s="4" t="s">
        <v>534</v>
      </c>
      <c r="AK89" s="4" t="s">
        <v>499</v>
      </c>
      <c r="AL89" s="123">
        <v>0</v>
      </c>
      <c r="AM89" s="123">
        <v>0</v>
      </c>
      <c r="AO89" s="4" t="s">
        <v>63</v>
      </c>
      <c r="AP89" s="4" t="s">
        <v>31</v>
      </c>
      <c r="AQ89" s="4" t="s">
        <v>63</v>
      </c>
      <c r="AU89" s="4" t="s">
        <v>496</v>
      </c>
      <c r="AW89" s="4" t="s">
        <v>21</v>
      </c>
      <c r="AY89" s="4" t="s">
        <v>490</v>
      </c>
      <c r="AZ89" s="127">
        <v>28853721</v>
      </c>
      <c r="BA89" s="123">
        <v>0</v>
      </c>
      <c r="BB89" s="123">
        <v>3</v>
      </c>
      <c r="BD89" s="4" t="s">
        <v>490</v>
      </c>
      <c r="BG89" s="4" t="s">
        <v>490</v>
      </c>
      <c r="BH89" s="123">
        <v>1</v>
      </c>
      <c r="BI89" s="123">
        <v>501</v>
      </c>
      <c r="BJ89" s="123">
        <v>402</v>
      </c>
      <c r="BK89" s="123">
        <v>501</v>
      </c>
      <c r="BM89" s="4" t="s">
        <v>490</v>
      </c>
      <c r="BN89" s="4" t="s">
        <v>524</v>
      </c>
      <c r="BS89" s="4" t="s">
        <v>490</v>
      </c>
      <c r="BT89" s="123">
        <v>0</v>
      </c>
      <c r="BU89" s="123">
        <v>0</v>
      </c>
      <c r="BV89" s="4" t="s">
        <v>494</v>
      </c>
      <c r="BW89" s="123">
        <v>-1</v>
      </c>
      <c r="BX89" s="4" t="s">
        <v>493</v>
      </c>
      <c r="BY89" s="4" t="s">
        <v>492</v>
      </c>
      <c r="CA89" s="4" t="s">
        <v>491</v>
      </c>
      <c r="CD89" s="123">
        <v>-33745.120000000003</v>
      </c>
      <c r="CE89" s="4" t="s">
        <v>499</v>
      </c>
      <c r="CF89" s="123">
        <v>501</v>
      </c>
      <c r="CG89" s="4" t="s">
        <v>63</v>
      </c>
      <c r="CH89" s="4" t="s">
        <v>499</v>
      </c>
      <c r="CK89" s="4" t="s">
        <v>20</v>
      </c>
      <c r="CM89" s="122">
        <v>43055.396516203706</v>
      </c>
      <c r="CN89" s="4" t="s">
        <v>21</v>
      </c>
      <c r="CR89" s="122">
        <v>41507</v>
      </c>
      <c r="CS89" s="4" t="s">
        <v>490</v>
      </c>
    </row>
    <row r="90" spans="1:97">
      <c r="A90" s="125">
        <v>7514230</v>
      </c>
      <c r="B90" s="125" t="str">
        <f>A90&amp;":"&amp;TEXT(-1*O90,"#,##0")</f>
        <v>7514230:5,390,000</v>
      </c>
      <c r="C90" s="125" t="str">
        <f>$A90&amp;":"&amp;TEXT(H90,"MM/DD/YYYY")</f>
        <v>7514230:11/16/2017</v>
      </c>
      <c r="D90" s="125" t="str">
        <f>$A90&amp;":"&amp;TEXT(AH90,"General")</f>
        <v>7514230:30897541</v>
      </c>
      <c r="E90" s="125" t="str">
        <f>$A90&amp;":"&amp;TEXT(AZ90,"General")</f>
        <v>7514230:28856917</v>
      </c>
      <c r="F90" s="125" t="str">
        <f>$A90&amp;":"&amp;TEXT(AP90,"General")</f>
        <v>7514230:TEWS AIG, GRACE</v>
      </c>
      <c r="G90" s="125" t="str">
        <f>$A90&amp;":"&amp;TEXT(AQ90,"General")</f>
        <v>7514230:FRENKEL, LUCIANA</v>
      </c>
      <c r="H90" s="122">
        <v>43055</v>
      </c>
      <c r="I90" s="125">
        <v>726</v>
      </c>
      <c r="J90" s="125">
        <v>1483</v>
      </c>
      <c r="K90" s="123">
        <v>0</v>
      </c>
      <c r="L90" s="123">
        <v>3</v>
      </c>
      <c r="M90" s="123">
        <v>3</v>
      </c>
      <c r="N90" s="123">
        <v>-2</v>
      </c>
      <c r="O90" s="123">
        <v>-5390000</v>
      </c>
      <c r="P90" s="4" t="s">
        <v>503</v>
      </c>
      <c r="Q90" s="123">
        <v>2</v>
      </c>
      <c r="R90" s="122">
        <v>43055.399340277778</v>
      </c>
      <c r="S90" s="4" t="s">
        <v>501</v>
      </c>
      <c r="T90" s="127">
        <v>6832810</v>
      </c>
      <c r="U90" s="4" t="s">
        <v>526</v>
      </c>
      <c r="V90" s="127">
        <v>85987</v>
      </c>
      <c r="W90" s="123">
        <v>2</v>
      </c>
      <c r="Y90" s="123">
        <v>0</v>
      </c>
      <c r="Z90" s="4" t="s">
        <v>490</v>
      </c>
      <c r="AD90" s="4" t="s">
        <v>499</v>
      </c>
      <c r="AE90" s="122">
        <v>43055.581550925926</v>
      </c>
      <c r="AF90" s="4" t="s">
        <v>503</v>
      </c>
      <c r="AH90" s="129" t="s">
        <v>37</v>
      </c>
      <c r="AI90" s="4" t="s">
        <v>525</v>
      </c>
      <c r="AL90" s="123">
        <v>0</v>
      </c>
      <c r="AM90" s="123">
        <v>0</v>
      </c>
      <c r="AP90" s="4" t="s">
        <v>31</v>
      </c>
      <c r="AQ90" s="4" t="s">
        <v>32</v>
      </c>
      <c r="AU90" s="4" t="s">
        <v>496</v>
      </c>
      <c r="AW90" s="4" t="s">
        <v>21</v>
      </c>
      <c r="AY90" s="4" t="s">
        <v>490</v>
      </c>
      <c r="AZ90" s="127">
        <v>28856917</v>
      </c>
      <c r="BA90" s="123">
        <v>0</v>
      </c>
      <c r="BB90" s="123">
        <v>3</v>
      </c>
      <c r="BD90" s="4" t="s">
        <v>490</v>
      </c>
      <c r="BG90" s="4" t="s">
        <v>490</v>
      </c>
      <c r="BH90" s="123">
        <v>1</v>
      </c>
      <c r="BJ90" s="123">
        <v>402</v>
      </c>
      <c r="BK90" s="123">
        <v>4</v>
      </c>
      <c r="BM90" s="4" t="s">
        <v>490</v>
      </c>
      <c r="BN90" s="4" t="s">
        <v>524</v>
      </c>
      <c r="BS90" s="4" t="s">
        <v>490</v>
      </c>
      <c r="BV90" s="4" t="s">
        <v>494</v>
      </c>
      <c r="BX90" s="4" t="s">
        <v>493</v>
      </c>
      <c r="BY90" s="4" t="s">
        <v>492</v>
      </c>
      <c r="CA90" s="4" t="s">
        <v>491</v>
      </c>
      <c r="CC90" s="4" t="s">
        <v>503</v>
      </c>
      <c r="CD90" s="123">
        <v>-5390000</v>
      </c>
      <c r="CE90" s="4" t="s">
        <v>490</v>
      </c>
      <c r="CH90" s="4" t="s">
        <v>490</v>
      </c>
      <c r="CK90" s="4" t="s">
        <v>20</v>
      </c>
      <c r="CM90" s="122">
        <v>43055.581550925926</v>
      </c>
      <c r="CN90" s="4" t="s">
        <v>21</v>
      </c>
      <c r="CR90" s="122">
        <v>41068</v>
      </c>
      <c r="CS90" s="4" t="s">
        <v>490</v>
      </c>
    </row>
    <row r="91" spans="1:97">
      <c r="A91" s="125">
        <v>7514284</v>
      </c>
      <c r="B91" s="125" t="str">
        <f>A91&amp;":"&amp;TEXT(-1*O91,"#,##0")</f>
        <v>7514284:9,000,000</v>
      </c>
      <c r="C91" s="125" t="str">
        <f>$A91&amp;":"&amp;TEXT(H91,"MM/DD/YYYY")</f>
        <v>7514284:11/16/2017</v>
      </c>
      <c r="D91" s="125" t="str">
        <f>$A91&amp;":"&amp;TEXT(AH91,"General")</f>
        <v>7514284:3111598</v>
      </c>
      <c r="E91" s="125" t="str">
        <f>$A91&amp;":"&amp;TEXT(AZ91,"General")</f>
        <v>7514284:28854213</v>
      </c>
      <c r="F91" s="125" t="str">
        <f>$A91&amp;":"&amp;TEXT(AP91,"General")</f>
        <v>7514284:PAYNE AIG, LISA</v>
      </c>
      <c r="G91" s="125" t="str">
        <f>$A91&amp;":"&amp;TEXT(AQ91,"General")</f>
        <v>7514284:SOLIDA AIG, LUCA</v>
      </c>
      <c r="H91" s="122">
        <v>43055</v>
      </c>
      <c r="I91" s="125">
        <v>770</v>
      </c>
      <c r="J91" s="125">
        <v>20614</v>
      </c>
      <c r="K91" s="123">
        <v>0</v>
      </c>
      <c r="L91" s="123">
        <v>1</v>
      </c>
      <c r="M91" s="123">
        <v>3</v>
      </c>
      <c r="N91" s="123">
        <v>-2</v>
      </c>
      <c r="O91" s="123">
        <v>-9000000</v>
      </c>
      <c r="P91" s="4" t="s">
        <v>522</v>
      </c>
      <c r="Q91" s="123">
        <v>1</v>
      </c>
      <c r="R91" s="122">
        <v>43055.399467592593</v>
      </c>
      <c r="S91" s="4" t="s">
        <v>501</v>
      </c>
      <c r="T91" s="127">
        <v>6832864</v>
      </c>
      <c r="U91" s="4" t="s">
        <v>555</v>
      </c>
      <c r="V91" s="127">
        <v>85987</v>
      </c>
      <c r="W91" s="123">
        <v>2</v>
      </c>
      <c r="Y91" s="123">
        <v>0</v>
      </c>
      <c r="Z91" s="4" t="s">
        <v>490</v>
      </c>
      <c r="AD91" s="4" t="s">
        <v>499</v>
      </c>
      <c r="AE91" s="122">
        <v>43055.406018518515</v>
      </c>
      <c r="AF91" s="4" t="s">
        <v>552</v>
      </c>
      <c r="AH91" s="129" t="s">
        <v>176</v>
      </c>
      <c r="AI91" s="4" t="s">
        <v>534</v>
      </c>
      <c r="AL91" s="123">
        <v>0</v>
      </c>
      <c r="AM91" s="123">
        <v>0</v>
      </c>
      <c r="AP91" s="4" t="s">
        <v>172</v>
      </c>
      <c r="AQ91" s="4" t="s">
        <v>173</v>
      </c>
      <c r="AU91" s="4" t="s">
        <v>496</v>
      </c>
      <c r="AW91" s="4" t="s">
        <v>21</v>
      </c>
      <c r="AY91" s="4" t="s">
        <v>490</v>
      </c>
      <c r="AZ91" s="127">
        <v>28854213</v>
      </c>
      <c r="BA91" s="123">
        <v>0</v>
      </c>
      <c r="BB91" s="123">
        <v>3</v>
      </c>
      <c r="BD91" s="4" t="s">
        <v>490</v>
      </c>
      <c r="BG91" s="4" t="s">
        <v>490</v>
      </c>
      <c r="BH91" s="123">
        <v>1</v>
      </c>
      <c r="BJ91" s="123">
        <v>921</v>
      </c>
      <c r="BK91" s="123">
        <v>861</v>
      </c>
      <c r="BM91" s="4" t="s">
        <v>490</v>
      </c>
      <c r="BN91" s="4" t="s">
        <v>517</v>
      </c>
      <c r="BS91" s="4" t="s">
        <v>490</v>
      </c>
      <c r="BV91" s="4" t="s">
        <v>494</v>
      </c>
      <c r="BX91" s="4" t="s">
        <v>493</v>
      </c>
      <c r="BY91" s="4" t="s">
        <v>492</v>
      </c>
      <c r="CA91" s="4" t="s">
        <v>491</v>
      </c>
      <c r="CC91" s="4" t="s">
        <v>503</v>
      </c>
      <c r="CD91" s="123">
        <v>-9000000</v>
      </c>
      <c r="CE91" s="4" t="s">
        <v>490</v>
      </c>
      <c r="CH91" s="4" t="s">
        <v>490</v>
      </c>
      <c r="CK91" s="4" t="s">
        <v>20</v>
      </c>
      <c r="CM91" s="122">
        <v>43055.406018518515</v>
      </c>
      <c r="CN91" s="4" t="s">
        <v>21</v>
      </c>
      <c r="CR91" s="122">
        <v>43055</v>
      </c>
      <c r="CS91" s="4" t="s">
        <v>490</v>
      </c>
    </row>
    <row r="92" spans="1:97">
      <c r="A92" s="125">
        <v>7514286</v>
      </c>
      <c r="B92" s="125" t="str">
        <f>A92&amp;":"&amp;TEXT(-1*O92,"#,##0")</f>
        <v>7514286:4,500,000</v>
      </c>
      <c r="C92" s="125" t="str">
        <f>$A92&amp;":"&amp;TEXT(H92,"MM/DD/YYYY")</f>
        <v>7514286:11/16/2017</v>
      </c>
      <c r="D92" s="125" t="str">
        <f>$A92&amp;":"&amp;TEXT(AH92,"General")</f>
        <v>7514286:8015872</v>
      </c>
      <c r="E92" s="125" t="str">
        <f>$A92&amp;":"&amp;TEXT(AZ92,"General")</f>
        <v>7514286:28854214</v>
      </c>
      <c r="F92" s="125" t="str">
        <f>$A92&amp;":"&amp;TEXT(AP92,"General")</f>
        <v>7514286:PAYNE AIG, LISA</v>
      </c>
      <c r="G92" s="125" t="str">
        <f>$A92&amp;":"&amp;TEXT(AQ92,"General")</f>
        <v>7514286:SOLIDA AIG, LUCA</v>
      </c>
      <c r="H92" s="122">
        <v>43055</v>
      </c>
      <c r="I92" s="125">
        <v>770</v>
      </c>
      <c r="J92" s="125">
        <v>20619</v>
      </c>
      <c r="K92" s="123">
        <v>2</v>
      </c>
      <c r="L92" s="123">
        <v>1</v>
      </c>
      <c r="M92" s="123">
        <v>3</v>
      </c>
      <c r="N92" s="123">
        <v>-2</v>
      </c>
      <c r="O92" s="123">
        <v>-4500000</v>
      </c>
      <c r="P92" s="4" t="s">
        <v>522</v>
      </c>
      <c r="Q92" s="123">
        <v>1</v>
      </c>
      <c r="R92" s="122">
        <v>43055.39947916667</v>
      </c>
      <c r="S92" s="4" t="s">
        <v>501</v>
      </c>
      <c r="T92" s="127">
        <v>6832866</v>
      </c>
      <c r="U92" s="4" t="s">
        <v>553</v>
      </c>
      <c r="V92" s="127">
        <v>85987</v>
      </c>
      <c r="W92" s="123">
        <v>2</v>
      </c>
      <c r="Y92" s="123">
        <v>0</v>
      </c>
      <c r="Z92" s="4" t="s">
        <v>490</v>
      </c>
      <c r="AD92" s="4" t="s">
        <v>499</v>
      </c>
      <c r="AE92" s="122">
        <v>43055.406053240738</v>
      </c>
      <c r="AF92" s="4" t="s">
        <v>552</v>
      </c>
      <c r="AH92" s="129" t="s">
        <v>191</v>
      </c>
      <c r="AI92" s="4" t="s">
        <v>534</v>
      </c>
      <c r="AL92" s="123">
        <v>0</v>
      </c>
      <c r="AM92" s="123">
        <v>0</v>
      </c>
      <c r="AP92" s="4" t="s">
        <v>172</v>
      </c>
      <c r="AQ92" s="4" t="s">
        <v>173</v>
      </c>
      <c r="AU92" s="4" t="s">
        <v>496</v>
      </c>
      <c r="AW92" s="4" t="s">
        <v>21</v>
      </c>
      <c r="AY92" s="4" t="s">
        <v>490</v>
      </c>
      <c r="AZ92" s="127">
        <v>28854214</v>
      </c>
      <c r="BA92" s="123">
        <v>0</v>
      </c>
      <c r="BB92" s="123">
        <v>3</v>
      </c>
      <c r="BD92" s="4" t="s">
        <v>490</v>
      </c>
      <c r="BG92" s="4" t="s">
        <v>490</v>
      </c>
      <c r="BH92" s="123">
        <v>1</v>
      </c>
      <c r="BJ92" s="123">
        <v>921</v>
      </c>
      <c r="BK92" s="123">
        <v>861</v>
      </c>
      <c r="BM92" s="4" t="s">
        <v>490</v>
      </c>
      <c r="BN92" s="4" t="s">
        <v>517</v>
      </c>
      <c r="BS92" s="4" t="s">
        <v>490</v>
      </c>
      <c r="BV92" s="4" t="s">
        <v>494</v>
      </c>
      <c r="BX92" s="4" t="s">
        <v>493</v>
      </c>
      <c r="BY92" s="4" t="s">
        <v>492</v>
      </c>
      <c r="CA92" s="4" t="s">
        <v>491</v>
      </c>
      <c r="CD92" s="123">
        <v>-4500000</v>
      </c>
      <c r="CE92" s="4" t="s">
        <v>490</v>
      </c>
      <c r="CH92" s="4" t="s">
        <v>490</v>
      </c>
      <c r="CK92" s="4" t="s">
        <v>20</v>
      </c>
      <c r="CM92" s="122">
        <v>43055.406053240738</v>
      </c>
      <c r="CN92" s="4" t="s">
        <v>21</v>
      </c>
      <c r="CR92" s="122">
        <v>43055</v>
      </c>
      <c r="CS92" s="4" t="s">
        <v>490</v>
      </c>
    </row>
    <row r="93" spans="1:97">
      <c r="A93" s="125">
        <v>7514298</v>
      </c>
      <c r="B93" s="125" t="str">
        <f>A93&amp;":"&amp;TEXT(-1*O93,"#,##0")</f>
        <v>7514298:5,000,000</v>
      </c>
      <c r="C93" s="125" t="str">
        <f>$A93&amp;":"&amp;TEXT(H93,"MM/DD/YYYY")</f>
        <v>7514298:11/16/2017</v>
      </c>
      <c r="D93" s="125" t="str">
        <f>$A93&amp;":"&amp;TEXT(AH93,"General")</f>
        <v>7514298:12731770</v>
      </c>
      <c r="E93" s="125" t="str">
        <f>$A93&amp;":"&amp;TEXT(AZ93,"General")</f>
        <v>7514298:28854669</v>
      </c>
      <c r="F93" s="125" t="str">
        <f>$A93&amp;":"&amp;TEXT(AP93,"General")</f>
        <v>7514298:PAYNE AIG, LISA</v>
      </c>
      <c r="G93" s="125" t="str">
        <f>$A93&amp;":"&amp;TEXT(AQ93,"General")</f>
        <v>7514298:SOLIDA AIG, LUCA</v>
      </c>
      <c r="H93" s="122">
        <v>43055</v>
      </c>
      <c r="I93" s="125">
        <v>729</v>
      </c>
      <c r="J93" s="125">
        <v>20614</v>
      </c>
      <c r="K93" s="123">
        <v>0</v>
      </c>
      <c r="L93" s="123">
        <v>1</v>
      </c>
      <c r="M93" s="123">
        <v>3</v>
      </c>
      <c r="N93" s="123">
        <v>-2</v>
      </c>
      <c r="O93" s="123">
        <v>-5000000</v>
      </c>
      <c r="P93" s="4" t="s">
        <v>522</v>
      </c>
      <c r="Q93" s="123">
        <v>1</v>
      </c>
      <c r="R93" s="122">
        <v>43055.40587962963</v>
      </c>
      <c r="S93" s="4" t="s">
        <v>501</v>
      </c>
      <c r="T93" s="127">
        <v>6832878</v>
      </c>
      <c r="U93" s="4" t="s">
        <v>585</v>
      </c>
      <c r="V93" s="127">
        <v>85988</v>
      </c>
      <c r="W93" s="123">
        <v>2</v>
      </c>
      <c r="Y93" s="123">
        <v>0</v>
      </c>
      <c r="Z93" s="4" t="s">
        <v>490</v>
      </c>
      <c r="AD93" s="4" t="s">
        <v>499</v>
      </c>
      <c r="AE93" s="122">
        <v>43055.448518518519</v>
      </c>
      <c r="AF93" s="4" t="s">
        <v>552</v>
      </c>
      <c r="AH93" s="129" t="s">
        <v>181</v>
      </c>
      <c r="AI93" s="4" t="s">
        <v>534</v>
      </c>
      <c r="AL93" s="123">
        <v>0</v>
      </c>
      <c r="AM93" s="123">
        <v>0</v>
      </c>
      <c r="AP93" s="4" t="s">
        <v>172</v>
      </c>
      <c r="AQ93" s="4" t="s">
        <v>173</v>
      </c>
      <c r="AU93" s="4" t="s">
        <v>496</v>
      </c>
      <c r="AW93" s="4" t="s">
        <v>21</v>
      </c>
      <c r="AY93" s="4" t="s">
        <v>490</v>
      </c>
      <c r="AZ93" s="127">
        <v>28854669</v>
      </c>
      <c r="BA93" s="123">
        <v>0</v>
      </c>
      <c r="BB93" s="123">
        <v>3</v>
      </c>
      <c r="BD93" s="4" t="s">
        <v>490</v>
      </c>
      <c r="BG93" s="4" t="s">
        <v>490</v>
      </c>
      <c r="BH93" s="123">
        <v>1</v>
      </c>
      <c r="BJ93" s="123">
        <v>921</v>
      </c>
      <c r="BK93" s="123">
        <v>861</v>
      </c>
      <c r="BM93" s="4" t="s">
        <v>490</v>
      </c>
      <c r="BN93" s="4" t="s">
        <v>517</v>
      </c>
      <c r="BS93" s="4" t="s">
        <v>490</v>
      </c>
      <c r="BV93" s="4" t="s">
        <v>494</v>
      </c>
      <c r="BX93" s="4" t="s">
        <v>493</v>
      </c>
      <c r="BY93" s="4" t="s">
        <v>492</v>
      </c>
      <c r="CA93" s="4" t="s">
        <v>491</v>
      </c>
      <c r="CC93" s="4" t="s">
        <v>503</v>
      </c>
      <c r="CD93" s="123">
        <v>-5000000</v>
      </c>
      <c r="CE93" s="4" t="s">
        <v>490</v>
      </c>
      <c r="CH93" s="4" t="s">
        <v>490</v>
      </c>
      <c r="CK93" s="4" t="s">
        <v>20</v>
      </c>
      <c r="CM93" s="122">
        <v>43055.448518518519</v>
      </c>
      <c r="CN93" s="4" t="s">
        <v>21</v>
      </c>
      <c r="CR93" s="122">
        <v>43055</v>
      </c>
      <c r="CS93" s="4" t="s">
        <v>490</v>
      </c>
    </row>
    <row r="94" spans="1:97">
      <c r="A94" s="125">
        <v>7514309</v>
      </c>
      <c r="B94" s="125" t="str">
        <f>A94&amp;":"&amp;TEXT(-1*O94,"#,##0")</f>
        <v>7514309:1,000,000</v>
      </c>
      <c r="C94" s="125" t="str">
        <f>$A94&amp;":"&amp;TEXT(H94,"MM/DD/YYYY")</f>
        <v>7514309:11/16/2017</v>
      </c>
      <c r="D94" s="125" t="str">
        <f>$A94&amp;":"&amp;TEXT(AH94,"General")</f>
        <v>7514309:3111598</v>
      </c>
      <c r="E94" s="125" t="str">
        <f>$A94&amp;":"&amp;TEXT(AZ94,"General")</f>
        <v>7514309:28854670</v>
      </c>
      <c r="F94" s="125" t="str">
        <f>$A94&amp;":"&amp;TEXT(AP94,"General")</f>
        <v>7514309:PAYNE AIG, LISA</v>
      </c>
      <c r="G94" s="125" t="str">
        <f>$A94&amp;":"&amp;TEXT(AQ94,"General")</f>
        <v>7514309:SOLIDA AIG, LUCA</v>
      </c>
      <c r="H94" s="122">
        <v>43055</v>
      </c>
      <c r="I94" s="125">
        <v>770</v>
      </c>
      <c r="J94" s="125">
        <v>20614</v>
      </c>
      <c r="K94" s="123">
        <v>0</v>
      </c>
      <c r="L94" s="123">
        <v>1</v>
      </c>
      <c r="M94" s="123">
        <v>3</v>
      </c>
      <c r="N94" s="123">
        <v>-2</v>
      </c>
      <c r="O94" s="123">
        <v>-1000000</v>
      </c>
      <c r="P94" s="4" t="s">
        <v>522</v>
      </c>
      <c r="Q94" s="123">
        <v>1</v>
      </c>
      <c r="R94" s="122">
        <v>43055.435081018521</v>
      </c>
      <c r="S94" s="4" t="s">
        <v>501</v>
      </c>
      <c r="T94" s="127">
        <v>6832889</v>
      </c>
      <c r="U94" s="4" t="s">
        <v>555</v>
      </c>
      <c r="V94" s="127">
        <v>85992</v>
      </c>
      <c r="W94" s="123">
        <v>2</v>
      </c>
      <c r="Y94" s="123">
        <v>0</v>
      </c>
      <c r="Z94" s="4" t="s">
        <v>490</v>
      </c>
      <c r="AD94" s="4" t="s">
        <v>499</v>
      </c>
      <c r="AE94" s="122">
        <v>43055.448553240742</v>
      </c>
      <c r="AF94" s="4" t="s">
        <v>552</v>
      </c>
      <c r="AH94" s="129" t="s">
        <v>176</v>
      </c>
      <c r="AI94" s="4" t="s">
        <v>534</v>
      </c>
      <c r="AL94" s="123">
        <v>0</v>
      </c>
      <c r="AM94" s="123">
        <v>0</v>
      </c>
      <c r="AP94" s="4" t="s">
        <v>172</v>
      </c>
      <c r="AQ94" s="4" t="s">
        <v>173</v>
      </c>
      <c r="AU94" s="4" t="s">
        <v>496</v>
      </c>
      <c r="AW94" s="4" t="s">
        <v>21</v>
      </c>
      <c r="AY94" s="4" t="s">
        <v>490</v>
      </c>
      <c r="AZ94" s="127">
        <v>28854670</v>
      </c>
      <c r="BA94" s="123">
        <v>0</v>
      </c>
      <c r="BB94" s="123">
        <v>3</v>
      </c>
      <c r="BD94" s="4" t="s">
        <v>490</v>
      </c>
      <c r="BG94" s="4" t="s">
        <v>490</v>
      </c>
      <c r="BH94" s="123">
        <v>1</v>
      </c>
      <c r="BJ94" s="123">
        <v>921</v>
      </c>
      <c r="BK94" s="123">
        <v>861</v>
      </c>
      <c r="BM94" s="4" t="s">
        <v>490</v>
      </c>
      <c r="BN94" s="4" t="s">
        <v>517</v>
      </c>
      <c r="BS94" s="4" t="s">
        <v>490</v>
      </c>
      <c r="BV94" s="4" t="s">
        <v>494</v>
      </c>
      <c r="BX94" s="4" t="s">
        <v>493</v>
      </c>
      <c r="BY94" s="4" t="s">
        <v>492</v>
      </c>
      <c r="CA94" s="4" t="s">
        <v>491</v>
      </c>
      <c r="CC94" s="4" t="s">
        <v>503</v>
      </c>
      <c r="CD94" s="123">
        <v>-1000000</v>
      </c>
      <c r="CE94" s="4" t="s">
        <v>490</v>
      </c>
      <c r="CH94" s="4" t="s">
        <v>490</v>
      </c>
      <c r="CK94" s="4" t="s">
        <v>20</v>
      </c>
      <c r="CM94" s="122">
        <v>43055.448553240742</v>
      </c>
      <c r="CN94" s="4" t="s">
        <v>21</v>
      </c>
      <c r="CR94" s="122">
        <v>43055</v>
      </c>
      <c r="CS94" s="4" t="s">
        <v>490</v>
      </c>
    </row>
    <row r="95" spans="1:97">
      <c r="A95" s="125">
        <v>7514311</v>
      </c>
      <c r="B95" s="125" t="str">
        <f>A95&amp;":"&amp;TEXT(-1*O95,"#,##0")</f>
        <v>7514311:5,000,000</v>
      </c>
      <c r="C95" s="125" t="str">
        <f>$A95&amp;":"&amp;TEXT(H95,"MM/DD/YYYY")</f>
        <v>7514311:11/16/2017</v>
      </c>
      <c r="D95" s="125" t="str">
        <f>$A95&amp;":"&amp;TEXT(AH95,"General")</f>
        <v>7514311:P66375-1</v>
      </c>
      <c r="E95" s="125" t="str">
        <f>$A95&amp;":"&amp;TEXT(AZ95,"General")</f>
        <v>7514311:28856650</v>
      </c>
      <c r="F95" s="125" t="str">
        <f>$A95&amp;":"&amp;TEXT(AP95,"General")</f>
        <v>7514311:TEWS AIG, GRACE</v>
      </c>
      <c r="G95" s="125" t="str">
        <f>$A95&amp;":"&amp;TEXT(AQ95,"General")</f>
        <v>7514311:FRENKEL, LUCIANA</v>
      </c>
      <c r="H95" s="122">
        <v>43055</v>
      </c>
      <c r="I95" s="125">
        <v>0</v>
      </c>
      <c r="J95" s="125">
        <v>425</v>
      </c>
      <c r="K95" s="123">
        <v>0</v>
      </c>
      <c r="O95" s="123">
        <v>-5000000</v>
      </c>
      <c r="R95" s="122">
        <v>43055.435578703706</v>
      </c>
      <c r="S95" s="4" t="s">
        <v>501</v>
      </c>
      <c r="T95" s="127">
        <v>6832891</v>
      </c>
      <c r="U95" s="4" t="s">
        <v>706</v>
      </c>
      <c r="V95" s="127"/>
      <c r="Z95" s="4" t="s">
        <v>490</v>
      </c>
      <c r="AD95" s="4" t="s">
        <v>499</v>
      </c>
      <c r="AE95" s="122">
        <v>43055.562013888892</v>
      </c>
      <c r="AF95" s="4" t="s">
        <v>513</v>
      </c>
      <c r="AG95" s="4" t="s">
        <v>499</v>
      </c>
      <c r="AH95" s="129" t="s">
        <v>161</v>
      </c>
      <c r="AI95" s="4" t="s">
        <v>525</v>
      </c>
      <c r="AK95" s="4" t="s">
        <v>499</v>
      </c>
      <c r="AO95" s="4" t="s">
        <v>32</v>
      </c>
      <c r="AP95" s="4" t="s">
        <v>31</v>
      </c>
      <c r="AQ95" s="4" t="s">
        <v>32</v>
      </c>
      <c r="AS95" s="123">
        <v>4583</v>
      </c>
      <c r="AU95" s="4" t="s">
        <v>496</v>
      </c>
      <c r="AV95" s="4" t="s">
        <v>32</v>
      </c>
      <c r="AZ95" s="127">
        <v>28856650</v>
      </c>
      <c r="BI95" s="123">
        <v>4</v>
      </c>
      <c r="BJ95" s="123">
        <v>402</v>
      </c>
      <c r="BK95" s="123">
        <v>4</v>
      </c>
      <c r="BM95" s="4" t="s">
        <v>490</v>
      </c>
      <c r="BN95" s="4" t="s">
        <v>504</v>
      </c>
      <c r="BS95" s="4" t="s">
        <v>490</v>
      </c>
      <c r="BT95" s="123">
        <v>0</v>
      </c>
      <c r="BU95" s="123">
        <v>0</v>
      </c>
      <c r="BW95" s="123">
        <v>-1</v>
      </c>
      <c r="CA95" s="4" t="s">
        <v>491</v>
      </c>
      <c r="CK95" s="4" t="s">
        <v>20</v>
      </c>
      <c r="CM95" s="122">
        <v>43055.562013888892</v>
      </c>
      <c r="CS95" s="4" t="s">
        <v>499</v>
      </c>
    </row>
    <row r="96" spans="1:97">
      <c r="A96" s="125">
        <v>7514312</v>
      </c>
      <c r="B96" s="125" t="str">
        <f>A96&amp;":"&amp;TEXT(-1*O96,"#,##0")</f>
        <v>7514312:700,000</v>
      </c>
      <c r="C96" s="125" t="str">
        <f>$A96&amp;":"&amp;TEXT(H96,"MM/DD/YYYY")</f>
        <v>7514312:11/16/2017</v>
      </c>
      <c r="D96" s="125" t="str">
        <f>$A96&amp;":"&amp;TEXT(AH96,"General")</f>
        <v>7514312:8900416130</v>
      </c>
      <c r="E96" s="125" t="str">
        <f>$A96&amp;":"&amp;TEXT(AZ96,"General")</f>
        <v>7514312:28856647</v>
      </c>
      <c r="F96" s="125" t="str">
        <f>$A96&amp;":"&amp;TEXT(AP96,"General")</f>
        <v>7514312:TEWS AIG, GRACE</v>
      </c>
      <c r="G96" s="125" t="str">
        <f>$A96&amp;":"&amp;TEXT(AQ96,"General")</f>
        <v>7514312:FRENKEL, LUCIANA</v>
      </c>
      <c r="H96" s="122">
        <v>43055</v>
      </c>
      <c r="I96" s="125">
        <v>6</v>
      </c>
      <c r="J96" s="125"/>
      <c r="K96" s="123">
        <v>0</v>
      </c>
      <c r="L96" s="123">
        <v>1</v>
      </c>
      <c r="M96" s="123">
        <v>1</v>
      </c>
      <c r="O96" s="123">
        <v>-700000</v>
      </c>
      <c r="R96" s="122">
        <v>43055.435914351852</v>
      </c>
      <c r="S96" s="4" t="s">
        <v>501</v>
      </c>
      <c r="T96" s="127">
        <v>6832892</v>
      </c>
      <c r="U96" s="4" t="s">
        <v>705</v>
      </c>
      <c r="V96" s="127"/>
      <c r="Z96" s="4" t="s">
        <v>490</v>
      </c>
      <c r="AD96" s="4" t="s">
        <v>499</v>
      </c>
      <c r="AE96" s="122">
        <v>43055.561921296299</v>
      </c>
      <c r="AF96" s="4" t="s">
        <v>513</v>
      </c>
      <c r="AG96" s="4" t="s">
        <v>499</v>
      </c>
      <c r="AH96" s="129" t="s">
        <v>157</v>
      </c>
      <c r="AI96" s="4" t="s">
        <v>523</v>
      </c>
      <c r="AK96" s="4" t="s">
        <v>499</v>
      </c>
      <c r="AP96" s="4" t="s">
        <v>31</v>
      </c>
      <c r="AQ96" s="4" t="s">
        <v>32</v>
      </c>
      <c r="AU96" s="4" t="s">
        <v>496</v>
      </c>
      <c r="AZ96" s="127">
        <v>28856647</v>
      </c>
      <c r="BD96" s="4" t="s">
        <v>499</v>
      </c>
      <c r="BJ96" s="123">
        <v>402</v>
      </c>
      <c r="BK96" s="123">
        <v>4</v>
      </c>
      <c r="BN96" s="4" t="s">
        <v>253</v>
      </c>
      <c r="CA96" s="4" t="s">
        <v>491</v>
      </c>
      <c r="CK96" s="4" t="s">
        <v>20</v>
      </c>
      <c r="CM96" s="122">
        <v>43055.561921296299</v>
      </c>
      <c r="CS96" s="4" t="s">
        <v>499</v>
      </c>
    </row>
    <row r="97" spans="1:97">
      <c r="A97" s="125">
        <v>7514313</v>
      </c>
      <c r="B97" s="125" t="str">
        <f>A97&amp;":"&amp;TEXT(-1*O97,"#,##0")</f>
        <v>7514313:2,599,888</v>
      </c>
      <c r="C97" s="125" t="str">
        <f>$A97&amp;":"&amp;TEXT(H97,"MM/DD/YYYY")</f>
        <v>7514313:11/16/2017</v>
      </c>
      <c r="D97" s="125" t="str">
        <f>$A97&amp;":"&amp;TEXT(AH97,"General")</f>
        <v>7514313:L22738-3</v>
      </c>
      <c r="E97" s="125" t="str">
        <f>$A97&amp;":"&amp;TEXT(AZ97,"General")</f>
        <v>7514313:28855348</v>
      </c>
      <c r="F97" s="125" t="str">
        <f>$A97&amp;":"&amp;TEXT(AP97,"General")</f>
        <v>7514313:ENG, KEITH</v>
      </c>
      <c r="G97" s="125" t="str">
        <f>$A97&amp;":"&amp;TEXT(AQ97,"General")</f>
        <v>7514313:TEWS AIG, GRACE</v>
      </c>
      <c r="H97" s="122">
        <v>43055</v>
      </c>
      <c r="I97" s="125">
        <v>728</v>
      </c>
      <c r="J97" s="125">
        <v>19989</v>
      </c>
      <c r="K97" s="123">
        <v>0</v>
      </c>
      <c r="O97" s="123">
        <v>-2599888.48</v>
      </c>
      <c r="R97" s="122">
        <v>43055.440706018519</v>
      </c>
      <c r="S97" s="4" t="s">
        <v>501</v>
      </c>
      <c r="T97" s="127">
        <v>6832893</v>
      </c>
      <c r="U97" s="4" t="s">
        <v>739</v>
      </c>
      <c r="V97" s="127"/>
      <c r="Z97" s="4" t="s">
        <v>490</v>
      </c>
      <c r="AD97" s="4" t="s">
        <v>499</v>
      </c>
      <c r="AE97" s="122">
        <v>43055.466354166667</v>
      </c>
      <c r="AF97" s="4" t="s">
        <v>506</v>
      </c>
      <c r="AG97" s="4" t="s">
        <v>499</v>
      </c>
      <c r="AH97" s="129" t="s">
        <v>153</v>
      </c>
      <c r="AI97" s="4" t="s">
        <v>505</v>
      </c>
      <c r="AK97" s="4" t="s">
        <v>499</v>
      </c>
      <c r="AO97" s="4" t="s">
        <v>31</v>
      </c>
      <c r="AP97" s="4" t="s">
        <v>121</v>
      </c>
      <c r="AQ97" s="4" t="s">
        <v>31</v>
      </c>
      <c r="AS97" s="123">
        <v>4370</v>
      </c>
      <c r="AU97" s="4" t="s">
        <v>496</v>
      </c>
      <c r="AV97" s="4" t="s">
        <v>31</v>
      </c>
      <c r="AZ97" s="127">
        <v>28855348</v>
      </c>
      <c r="BI97" s="123">
        <v>402</v>
      </c>
      <c r="BJ97" s="123">
        <v>2</v>
      </c>
      <c r="BK97" s="123">
        <v>402</v>
      </c>
      <c r="BM97" s="4" t="s">
        <v>490</v>
      </c>
      <c r="BN97" s="4" t="s">
        <v>504</v>
      </c>
      <c r="BS97" s="4" t="s">
        <v>490</v>
      </c>
      <c r="BT97" s="123">
        <v>0</v>
      </c>
      <c r="BU97" s="123">
        <v>0</v>
      </c>
      <c r="BW97" s="123">
        <v>-1</v>
      </c>
      <c r="CA97" s="4" t="s">
        <v>491</v>
      </c>
      <c r="CK97" s="4" t="s">
        <v>20</v>
      </c>
      <c r="CM97" s="122">
        <v>43055.466354166667</v>
      </c>
      <c r="CS97" s="4" t="s">
        <v>499</v>
      </c>
    </row>
    <row r="98" spans="1:97">
      <c r="A98" s="125">
        <v>7514314</v>
      </c>
      <c r="B98" s="125" t="str">
        <f>A98&amp;":"&amp;TEXT(-1*O98,"#,##0")</f>
        <v>7514314:153,600</v>
      </c>
      <c r="C98" s="125" t="str">
        <f>$A98&amp;":"&amp;TEXT(H98,"MM/DD/YYYY")</f>
        <v>7514314:11/16/2017</v>
      </c>
      <c r="D98" s="125" t="str">
        <f>$A98&amp;":"&amp;TEXT(AH98,"General")</f>
        <v>7514314:L66535-6</v>
      </c>
      <c r="E98" s="125" t="str">
        <f>$A98&amp;":"&amp;TEXT(AZ98,"General")</f>
        <v>7514314:28855353</v>
      </c>
      <c r="F98" s="125" t="str">
        <f>$A98&amp;":"&amp;TEXT(AP98,"General")</f>
        <v>7514314:ENG, KEITH</v>
      </c>
      <c r="G98" s="125" t="str">
        <f>$A98&amp;":"&amp;TEXT(AQ98,"General")</f>
        <v>7514314:TEWS AIG, GRACE</v>
      </c>
      <c r="H98" s="122">
        <v>43055</v>
      </c>
      <c r="I98" s="125">
        <v>788</v>
      </c>
      <c r="J98" s="125">
        <v>20294</v>
      </c>
      <c r="K98" s="123">
        <v>0</v>
      </c>
      <c r="O98" s="123">
        <v>-153600</v>
      </c>
      <c r="R98" s="122">
        <v>43055.441631944443</v>
      </c>
      <c r="S98" s="4" t="s">
        <v>501</v>
      </c>
      <c r="T98" s="127">
        <v>6832894</v>
      </c>
      <c r="U98" s="4" t="s">
        <v>738</v>
      </c>
      <c r="V98" s="127"/>
      <c r="Z98" s="4" t="s">
        <v>490</v>
      </c>
      <c r="AD98" s="4" t="s">
        <v>499</v>
      </c>
      <c r="AE98" s="122">
        <v>43055.466550925928</v>
      </c>
      <c r="AF98" s="4" t="s">
        <v>506</v>
      </c>
      <c r="AG98" s="4" t="s">
        <v>499</v>
      </c>
      <c r="AH98" s="129" t="s">
        <v>147</v>
      </c>
      <c r="AI98" s="4" t="s">
        <v>505</v>
      </c>
      <c r="AK98" s="4" t="s">
        <v>499</v>
      </c>
      <c r="AO98" s="4" t="s">
        <v>31</v>
      </c>
      <c r="AP98" s="4" t="s">
        <v>121</v>
      </c>
      <c r="AQ98" s="4" t="s">
        <v>31</v>
      </c>
      <c r="AS98" s="123">
        <v>4377</v>
      </c>
      <c r="AU98" s="4" t="s">
        <v>496</v>
      </c>
      <c r="AV98" s="4" t="s">
        <v>31</v>
      </c>
      <c r="AZ98" s="127">
        <v>28855353</v>
      </c>
      <c r="BI98" s="123">
        <v>402</v>
      </c>
      <c r="BJ98" s="123">
        <v>2</v>
      </c>
      <c r="BK98" s="123">
        <v>402</v>
      </c>
      <c r="BM98" s="4" t="s">
        <v>490</v>
      </c>
      <c r="BN98" s="4" t="s">
        <v>504</v>
      </c>
      <c r="BS98" s="4" t="s">
        <v>490</v>
      </c>
      <c r="BT98" s="123">
        <v>0</v>
      </c>
      <c r="BU98" s="123">
        <v>0</v>
      </c>
      <c r="BW98" s="123">
        <v>-1</v>
      </c>
      <c r="CA98" s="4" t="s">
        <v>491</v>
      </c>
      <c r="CK98" s="4" t="s">
        <v>20</v>
      </c>
      <c r="CM98" s="122">
        <v>43055.466550925928</v>
      </c>
      <c r="CS98" s="4" t="s">
        <v>499</v>
      </c>
    </row>
    <row r="99" spans="1:97">
      <c r="A99" s="125">
        <v>7514315</v>
      </c>
      <c r="B99" s="125" t="str">
        <f>A99&amp;":"&amp;TEXT(-1*O99,"#,##0")</f>
        <v>7514315:9,600</v>
      </c>
      <c r="C99" s="125" t="str">
        <f>$A99&amp;":"&amp;TEXT(H99,"MM/DD/YYYY")</f>
        <v>7514315:11/16/2017</v>
      </c>
      <c r="D99" s="125" t="str">
        <f>$A99&amp;":"&amp;TEXT(AH99,"General")</f>
        <v>7514315:L66535-6</v>
      </c>
      <c r="E99" s="125" t="str">
        <f>$A99&amp;":"&amp;TEXT(AZ99,"General")</f>
        <v>7514315:28855365</v>
      </c>
      <c r="F99" s="125" t="str">
        <f>$A99&amp;":"&amp;TEXT(AP99,"General")</f>
        <v>7514315:ENG, KEITH</v>
      </c>
      <c r="G99" s="125" t="str">
        <f>$A99&amp;":"&amp;TEXT(AQ99,"General")</f>
        <v>7514315:TEWS AIG, GRACE</v>
      </c>
      <c r="H99" s="122">
        <v>43055</v>
      </c>
      <c r="I99" s="125">
        <v>788</v>
      </c>
      <c r="J99" s="125">
        <v>20295</v>
      </c>
      <c r="K99" s="123">
        <v>0</v>
      </c>
      <c r="O99" s="123">
        <v>-9600</v>
      </c>
      <c r="R99" s="122">
        <v>43055.441921296297</v>
      </c>
      <c r="S99" s="4" t="s">
        <v>501</v>
      </c>
      <c r="T99" s="127">
        <v>6832895</v>
      </c>
      <c r="U99" s="4" t="s">
        <v>738</v>
      </c>
      <c r="V99" s="127"/>
      <c r="Z99" s="4" t="s">
        <v>490</v>
      </c>
      <c r="AD99" s="4" t="s">
        <v>499</v>
      </c>
      <c r="AE99" s="122">
        <v>43055.46665509259</v>
      </c>
      <c r="AF99" s="4" t="s">
        <v>506</v>
      </c>
      <c r="AG99" s="4" t="s">
        <v>499</v>
      </c>
      <c r="AH99" s="129" t="s">
        <v>147</v>
      </c>
      <c r="AI99" s="4" t="s">
        <v>505</v>
      </c>
      <c r="AK99" s="4" t="s">
        <v>499</v>
      </c>
      <c r="AO99" s="4" t="s">
        <v>31</v>
      </c>
      <c r="AP99" s="4" t="s">
        <v>121</v>
      </c>
      <c r="AQ99" s="4" t="s">
        <v>31</v>
      </c>
      <c r="AS99" s="123">
        <v>4378</v>
      </c>
      <c r="AU99" s="4" t="s">
        <v>496</v>
      </c>
      <c r="AV99" s="4" t="s">
        <v>31</v>
      </c>
      <c r="AZ99" s="127">
        <v>28855365</v>
      </c>
      <c r="BI99" s="123">
        <v>402</v>
      </c>
      <c r="BJ99" s="123">
        <v>2</v>
      </c>
      <c r="BK99" s="123">
        <v>402</v>
      </c>
      <c r="BM99" s="4" t="s">
        <v>490</v>
      </c>
      <c r="BN99" s="4" t="s">
        <v>504</v>
      </c>
      <c r="BS99" s="4" t="s">
        <v>490</v>
      </c>
      <c r="BT99" s="123">
        <v>0</v>
      </c>
      <c r="BU99" s="123">
        <v>0</v>
      </c>
      <c r="BW99" s="123">
        <v>-1</v>
      </c>
      <c r="CA99" s="4" t="s">
        <v>491</v>
      </c>
      <c r="CK99" s="4" t="s">
        <v>20</v>
      </c>
      <c r="CM99" s="122">
        <v>43055.46665509259</v>
      </c>
      <c r="CS99" s="4" t="s">
        <v>499</v>
      </c>
    </row>
    <row r="100" spans="1:97">
      <c r="A100" s="125">
        <v>7514316</v>
      </c>
      <c r="B100" s="125" t="str">
        <f>A100&amp;":"&amp;TEXT(-1*O100,"#,##0")</f>
        <v>7514316:124,800</v>
      </c>
      <c r="C100" s="125" t="str">
        <f>$A100&amp;":"&amp;TEXT(H100,"MM/DD/YYYY")</f>
        <v>7514316:11/16/2017</v>
      </c>
      <c r="D100" s="125" t="str">
        <f>$A100&amp;":"&amp;TEXT(AH100,"General")</f>
        <v>7514316:L66534-6</v>
      </c>
      <c r="E100" s="125" t="str">
        <f>$A100&amp;":"&amp;TEXT(AZ100,"General")</f>
        <v>7514316:28855363</v>
      </c>
      <c r="F100" s="125" t="str">
        <f>$A100&amp;":"&amp;TEXT(AP100,"General")</f>
        <v>7514316:ENG, KEITH</v>
      </c>
      <c r="G100" s="125" t="str">
        <f>$A100&amp;":"&amp;TEXT(AQ100,"General")</f>
        <v>7514316:TEWS AIG, GRACE</v>
      </c>
      <c r="H100" s="122">
        <v>43055</v>
      </c>
      <c r="I100" s="125">
        <v>766</v>
      </c>
      <c r="J100" s="125">
        <v>19985</v>
      </c>
      <c r="K100" s="123">
        <v>0</v>
      </c>
      <c r="O100" s="123">
        <v>-124800</v>
      </c>
      <c r="R100" s="122">
        <v>43055.442175925928</v>
      </c>
      <c r="S100" s="4" t="s">
        <v>501</v>
      </c>
      <c r="T100" s="127">
        <v>6832896</v>
      </c>
      <c r="U100" s="4" t="s">
        <v>737</v>
      </c>
      <c r="V100" s="127"/>
      <c r="Z100" s="4" t="s">
        <v>490</v>
      </c>
      <c r="AD100" s="4" t="s">
        <v>499</v>
      </c>
      <c r="AE100" s="122">
        <v>43055.466585648152</v>
      </c>
      <c r="AF100" s="4" t="s">
        <v>506</v>
      </c>
      <c r="AG100" s="4" t="s">
        <v>499</v>
      </c>
      <c r="AH100" s="129" t="s">
        <v>140</v>
      </c>
      <c r="AI100" s="4" t="s">
        <v>505</v>
      </c>
      <c r="AK100" s="4" t="s">
        <v>499</v>
      </c>
      <c r="AO100" s="4" t="s">
        <v>31</v>
      </c>
      <c r="AP100" s="4" t="s">
        <v>121</v>
      </c>
      <c r="AQ100" s="4" t="s">
        <v>31</v>
      </c>
      <c r="AS100" s="123">
        <v>4380</v>
      </c>
      <c r="AU100" s="4" t="s">
        <v>496</v>
      </c>
      <c r="AV100" s="4" t="s">
        <v>31</v>
      </c>
      <c r="AZ100" s="127">
        <v>28855363</v>
      </c>
      <c r="BI100" s="123">
        <v>402</v>
      </c>
      <c r="BJ100" s="123">
        <v>2</v>
      </c>
      <c r="BK100" s="123">
        <v>402</v>
      </c>
      <c r="BM100" s="4" t="s">
        <v>490</v>
      </c>
      <c r="BN100" s="4" t="s">
        <v>504</v>
      </c>
      <c r="BS100" s="4" t="s">
        <v>490</v>
      </c>
      <c r="BT100" s="123">
        <v>0</v>
      </c>
      <c r="BU100" s="123">
        <v>0</v>
      </c>
      <c r="BW100" s="123">
        <v>-1</v>
      </c>
      <c r="CA100" s="4" t="s">
        <v>491</v>
      </c>
      <c r="CK100" s="4" t="s">
        <v>20</v>
      </c>
      <c r="CM100" s="122">
        <v>43055.466585648152</v>
      </c>
      <c r="CS100" s="4" t="s">
        <v>499</v>
      </c>
    </row>
    <row r="101" spans="1:97">
      <c r="A101" s="125">
        <v>7514322</v>
      </c>
      <c r="B101" s="125" t="str">
        <f>A101&amp;":"&amp;TEXT(-1*O101,"#,##0")</f>
        <v>7514322:3,859,009</v>
      </c>
      <c r="C101" s="125" t="str">
        <f>$A101&amp;":"&amp;TEXT(H101,"MM/DD/YYYY")</f>
        <v>7514322:11/16/2017</v>
      </c>
      <c r="D101" s="125" t="str">
        <f>$A101&amp;":"&amp;TEXT(AH101,"General")</f>
        <v>7514322:30897541</v>
      </c>
      <c r="E101" s="125" t="str">
        <f>$A101&amp;":"&amp;TEXT(AZ101,"General")</f>
        <v>7514322:28856919</v>
      </c>
      <c r="F101" s="125" t="str">
        <f>$A101&amp;":"&amp;TEXT(AP101,"General")</f>
        <v>7514322:TEWS AIG, GRACE</v>
      </c>
      <c r="G101" s="125" t="str">
        <f>$A101&amp;":"&amp;TEXT(AQ101,"General")</f>
        <v>7514322:FRENKEL, LUCIANA</v>
      </c>
      <c r="H101" s="122">
        <v>43055</v>
      </c>
      <c r="I101" s="125">
        <v>726</v>
      </c>
      <c r="J101" s="125">
        <v>162</v>
      </c>
      <c r="K101" s="123">
        <v>0</v>
      </c>
      <c r="L101" s="123">
        <v>3</v>
      </c>
      <c r="M101" s="123">
        <v>4</v>
      </c>
      <c r="N101" s="123">
        <v>-2</v>
      </c>
      <c r="O101" s="123">
        <v>-3859008.84</v>
      </c>
      <c r="P101" s="4" t="s">
        <v>503</v>
      </c>
      <c r="Q101" s="123">
        <v>2</v>
      </c>
      <c r="R101" s="122">
        <v>43055.443530092591</v>
      </c>
      <c r="S101" s="4" t="s">
        <v>501</v>
      </c>
      <c r="T101" s="127">
        <v>6832902</v>
      </c>
      <c r="U101" s="4" t="s">
        <v>526</v>
      </c>
      <c r="V101" s="127">
        <v>85993</v>
      </c>
      <c r="W101" s="123">
        <v>2</v>
      </c>
      <c r="Y101" s="123">
        <v>0</v>
      </c>
      <c r="Z101" s="4" t="s">
        <v>490</v>
      </c>
      <c r="AD101" s="4" t="s">
        <v>499</v>
      </c>
      <c r="AE101" s="122">
        <v>43055.581620370373</v>
      </c>
      <c r="AF101" s="4" t="s">
        <v>503</v>
      </c>
      <c r="AH101" s="129" t="s">
        <v>37</v>
      </c>
      <c r="AI101" s="4" t="s">
        <v>525</v>
      </c>
      <c r="AL101" s="123">
        <v>0</v>
      </c>
      <c r="AM101" s="123">
        <v>0</v>
      </c>
      <c r="AP101" s="4" t="s">
        <v>31</v>
      </c>
      <c r="AQ101" s="4" t="s">
        <v>32</v>
      </c>
      <c r="AU101" s="4" t="s">
        <v>496</v>
      </c>
      <c r="AW101" s="4" t="s">
        <v>21</v>
      </c>
      <c r="AY101" s="4" t="s">
        <v>490</v>
      </c>
      <c r="AZ101" s="127">
        <v>28856919</v>
      </c>
      <c r="BA101" s="123">
        <v>0</v>
      </c>
      <c r="BB101" s="123">
        <v>3</v>
      </c>
      <c r="BD101" s="4" t="s">
        <v>490</v>
      </c>
      <c r="BG101" s="4" t="s">
        <v>490</v>
      </c>
      <c r="BH101" s="123">
        <v>1</v>
      </c>
      <c r="BJ101" s="123">
        <v>402</v>
      </c>
      <c r="BK101" s="123">
        <v>4</v>
      </c>
      <c r="BM101" s="4" t="s">
        <v>490</v>
      </c>
      <c r="BN101" s="4" t="s">
        <v>524</v>
      </c>
      <c r="BS101" s="4" t="s">
        <v>490</v>
      </c>
      <c r="BV101" s="4" t="s">
        <v>494</v>
      </c>
      <c r="BX101" s="4" t="s">
        <v>493</v>
      </c>
      <c r="BY101" s="4" t="s">
        <v>492</v>
      </c>
      <c r="CA101" s="4" t="s">
        <v>491</v>
      </c>
      <c r="CC101" s="4" t="s">
        <v>503</v>
      </c>
      <c r="CD101" s="123">
        <v>-3859008.84</v>
      </c>
      <c r="CE101" s="4" t="s">
        <v>490</v>
      </c>
      <c r="CH101" s="4" t="s">
        <v>490</v>
      </c>
      <c r="CK101" s="4" t="s">
        <v>20</v>
      </c>
      <c r="CM101" s="122">
        <v>43055.581620370373</v>
      </c>
      <c r="CN101" s="4" t="s">
        <v>21</v>
      </c>
      <c r="CR101" s="122">
        <v>41068</v>
      </c>
      <c r="CS101" s="4" t="s">
        <v>490</v>
      </c>
    </row>
    <row r="102" spans="1:97">
      <c r="A102" s="125">
        <v>7514353</v>
      </c>
      <c r="B102" s="125" t="str">
        <f>A102&amp;":"&amp;TEXT(-1*O102,"#,##0")</f>
        <v>7514353:890,000</v>
      </c>
      <c r="C102" s="125" t="str">
        <f>$A102&amp;":"&amp;TEXT(H102,"MM/DD/YYYY")</f>
        <v>7514353:11/16/2017</v>
      </c>
      <c r="D102" s="125" t="str">
        <f>$A102&amp;":"&amp;TEXT(AH102,"General")</f>
        <v>7514353:30897541</v>
      </c>
      <c r="E102" s="125" t="str">
        <f>$A102&amp;":"&amp;TEXT(AZ102,"General")</f>
        <v>7514353:28856928</v>
      </c>
      <c r="F102" s="125" t="str">
        <f>$A102&amp;":"&amp;TEXT(AP102,"General")</f>
        <v>7514353:TEWS AIG, GRACE</v>
      </c>
      <c r="G102" s="125" t="str">
        <f>$A102&amp;":"&amp;TEXT(AQ102,"General")</f>
        <v>7514353:FRENKEL, LUCIANA</v>
      </c>
      <c r="H102" s="122">
        <v>43055</v>
      </c>
      <c r="I102" s="125">
        <v>726</v>
      </c>
      <c r="J102" s="125">
        <v>353</v>
      </c>
      <c r="K102" s="123">
        <v>0</v>
      </c>
      <c r="L102" s="123">
        <v>5</v>
      </c>
      <c r="M102" s="123">
        <v>3</v>
      </c>
      <c r="N102" s="123">
        <v>-2</v>
      </c>
      <c r="O102" s="123">
        <v>-890000</v>
      </c>
      <c r="P102" s="4" t="s">
        <v>503</v>
      </c>
      <c r="Q102" s="123">
        <v>1</v>
      </c>
      <c r="R102" s="122">
        <v>43055.453217592592</v>
      </c>
      <c r="S102" s="4" t="s">
        <v>501</v>
      </c>
      <c r="T102" s="127">
        <v>6832933</v>
      </c>
      <c r="U102" s="4" t="s">
        <v>526</v>
      </c>
      <c r="V102" s="127">
        <v>85994</v>
      </c>
      <c r="W102" s="123">
        <v>2</v>
      </c>
      <c r="Y102" s="123">
        <v>0</v>
      </c>
      <c r="Z102" s="4" t="s">
        <v>490</v>
      </c>
      <c r="AD102" s="4" t="s">
        <v>499</v>
      </c>
      <c r="AE102" s="122">
        <v>43055.581875000003</v>
      </c>
      <c r="AF102" s="4" t="s">
        <v>503</v>
      </c>
      <c r="AH102" s="129" t="s">
        <v>37</v>
      </c>
      <c r="AI102" s="4" t="s">
        <v>525</v>
      </c>
      <c r="AL102" s="123">
        <v>0</v>
      </c>
      <c r="AM102" s="123">
        <v>0</v>
      </c>
      <c r="AP102" s="4" t="s">
        <v>31</v>
      </c>
      <c r="AQ102" s="4" t="s">
        <v>32</v>
      </c>
      <c r="AU102" s="4" t="s">
        <v>496</v>
      </c>
      <c r="AW102" s="4" t="s">
        <v>21</v>
      </c>
      <c r="AY102" s="4" t="s">
        <v>490</v>
      </c>
      <c r="AZ102" s="127">
        <v>28856928</v>
      </c>
      <c r="BA102" s="123">
        <v>0</v>
      </c>
      <c r="BB102" s="123">
        <v>3</v>
      </c>
      <c r="BD102" s="4" t="s">
        <v>490</v>
      </c>
      <c r="BG102" s="4" t="s">
        <v>490</v>
      </c>
      <c r="BH102" s="123">
        <v>1</v>
      </c>
      <c r="BJ102" s="123">
        <v>402</v>
      </c>
      <c r="BK102" s="123">
        <v>4</v>
      </c>
      <c r="BM102" s="4" t="s">
        <v>490</v>
      </c>
      <c r="BN102" s="4" t="s">
        <v>524</v>
      </c>
      <c r="BS102" s="4" t="s">
        <v>490</v>
      </c>
      <c r="BV102" s="4" t="s">
        <v>494</v>
      </c>
      <c r="BX102" s="4" t="s">
        <v>493</v>
      </c>
      <c r="BY102" s="4" t="s">
        <v>492</v>
      </c>
      <c r="CA102" s="4" t="s">
        <v>491</v>
      </c>
      <c r="CC102" s="4" t="s">
        <v>503</v>
      </c>
      <c r="CD102" s="123">
        <v>-890000</v>
      </c>
      <c r="CE102" s="4" t="s">
        <v>490</v>
      </c>
      <c r="CH102" s="4" t="s">
        <v>490</v>
      </c>
      <c r="CK102" s="4" t="s">
        <v>20</v>
      </c>
      <c r="CM102" s="122">
        <v>43055.581875000003</v>
      </c>
      <c r="CN102" s="4" t="s">
        <v>21</v>
      </c>
      <c r="CR102" s="122">
        <v>42930</v>
      </c>
      <c r="CS102" s="4" t="s">
        <v>490</v>
      </c>
    </row>
    <row r="103" spans="1:97">
      <c r="A103" s="125">
        <v>7514360</v>
      </c>
      <c r="B103" s="125" t="str">
        <f>A103&amp;":"&amp;TEXT(-1*O103,"#,##0")</f>
        <v>7514360:3,917,795</v>
      </c>
      <c r="C103" s="125" t="str">
        <f>$A103&amp;":"&amp;TEXT(H103,"MM/DD/YYYY")</f>
        <v>7514360:11/17/2017</v>
      </c>
      <c r="D103" s="125" t="str">
        <f>$A103&amp;":"&amp;TEXT(AH103,"General")</f>
        <v>7514360:13402762</v>
      </c>
      <c r="E103" s="125" t="str">
        <f>$A103&amp;":"&amp;TEXT(AZ103,"General")</f>
        <v>7514360:28857587</v>
      </c>
      <c r="F103" s="125" t="str">
        <f>$A103&amp;":"&amp;TEXT(AP103,"General")</f>
        <v>7514360:ENG, KEITH</v>
      </c>
      <c r="G103" s="125" t="str">
        <f>$A103&amp;":"&amp;TEXT(AQ103,"General")</f>
        <v>7514360:STEENHUISEN AIG, ERIC</v>
      </c>
      <c r="H103" s="122">
        <v>43056</v>
      </c>
      <c r="I103" s="125">
        <v>726</v>
      </c>
      <c r="J103" s="125">
        <v>425</v>
      </c>
      <c r="K103" s="123">
        <v>21</v>
      </c>
      <c r="L103" s="123">
        <v>1</v>
      </c>
      <c r="M103" s="123">
        <v>2</v>
      </c>
      <c r="N103" s="123">
        <v>1</v>
      </c>
      <c r="O103" s="123">
        <v>-3917795.11</v>
      </c>
      <c r="P103" s="4" t="s">
        <v>547</v>
      </c>
      <c r="Q103" s="123">
        <v>6</v>
      </c>
      <c r="R103" s="122">
        <v>43055.453229166669</v>
      </c>
      <c r="S103" s="4" t="s">
        <v>501</v>
      </c>
      <c r="T103" s="127">
        <v>6832940</v>
      </c>
      <c r="U103" s="4" t="s">
        <v>10</v>
      </c>
      <c r="V103" s="127">
        <v>85994</v>
      </c>
      <c r="W103" s="123">
        <v>1</v>
      </c>
      <c r="Y103" s="123">
        <v>0</v>
      </c>
      <c r="Z103" s="4" t="s">
        <v>490</v>
      </c>
      <c r="AD103" s="4" t="s">
        <v>499</v>
      </c>
      <c r="AE103" s="122">
        <v>43055.629525462966</v>
      </c>
      <c r="AF103" s="4" t="s">
        <v>544</v>
      </c>
      <c r="AH103" s="129" t="s">
        <v>17</v>
      </c>
      <c r="AI103" s="4" t="s">
        <v>534</v>
      </c>
      <c r="AL103" s="123">
        <v>0</v>
      </c>
      <c r="AM103" s="123">
        <v>0</v>
      </c>
      <c r="AP103" s="4" t="s">
        <v>121</v>
      </c>
      <c r="AQ103" s="4" t="s">
        <v>63</v>
      </c>
      <c r="AU103" s="4" t="s">
        <v>496</v>
      </c>
      <c r="AW103" s="4" t="s">
        <v>21</v>
      </c>
      <c r="AY103" s="4" t="s">
        <v>499</v>
      </c>
      <c r="AZ103" s="127">
        <v>28857587</v>
      </c>
      <c r="BA103" s="123">
        <v>0</v>
      </c>
      <c r="BB103" s="123">
        <v>1</v>
      </c>
      <c r="BD103" s="4" t="s">
        <v>490</v>
      </c>
      <c r="BG103" s="4" t="s">
        <v>490</v>
      </c>
      <c r="BH103" s="123">
        <v>99</v>
      </c>
      <c r="BJ103" s="123">
        <v>2</v>
      </c>
      <c r="BK103" s="123">
        <v>501</v>
      </c>
      <c r="BM103" s="4" t="s">
        <v>490</v>
      </c>
      <c r="BN103" s="4" t="s">
        <v>524</v>
      </c>
      <c r="BS103" s="4" t="s">
        <v>490</v>
      </c>
      <c r="BV103" s="4" t="s">
        <v>494</v>
      </c>
      <c r="BX103" s="4" t="s">
        <v>493</v>
      </c>
      <c r="BY103" s="4" t="s">
        <v>492</v>
      </c>
      <c r="CA103" s="4" t="s">
        <v>491</v>
      </c>
      <c r="CD103" s="123">
        <v>-3917795.11</v>
      </c>
      <c r="CE103" s="4" t="s">
        <v>490</v>
      </c>
      <c r="CH103" s="4" t="s">
        <v>490</v>
      </c>
      <c r="CK103" s="4" t="s">
        <v>20</v>
      </c>
      <c r="CM103" s="122">
        <v>43055.629525462966</v>
      </c>
      <c r="CN103" s="4" t="s">
        <v>543</v>
      </c>
      <c r="CR103" s="122">
        <v>43055</v>
      </c>
      <c r="CS103" s="4" t="s">
        <v>490</v>
      </c>
    </row>
    <row r="104" spans="1:97">
      <c r="A104" s="125">
        <v>7514364</v>
      </c>
      <c r="B104" s="125" t="str">
        <f>A104&amp;":"&amp;TEXT(-1*O104,"#,##0")</f>
        <v>7514364:4,320,000</v>
      </c>
      <c r="C104" s="125" t="str">
        <f>$A104&amp;":"&amp;TEXT(H104,"MM/DD/YYYY")</f>
        <v>7514364:11/17/2017</v>
      </c>
      <c r="D104" s="125" t="str">
        <f>$A104&amp;":"&amp;TEXT(AH104,"General")</f>
        <v>7514364:13402762</v>
      </c>
      <c r="E104" s="125" t="str">
        <f>$A104&amp;":"&amp;TEXT(AZ104,"General")</f>
        <v>7514364:28857547</v>
      </c>
      <c r="F104" s="125" t="str">
        <f>$A104&amp;":"&amp;TEXT(AP104,"General")</f>
        <v>7514364:ENG, KEITH</v>
      </c>
      <c r="G104" s="125" t="str">
        <f>$A104&amp;":"&amp;TEXT(AQ104,"General")</f>
        <v>7514364:STEENHUISEN AIG, ERIC</v>
      </c>
      <c r="H104" s="122">
        <v>43056</v>
      </c>
      <c r="I104" s="125">
        <v>726</v>
      </c>
      <c r="J104" s="125">
        <v>453</v>
      </c>
      <c r="K104" s="123">
        <v>21</v>
      </c>
      <c r="L104" s="123">
        <v>3</v>
      </c>
      <c r="M104" s="123">
        <v>3</v>
      </c>
      <c r="N104" s="123">
        <v>-2</v>
      </c>
      <c r="O104" s="123">
        <v>-4320000</v>
      </c>
      <c r="P104" s="4" t="s">
        <v>503</v>
      </c>
      <c r="Q104" s="123">
        <v>1</v>
      </c>
      <c r="R104" s="122">
        <v>43055.453229166669</v>
      </c>
      <c r="S104" s="4" t="s">
        <v>501</v>
      </c>
      <c r="T104" s="127">
        <v>6832944</v>
      </c>
      <c r="U104" s="4" t="s">
        <v>10</v>
      </c>
      <c r="V104" s="127">
        <v>85994</v>
      </c>
      <c r="W104" s="123">
        <v>2</v>
      </c>
      <c r="Y104" s="123">
        <v>0</v>
      </c>
      <c r="Z104" s="4" t="s">
        <v>490</v>
      </c>
      <c r="AD104" s="4" t="s">
        <v>499</v>
      </c>
      <c r="AE104" s="122">
        <v>43055.627233796295</v>
      </c>
      <c r="AF104" s="4" t="s">
        <v>503</v>
      </c>
      <c r="AH104" s="129" t="s">
        <v>17</v>
      </c>
      <c r="AI104" s="4" t="s">
        <v>534</v>
      </c>
      <c r="AL104" s="123">
        <v>0</v>
      </c>
      <c r="AM104" s="123">
        <v>0</v>
      </c>
      <c r="AP104" s="4" t="s">
        <v>121</v>
      </c>
      <c r="AQ104" s="4" t="s">
        <v>63</v>
      </c>
      <c r="AU104" s="4" t="s">
        <v>496</v>
      </c>
      <c r="AW104" s="4" t="s">
        <v>21</v>
      </c>
      <c r="AY104" s="4" t="s">
        <v>490</v>
      </c>
      <c r="AZ104" s="127">
        <v>28857547</v>
      </c>
      <c r="BA104" s="123">
        <v>0</v>
      </c>
      <c r="BB104" s="123">
        <v>3</v>
      </c>
      <c r="BD104" s="4" t="s">
        <v>490</v>
      </c>
      <c r="BG104" s="4" t="s">
        <v>490</v>
      </c>
      <c r="BH104" s="123">
        <v>1</v>
      </c>
      <c r="BJ104" s="123">
        <v>2</v>
      </c>
      <c r="BK104" s="123">
        <v>501</v>
      </c>
      <c r="BM104" s="4" t="s">
        <v>490</v>
      </c>
      <c r="BN104" s="4" t="s">
        <v>524</v>
      </c>
      <c r="BS104" s="4" t="s">
        <v>490</v>
      </c>
      <c r="BV104" s="4" t="s">
        <v>494</v>
      </c>
      <c r="BX104" s="4" t="s">
        <v>493</v>
      </c>
      <c r="BY104" s="4" t="s">
        <v>492</v>
      </c>
      <c r="CA104" s="4" t="s">
        <v>491</v>
      </c>
      <c r="CD104" s="123">
        <v>-4320000</v>
      </c>
      <c r="CE104" s="4" t="s">
        <v>490</v>
      </c>
      <c r="CH104" s="4" t="s">
        <v>490</v>
      </c>
      <c r="CK104" s="4" t="s">
        <v>20</v>
      </c>
      <c r="CM104" s="122">
        <v>43055.627233796295</v>
      </c>
      <c r="CN104" s="4" t="s">
        <v>21</v>
      </c>
      <c r="CR104" s="122">
        <v>41232</v>
      </c>
      <c r="CS104" s="4" t="s">
        <v>490</v>
      </c>
    </row>
    <row r="105" spans="1:97">
      <c r="A105" s="125">
        <v>7514375</v>
      </c>
      <c r="B105" s="125" t="str">
        <f>A105&amp;":"&amp;TEXT(-1*O105,"#,##0")</f>
        <v>7514375:42,760</v>
      </c>
      <c r="C105" s="125" t="str">
        <f>$A105&amp;":"&amp;TEXT(H105,"MM/DD/YYYY")</f>
        <v>7514375:11/17/2017</v>
      </c>
      <c r="D105" s="125" t="str">
        <f>$A105&amp;":"&amp;TEXT(AH105,"General")</f>
        <v>7514375:90089710</v>
      </c>
      <c r="E105" s="125" t="str">
        <f>$A105&amp;":"&amp;TEXT(AZ105,"General")</f>
        <v>7514375:28857539</v>
      </c>
      <c r="F105" s="125" t="str">
        <f>$A105&amp;":"&amp;TEXT(AP105,"General")</f>
        <v>7514375:ENG, KEITH</v>
      </c>
      <c r="G105" s="125" t="str">
        <f>$A105&amp;":"&amp;TEXT(AQ105,"General")</f>
        <v>7514375:STEENHUISEN AIG, ERIC</v>
      </c>
      <c r="H105" s="122">
        <v>43056</v>
      </c>
      <c r="I105" s="125">
        <v>0</v>
      </c>
      <c r="J105" s="125">
        <v>18097</v>
      </c>
      <c r="K105" s="123">
        <v>21</v>
      </c>
      <c r="L105" s="123">
        <v>1</v>
      </c>
      <c r="M105" s="123">
        <v>1</v>
      </c>
      <c r="N105" s="123">
        <v>3</v>
      </c>
      <c r="O105" s="123">
        <v>-42759.56</v>
      </c>
      <c r="P105" s="4" t="s">
        <v>542</v>
      </c>
      <c r="Q105" s="123">
        <v>1</v>
      </c>
      <c r="R105" s="122">
        <v>43055.453263888892</v>
      </c>
      <c r="S105" s="4" t="s">
        <v>501</v>
      </c>
      <c r="T105" s="127">
        <v>6832955</v>
      </c>
      <c r="U105" s="4" t="s">
        <v>511</v>
      </c>
      <c r="V105" s="127">
        <v>85994</v>
      </c>
      <c r="W105" s="123">
        <v>3</v>
      </c>
      <c r="Y105" s="123">
        <v>0</v>
      </c>
      <c r="Z105" s="4" t="s">
        <v>490</v>
      </c>
      <c r="AD105" s="4" t="s">
        <v>499</v>
      </c>
      <c r="AE105" s="122">
        <v>43055.626608796294</v>
      </c>
      <c r="AF105" s="4" t="s">
        <v>548</v>
      </c>
      <c r="AH105" s="129" t="s">
        <v>510</v>
      </c>
      <c r="AI105" s="4" t="s">
        <v>509</v>
      </c>
      <c r="AL105" s="123">
        <v>0</v>
      </c>
      <c r="AM105" s="123">
        <v>-42759.555555555598</v>
      </c>
      <c r="AP105" s="4" t="s">
        <v>121</v>
      </c>
      <c r="AQ105" s="4" t="s">
        <v>63</v>
      </c>
      <c r="AU105" s="4" t="s">
        <v>496</v>
      </c>
      <c r="AW105" s="4" t="s">
        <v>21</v>
      </c>
      <c r="AY105" s="4" t="s">
        <v>490</v>
      </c>
      <c r="AZ105" s="127">
        <v>28857539</v>
      </c>
      <c r="BA105" s="123">
        <v>0</v>
      </c>
      <c r="BB105" s="123">
        <v>2</v>
      </c>
      <c r="BD105" s="4" t="s">
        <v>490</v>
      </c>
      <c r="BG105" s="4" t="s">
        <v>490</v>
      </c>
      <c r="BH105" s="123">
        <v>99</v>
      </c>
      <c r="BJ105" s="123">
        <v>2</v>
      </c>
      <c r="BK105" s="123">
        <v>501</v>
      </c>
      <c r="BM105" s="4" t="s">
        <v>490</v>
      </c>
      <c r="BN105" s="4" t="s">
        <v>253</v>
      </c>
      <c r="BQ105" s="4" t="s">
        <v>540</v>
      </c>
      <c r="BS105" s="4" t="s">
        <v>490</v>
      </c>
      <c r="BV105" s="4" t="s">
        <v>494</v>
      </c>
      <c r="BX105" s="4" t="s">
        <v>493</v>
      </c>
      <c r="BY105" s="4" t="s">
        <v>492</v>
      </c>
      <c r="CA105" s="4" t="s">
        <v>491</v>
      </c>
      <c r="CD105" s="123">
        <v>-42759.56</v>
      </c>
      <c r="CE105" s="4" t="s">
        <v>490</v>
      </c>
      <c r="CH105" s="4" t="s">
        <v>490</v>
      </c>
      <c r="CK105" s="4" t="s">
        <v>20</v>
      </c>
      <c r="CM105" s="122">
        <v>43055.626608796294</v>
      </c>
      <c r="CN105" s="4" t="s">
        <v>21</v>
      </c>
      <c r="CR105" s="122">
        <v>42215</v>
      </c>
      <c r="CS105" s="4" t="s">
        <v>490</v>
      </c>
    </row>
    <row r="106" spans="1:97">
      <c r="A106" s="125">
        <v>7514377</v>
      </c>
      <c r="B106" s="125" t="str">
        <f>A106&amp;":"&amp;TEXT(-1*O106,"#,##0")</f>
        <v>7514377:4,320,000</v>
      </c>
      <c r="C106" s="125" t="str">
        <f>$A106&amp;":"&amp;TEXT(H106,"MM/DD/YYYY")</f>
        <v>7514377:11/17/2017</v>
      </c>
      <c r="D106" s="125" t="str">
        <f>$A106&amp;":"&amp;TEXT(AH106,"General")</f>
        <v>7514377:90089710</v>
      </c>
      <c r="E106" s="125" t="str">
        <f>$A106&amp;":"&amp;TEXT(AZ106,"General")</f>
        <v>7514377:28857545</v>
      </c>
      <c r="F106" s="125" t="str">
        <f>$A106&amp;":"&amp;TEXT(AP106,"General")</f>
        <v>7514377:ENG, KEITH</v>
      </c>
      <c r="G106" s="125" t="str">
        <f>$A106&amp;":"&amp;TEXT(AQ106,"General")</f>
        <v>7514377:STEENHUISEN AIG, ERIC</v>
      </c>
      <c r="H106" s="122">
        <v>43056</v>
      </c>
      <c r="I106" s="125">
        <v>0</v>
      </c>
      <c r="J106" s="125">
        <v>18097</v>
      </c>
      <c r="K106" s="123">
        <v>21</v>
      </c>
      <c r="L106" s="123">
        <v>3</v>
      </c>
      <c r="M106" s="123">
        <v>3</v>
      </c>
      <c r="N106" s="123">
        <v>-2</v>
      </c>
      <c r="O106" s="123">
        <v>-4320000</v>
      </c>
      <c r="P106" s="4" t="s">
        <v>503</v>
      </c>
      <c r="Q106" s="123">
        <v>1</v>
      </c>
      <c r="R106" s="122">
        <v>43055.453263888892</v>
      </c>
      <c r="S106" s="4" t="s">
        <v>501</v>
      </c>
      <c r="T106" s="127">
        <v>6832957</v>
      </c>
      <c r="U106" s="4" t="s">
        <v>511</v>
      </c>
      <c r="V106" s="127">
        <v>85994</v>
      </c>
      <c r="W106" s="123">
        <v>2</v>
      </c>
      <c r="Y106" s="123">
        <v>0</v>
      </c>
      <c r="Z106" s="4" t="s">
        <v>490</v>
      </c>
      <c r="AD106" s="4" t="s">
        <v>499</v>
      </c>
      <c r="AE106" s="122">
        <v>43055.627175925925</v>
      </c>
      <c r="AF106" s="4" t="s">
        <v>503</v>
      </c>
      <c r="AH106" s="129" t="s">
        <v>510</v>
      </c>
      <c r="AI106" s="4" t="s">
        <v>509</v>
      </c>
      <c r="AL106" s="123">
        <v>0</v>
      </c>
      <c r="AM106" s="123">
        <v>0</v>
      </c>
      <c r="AP106" s="4" t="s">
        <v>121</v>
      </c>
      <c r="AQ106" s="4" t="s">
        <v>63</v>
      </c>
      <c r="AU106" s="4" t="s">
        <v>496</v>
      </c>
      <c r="AW106" s="4" t="s">
        <v>21</v>
      </c>
      <c r="AY106" s="4" t="s">
        <v>490</v>
      </c>
      <c r="AZ106" s="127">
        <v>28857545</v>
      </c>
      <c r="BA106" s="123">
        <v>0</v>
      </c>
      <c r="BB106" s="123">
        <v>3</v>
      </c>
      <c r="BD106" s="4" t="s">
        <v>490</v>
      </c>
      <c r="BG106" s="4" t="s">
        <v>490</v>
      </c>
      <c r="BH106" s="123">
        <v>99</v>
      </c>
      <c r="BJ106" s="123">
        <v>2</v>
      </c>
      <c r="BK106" s="123">
        <v>501</v>
      </c>
      <c r="BM106" s="4" t="s">
        <v>490</v>
      </c>
      <c r="BN106" s="4" t="s">
        <v>253</v>
      </c>
      <c r="BS106" s="4" t="s">
        <v>490</v>
      </c>
      <c r="BV106" s="4" t="s">
        <v>494</v>
      </c>
      <c r="BX106" s="4" t="s">
        <v>493</v>
      </c>
      <c r="BY106" s="4" t="s">
        <v>492</v>
      </c>
      <c r="CA106" s="4" t="s">
        <v>491</v>
      </c>
      <c r="CD106" s="123">
        <v>-4320000</v>
      </c>
      <c r="CE106" s="4" t="s">
        <v>490</v>
      </c>
      <c r="CH106" s="4" t="s">
        <v>490</v>
      </c>
      <c r="CK106" s="4" t="s">
        <v>20</v>
      </c>
      <c r="CM106" s="122">
        <v>43055.627175925925</v>
      </c>
      <c r="CN106" s="4" t="s">
        <v>21</v>
      </c>
      <c r="CR106" s="122">
        <v>40550</v>
      </c>
      <c r="CS106" s="4" t="s">
        <v>490</v>
      </c>
    </row>
    <row r="107" spans="1:97">
      <c r="A107" s="125">
        <v>7514400</v>
      </c>
      <c r="B107" s="125" t="str">
        <f>A107&amp;":"&amp;TEXT(-1*O107,"#,##0")</f>
        <v>7514400:23,470,500</v>
      </c>
      <c r="C107" s="125" t="str">
        <f>$A107&amp;":"&amp;TEXT(H107,"MM/DD/YYYY")</f>
        <v>7514400:11/16/2017</v>
      </c>
      <c r="D107" s="125" t="str">
        <f>$A107&amp;":"&amp;TEXT(AH107,"General")</f>
        <v>7514400:52291K63</v>
      </c>
      <c r="E107" s="125" t="str">
        <f>$A107&amp;":"&amp;TEXT(AZ107,"General")</f>
        <v>7514400:28855342</v>
      </c>
      <c r="F107" s="125" t="str">
        <f>$A107&amp;":"&amp;TEXT(AP107,"General")</f>
        <v>7514400:ENG, KEITH</v>
      </c>
      <c r="G107" s="125" t="str">
        <f>$A107&amp;":"&amp;TEXT(AQ107,"General")</f>
        <v>7514400:TEWS AIG, GRACE</v>
      </c>
      <c r="H107" s="122">
        <v>43055</v>
      </c>
      <c r="I107" s="125">
        <v>728</v>
      </c>
      <c r="J107" s="125"/>
      <c r="K107" s="123">
        <v>0</v>
      </c>
      <c r="O107" s="123">
        <v>-23470500</v>
      </c>
      <c r="R107" s="122">
        <v>43055.455324074072</v>
      </c>
      <c r="S107" s="4" t="s">
        <v>501</v>
      </c>
      <c r="T107" s="127">
        <v>6832980</v>
      </c>
      <c r="U107" s="4" t="s">
        <v>736</v>
      </c>
      <c r="V107" s="127"/>
      <c r="Z107" s="4" t="s">
        <v>490</v>
      </c>
      <c r="AD107" s="4" t="s">
        <v>499</v>
      </c>
      <c r="AE107" s="122">
        <v>43055.466157407405</v>
      </c>
      <c r="AF107" s="4" t="s">
        <v>506</v>
      </c>
      <c r="AG107" s="4" t="s">
        <v>499</v>
      </c>
      <c r="AH107" s="129" t="s">
        <v>134</v>
      </c>
      <c r="AI107" s="4" t="s">
        <v>735</v>
      </c>
      <c r="AK107" s="4" t="s">
        <v>499</v>
      </c>
      <c r="AO107" s="4" t="s">
        <v>31</v>
      </c>
      <c r="AP107" s="4" t="s">
        <v>121</v>
      </c>
      <c r="AQ107" s="4" t="s">
        <v>31</v>
      </c>
      <c r="AS107" s="123">
        <v>3762</v>
      </c>
      <c r="AU107" s="4" t="s">
        <v>496</v>
      </c>
      <c r="AV107" s="4" t="s">
        <v>31</v>
      </c>
      <c r="AZ107" s="127">
        <v>28855342</v>
      </c>
      <c r="BI107" s="123">
        <v>402</v>
      </c>
      <c r="BJ107" s="123">
        <v>2</v>
      </c>
      <c r="BK107" s="123">
        <v>402</v>
      </c>
      <c r="BM107" s="4" t="s">
        <v>490</v>
      </c>
      <c r="BN107" s="4" t="s">
        <v>253</v>
      </c>
      <c r="BS107" s="4" t="s">
        <v>490</v>
      </c>
      <c r="BT107" s="123">
        <v>0</v>
      </c>
      <c r="BU107" s="123">
        <v>0</v>
      </c>
      <c r="BW107" s="123">
        <v>-1</v>
      </c>
      <c r="CA107" s="4" t="s">
        <v>491</v>
      </c>
      <c r="CK107" s="4" t="s">
        <v>20</v>
      </c>
      <c r="CM107" s="122">
        <v>43055.466157407405</v>
      </c>
      <c r="CS107" s="4" t="s">
        <v>499</v>
      </c>
    </row>
    <row r="108" spans="1:97">
      <c r="A108" s="125">
        <v>7514401</v>
      </c>
      <c r="B108" s="125" t="str">
        <f>A108&amp;":"&amp;TEXT(-1*O108,"#,##0")</f>
        <v>7514401:1,890,075</v>
      </c>
      <c r="C108" s="125" t="str">
        <f>$A108&amp;":"&amp;TEXT(H108,"MM/DD/YYYY")</f>
        <v>7514401:11/16/2017</v>
      </c>
      <c r="D108" s="125" t="str">
        <f>$A108&amp;":"&amp;TEXT(AH108,"General")</f>
        <v>7514401:8900416084</v>
      </c>
      <c r="E108" s="125" t="str">
        <f>$A108&amp;":"&amp;TEXT(AZ108,"General")</f>
        <v>7514401:28856651</v>
      </c>
      <c r="F108" s="125" t="str">
        <f>$A108&amp;":"&amp;TEXT(AP108,"General")</f>
        <v>7514401:TEWS AIG, GRACE</v>
      </c>
      <c r="G108" s="125" t="str">
        <f>$A108&amp;":"&amp;TEXT(AQ108,"General")</f>
        <v>7514401:FRENKEL, LUCIANA</v>
      </c>
      <c r="H108" s="122">
        <v>43055</v>
      </c>
      <c r="I108" s="125">
        <v>0</v>
      </c>
      <c r="J108" s="125"/>
      <c r="K108" s="123">
        <v>0</v>
      </c>
      <c r="L108" s="123">
        <v>1</v>
      </c>
      <c r="M108" s="123">
        <v>1</v>
      </c>
      <c r="O108" s="123">
        <v>-1890074.54</v>
      </c>
      <c r="R108" s="122">
        <v>43055.457303240742</v>
      </c>
      <c r="S108" s="4" t="s">
        <v>501</v>
      </c>
      <c r="T108" s="127">
        <v>6832981</v>
      </c>
      <c r="U108" s="4" t="s">
        <v>2</v>
      </c>
      <c r="V108" s="127"/>
      <c r="Z108" s="4" t="s">
        <v>490</v>
      </c>
      <c r="AD108" s="4" t="s">
        <v>499</v>
      </c>
      <c r="AE108" s="122">
        <v>43055.562048611115</v>
      </c>
      <c r="AF108" s="4" t="s">
        <v>513</v>
      </c>
      <c r="AG108" s="4" t="s">
        <v>499</v>
      </c>
      <c r="AH108" s="129" t="s">
        <v>14</v>
      </c>
      <c r="AI108" s="4" t="s">
        <v>523</v>
      </c>
      <c r="AK108" s="4" t="s">
        <v>499</v>
      </c>
      <c r="AP108" s="4" t="s">
        <v>31</v>
      </c>
      <c r="AQ108" s="4" t="s">
        <v>32</v>
      </c>
      <c r="AU108" s="4" t="s">
        <v>496</v>
      </c>
      <c r="AZ108" s="127">
        <v>28856651</v>
      </c>
      <c r="BD108" s="4" t="s">
        <v>499</v>
      </c>
      <c r="BJ108" s="123">
        <v>402</v>
      </c>
      <c r="BK108" s="123">
        <v>4</v>
      </c>
      <c r="BN108" s="4" t="s">
        <v>253</v>
      </c>
      <c r="CA108" s="4" t="s">
        <v>491</v>
      </c>
      <c r="CK108" s="4" t="s">
        <v>20</v>
      </c>
      <c r="CM108" s="122">
        <v>43055.562048611115</v>
      </c>
      <c r="CS108" s="4" t="s">
        <v>499</v>
      </c>
    </row>
    <row r="109" spans="1:97">
      <c r="A109" s="125">
        <v>7514450</v>
      </c>
      <c r="B109" s="125" t="str">
        <f>A109&amp;":"&amp;TEXT(-1*O109,"#,##0")</f>
        <v>7514450:1,427,314</v>
      </c>
      <c r="C109" s="125" t="str">
        <f>$A109&amp;":"&amp;TEXT(H109,"MM/DD/YYYY")</f>
        <v>7514450:11/16/2017</v>
      </c>
      <c r="D109" s="125" t="str">
        <f>$A109&amp;":"&amp;TEXT(AH109,"General")</f>
        <v>7514450:30897541</v>
      </c>
      <c r="E109" s="125" t="str">
        <f>$A109&amp;":"&amp;TEXT(AZ109,"General")</f>
        <v>7514450:28856926</v>
      </c>
      <c r="F109" s="125" t="str">
        <f>$A109&amp;":"&amp;TEXT(AP109,"General")</f>
        <v>7514450:TEWS AIG, GRACE</v>
      </c>
      <c r="G109" s="125" t="str">
        <f>$A109&amp;":"&amp;TEXT(AQ109,"General")</f>
        <v>7514450:FRENKEL, LUCIANA</v>
      </c>
      <c r="H109" s="122">
        <v>43055</v>
      </c>
      <c r="I109" s="125">
        <v>726</v>
      </c>
      <c r="J109" s="125">
        <v>14664</v>
      </c>
      <c r="K109" s="123">
        <v>0</v>
      </c>
      <c r="L109" s="123">
        <v>101</v>
      </c>
      <c r="M109" s="123">
        <v>1</v>
      </c>
      <c r="N109" s="123">
        <v>-2</v>
      </c>
      <c r="O109" s="123">
        <v>-1427314.25</v>
      </c>
      <c r="P109" s="4" t="s">
        <v>545</v>
      </c>
      <c r="Q109" s="123">
        <v>3</v>
      </c>
      <c r="R109" s="122">
        <v>43055.483738425923</v>
      </c>
      <c r="S109" s="4" t="s">
        <v>501</v>
      </c>
      <c r="T109" s="127">
        <v>6833030</v>
      </c>
      <c r="U109" s="4" t="s">
        <v>526</v>
      </c>
      <c r="V109" s="127">
        <v>85997</v>
      </c>
      <c r="W109" s="123">
        <v>2</v>
      </c>
      <c r="Y109" s="123">
        <v>0</v>
      </c>
      <c r="Z109" s="4" t="s">
        <v>490</v>
      </c>
      <c r="AD109" s="4" t="s">
        <v>499</v>
      </c>
      <c r="AE109" s="122">
        <v>43055.581793981481</v>
      </c>
      <c r="AF109" s="4" t="s">
        <v>548</v>
      </c>
      <c r="AH109" s="129" t="s">
        <v>37</v>
      </c>
      <c r="AI109" s="4" t="s">
        <v>525</v>
      </c>
      <c r="AL109" s="123">
        <v>0</v>
      </c>
      <c r="AM109" s="123">
        <v>0</v>
      </c>
      <c r="AP109" s="4" t="s">
        <v>31</v>
      </c>
      <c r="AQ109" s="4" t="s">
        <v>32</v>
      </c>
      <c r="AU109" s="4" t="s">
        <v>496</v>
      </c>
      <c r="AW109" s="4" t="s">
        <v>21</v>
      </c>
      <c r="AY109" s="4" t="s">
        <v>490</v>
      </c>
      <c r="AZ109" s="127">
        <v>28856926</v>
      </c>
      <c r="BA109" s="123">
        <v>0</v>
      </c>
      <c r="BB109" s="123">
        <v>2</v>
      </c>
      <c r="BD109" s="4" t="s">
        <v>490</v>
      </c>
      <c r="BG109" s="4" t="s">
        <v>490</v>
      </c>
      <c r="BH109" s="123">
        <v>1</v>
      </c>
      <c r="BJ109" s="123">
        <v>402</v>
      </c>
      <c r="BK109" s="123">
        <v>4</v>
      </c>
      <c r="BM109" s="4" t="s">
        <v>490</v>
      </c>
      <c r="BN109" s="4" t="s">
        <v>524</v>
      </c>
      <c r="BS109" s="4" t="s">
        <v>490</v>
      </c>
      <c r="BV109" s="4" t="s">
        <v>494</v>
      </c>
      <c r="BX109" s="4" t="s">
        <v>493</v>
      </c>
      <c r="BY109" s="4" t="s">
        <v>492</v>
      </c>
      <c r="CA109" s="4" t="s">
        <v>491</v>
      </c>
      <c r="CC109" s="4" t="s">
        <v>539</v>
      </c>
      <c r="CD109" s="123">
        <v>-1427314.25</v>
      </c>
      <c r="CE109" s="4" t="s">
        <v>490</v>
      </c>
      <c r="CH109" s="4" t="s">
        <v>490</v>
      </c>
      <c r="CK109" s="4" t="s">
        <v>20</v>
      </c>
      <c r="CM109" s="122">
        <v>43055.581793981481</v>
      </c>
      <c r="CN109" s="4" t="s">
        <v>21</v>
      </c>
      <c r="CR109" s="122">
        <v>43053</v>
      </c>
      <c r="CS109" s="4" t="s">
        <v>490</v>
      </c>
    </row>
    <row r="110" spans="1:97">
      <c r="A110" s="125">
        <v>7514457</v>
      </c>
      <c r="B110" s="125" t="str">
        <f>A110&amp;":"&amp;TEXT(-1*O110,"#,##0")</f>
        <v>7514457:114,863,921</v>
      </c>
      <c r="C110" s="125" t="str">
        <f>$A110&amp;":"&amp;TEXT(H110,"MM/DD/YYYY")</f>
        <v>7514457:11/16/2017</v>
      </c>
      <c r="D110" s="125" t="str">
        <f>$A110&amp;":"&amp;TEXT(AH110,"General")</f>
        <v>7514457:L22749-3</v>
      </c>
      <c r="E110" s="125" t="str">
        <f>$A110&amp;":"&amp;TEXT(AZ110,"General")</f>
        <v>7514457:28856037</v>
      </c>
      <c r="F110" s="125" t="str">
        <f>$A110&amp;":"&amp;TEXT(AP110,"General")</f>
        <v>7514457:ENG, KEITH</v>
      </c>
      <c r="G110" s="125" t="str">
        <f>$A110&amp;":"&amp;TEXT(AQ110,"General")</f>
        <v>7514457:TEWS AIG, GRACE</v>
      </c>
      <c r="H110" s="122">
        <v>43055</v>
      </c>
      <c r="I110" s="125">
        <v>766</v>
      </c>
      <c r="J110" s="125">
        <v>18097</v>
      </c>
      <c r="K110" s="123">
        <v>0</v>
      </c>
      <c r="L110" s="123">
        <v>101</v>
      </c>
      <c r="M110" s="123">
        <v>1</v>
      </c>
      <c r="N110" s="123">
        <v>3</v>
      </c>
      <c r="O110" s="123">
        <v>-114863920.89</v>
      </c>
      <c r="P110" s="4" t="s">
        <v>542</v>
      </c>
      <c r="Q110" s="123">
        <v>10</v>
      </c>
      <c r="R110" s="122">
        <v>43055.483761574076</v>
      </c>
      <c r="S110" s="4" t="s">
        <v>501</v>
      </c>
      <c r="T110" s="127">
        <v>6833037</v>
      </c>
      <c r="U110" s="4" t="s">
        <v>541</v>
      </c>
      <c r="V110" s="127">
        <v>85997</v>
      </c>
      <c r="W110" s="123">
        <v>3</v>
      </c>
      <c r="Y110" s="123">
        <v>0</v>
      </c>
      <c r="Z110" s="4" t="s">
        <v>490</v>
      </c>
      <c r="AD110" s="4" t="s">
        <v>499</v>
      </c>
      <c r="AE110" s="122">
        <v>43055.528171296297</v>
      </c>
      <c r="AF110" s="4" t="s">
        <v>506</v>
      </c>
      <c r="AH110" s="129" t="s">
        <v>123</v>
      </c>
      <c r="AI110" s="4" t="s">
        <v>505</v>
      </c>
      <c r="AL110" s="123">
        <v>0</v>
      </c>
      <c r="AM110" s="123">
        <v>0</v>
      </c>
      <c r="AP110" s="4" t="s">
        <v>121</v>
      </c>
      <c r="AQ110" s="4" t="s">
        <v>31</v>
      </c>
      <c r="AU110" s="4" t="s">
        <v>496</v>
      </c>
      <c r="AW110" s="4" t="s">
        <v>21</v>
      </c>
      <c r="AY110" s="4" t="s">
        <v>490</v>
      </c>
      <c r="AZ110" s="127">
        <v>28856037</v>
      </c>
      <c r="BA110" s="123">
        <v>0</v>
      </c>
      <c r="BB110" s="123">
        <v>2</v>
      </c>
      <c r="BD110" s="4" t="s">
        <v>490</v>
      </c>
      <c r="BG110" s="4" t="s">
        <v>490</v>
      </c>
      <c r="BH110" s="123">
        <v>99</v>
      </c>
      <c r="BJ110" s="123">
        <v>2</v>
      </c>
      <c r="BK110" s="123">
        <v>402</v>
      </c>
      <c r="BM110" s="4" t="s">
        <v>490</v>
      </c>
      <c r="BN110" s="4" t="s">
        <v>504</v>
      </c>
      <c r="BQ110" s="4" t="s">
        <v>540</v>
      </c>
      <c r="BS110" s="4" t="s">
        <v>490</v>
      </c>
      <c r="BV110" s="4" t="s">
        <v>494</v>
      </c>
      <c r="BX110" s="4" t="s">
        <v>493</v>
      </c>
      <c r="BY110" s="4" t="s">
        <v>492</v>
      </c>
      <c r="CA110" s="4" t="s">
        <v>491</v>
      </c>
      <c r="CC110" s="4" t="s">
        <v>539</v>
      </c>
      <c r="CD110" s="123">
        <v>-114863920.89</v>
      </c>
      <c r="CE110" s="4" t="s">
        <v>490</v>
      </c>
      <c r="CH110" s="4" t="s">
        <v>490</v>
      </c>
      <c r="CI110" s="4" t="s">
        <v>538</v>
      </c>
      <c r="CK110" s="4" t="s">
        <v>20</v>
      </c>
      <c r="CM110" s="122">
        <v>43055.528171296297</v>
      </c>
      <c r="CN110" s="4" t="s">
        <v>21</v>
      </c>
      <c r="CR110" s="122">
        <v>43053</v>
      </c>
      <c r="CS110" s="4" t="s">
        <v>490</v>
      </c>
    </row>
    <row r="111" spans="1:97">
      <c r="A111" s="125">
        <v>7514487</v>
      </c>
      <c r="B111" s="125" t="str">
        <f>A111&amp;":"&amp;TEXT(-1*O111,"#,##0")</f>
        <v>7514487:956,280</v>
      </c>
      <c r="C111" s="125" t="str">
        <f>$A111&amp;":"&amp;TEXT(H111,"MM/DD/YYYY")</f>
        <v>7514487:11/16/2017</v>
      </c>
      <c r="D111" s="125" t="str">
        <f>$A111&amp;":"&amp;TEXT(AH111,"General")</f>
        <v>7514487:30897541</v>
      </c>
      <c r="E111" s="125" t="str">
        <f>$A111&amp;":"&amp;TEXT(AZ111,"General")</f>
        <v>7514487:28856648</v>
      </c>
      <c r="F111" s="125" t="str">
        <f>$A111&amp;":"&amp;TEXT(AP111,"General")</f>
        <v>7514487:TEWS AIG, GRACE</v>
      </c>
      <c r="G111" s="125" t="str">
        <f>$A111&amp;":"&amp;TEXT(AQ111,"General")</f>
        <v>7514487:FRENKEL, LUCIANA</v>
      </c>
      <c r="H111" s="122">
        <v>43055</v>
      </c>
      <c r="I111" s="125">
        <v>726</v>
      </c>
      <c r="J111" s="125">
        <v>8180</v>
      </c>
      <c r="K111" s="123">
        <v>0</v>
      </c>
      <c r="L111" s="123">
        <v>1</v>
      </c>
      <c r="M111" s="123">
        <v>1</v>
      </c>
      <c r="O111" s="123">
        <v>-956279.8</v>
      </c>
      <c r="P111" s="4" t="s">
        <v>545</v>
      </c>
      <c r="R111" s="122">
        <v>43055.494502314818</v>
      </c>
      <c r="S111" s="4" t="s">
        <v>501</v>
      </c>
      <c r="T111" s="127">
        <v>6833067</v>
      </c>
      <c r="U111" s="4" t="s">
        <v>526</v>
      </c>
      <c r="V111" s="127"/>
      <c r="Z111" s="4" t="s">
        <v>490</v>
      </c>
      <c r="AD111" s="4" t="s">
        <v>499</v>
      </c>
      <c r="AE111" s="122">
        <v>43055.561956018515</v>
      </c>
      <c r="AF111" s="4" t="s">
        <v>513</v>
      </c>
      <c r="AG111" s="4" t="s">
        <v>499</v>
      </c>
      <c r="AH111" s="129" t="s">
        <v>37</v>
      </c>
      <c r="AI111" s="4" t="s">
        <v>525</v>
      </c>
      <c r="AK111" s="4" t="s">
        <v>499</v>
      </c>
      <c r="AO111" s="4" t="s">
        <v>32</v>
      </c>
      <c r="AP111" s="4" t="s">
        <v>31</v>
      </c>
      <c r="AQ111" s="4" t="s">
        <v>32</v>
      </c>
      <c r="AU111" s="4" t="s">
        <v>496</v>
      </c>
      <c r="AZ111" s="127">
        <v>28856648</v>
      </c>
      <c r="BI111" s="123">
        <v>4</v>
      </c>
      <c r="BJ111" s="123">
        <v>402</v>
      </c>
      <c r="BK111" s="123">
        <v>4</v>
      </c>
      <c r="BM111" s="4" t="s">
        <v>490</v>
      </c>
      <c r="BN111" s="4" t="s">
        <v>524</v>
      </c>
      <c r="BS111" s="4" t="s">
        <v>490</v>
      </c>
      <c r="BT111" s="123">
        <v>0</v>
      </c>
      <c r="BU111" s="123">
        <v>0</v>
      </c>
      <c r="BW111" s="123">
        <v>-1</v>
      </c>
      <c r="BX111" s="4" t="s">
        <v>493</v>
      </c>
      <c r="BY111" s="4" t="s">
        <v>492</v>
      </c>
      <c r="CA111" s="4" t="s">
        <v>491</v>
      </c>
      <c r="CK111" s="4" t="s">
        <v>20</v>
      </c>
      <c r="CM111" s="122">
        <v>43055.561956018515</v>
      </c>
      <c r="CR111" s="122">
        <v>42181</v>
      </c>
      <c r="CS111" s="4" t="s">
        <v>499</v>
      </c>
    </row>
    <row r="112" spans="1:97">
      <c r="A112" s="125">
        <v>7514488</v>
      </c>
      <c r="B112" s="125" t="str">
        <f>A112&amp;":"&amp;TEXT(-1*O112,"#,##0")</f>
        <v>7514488:4,500,000</v>
      </c>
      <c r="C112" s="125" t="str">
        <f>$A112&amp;":"&amp;TEXT(H112,"MM/DD/YYYY")</f>
        <v>7514488:11/16/2017</v>
      </c>
      <c r="D112" s="125" t="str">
        <f>$A112&amp;":"&amp;TEXT(AH112,"General")</f>
        <v>7514488:9851428400</v>
      </c>
      <c r="E112" s="125" t="str">
        <f>$A112&amp;":"&amp;TEXT(AZ112,"General")</f>
        <v>7514488:28856653</v>
      </c>
      <c r="F112" s="125" t="str">
        <f>$A112&amp;":"&amp;TEXT(AP112,"General")</f>
        <v>7514488:TEWS AIG, GRACE</v>
      </c>
      <c r="G112" s="125" t="str">
        <f>$A112&amp;":"&amp;TEXT(AQ112,"General")</f>
        <v>7514488:FRENKEL, LUCIANA</v>
      </c>
      <c r="H112" s="122">
        <v>43055</v>
      </c>
      <c r="I112" s="125">
        <v>0</v>
      </c>
      <c r="J112" s="125"/>
      <c r="K112" s="123">
        <v>0</v>
      </c>
      <c r="L112" s="123">
        <v>1</v>
      </c>
      <c r="M112" s="123">
        <v>1</v>
      </c>
      <c r="O112" s="123">
        <v>-4500000</v>
      </c>
      <c r="R112" s="122">
        <v>43055.494988425926</v>
      </c>
      <c r="S112" s="4" t="s">
        <v>501</v>
      </c>
      <c r="T112" s="127">
        <v>6833068</v>
      </c>
      <c r="U112" s="4" t="s">
        <v>704</v>
      </c>
      <c r="V112" s="127"/>
      <c r="Z112" s="4" t="s">
        <v>490</v>
      </c>
      <c r="AD112" s="4" t="s">
        <v>499</v>
      </c>
      <c r="AE112" s="122">
        <v>43055.562083333331</v>
      </c>
      <c r="AF112" s="4" t="s">
        <v>513</v>
      </c>
      <c r="AG112" s="4" t="s">
        <v>499</v>
      </c>
      <c r="AH112" s="129" t="s">
        <v>107</v>
      </c>
      <c r="AI112" s="4" t="s">
        <v>512</v>
      </c>
      <c r="AK112" s="4" t="s">
        <v>499</v>
      </c>
      <c r="AP112" s="4" t="s">
        <v>31</v>
      </c>
      <c r="AQ112" s="4" t="s">
        <v>32</v>
      </c>
      <c r="AU112" s="4" t="s">
        <v>496</v>
      </c>
      <c r="AZ112" s="127">
        <v>28856653</v>
      </c>
      <c r="BD112" s="4" t="s">
        <v>499</v>
      </c>
      <c r="BJ112" s="123">
        <v>402</v>
      </c>
      <c r="BK112" s="123">
        <v>4</v>
      </c>
      <c r="BN112" s="4" t="s">
        <v>253</v>
      </c>
      <c r="CA112" s="4" t="s">
        <v>491</v>
      </c>
      <c r="CK112" s="4" t="s">
        <v>20</v>
      </c>
      <c r="CM112" s="122">
        <v>43055.562083333331</v>
      </c>
      <c r="CS112" s="4" t="s">
        <v>499</v>
      </c>
    </row>
    <row r="113" spans="1:97">
      <c r="A113" s="125">
        <v>7514492</v>
      </c>
      <c r="B113" s="125" t="str">
        <f>A113&amp;":"&amp;TEXT(-1*O113,"#,##0")</f>
        <v>7514492:220</v>
      </c>
      <c r="C113" s="125" t="str">
        <f>$A113&amp;":"&amp;TEXT(H113,"MM/DD/YYYY")</f>
        <v>7514492:11/16/2017</v>
      </c>
      <c r="D113" s="125" t="str">
        <f>$A113&amp;":"&amp;TEXT(AH113,"General")</f>
        <v>7514492:6290919133</v>
      </c>
      <c r="E113" s="125" t="str">
        <f>$A113&amp;":"&amp;TEXT(AZ113,"General")</f>
        <v>7514492:28856043</v>
      </c>
      <c r="F113" s="125" t="str">
        <f>$A113&amp;":"&amp;TEXT(AP113,"General")</f>
        <v>7514492:TEWS AIG, GRACE</v>
      </c>
      <c r="G113" s="125" t="str">
        <f>$A113&amp;":"&amp;TEXT(AQ113,"General")</f>
        <v>7514492:STEENHUISEN AIG, ERIC</v>
      </c>
      <c r="H113" s="122">
        <v>43055</v>
      </c>
      <c r="I113" s="125">
        <v>718</v>
      </c>
      <c r="J113" s="125"/>
      <c r="K113" s="123">
        <v>0</v>
      </c>
      <c r="O113" s="123">
        <v>-220</v>
      </c>
      <c r="R113" s="122">
        <v>43055.52511574074</v>
      </c>
      <c r="S113" s="4" t="s">
        <v>501</v>
      </c>
      <c r="T113" s="127">
        <v>6833072</v>
      </c>
      <c r="U113" s="4" t="s">
        <v>600</v>
      </c>
      <c r="V113" s="127"/>
      <c r="Z113" s="4" t="s">
        <v>490</v>
      </c>
      <c r="AD113" s="4" t="s">
        <v>499</v>
      </c>
      <c r="AE113" s="122">
        <v>43055.528437499997</v>
      </c>
      <c r="AF113" s="4" t="s">
        <v>513</v>
      </c>
      <c r="AG113" s="4" t="s">
        <v>499</v>
      </c>
      <c r="AH113" s="129" t="s">
        <v>87</v>
      </c>
      <c r="AI113" s="4" t="s">
        <v>598</v>
      </c>
      <c r="AK113" s="4" t="s">
        <v>499</v>
      </c>
      <c r="AO113" s="4" t="s">
        <v>31</v>
      </c>
      <c r="AP113" s="4" t="s">
        <v>31</v>
      </c>
      <c r="AQ113" s="4" t="s">
        <v>63</v>
      </c>
      <c r="AU113" s="4" t="s">
        <v>496</v>
      </c>
      <c r="AZ113" s="127">
        <v>28856043</v>
      </c>
      <c r="BI113" s="123">
        <v>402</v>
      </c>
      <c r="BJ113" s="123">
        <v>402</v>
      </c>
      <c r="BK113" s="123">
        <v>501</v>
      </c>
      <c r="BM113" s="4" t="s">
        <v>490</v>
      </c>
      <c r="BN113" s="4" t="s">
        <v>597</v>
      </c>
      <c r="BS113" s="4" t="s">
        <v>490</v>
      </c>
      <c r="BT113" s="123">
        <v>0</v>
      </c>
      <c r="BU113" s="123">
        <v>0</v>
      </c>
      <c r="BW113" s="123">
        <v>-1</v>
      </c>
      <c r="CA113" s="4" t="s">
        <v>491</v>
      </c>
      <c r="CK113" s="4" t="s">
        <v>20</v>
      </c>
      <c r="CM113" s="122">
        <v>43055.528437499997</v>
      </c>
      <c r="CS113" s="4" t="s">
        <v>499</v>
      </c>
    </row>
    <row r="114" spans="1:97">
      <c r="A114" s="125">
        <v>7514493</v>
      </c>
      <c r="B114" s="125" t="str">
        <f>A114&amp;":"&amp;TEXT(-1*O114,"#,##0")</f>
        <v>7514493:100</v>
      </c>
      <c r="C114" s="125" t="str">
        <f>$A114&amp;":"&amp;TEXT(H114,"MM/DD/YYYY")</f>
        <v>7514493:11/16/2017</v>
      </c>
      <c r="D114" s="125" t="str">
        <f>$A114&amp;":"&amp;TEXT(AH114,"General")</f>
        <v>7514493:6290919133</v>
      </c>
      <c r="E114" s="125" t="str">
        <f>$A114&amp;":"&amp;TEXT(AZ114,"General")</f>
        <v>7514493:28856040</v>
      </c>
      <c r="F114" s="125" t="str">
        <f>$A114&amp;":"&amp;TEXT(AP114,"General")</f>
        <v>7514493:TEWS AIG, GRACE</v>
      </c>
      <c r="G114" s="125" t="str">
        <f>$A114&amp;":"&amp;TEXT(AQ114,"General")</f>
        <v>7514493:STEENHUISEN AIG, ERIC</v>
      </c>
      <c r="H114" s="122">
        <v>43055</v>
      </c>
      <c r="I114" s="125">
        <v>718</v>
      </c>
      <c r="J114" s="125"/>
      <c r="K114" s="123">
        <v>0</v>
      </c>
      <c r="O114" s="123">
        <v>-100</v>
      </c>
      <c r="R114" s="122">
        <v>43055.525613425925</v>
      </c>
      <c r="S114" s="4" t="s">
        <v>501</v>
      </c>
      <c r="T114" s="127">
        <v>6833073</v>
      </c>
      <c r="U114" s="4" t="s">
        <v>600</v>
      </c>
      <c r="V114" s="127"/>
      <c r="Z114" s="4" t="s">
        <v>490</v>
      </c>
      <c r="AD114" s="4" t="s">
        <v>499</v>
      </c>
      <c r="AE114" s="122">
        <v>43055.528368055559</v>
      </c>
      <c r="AF114" s="4" t="s">
        <v>513</v>
      </c>
      <c r="AG114" s="4" t="s">
        <v>499</v>
      </c>
      <c r="AH114" s="129" t="s">
        <v>87</v>
      </c>
      <c r="AI114" s="4" t="s">
        <v>598</v>
      </c>
      <c r="AK114" s="4" t="s">
        <v>499</v>
      </c>
      <c r="AO114" s="4" t="s">
        <v>31</v>
      </c>
      <c r="AP114" s="4" t="s">
        <v>31</v>
      </c>
      <c r="AQ114" s="4" t="s">
        <v>63</v>
      </c>
      <c r="AU114" s="4" t="s">
        <v>496</v>
      </c>
      <c r="AZ114" s="127">
        <v>28856040</v>
      </c>
      <c r="BI114" s="123">
        <v>402</v>
      </c>
      <c r="BJ114" s="123">
        <v>402</v>
      </c>
      <c r="BK114" s="123">
        <v>501</v>
      </c>
      <c r="BM114" s="4" t="s">
        <v>490</v>
      </c>
      <c r="BN114" s="4" t="s">
        <v>597</v>
      </c>
      <c r="BS114" s="4" t="s">
        <v>490</v>
      </c>
      <c r="BT114" s="123">
        <v>0</v>
      </c>
      <c r="BU114" s="123">
        <v>0</v>
      </c>
      <c r="BW114" s="123">
        <v>-1</v>
      </c>
      <c r="CA114" s="4" t="s">
        <v>491</v>
      </c>
      <c r="CK114" s="4" t="s">
        <v>20</v>
      </c>
      <c r="CM114" s="122">
        <v>43055.528368055559</v>
      </c>
      <c r="CS114" s="4" t="s">
        <v>499</v>
      </c>
    </row>
    <row r="115" spans="1:97">
      <c r="A115" s="125">
        <v>7514494</v>
      </c>
      <c r="B115" s="125" t="str">
        <f>A115&amp;":"&amp;TEXT(-1*O115,"#,##0")</f>
        <v>7514494:132</v>
      </c>
      <c r="C115" s="125" t="str">
        <f>$A115&amp;":"&amp;TEXT(H115,"MM/DD/YYYY")</f>
        <v>7514494:11/16/2017</v>
      </c>
      <c r="D115" s="125" t="str">
        <f>$A115&amp;":"&amp;TEXT(AH115,"General")</f>
        <v>7514494:6290919133</v>
      </c>
      <c r="E115" s="125" t="str">
        <f>$A115&amp;":"&amp;TEXT(AZ115,"General")</f>
        <v>7514494:28856041</v>
      </c>
      <c r="F115" s="125" t="str">
        <f>$A115&amp;":"&amp;TEXT(AP115,"General")</f>
        <v>7514494:TEWS AIG, GRACE</v>
      </c>
      <c r="G115" s="125" t="str">
        <f>$A115&amp;":"&amp;TEXT(AQ115,"General")</f>
        <v>7514494:STEENHUISEN AIG, ERIC</v>
      </c>
      <c r="H115" s="122">
        <v>43055</v>
      </c>
      <c r="I115" s="125">
        <v>718</v>
      </c>
      <c r="J115" s="125"/>
      <c r="K115" s="123">
        <v>0</v>
      </c>
      <c r="O115" s="123">
        <v>-131.69999999999999</v>
      </c>
      <c r="R115" s="122">
        <v>43055.526018518518</v>
      </c>
      <c r="S115" s="4" t="s">
        <v>501</v>
      </c>
      <c r="T115" s="127">
        <v>6833074</v>
      </c>
      <c r="U115" s="4" t="s">
        <v>600</v>
      </c>
      <c r="V115" s="127"/>
      <c r="Z115" s="4" t="s">
        <v>490</v>
      </c>
      <c r="AD115" s="4" t="s">
        <v>499</v>
      </c>
      <c r="AE115" s="122">
        <v>43055.528402777774</v>
      </c>
      <c r="AF115" s="4" t="s">
        <v>513</v>
      </c>
      <c r="AG115" s="4" t="s">
        <v>499</v>
      </c>
      <c r="AH115" s="129" t="s">
        <v>87</v>
      </c>
      <c r="AI115" s="4" t="s">
        <v>598</v>
      </c>
      <c r="AK115" s="4" t="s">
        <v>499</v>
      </c>
      <c r="AO115" s="4" t="s">
        <v>31</v>
      </c>
      <c r="AP115" s="4" t="s">
        <v>31</v>
      </c>
      <c r="AQ115" s="4" t="s">
        <v>63</v>
      </c>
      <c r="AU115" s="4" t="s">
        <v>496</v>
      </c>
      <c r="AZ115" s="127">
        <v>28856041</v>
      </c>
      <c r="BI115" s="123">
        <v>402</v>
      </c>
      <c r="BJ115" s="123">
        <v>402</v>
      </c>
      <c r="BK115" s="123">
        <v>501</v>
      </c>
      <c r="BM115" s="4" t="s">
        <v>490</v>
      </c>
      <c r="BN115" s="4" t="s">
        <v>597</v>
      </c>
      <c r="BS115" s="4" t="s">
        <v>490</v>
      </c>
      <c r="BT115" s="123">
        <v>0</v>
      </c>
      <c r="BU115" s="123">
        <v>0</v>
      </c>
      <c r="BW115" s="123">
        <v>-1</v>
      </c>
      <c r="CA115" s="4" t="s">
        <v>491</v>
      </c>
      <c r="CK115" s="4" t="s">
        <v>20</v>
      </c>
      <c r="CM115" s="122">
        <v>43055.528402777774</v>
      </c>
      <c r="CS115" s="4" t="s">
        <v>499</v>
      </c>
    </row>
    <row r="116" spans="1:97">
      <c r="A116" s="125">
        <v>7514505</v>
      </c>
      <c r="B116" s="125" t="str">
        <f>A116&amp;":"&amp;TEXT(-1*O116,"#,##0")</f>
        <v>7514505:30,000,000</v>
      </c>
      <c r="C116" s="125" t="str">
        <f>$A116&amp;":"&amp;TEXT(H116,"MM/DD/YYYY")</f>
        <v>7514505:11/16/2017</v>
      </c>
      <c r="D116" s="125" t="str">
        <f>$A116&amp;":"&amp;TEXT(AH116,"General")</f>
        <v>7514505:PA1A</v>
      </c>
      <c r="E116" s="125" t="str">
        <f>$A116&amp;":"&amp;TEXT(AZ116,"General")</f>
        <v>7514505:28856169</v>
      </c>
      <c r="F116" s="125" t="str">
        <f>$A116&amp;":"&amp;TEXT(AP116,"General")</f>
        <v>7514505:FRENKEL, LUCIANA</v>
      </c>
      <c r="G116" s="125" t="str">
        <f>$A116&amp;":"&amp;TEXT(AQ116,"General")</f>
        <v>7514505:HOLMES, JOHN</v>
      </c>
      <c r="H116" s="122">
        <v>43055</v>
      </c>
      <c r="I116" s="125">
        <v>814</v>
      </c>
      <c r="J116" s="125">
        <v>19520</v>
      </c>
      <c r="K116" s="123">
        <v>0</v>
      </c>
      <c r="L116" s="123">
        <v>1</v>
      </c>
      <c r="M116" s="123">
        <v>3</v>
      </c>
      <c r="N116" s="123">
        <v>-2</v>
      </c>
      <c r="O116" s="123">
        <v>-30000000</v>
      </c>
      <c r="P116" s="4" t="s">
        <v>522</v>
      </c>
      <c r="Q116" s="123">
        <v>1</v>
      </c>
      <c r="R116" s="122">
        <v>43055.533842592595</v>
      </c>
      <c r="S116" s="4" t="s">
        <v>501</v>
      </c>
      <c r="T116" s="127">
        <v>6833085</v>
      </c>
      <c r="U116" s="4" t="s">
        <v>556</v>
      </c>
      <c r="V116" s="127">
        <v>86000</v>
      </c>
      <c r="W116" s="123">
        <v>2</v>
      </c>
      <c r="Y116" s="123">
        <v>0</v>
      </c>
      <c r="Z116" s="4" t="s">
        <v>490</v>
      </c>
      <c r="AD116" s="4" t="s">
        <v>499</v>
      </c>
      <c r="AE116" s="122">
        <v>43055.537662037037</v>
      </c>
      <c r="AF116" s="4" t="s">
        <v>520</v>
      </c>
      <c r="AH116" s="129" t="s">
        <v>78</v>
      </c>
      <c r="AI116" s="4" t="s">
        <v>518</v>
      </c>
      <c r="AL116" s="123">
        <v>0</v>
      </c>
      <c r="AM116" s="123">
        <v>0</v>
      </c>
      <c r="AP116" s="4" t="s">
        <v>32</v>
      </c>
      <c r="AQ116" s="4" t="s">
        <v>73</v>
      </c>
      <c r="AU116" s="4" t="s">
        <v>496</v>
      </c>
      <c r="AW116" s="4" t="s">
        <v>21</v>
      </c>
      <c r="AY116" s="4" t="s">
        <v>490</v>
      </c>
      <c r="AZ116" s="127">
        <v>28856169</v>
      </c>
      <c r="BA116" s="123">
        <v>0</v>
      </c>
      <c r="BB116" s="123">
        <v>3</v>
      </c>
      <c r="BD116" s="4" t="s">
        <v>490</v>
      </c>
      <c r="BG116" s="4" t="s">
        <v>490</v>
      </c>
      <c r="BH116" s="123">
        <v>1</v>
      </c>
      <c r="BJ116" s="123">
        <v>4</v>
      </c>
      <c r="BK116" s="123">
        <v>5</v>
      </c>
      <c r="BM116" s="4" t="s">
        <v>490</v>
      </c>
      <c r="BN116" s="4" t="s">
        <v>517</v>
      </c>
      <c r="BS116" s="4" t="s">
        <v>490</v>
      </c>
      <c r="BV116" s="4" t="s">
        <v>494</v>
      </c>
      <c r="BX116" s="4" t="s">
        <v>493</v>
      </c>
      <c r="BY116" s="4" t="s">
        <v>492</v>
      </c>
      <c r="CA116" s="4" t="s">
        <v>491</v>
      </c>
      <c r="CC116" s="4" t="s">
        <v>503</v>
      </c>
      <c r="CD116" s="123">
        <v>-30000000</v>
      </c>
      <c r="CE116" s="4" t="s">
        <v>490</v>
      </c>
      <c r="CH116" s="4" t="s">
        <v>490</v>
      </c>
      <c r="CK116" s="4" t="s">
        <v>20</v>
      </c>
      <c r="CM116" s="122">
        <v>43055.537662037037</v>
      </c>
      <c r="CN116" s="4" t="s">
        <v>21</v>
      </c>
      <c r="CR116" s="122">
        <v>43055</v>
      </c>
      <c r="CS116" s="4" t="s">
        <v>490</v>
      </c>
    </row>
    <row r="117" spans="1:97">
      <c r="A117" s="125">
        <v>7514552</v>
      </c>
      <c r="B117" s="125" t="str">
        <f>A117&amp;":"&amp;TEXT(-1*O117,"#,##0")</f>
        <v>7514552:624,079,500</v>
      </c>
      <c r="C117" s="125" t="str">
        <f>$A117&amp;":"&amp;TEXT(H117,"MM/DD/YYYY")</f>
        <v>7514552:11/17/2017</v>
      </c>
      <c r="D117" s="125" t="str">
        <f>$A117&amp;":"&amp;TEXT(AH117,"General")</f>
        <v>7514552:2607653920</v>
      </c>
      <c r="E117" s="125" t="str">
        <f>$A117&amp;":"&amp;TEXT(AZ117,"General")</f>
        <v>7514552:28856265</v>
      </c>
      <c r="F117" s="125" t="str">
        <f>$A117&amp;":"&amp;TEXT(AP117,"General")</f>
        <v>7514552:TEWS AIG, GRACE</v>
      </c>
      <c r="G117" s="125" t="str">
        <f>$A117&amp;":"&amp;TEXT(AQ117,"General")</f>
        <v>7514552:STEENHUISEN AIG, ERIC</v>
      </c>
      <c r="H117" s="122">
        <v>43056</v>
      </c>
      <c r="I117" s="125">
        <v>725</v>
      </c>
      <c r="J117" s="125">
        <v>18097</v>
      </c>
      <c r="K117" s="123">
        <v>1</v>
      </c>
      <c r="L117" s="123">
        <v>1</v>
      </c>
      <c r="M117" s="123">
        <v>2</v>
      </c>
      <c r="N117" s="123">
        <v>3</v>
      </c>
      <c r="O117" s="123">
        <v>-624079500</v>
      </c>
      <c r="P117" s="4" t="s">
        <v>542</v>
      </c>
      <c r="Q117" s="123">
        <v>1</v>
      </c>
      <c r="R117" s="122">
        <v>43055.539375</v>
      </c>
      <c r="S117" s="4" t="s">
        <v>501</v>
      </c>
      <c r="T117" s="127">
        <v>6833132</v>
      </c>
      <c r="U117" s="4" t="s">
        <v>584</v>
      </c>
      <c r="V117" s="127">
        <v>86001</v>
      </c>
      <c r="W117" s="123">
        <v>3</v>
      </c>
      <c r="Y117" s="123">
        <v>0</v>
      </c>
      <c r="Z117" s="4" t="s">
        <v>490</v>
      </c>
      <c r="AD117" s="4" t="s">
        <v>499</v>
      </c>
      <c r="AE117" s="122">
        <v>43055.543333333335</v>
      </c>
      <c r="AF117" s="4" t="s">
        <v>583</v>
      </c>
      <c r="AH117" s="129" t="s">
        <v>66</v>
      </c>
      <c r="AI117" s="4" t="s">
        <v>582</v>
      </c>
      <c r="AL117" s="123">
        <v>0</v>
      </c>
      <c r="AM117" s="123">
        <v>0</v>
      </c>
      <c r="AP117" s="4" t="s">
        <v>31</v>
      </c>
      <c r="AQ117" s="4" t="s">
        <v>63</v>
      </c>
      <c r="AU117" s="4" t="s">
        <v>496</v>
      </c>
      <c r="AW117" s="4" t="s">
        <v>21</v>
      </c>
      <c r="AY117" s="4" t="s">
        <v>490</v>
      </c>
      <c r="AZ117" s="127">
        <v>28856265</v>
      </c>
      <c r="BA117" s="123">
        <v>0</v>
      </c>
      <c r="BB117" s="123">
        <v>1</v>
      </c>
      <c r="BD117" s="4" t="s">
        <v>490</v>
      </c>
      <c r="BG117" s="4" t="s">
        <v>490</v>
      </c>
      <c r="BH117" s="123">
        <v>99</v>
      </c>
      <c r="BJ117" s="123">
        <v>402</v>
      </c>
      <c r="BK117" s="123">
        <v>501</v>
      </c>
      <c r="BM117" s="4" t="s">
        <v>490</v>
      </c>
      <c r="BN117" s="4" t="s">
        <v>253</v>
      </c>
      <c r="BS117" s="4" t="s">
        <v>490</v>
      </c>
      <c r="BV117" s="4" t="s">
        <v>494</v>
      </c>
      <c r="BX117" s="4" t="s">
        <v>493</v>
      </c>
      <c r="BY117" s="4" t="s">
        <v>492</v>
      </c>
      <c r="CA117" s="4" t="s">
        <v>491</v>
      </c>
      <c r="CD117" s="123">
        <v>-624079500</v>
      </c>
      <c r="CE117" s="4" t="s">
        <v>490</v>
      </c>
      <c r="CH117" s="4" t="s">
        <v>490</v>
      </c>
      <c r="CK117" s="4" t="s">
        <v>20</v>
      </c>
      <c r="CM117" s="122">
        <v>43055.543333333335</v>
      </c>
      <c r="CN117" s="4" t="s">
        <v>543</v>
      </c>
      <c r="CR117" s="122">
        <v>43055</v>
      </c>
      <c r="CS117" s="4" t="s">
        <v>490</v>
      </c>
    </row>
    <row r="118" spans="1:97">
      <c r="A118" s="125">
        <v>7514556</v>
      </c>
      <c r="B118" s="125" t="str">
        <f>A118&amp;":"&amp;TEXT(-1*O118,"#,##0")</f>
        <v>7514556:1,079,162,420</v>
      </c>
      <c r="C118" s="125" t="str">
        <f>$A118&amp;":"&amp;TEXT(H118,"MM/DD/YYYY")</f>
        <v>7514556:11/17/2017</v>
      </c>
      <c r="D118" s="125" t="str">
        <f>$A118&amp;":"&amp;TEXT(AH118,"General")</f>
        <v>7514556:3779</v>
      </c>
      <c r="E118" s="125" t="str">
        <f>$A118&amp;":"&amp;TEXT(AZ118,"General")</f>
        <v>7514556:28857598</v>
      </c>
      <c r="F118" s="125" t="str">
        <f>$A118&amp;":"&amp;TEXT(AP118,"General")</f>
        <v>7514556:ENG, KEITH</v>
      </c>
      <c r="G118" s="125" t="str">
        <f>$A118&amp;":"&amp;TEXT(AQ118,"General")</f>
        <v>7514556:STEENHUISEN AIG, ERIC</v>
      </c>
      <c r="H118" s="122">
        <v>43056</v>
      </c>
      <c r="I118" s="125">
        <v>726</v>
      </c>
      <c r="J118" s="125">
        <v>19128</v>
      </c>
      <c r="K118" s="123">
        <v>1</v>
      </c>
      <c r="L118" s="123">
        <v>808</v>
      </c>
      <c r="M118" s="123">
        <v>2</v>
      </c>
      <c r="N118" s="123">
        <v>1</v>
      </c>
      <c r="O118" s="123">
        <v>-1079162420</v>
      </c>
      <c r="P118" s="4" t="s">
        <v>545</v>
      </c>
      <c r="Q118" s="123">
        <v>2</v>
      </c>
      <c r="R118" s="122">
        <v>43055.539386574077</v>
      </c>
      <c r="S118" s="4" t="s">
        <v>501</v>
      </c>
      <c r="T118" s="127">
        <v>6833136</v>
      </c>
      <c r="U118" s="4" t="s">
        <v>12</v>
      </c>
      <c r="V118" s="127">
        <v>86001</v>
      </c>
      <c r="W118" s="123">
        <v>1</v>
      </c>
      <c r="Y118" s="123">
        <v>0</v>
      </c>
      <c r="Z118" s="4" t="s">
        <v>490</v>
      </c>
      <c r="AD118" s="4" t="s">
        <v>499</v>
      </c>
      <c r="AE118" s="122">
        <v>43055.62976851852</v>
      </c>
      <c r="AF118" s="4" t="s">
        <v>544</v>
      </c>
      <c r="AH118" s="129" t="s">
        <v>15</v>
      </c>
      <c r="AI118" s="4" t="s">
        <v>581</v>
      </c>
      <c r="AL118" s="123">
        <v>0</v>
      </c>
      <c r="AM118" s="123">
        <v>0</v>
      </c>
      <c r="AP118" s="4" t="s">
        <v>121</v>
      </c>
      <c r="AQ118" s="4" t="s">
        <v>63</v>
      </c>
      <c r="AU118" s="4" t="s">
        <v>496</v>
      </c>
      <c r="AW118" s="4" t="s">
        <v>21</v>
      </c>
      <c r="AY118" s="4" t="s">
        <v>490</v>
      </c>
      <c r="AZ118" s="127">
        <v>28857598</v>
      </c>
      <c r="BA118" s="123">
        <v>0</v>
      </c>
      <c r="BB118" s="123">
        <v>1</v>
      </c>
      <c r="BD118" s="4" t="s">
        <v>490</v>
      </c>
      <c r="BG118" s="4" t="s">
        <v>490</v>
      </c>
      <c r="BH118" s="123">
        <v>1</v>
      </c>
      <c r="BJ118" s="123">
        <v>2</v>
      </c>
      <c r="BK118" s="123">
        <v>501</v>
      </c>
      <c r="BM118" s="4" t="s">
        <v>490</v>
      </c>
      <c r="BN118" s="4" t="s">
        <v>524</v>
      </c>
      <c r="BS118" s="4" t="s">
        <v>490</v>
      </c>
      <c r="BV118" s="4" t="s">
        <v>494</v>
      </c>
      <c r="BX118" s="4" t="s">
        <v>493</v>
      </c>
      <c r="BY118" s="4" t="s">
        <v>492</v>
      </c>
      <c r="CA118" s="4" t="s">
        <v>491</v>
      </c>
      <c r="CD118" s="123">
        <v>-1079162420</v>
      </c>
      <c r="CE118" s="4" t="s">
        <v>490</v>
      </c>
      <c r="CH118" s="4" t="s">
        <v>490</v>
      </c>
      <c r="CK118" s="4" t="s">
        <v>20</v>
      </c>
      <c r="CM118" s="122">
        <v>43055.62976851852</v>
      </c>
      <c r="CN118" s="4" t="s">
        <v>543</v>
      </c>
      <c r="CR118" s="122">
        <v>43055</v>
      </c>
      <c r="CS118" s="4" t="s">
        <v>490</v>
      </c>
    </row>
    <row r="119" spans="1:97">
      <c r="A119" s="125">
        <v>7514561</v>
      </c>
      <c r="B119" s="125" t="str">
        <f>A119&amp;":"&amp;TEXT(-1*O119,"#,##0")</f>
        <v>7514561:2,243,180</v>
      </c>
      <c r="C119" s="125" t="str">
        <f>$A119&amp;":"&amp;TEXT(H119,"MM/DD/YYYY")</f>
        <v>7514561:11/16/2017</v>
      </c>
      <c r="D119" s="125" t="str">
        <f>$A119&amp;":"&amp;TEXT(AH119,"General")</f>
        <v>7514561:XA3000-6</v>
      </c>
      <c r="E119" s="125" t="str">
        <f>$A119&amp;":"&amp;TEXT(AZ119,"General")</f>
        <v>7514561:28856646</v>
      </c>
      <c r="F119" s="125" t="str">
        <f>$A119&amp;":"&amp;TEXT(AP119,"General")</f>
        <v>7514561:TEWS AIG, GRACE</v>
      </c>
      <c r="G119" s="125" t="str">
        <f>$A119&amp;":"&amp;TEXT(AQ119,"General")</f>
        <v>7514561:FRENKEL, LUCIANA</v>
      </c>
      <c r="H119" s="122">
        <v>43055</v>
      </c>
      <c r="I119" s="125">
        <v>762</v>
      </c>
      <c r="J119" s="125">
        <v>1517</v>
      </c>
      <c r="K119" s="123">
        <v>0</v>
      </c>
      <c r="O119" s="123">
        <v>-2243180</v>
      </c>
      <c r="R119" s="122">
        <v>43055.547453703701</v>
      </c>
      <c r="S119" s="4" t="s">
        <v>501</v>
      </c>
      <c r="T119" s="127">
        <v>6833141</v>
      </c>
      <c r="U119" s="4" t="s">
        <v>528</v>
      </c>
      <c r="V119" s="127"/>
      <c r="Z119" s="4" t="s">
        <v>490</v>
      </c>
      <c r="AD119" s="4" t="s">
        <v>499</v>
      </c>
      <c r="AE119" s="122">
        <v>43055.561886574076</v>
      </c>
      <c r="AF119" s="4" t="s">
        <v>513</v>
      </c>
      <c r="AG119" s="4" t="s">
        <v>499</v>
      </c>
      <c r="AH119" s="129" t="s">
        <v>51</v>
      </c>
      <c r="AI119" s="4" t="s">
        <v>525</v>
      </c>
      <c r="AK119" s="4" t="s">
        <v>499</v>
      </c>
      <c r="AO119" s="4" t="s">
        <v>32</v>
      </c>
      <c r="AP119" s="4" t="s">
        <v>31</v>
      </c>
      <c r="AQ119" s="4" t="s">
        <v>32</v>
      </c>
      <c r="AS119" s="123">
        <v>4584</v>
      </c>
      <c r="AU119" s="4" t="s">
        <v>496</v>
      </c>
      <c r="AV119" s="4" t="s">
        <v>32</v>
      </c>
      <c r="AZ119" s="127">
        <v>28856646</v>
      </c>
      <c r="BI119" s="123">
        <v>4</v>
      </c>
      <c r="BJ119" s="123">
        <v>402</v>
      </c>
      <c r="BK119" s="123">
        <v>4</v>
      </c>
      <c r="BM119" s="4" t="s">
        <v>490</v>
      </c>
      <c r="BN119" s="4" t="s">
        <v>504</v>
      </c>
      <c r="BS119" s="4" t="s">
        <v>490</v>
      </c>
      <c r="BT119" s="123">
        <v>0</v>
      </c>
      <c r="BU119" s="123">
        <v>0</v>
      </c>
      <c r="BW119" s="123">
        <v>-1</v>
      </c>
      <c r="CA119" s="4" t="s">
        <v>491</v>
      </c>
      <c r="CK119" s="4" t="s">
        <v>20</v>
      </c>
      <c r="CM119" s="122">
        <v>43055.561886574076</v>
      </c>
      <c r="CS119" s="4" t="s">
        <v>499</v>
      </c>
    </row>
    <row r="120" spans="1:97">
      <c r="A120" s="125">
        <v>7514562</v>
      </c>
      <c r="B120" s="125" t="str">
        <f>A120&amp;":"&amp;TEXT(-1*O120,"#,##0")</f>
        <v>7514562:58,000,000</v>
      </c>
      <c r="C120" s="125" t="str">
        <f>$A120&amp;":"&amp;TEXT(H120,"MM/DD/YYYY")</f>
        <v>7514562:11/16/2017</v>
      </c>
      <c r="D120" s="125" t="str">
        <f>$A120&amp;":"&amp;TEXT(AH120,"General")</f>
        <v>7514562:30897541</v>
      </c>
      <c r="E120" s="125" t="str">
        <f>$A120&amp;":"&amp;TEXT(AZ120,"General")</f>
        <v>7514562:28856649</v>
      </c>
      <c r="F120" s="125" t="str">
        <f>$A120&amp;":"&amp;TEXT(AP120,"General")</f>
        <v>7514562:TEWS AIG, GRACE</v>
      </c>
      <c r="G120" s="125" t="str">
        <f>$A120&amp;":"&amp;TEXT(AQ120,"General")</f>
        <v>7514562:FRENKEL, LUCIANA</v>
      </c>
      <c r="H120" s="122">
        <v>43055</v>
      </c>
      <c r="I120" s="125">
        <v>726</v>
      </c>
      <c r="J120" s="125"/>
      <c r="K120" s="123">
        <v>0</v>
      </c>
      <c r="O120" s="123">
        <v>-58000000</v>
      </c>
      <c r="R120" s="122">
        <v>43055.549699074072</v>
      </c>
      <c r="S120" s="4" t="s">
        <v>501</v>
      </c>
      <c r="T120" s="127">
        <v>6833142</v>
      </c>
      <c r="U120" s="4" t="s">
        <v>526</v>
      </c>
      <c r="V120" s="127"/>
      <c r="Z120" s="4" t="s">
        <v>490</v>
      </c>
      <c r="AD120" s="4" t="s">
        <v>499</v>
      </c>
      <c r="AE120" s="122">
        <v>43055.561979166669</v>
      </c>
      <c r="AF120" s="4" t="s">
        <v>513</v>
      </c>
      <c r="AG120" s="4" t="s">
        <v>499</v>
      </c>
      <c r="AH120" s="129" t="s">
        <v>37</v>
      </c>
      <c r="AI120" s="4" t="s">
        <v>525</v>
      </c>
      <c r="AK120" s="4" t="s">
        <v>499</v>
      </c>
      <c r="AO120" s="4" t="s">
        <v>32</v>
      </c>
      <c r="AP120" s="4" t="s">
        <v>31</v>
      </c>
      <c r="AQ120" s="4" t="s">
        <v>32</v>
      </c>
      <c r="AS120" s="123">
        <v>3578</v>
      </c>
      <c r="AU120" s="4" t="s">
        <v>496</v>
      </c>
      <c r="AV120" s="4" t="s">
        <v>32</v>
      </c>
      <c r="AZ120" s="127">
        <v>28856649</v>
      </c>
      <c r="BI120" s="123">
        <v>4</v>
      </c>
      <c r="BJ120" s="123">
        <v>402</v>
      </c>
      <c r="BK120" s="123">
        <v>4</v>
      </c>
      <c r="BM120" s="4" t="s">
        <v>490</v>
      </c>
      <c r="BN120" s="4" t="s">
        <v>524</v>
      </c>
      <c r="BS120" s="4" t="s">
        <v>490</v>
      </c>
      <c r="BT120" s="123">
        <v>0</v>
      </c>
      <c r="BU120" s="123">
        <v>0</v>
      </c>
      <c r="BW120" s="123">
        <v>-1</v>
      </c>
      <c r="CA120" s="4" t="s">
        <v>491</v>
      </c>
      <c r="CK120" s="4" t="s">
        <v>20</v>
      </c>
      <c r="CM120" s="122">
        <v>43055.561979166669</v>
      </c>
      <c r="CS120" s="4" t="s">
        <v>499</v>
      </c>
    </row>
    <row r="121" spans="1:97">
      <c r="A121" s="125">
        <v>7514600</v>
      </c>
      <c r="B121" s="125" t="str">
        <f>A121&amp;":"&amp;TEXT(-1*O121,"#,##0")</f>
        <v>7514600:105,000</v>
      </c>
      <c r="C121" s="125" t="str">
        <f>$A121&amp;":"&amp;TEXT(H121,"MM/DD/YYYY")</f>
        <v>7514600:11/16/2017</v>
      </c>
      <c r="D121" s="125" t="str">
        <f>$A121&amp;":"&amp;TEXT(AH121,"General")</f>
        <v>7514600:2615128400</v>
      </c>
      <c r="E121" s="125" t="str">
        <f>$A121&amp;":"&amp;TEXT(AZ121,"General")</f>
        <v>7514600:28856832</v>
      </c>
      <c r="F121" s="125" t="str">
        <f>$A121&amp;":"&amp;TEXT(AP121,"General")</f>
        <v>7514600:PALIWODA AIG, ANTHONY</v>
      </c>
      <c r="G121" s="125" t="str">
        <f>$A121&amp;":"&amp;TEXT(AQ121,"General")</f>
        <v>7514600:KURAS AIG, KRISTIN</v>
      </c>
      <c r="H121" s="122">
        <v>43055</v>
      </c>
      <c r="I121" s="125">
        <v>762</v>
      </c>
      <c r="J121" s="125"/>
      <c r="K121" s="123">
        <v>0</v>
      </c>
      <c r="O121" s="123">
        <v>-105000</v>
      </c>
      <c r="R121" s="122">
        <v>43055.570115740738</v>
      </c>
      <c r="S121" s="4" t="s">
        <v>501</v>
      </c>
      <c r="T121" s="127">
        <v>6833180</v>
      </c>
      <c r="U121" s="4" t="s">
        <v>708</v>
      </c>
      <c r="V121" s="127"/>
      <c r="Z121" s="4" t="s">
        <v>490</v>
      </c>
      <c r="AD121" s="4" t="s">
        <v>499</v>
      </c>
      <c r="AE121" s="122">
        <v>43055.574918981481</v>
      </c>
      <c r="AF121" s="4" t="s">
        <v>697</v>
      </c>
      <c r="AG121" s="4" t="s">
        <v>499</v>
      </c>
      <c r="AH121" s="129" t="s">
        <v>707</v>
      </c>
      <c r="AI121" s="4" t="s">
        <v>512</v>
      </c>
      <c r="AK121" s="4" t="s">
        <v>499</v>
      </c>
      <c r="AO121" s="4" t="s">
        <v>699</v>
      </c>
      <c r="AP121" s="4" t="s">
        <v>695</v>
      </c>
      <c r="AQ121" s="4" t="s">
        <v>699</v>
      </c>
      <c r="AS121" s="123">
        <v>4931</v>
      </c>
      <c r="AU121" s="4" t="s">
        <v>496</v>
      </c>
      <c r="AV121" s="4" t="s">
        <v>699</v>
      </c>
      <c r="AZ121" s="127">
        <v>28856832</v>
      </c>
      <c r="BI121" s="123">
        <v>682</v>
      </c>
      <c r="BJ121" s="123">
        <v>902</v>
      </c>
      <c r="BK121" s="123">
        <v>682</v>
      </c>
      <c r="BM121" s="4" t="s">
        <v>490</v>
      </c>
      <c r="BN121" s="4" t="s">
        <v>253</v>
      </c>
      <c r="BS121" s="4" t="s">
        <v>490</v>
      </c>
      <c r="BT121" s="123">
        <v>0</v>
      </c>
      <c r="BU121" s="123">
        <v>0</v>
      </c>
      <c r="BW121" s="123">
        <v>-1</v>
      </c>
      <c r="CA121" s="4" t="s">
        <v>491</v>
      </c>
      <c r="CK121" s="4" t="s">
        <v>20</v>
      </c>
      <c r="CM121" s="122">
        <v>43055.574918981481</v>
      </c>
      <c r="CS121" s="4" t="s">
        <v>499</v>
      </c>
    </row>
    <row r="122" spans="1:97">
      <c r="A122" s="125">
        <v>7514719</v>
      </c>
      <c r="B122" s="125" t="str">
        <f>A122&amp;":"&amp;TEXT(-1*O122,"#,##0")</f>
        <v>7514719:150,000</v>
      </c>
      <c r="C122" s="125" t="str">
        <f>$A122&amp;":"&amp;TEXT(H122,"MM/DD/YYYY")</f>
        <v>7514719:11/16/2017</v>
      </c>
      <c r="D122" s="125" t="str">
        <f>$A122&amp;":"&amp;TEXT(AH122,"General")</f>
        <v>7514719:8900416084</v>
      </c>
      <c r="E122" s="125" t="str">
        <f>$A122&amp;":"&amp;TEXT(AZ122,"General")</f>
        <v>7514719:28857561</v>
      </c>
      <c r="F122" s="125" t="str">
        <f>$A122&amp;":"&amp;TEXT(AP122,"General")</f>
        <v>7514719:TEWS AIG, GRACE</v>
      </c>
      <c r="G122" s="125" t="str">
        <f>$A122&amp;":"&amp;TEXT(AQ122,"General")</f>
        <v>7514719:FRENKEL, LUCIANA</v>
      </c>
      <c r="H122" s="122">
        <v>43055</v>
      </c>
      <c r="I122" s="125">
        <v>0</v>
      </c>
      <c r="J122" s="125">
        <v>17523</v>
      </c>
      <c r="K122" s="123">
        <v>0</v>
      </c>
      <c r="L122" s="123">
        <v>1</v>
      </c>
      <c r="M122" s="123">
        <v>1</v>
      </c>
      <c r="N122" s="123">
        <v>6</v>
      </c>
      <c r="O122" s="123">
        <v>-150000</v>
      </c>
      <c r="P122" s="4" t="s">
        <v>503</v>
      </c>
      <c r="Q122" s="123">
        <v>1</v>
      </c>
      <c r="R122" s="122">
        <v>43055.613969907405</v>
      </c>
      <c r="S122" s="4" t="s">
        <v>501</v>
      </c>
      <c r="T122" s="127">
        <v>6833299</v>
      </c>
      <c r="U122" s="4" t="s">
        <v>2</v>
      </c>
      <c r="V122" s="127">
        <v>86005</v>
      </c>
      <c r="W122" s="123">
        <v>0</v>
      </c>
      <c r="Y122" s="123">
        <v>0</v>
      </c>
      <c r="Z122" s="4" t="s">
        <v>490</v>
      </c>
      <c r="AD122" s="4" t="s">
        <v>499</v>
      </c>
      <c r="AE122" s="122">
        <v>43055.628379629627</v>
      </c>
      <c r="AF122" s="4" t="s">
        <v>503</v>
      </c>
      <c r="AH122" s="129" t="s">
        <v>14</v>
      </c>
      <c r="AI122" s="4" t="s">
        <v>523</v>
      </c>
      <c r="AK122" s="4" t="s">
        <v>499</v>
      </c>
      <c r="AL122" s="123">
        <v>0</v>
      </c>
      <c r="AM122" s="123">
        <v>0</v>
      </c>
      <c r="AO122" s="4" t="s">
        <v>32</v>
      </c>
      <c r="AP122" s="4" t="s">
        <v>31</v>
      </c>
      <c r="AQ122" s="4" t="s">
        <v>32</v>
      </c>
      <c r="AU122" s="4" t="s">
        <v>496</v>
      </c>
      <c r="AW122" s="4" t="s">
        <v>21</v>
      </c>
      <c r="AY122" s="4" t="s">
        <v>490</v>
      </c>
      <c r="AZ122" s="127">
        <v>28857561</v>
      </c>
      <c r="BA122" s="123">
        <v>0</v>
      </c>
      <c r="BB122" s="123">
        <v>3</v>
      </c>
      <c r="BD122" s="4" t="s">
        <v>490</v>
      </c>
      <c r="BG122" s="4" t="s">
        <v>490</v>
      </c>
      <c r="BH122" s="123">
        <v>99</v>
      </c>
      <c r="BI122" s="123">
        <v>4</v>
      </c>
      <c r="BJ122" s="123">
        <v>402</v>
      </c>
      <c r="BK122" s="123">
        <v>4</v>
      </c>
      <c r="BM122" s="4" t="s">
        <v>490</v>
      </c>
      <c r="BN122" s="4" t="s">
        <v>253</v>
      </c>
      <c r="BS122" s="4" t="s">
        <v>490</v>
      </c>
      <c r="BT122" s="123">
        <v>0</v>
      </c>
      <c r="BU122" s="123">
        <v>0</v>
      </c>
      <c r="BV122" s="4" t="s">
        <v>494</v>
      </c>
      <c r="BW122" s="123">
        <v>-1</v>
      </c>
      <c r="BX122" s="4" t="s">
        <v>493</v>
      </c>
      <c r="BY122" s="4" t="s">
        <v>492</v>
      </c>
      <c r="CA122" s="4" t="s">
        <v>491</v>
      </c>
      <c r="CC122" s="4" t="s">
        <v>503</v>
      </c>
      <c r="CD122" s="123">
        <v>-150000</v>
      </c>
      <c r="CE122" s="4" t="s">
        <v>490</v>
      </c>
      <c r="CH122" s="4" t="s">
        <v>490</v>
      </c>
      <c r="CK122" s="4" t="s">
        <v>20</v>
      </c>
      <c r="CM122" s="122">
        <v>43055.628379629627</v>
      </c>
      <c r="CN122" s="4" t="s">
        <v>21</v>
      </c>
      <c r="CR122" s="122">
        <v>39904</v>
      </c>
      <c r="CS122" s="4" t="s">
        <v>499</v>
      </c>
    </row>
    <row r="123" spans="1:97">
      <c r="A123" s="125">
        <v>7514728</v>
      </c>
      <c r="B123" s="125" t="str">
        <f>A123&amp;":"&amp;TEXT(-1*O123,"#,##0")</f>
        <v>7514728:20,864,000</v>
      </c>
      <c r="C123" s="125" t="str">
        <f>$A123&amp;":"&amp;TEXT(H123,"MM/DD/YYYY")</f>
        <v>7514728:11/16/2017</v>
      </c>
      <c r="D123" s="125" t="str">
        <f>$A123&amp;":"&amp;TEXT(AH123,"General")</f>
        <v>7514728:2607358400</v>
      </c>
      <c r="E123" s="125" t="str">
        <f>$A123&amp;":"&amp;TEXT(AZ123,"General")</f>
        <v>7514728:28857090</v>
      </c>
      <c r="F123" s="125" t="str">
        <f>$A123&amp;":"&amp;TEXT(AP123,"General")</f>
        <v>7514728:PALIWODA AIG, ANTHONY</v>
      </c>
      <c r="G123" s="125" t="str">
        <f>$A123&amp;":"&amp;TEXT(AQ123,"General")</f>
        <v>7514728:SULLIVAN AIG, MARLENE</v>
      </c>
      <c r="H123" s="122">
        <v>43055</v>
      </c>
      <c r="I123" s="125">
        <v>766</v>
      </c>
      <c r="J123" s="125"/>
      <c r="K123" s="123">
        <v>0</v>
      </c>
      <c r="O123" s="123">
        <v>-20864000</v>
      </c>
      <c r="R123" s="122">
        <v>43055.59165509259</v>
      </c>
      <c r="S123" s="4" t="s">
        <v>501</v>
      </c>
      <c r="T123" s="127">
        <v>6833308</v>
      </c>
      <c r="U123" s="4" t="s">
        <v>734</v>
      </c>
      <c r="V123" s="127"/>
      <c r="Z123" s="4" t="s">
        <v>490</v>
      </c>
      <c r="AD123" s="4" t="s">
        <v>499</v>
      </c>
      <c r="AE123" s="122">
        <v>43055.594872685186</v>
      </c>
      <c r="AF123" s="4" t="s">
        <v>697</v>
      </c>
      <c r="AG123" s="4" t="s">
        <v>499</v>
      </c>
      <c r="AH123" s="129" t="s">
        <v>733</v>
      </c>
      <c r="AI123" s="4" t="s">
        <v>512</v>
      </c>
      <c r="AK123" s="4" t="s">
        <v>499</v>
      </c>
      <c r="AO123" s="4" t="s">
        <v>694</v>
      </c>
      <c r="AP123" s="4" t="s">
        <v>695</v>
      </c>
      <c r="AQ123" s="4" t="s">
        <v>694</v>
      </c>
      <c r="AS123" s="123">
        <v>4967</v>
      </c>
      <c r="AU123" s="4" t="s">
        <v>496</v>
      </c>
      <c r="AV123" s="4" t="s">
        <v>694</v>
      </c>
      <c r="AZ123" s="127">
        <v>28857090</v>
      </c>
      <c r="BI123" s="123">
        <v>683</v>
      </c>
      <c r="BJ123" s="123">
        <v>902</v>
      </c>
      <c r="BK123" s="123">
        <v>683</v>
      </c>
      <c r="BM123" s="4" t="s">
        <v>490</v>
      </c>
      <c r="BN123" s="4" t="s">
        <v>517</v>
      </c>
      <c r="BS123" s="4" t="s">
        <v>490</v>
      </c>
      <c r="BT123" s="123">
        <v>0</v>
      </c>
      <c r="BU123" s="123">
        <v>0</v>
      </c>
      <c r="BW123" s="123">
        <v>-1</v>
      </c>
      <c r="CA123" s="4" t="s">
        <v>491</v>
      </c>
      <c r="CK123" s="4" t="s">
        <v>20</v>
      </c>
      <c r="CM123" s="122">
        <v>43055.594872685186</v>
      </c>
      <c r="CS123" s="4" t="s">
        <v>499</v>
      </c>
    </row>
    <row r="124" spans="1:97">
      <c r="A124" s="125">
        <v>7514729</v>
      </c>
      <c r="B124" s="125" t="str">
        <f>A124&amp;":"&amp;TEXT(-1*O124,"#,##0")</f>
        <v>7514729:56,948,000</v>
      </c>
      <c r="C124" s="125" t="str">
        <f>$A124&amp;":"&amp;TEXT(H124,"MM/DD/YYYY")</f>
        <v>7514729:11/16/2017</v>
      </c>
      <c r="D124" s="125" t="str">
        <f>$A124&amp;":"&amp;TEXT(AH124,"General")</f>
        <v>7514729:8866238400</v>
      </c>
      <c r="E124" s="125" t="str">
        <f>$A124&amp;":"&amp;TEXT(AZ124,"General")</f>
        <v>7514729:28857091</v>
      </c>
      <c r="F124" s="125" t="str">
        <f>$A124&amp;":"&amp;TEXT(AP124,"General")</f>
        <v>7514729:PALIWODA AIG, ANTHONY</v>
      </c>
      <c r="G124" s="125" t="str">
        <f>$A124&amp;":"&amp;TEXT(AQ124,"General")</f>
        <v>7514729:SULLIVAN AIG, MARLENE</v>
      </c>
      <c r="H124" s="122">
        <v>43055</v>
      </c>
      <c r="I124" s="125">
        <v>728</v>
      </c>
      <c r="J124" s="125"/>
      <c r="K124" s="123">
        <v>0</v>
      </c>
      <c r="O124" s="123">
        <v>-56948000</v>
      </c>
      <c r="R124" s="122">
        <v>43055.59165509259</v>
      </c>
      <c r="S124" s="4" t="s">
        <v>501</v>
      </c>
      <c r="T124" s="127">
        <v>6833309</v>
      </c>
      <c r="U124" s="4" t="s">
        <v>732</v>
      </c>
      <c r="V124" s="127"/>
      <c r="Z124" s="4" t="s">
        <v>490</v>
      </c>
      <c r="AD124" s="4" t="s">
        <v>499</v>
      </c>
      <c r="AE124" s="122">
        <v>43055.594907407409</v>
      </c>
      <c r="AF124" s="4" t="s">
        <v>697</v>
      </c>
      <c r="AG124" s="4" t="s">
        <v>499</v>
      </c>
      <c r="AH124" s="129" t="s">
        <v>731</v>
      </c>
      <c r="AI124" s="4" t="s">
        <v>512</v>
      </c>
      <c r="AK124" s="4" t="s">
        <v>499</v>
      </c>
      <c r="AO124" s="4" t="s">
        <v>694</v>
      </c>
      <c r="AP124" s="4" t="s">
        <v>695</v>
      </c>
      <c r="AQ124" s="4" t="s">
        <v>694</v>
      </c>
      <c r="AS124" s="123">
        <v>4943</v>
      </c>
      <c r="AU124" s="4" t="s">
        <v>496</v>
      </c>
      <c r="AV124" s="4" t="s">
        <v>694</v>
      </c>
      <c r="AZ124" s="127">
        <v>28857091</v>
      </c>
      <c r="BI124" s="123">
        <v>683</v>
      </c>
      <c r="BJ124" s="123">
        <v>902</v>
      </c>
      <c r="BK124" s="123">
        <v>683</v>
      </c>
      <c r="BM124" s="4" t="s">
        <v>490</v>
      </c>
      <c r="BN124" s="4" t="s">
        <v>517</v>
      </c>
      <c r="BS124" s="4" t="s">
        <v>490</v>
      </c>
      <c r="BT124" s="123">
        <v>0</v>
      </c>
      <c r="BU124" s="123">
        <v>0</v>
      </c>
      <c r="BW124" s="123">
        <v>-1</v>
      </c>
      <c r="CA124" s="4" t="s">
        <v>491</v>
      </c>
      <c r="CK124" s="4" t="s">
        <v>20</v>
      </c>
      <c r="CM124" s="122">
        <v>43055.594907407409</v>
      </c>
      <c r="CS124" s="4" t="s">
        <v>499</v>
      </c>
    </row>
    <row r="125" spans="1:97">
      <c r="A125" s="125">
        <v>7514730</v>
      </c>
      <c r="B125" s="125" t="str">
        <f>A125&amp;":"&amp;TEXT(-1*O125,"#,##0")</f>
        <v>7514730:48,263,000</v>
      </c>
      <c r="C125" s="125" t="str">
        <f>$A125&amp;":"&amp;TEXT(H125,"MM/DD/YYYY")</f>
        <v>7514730:11/16/2017</v>
      </c>
      <c r="D125" s="125" t="str">
        <f>$A125&amp;":"&amp;TEXT(AH125,"General")</f>
        <v>7514730:8866248400</v>
      </c>
      <c r="E125" s="125" t="str">
        <f>$A125&amp;":"&amp;TEXT(AZ125,"General")</f>
        <v>7514730:28857092</v>
      </c>
      <c r="F125" s="125" t="str">
        <f>$A125&amp;":"&amp;TEXT(AP125,"General")</f>
        <v>7514730:PALIWODA AIG, ANTHONY</v>
      </c>
      <c r="G125" s="125" t="str">
        <f>$A125&amp;":"&amp;TEXT(AQ125,"General")</f>
        <v>7514730:SULLIVAN AIG, MARLENE</v>
      </c>
      <c r="H125" s="122">
        <v>43055</v>
      </c>
      <c r="I125" s="125">
        <v>728</v>
      </c>
      <c r="J125" s="125"/>
      <c r="K125" s="123">
        <v>0</v>
      </c>
      <c r="O125" s="123">
        <v>-48263000</v>
      </c>
      <c r="R125" s="122">
        <v>43055.59165509259</v>
      </c>
      <c r="S125" s="4" t="s">
        <v>501</v>
      </c>
      <c r="T125" s="127">
        <v>6833310</v>
      </c>
      <c r="U125" s="4" t="s">
        <v>701</v>
      </c>
      <c r="V125" s="127"/>
      <c r="Z125" s="4" t="s">
        <v>490</v>
      </c>
      <c r="AD125" s="4" t="s">
        <v>499</v>
      </c>
      <c r="AE125" s="122">
        <v>43055.594942129632</v>
      </c>
      <c r="AF125" s="4" t="s">
        <v>697</v>
      </c>
      <c r="AG125" s="4" t="s">
        <v>499</v>
      </c>
      <c r="AH125" s="129" t="s">
        <v>700</v>
      </c>
      <c r="AI125" s="4" t="s">
        <v>512</v>
      </c>
      <c r="AK125" s="4" t="s">
        <v>499</v>
      </c>
      <c r="AO125" s="4" t="s">
        <v>694</v>
      </c>
      <c r="AP125" s="4" t="s">
        <v>695</v>
      </c>
      <c r="AQ125" s="4" t="s">
        <v>694</v>
      </c>
      <c r="AS125" s="123">
        <v>4941</v>
      </c>
      <c r="AU125" s="4" t="s">
        <v>496</v>
      </c>
      <c r="AV125" s="4" t="s">
        <v>694</v>
      </c>
      <c r="AZ125" s="127">
        <v>28857092</v>
      </c>
      <c r="BI125" s="123">
        <v>683</v>
      </c>
      <c r="BJ125" s="123">
        <v>902</v>
      </c>
      <c r="BK125" s="123">
        <v>683</v>
      </c>
      <c r="BM125" s="4" t="s">
        <v>490</v>
      </c>
      <c r="BN125" s="4" t="s">
        <v>253</v>
      </c>
      <c r="BS125" s="4" t="s">
        <v>490</v>
      </c>
      <c r="BT125" s="123">
        <v>0</v>
      </c>
      <c r="BU125" s="123">
        <v>0</v>
      </c>
      <c r="BW125" s="123">
        <v>-1</v>
      </c>
      <c r="CA125" s="4" t="s">
        <v>491</v>
      </c>
      <c r="CK125" s="4" t="s">
        <v>20</v>
      </c>
      <c r="CM125" s="122">
        <v>43055.594942129632</v>
      </c>
      <c r="CS125" s="4" t="s">
        <v>499</v>
      </c>
    </row>
    <row r="126" spans="1:97">
      <c r="A126" s="125">
        <v>7514731</v>
      </c>
      <c r="B126" s="125" t="str">
        <f>A126&amp;":"&amp;TEXT(-1*O126,"#,##0")</f>
        <v>7514731:132,000</v>
      </c>
      <c r="C126" s="125" t="str">
        <f>$A126&amp;":"&amp;TEXT(H126,"MM/DD/YYYY")</f>
        <v>7514731:11/16/2017</v>
      </c>
      <c r="D126" s="125" t="str">
        <f>$A126&amp;":"&amp;TEXT(AH126,"General")</f>
        <v>7514731:8866268400</v>
      </c>
      <c r="E126" s="125" t="str">
        <f>$A126&amp;":"&amp;TEXT(AZ126,"General")</f>
        <v>7514731:28857094</v>
      </c>
      <c r="F126" s="125" t="str">
        <f>$A126&amp;":"&amp;TEXT(AP126,"General")</f>
        <v>7514731:PALIWODA AIG, ANTHONY</v>
      </c>
      <c r="G126" s="125" t="str">
        <f>$A126&amp;":"&amp;TEXT(AQ126,"General")</f>
        <v>7514731:SULLIVAN AIG, MARLENE</v>
      </c>
      <c r="H126" s="122">
        <v>43055</v>
      </c>
      <c r="I126" s="125">
        <v>728</v>
      </c>
      <c r="J126" s="125"/>
      <c r="K126" s="123">
        <v>0</v>
      </c>
      <c r="O126" s="123">
        <v>-132000</v>
      </c>
      <c r="R126" s="122">
        <v>43055.59165509259</v>
      </c>
      <c r="S126" s="4" t="s">
        <v>501</v>
      </c>
      <c r="T126" s="127">
        <v>6833311</v>
      </c>
      <c r="U126" s="4" t="s">
        <v>730</v>
      </c>
      <c r="V126" s="127"/>
      <c r="Z126" s="4" t="s">
        <v>490</v>
      </c>
      <c r="AD126" s="4" t="s">
        <v>499</v>
      </c>
      <c r="AE126" s="122">
        <v>43055.594976851855</v>
      </c>
      <c r="AF126" s="4" t="s">
        <v>697</v>
      </c>
      <c r="AG126" s="4" t="s">
        <v>499</v>
      </c>
      <c r="AH126" s="129" t="s">
        <v>729</v>
      </c>
      <c r="AI126" s="4" t="s">
        <v>512</v>
      </c>
      <c r="AK126" s="4" t="s">
        <v>499</v>
      </c>
      <c r="AO126" s="4" t="s">
        <v>694</v>
      </c>
      <c r="AP126" s="4" t="s">
        <v>695</v>
      </c>
      <c r="AQ126" s="4" t="s">
        <v>694</v>
      </c>
      <c r="AS126" s="123">
        <v>4944</v>
      </c>
      <c r="AU126" s="4" t="s">
        <v>496</v>
      </c>
      <c r="AV126" s="4" t="s">
        <v>694</v>
      </c>
      <c r="AZ126" s="127">
        <v>28857094</v>
      </c>
      <c r="BI126" s="123">
        <v>683</v>
      </c>
      <c r="BJ126" s="123">
        <v>902</v>
      </c>
      <c r="BK126" s="123">
        <v>683</v>
      </c>
      <c r="BM126" s="4" t="s">
        <v>490</v>
      </c>
      <c r="BN126" s="4" t="s">
        <v>517</v>
      </c>
      <c r="BS126" s="4" t="s">
        <v>490</v>
      </c>
      <c r="BT126" s="123">
        <v>0</v>
      </c>
      <c r="BU126" s="123">
        <v>0</v>
      </c>
      <c r="BW126" s="123">
        <v>-1</v>
      </c>
      <c r="CA126" s="4" t="s">
        <v>491</v>
      </c>
      <c r="CK126" s="4" t="s">
        <v>20</v>
      </c>
      <c r="CM126" s="122">
        <v>43055.594976851855</v>
      </c>
      <c r="CS126" s="4" t="s">
        <v>499</v>
      </c>
    </row>
    <row r="127" spans="1:97">
      <c r="A127" s="125">
        <v>7514732</v>
      </c>
      <c r="B127" s="125" t="str">
        <f>A127&amp;":"&amp;TEXT(-1*O127,"#,##0")</f>
        <v>7514732:26,000</v>
      </c>
      <c r="C127" s="125" t="str">
        <f>$A127&amp;":"&amp;TEXT(H127,"MM/DD/YYYY")</f>
        <v>7514732:11/16/2017</v>
      </c>
      <c r="D127" s="125" t="str">
        <f>$A127&amp;":"&amp;TEXT(AH127,"General")</f>
        <v>7514732:8866278400</v>
      </c>
      <c r="E127" s="125" t="str">
        <f>$A127&amp;":"&amp;TEXT(AZ127,"General")</f>
        <v>7514732:28857095</v>
      </c>
      <c r="F127" s="125" t="str">
        <f>$A127&amp;":"&amp;TEXT(AP127,"General")</f>
        <v>7514732:PALIWODA AIG, ANTHONY</v>
      </c>
      <c r="G127" s="125" t="str">
        <f>$A127&amp;":"&amp;TEXT(AQ127,"General")</f>
        <v>7514732:SULLIVAN AIG, MARLENE</v>
      </c>
      <c r="H127" s="122">
        <v>43055</v>
      </c>
      <c r="I127" s="125">
        <v>728</v>
      </c>
      <c r="J127" s="125"/>
      <c r="K127" s="123">
        <v>0</v>
      </c>
      <c r="O127" s="123">
        <v>-26000</v>
      </c>
      <c r="R127" s="122">
        <v>43055.591666666667</v>
      </c>
      <c r="S127" s="4" t="s">
        <v>501</v>
      </c>
      <c r="T127" s="127">
        <v>6833312</v>
      </c>
      <c r="U127" s="4" t="s">
        <v>728</v>
      </c>
      <c r="V127" s="127"/>
      <c r="Z127" s="4" t="s">
        <v>490</v>
      </c>
      <c r="AD127" s="4" t="s">
        <v>499</v>
      </c>
      <c r="AE127" s="122">
        <v>43055.595023148147</v>
      </c>
      <c r="AF127" s="4" t="s">
        <v>697</v>
      </c>
      <c r="AG127" s="4" t="s">
        <v>499</v>
      </c>
      <c r="AH127" s="129" t="s">
        <v>727</v>
      </c>
      <c r="AI127" s="4" t="s">
        <v>512</v>
      </c>
      <c r="AK127" s="4" t="s">
        <v>499</v>
      </c>
      <c r="AO127" s="4" t="s">
        <v>694</v>
      </c>
      <c r="AP127" s="4" t="s">
        <v>695</v>
      </c>
      <c r="AQ127" s="4" t="s">
        <v>694</v>
      </c>
      <c r="AS127" s="123">
        <v>4945</v>
      </c>
      <c r="AU127" s="4" t="s">
        <v>496</v>
      </c>
      <c r="AV127" s="4" t="s">
        <v>694</v>
      </c>
      <c r="AZ127" s="127">
        <v>28857095</v>
      </c>
      <c r="BI127" s="123">
        <v>683</v>
      </c>
      <c r="BJ127" s="123">
        <v>902</v>
      </c>
      <c r="BK127" s="123">
        <v>683</v>
      </c>
      <c r="BM127" s="4" t="s">
        <v>490</v>
      </c>
      <c r="BN127" s="4" t="s">
        <v>517</v>
      </c>
      <c r="BS127" s="4" t="s">
        <v>490</v>
      </c>
      <c r="BT127" s="123">
        <v>0</v>
      </c>
      <c r="BU127" s="123">
        <v>0</v>
      </c>
      <c r="BW127" s="123">
        <v>-1</v>
      </c>
      <c r="CA127" s="4" t="s">
        <v>491</v>
      </c>
      <c r="CK127" s="4" t="s">
        <v>20</v>
      </c>
      <c r="CM127" s="122">
        <v>43055.595023148147</v>
      </c>
      <c r="CS127" s="4" t="s">
        <v>499</v>
      </c>
    </row>
    <row r="128" spans="1:97">
      <c r="A128" s="125">
        <v>7514733</v>
      </c>
      <c r="B128" s="125" t="str">
        <f>A128&amp;":"&amp;TEXT(-1*O128,"#,##0")</f>
        <v>7514733:5,230,000</v>
      </c>
      <c r="C128" s="125" t="str">
        <f>$A128&amp;":"&amp;TEXT(H128,"MM/DD/YYYY")</f>
        <v>7514733:11/16/2017</v>
      </c>
      <c r="D128" s="125" t="str">
        <f>$A128&amp;":"&amp;TEXT(AH128,"General")</f>
        <v>7514733:8866328400</v>
      </c>
      <c r="E128" s="125" t="str">
        <f>$A128&amp;":"&amp;TEXT(AZ128,"General")</f>
        <v>7514733:28857097</v>
      </c>
      <c r="F128" s="125" t="str">
        <f>$A128&amp;":"&amp;TEXT(AP128,"General")</f>
        <v>7514733:PALIWODA AIG, ANTHONY</v>
      </c>
      <c r="G128" s="125" t="str">
        <f>$A128&amp;":"&amp;TEXT(AQ128,"General")</f>
        <v>7514733:SULLIVAN AIG, MARLENE</v>
      </c>
      <c r="H128" s="122">
        <v>43055</v>
      </c>
      <c r="I128" s="125">
        <v>728</v>
      </c>
      <c r="J128" s="125"/>
      <c r="K128" s="123">
        <v>0</v>
      </c>
      <c r="O128" s="123">
        <v>-5230000</v>
      </c>
      <c r="R128" s="122">
        <v>43055.591666666667</v>
      </c>
      <c r="S128" s="4" t="s">
        <v>501</v>
      </c>
      <c r="T128" s="127">
        <v>6833313</v>
      </c>
      <c r="U128" s="4" t="s">
        <v>726</v>
      </c>
      <c r="V128" s="127"/>
      <c r="Z128" s="4" t="s">
        <v>490</v>
      </c>
      <c r="AD128" s="4" t="s">
        <v>499</v>
      </c>
      <c r="AE128" s="122">
        <v>43055.595057870371</v>
      </c>
      <c r="AF128" s="4" t="s">
        <v>697</v>
      </c>
      <c r="AG128" s="4" t="s">
        <v>499</v>
      </c>
      <c r="AH128" s="129" t="s">
        <v>725</v>
      </c>
      <c r="AI128" s="4" t="s">
        <v>512</v>
      </c>
      <c r="AK128" s="4" t="s">
        <v>499</v>
      </c>
      <c r="AO128" s="4" t="s">
        <v>694</v>
      </c>
      <c r="AP128" s="4" t="s">
        <v>695</v>
      </c>
      <c r="AQ128" s="4" t="s">
        <v>694</v>
      </c>
      <c r="AS128" s="123">
        <v>4954</v>
      </c>
      <c r="AU128" s="4" t="s">
        <v>496</v>
      </c>
      <c r="AV128" s="4" t="s">
        <v>694</v>
      </c>
      <c r="AZ128" s="127">
        <v>28857097</v>
      </c>
      <c r="BI128" s="123">
        <v>683</v>
      </c>
      <c r="BJ128" s="123">
        <v>902</v>
      </c>
      <c r="BK128" s="123">
        <v>683</v>
      </c>
      <c r="BM128" s="4" t="s">
        <v>490</v>
      </c>
      <c r="BN128" s="4" t="s">
        <v>517</v>
      </c>
      <c r="BS128" s="4" t="s">
        <v>490</v>
      </c>
      <c r="BT128" s="123">
        <v>0</v>
      </c>
      <c r="BU128" s="123">
        <v>0</v>
      </c>
      <c r="BW128" s="123">
        <v>-1</v>
      </c>
      <c r="CA128" s="4" t="s">
        <v>491</v>
      </c>
      <c r="CK128" s="4" t="s">
        <v>20</v>
      </c>
      <c r="CM128" s="122">
        <v>43055.595057870371</v>
      </c>
      <c r="CS128" s="4" t="s">
        <v>499</v>
      </c>
    </row>
    <row r="129" spans="1:97">
      <c r="A129" s="125">
        <v>7514734</v>
      </c>
      <c r="B129" s="125" t="str">
        <f>A129&amp;":"&amp;TEXT(-1*O129,"#,##0")</f>
        <v>7514734:3,869,000</v>
      </c>
      <c r="C129" s="125" t="str">
        <f>$A129&amp;":"&amp;TEXT(H129,"MM/DD/YYYY")</f>
        <v>7514734:11/16/2017</v>
      </c>
      <c r="D129" s="125" t="str">
        <f>$A129&amp;":"&amp;TEXT(AH129,"General")</f>
        <v>7514734:8866378400</v>
      </c>
      <c r="E129" s="125" t="str">
        <f>$A129&amp;":"&amp;TEXT(AZ129,"General")</f>
        <v>7514734:28857098</v>
      </c>
      <c r="F129" s="125" t="str">
        <f>$A129&amp;":"&amp;TEXT(AP129,"General")</f>
        <v>7514734:PALIWODA AIG, ANTHONY</v>
      </c>
      <c r="G129" s="125" t="str">
        <f>$A129&amp;":"&amp;TEXT(AQ129,"General")</f>
        <v>7514734:SULLIVAN AIG, MARLENE</v>
      </c>
      <c r="H129" s="122">
        <v>43055</v>
      </c>
      <c r="I129" s="125">
        <v>728</v>
      </c>
      <c r="J129" s="125"/>
      <c r="K129" s="123">
        <v>0</v>
      </c>
      <c r="O129" s="123">
        <v>-3869000</v>
      </c>
      <c r="R129" s="122">
        <v>43055.591666666667</v>
      </c>
      <c r="S129" s="4" t="s">
        <v>501</v>
      </c>
      <c r="T129" s="127">
        <v>6833314</v>
      </c>
      <c r="U129" s="4" t="s">
        <v>724</v>
      </c>
      <c r="V129" s="127"/>
      <c r="Z129" s="4" t="s">
        <v>490</v>
      </c>
      <c r="AD129" s="4" t="s">
        <v>499</v>
      </c>
      <c r="AE129" s="122">
        <v>43055.595092592594</v>
      </c>
      <c r="AF129" s="4" t="s">
        <v>697</v>
      </c>
      <c r="AG129" s="4" t="s">
        <v>499</v>
      </c>
      <c r="AH129" s="129" t="s">
        <v>723</v>
      </c>
      <c r="AI129" s="4" t="s">
        <v>512</v>
      </c>
      <c r="AK129" s="4" t="s">
        <v>499</v>
      </c>
      <c r="AO129" s="4" t="s">
        <v>694</v>
      </c>
      <c r="AP129" s="4" t="s">
        <v>695</v>
      </c>
      <c r="AQ129" s="4" t="s">
        <v>694</v>
      </c>
      <c r="AS129" s="123">
        <v>4948</v>
      </c>
      <c r="AU129" s="4" t="s">
        <v>496</v>
      </c>
      <c r="AV129" s="4" t="s">
        <v>694</v>
      </c>
      <c r="AZ129" s="127">
        <v>28857098</v>
      </c>
      <c r="BI129" s="123">
        <v>683</v>
      </c>
      <c r="BJ129" s="123">
        <v>902</v>
      </c>
      <c r="BK129" s="123">
        <v>683</v>
      </c>
      <c r="BM129" s="4" t="s">
        <v>490</v>
      </c>
      <c r="BN129" s="4" t="s">
        <v>517</v>
      </c>
      <c r="BS129" s="4" t="s">
        <v>490</v>
      </c>
      <c r="BT129" s="123">
        <v>0</v>
      </c>
      <c r="BU129" s="123">
        <v>0</v>
      </c>
      <c r="BW129" s="123">
        <v>-1</v>
      </c>
      <c r="CA129" s="4" t="s">
        <v>491</v>
      </c>
      <c r="CK129" s="4" t="s">
        <v>20</v>
      </c>
      <c r="CM129" s="122">
        <v>43055.595092592594</v>
      </c>
      <c r="CS129" s="4" t="s">
        <v>499</v>
      </c>
    </row>
    <row r="130" spans="1:97">
      <c r="A130" s="125">
        <v>7514735</v>
      </c>
      <c r="B130" s="125" t="str">
        <f>A130&amp;":"&amp;TEXT(-1*O130,"#,##0")</f>
        <v>7514735:1,272,000</v>
      </c>
      <c r="C130" s="125" t="str">
        <f>$A130&amp;":"&amp;TEXT(H130,"MM/DD/YYYY")</f>
        <v>7514735:11/16/2017</v>
      </c>
      <c r="D130" s="125" t="str">
        <f>$A130&amp;":"&amp;TEXT(AH130,"General")</f>
        <v>7514735:8866408400</v>
      </c>
      <c r="E130" s="125" t="str">
        <f>$A130&amp;":"&amp;TEXT(AZ130,"General")</f>
        <v>7514735:28857099</v>
      </c>
      <c r="F130" s="125" t="str">
        <f>$A130&amp;":"&amp;TEXT(AP130,"General")</f>
        <v>7514735:PALIWODA AIG, ANTHONY</v>
      </c>
      <c r="G130" s="125" t="str">
        <f>$A130&amp;":"&amp;TEXT(AQ130,"General")</f>
        <v>7514735:SULLIVAN AIG, MARLENE</v>
      </c>
      <c r="H130" s="122">
        <v>43055</v>
      </c>
      <c r="I130" s="125">
        <v>728</v>
      </c>
      <c r="J130" s="125"/>
      <c r="K130" s="123">
        <v>0</v>
      </c>
      <c r="O130" s="123">
        <v>-1272000</v>
      </c>
      <c r="R130" s="122">
        <v>43055.591666666667</v>
      </c>
      <c r="S130" s="4" t="s">
        <v>501</v>
      </c>
      <c r="T130" s="127">
        <v>6833315</v>
      </c>
      <c r="U130" s="4" t="s">
        <v>722</v>
      </c>
      <c r="V130" s="127"/>
      <c r="Z130" s="4" t="s">
        <v>490</v>
      </c>
      <c r="AD130" s="4" t="s">
        <v>499</v>
      </c>
      <c r="AE130" s="122">
        <v>43055.595127314817</v>
      </c>
      <c r="AF130" s="4" t="s">
        <v>697</v>
      </c>
      <c r="AG130" s="4" t="s">
        <v>499</v>
      </c>
      <c r="AH130" s="129" t="s">
        <v>721</v>
      </c>
      <c r="AI130" s="4" t="s">
        <v>512</v>
      </c>
      <c r="AK130" s="4" t="s">
        <v>499</v>
      </c>
      <c r="AO130" s="4" t="s">
        <v>694</v>
      </c>
      <c r="AP130" s="4" t="s">
        <v>695</v>
      </c>
      <c r="AQ130" s="4" t="s">
        <v>694</v>
      </c>
      <c r="AS130" s="123">
        <v>4960</v>
      </c>
      <c r="AU130" s="4" t="s">
        <v>496</v>
      </c>
      <c r="AV130" s="4" t="s">
        <v>694</v>
      </c>
      <c r="AZ130" s="127">
        <v>28857099</v>
      </c>
      <c r="BI130" s="123">
        <v>683</v>
      </c>
      <c r="BJ130" s="123">
        <v>902</v>
      </c>
      <c r="BK130" s="123">
        <v>683</v>
      </c>
      <c r="BM130" s="4" t="s">
        <v>490</v>
      </c>
      <c r="BN130" s="4" t="s">
        <v>517</v>
      </c>
      <c r="BS130" s="4" t="s">
        <v>490</v>
      </c>
      <c r="BT130" s="123">
        <v>0</v>
      </c>
      <c r="BU130" s="123">
        <v>0</v>
      </c>
      <c r="BW130" s="123">
        <v>-1</v>
      </c>
      <c r="CA130" s="4" t="s">
        <v>491</v>
      </c>
      <c r="CK130" s="4" t="s">
        <v>20</v>
      </c>
      <c r="CM130" s="122">
        <v>43055.595127314817</v>
      </c>
      <c r="CS130" s="4" t="s">
        <v>499</v>
      </c>
    </row>
    <row r="131" spans="1:97">
      <c r="A131" s="125">
        <v>7514736</v>
      </c>
      <c r="B131" s="125" t="str">
        <f>A131&amp;":"&amp;TEXT(-1*O131,"#,##0")</f>
        <v>7514736:907,000</v>
      </c>
      <c r="C131" s="125" t="str">
        <f>$A131&amp;":"&amp;TEXT(H131,"MM/DD/YYYY")</f>
        <v>7514736:11/16/2017</v>
      </c>
      <c r="D131" s="125" t="str">
        <f>$A131&amp;":"&amp;TEXT(AH131,"General")</f>
        <v>7514736:8866438400</v>
      </c>
      <c r="E131" s="125" t="str">
        <f>$A131&amp;":"&amp;TEXT(AZ131,"General")</f>
        <v>7514736:28857100</v>
      </c>
      <c r="F131" s="125" t="str">
        <f>$A131&amp;":"&amp;TEXT(AP131,"General")</f>
        <v>7514736:PALIWODA AIG, ANTHONY</v>
      </c>
      <c r="G131" s="125" t="str">
        <f>$A131&amp;":"&amp;TEXT(AQ131,"General")</f>
        <v>7514736:SULLIVAN AIG, MARLENE</v>
      </c>
      <c r="H131" s="122">
        <v>43055</v>
      </c>
      <c r="I131" s="125">
        <v>728</v>
      </c>
      <c r="J131" s="125"/>
      <c r="K131" s="123">
        <v>0</v>
      </c>
      <c r="O131" s="123">
        <v>-907000</v>
      </c>
      <c r="R131" s="122">
        <v>43055.591666666667</v>
      </c>
      <c r="S131" s="4" t="s">
        <v>501</v>
      </c>
      <c r="T131" s="127">
        <v>6833316</v>
      </c>
      <c r="U131" s="4" t="s">
        <v>720</v>
      </c>
      <c r="V131" s="127"/>
      <c r="Z131" s="4" t="s">
        <v>490</v>
      </c>
      <c r="AD131" s="4" t="s">
        <v>499</v>
      </c>
      <c r="AE131" s="122">
        <v>43055.59516203704</v>
      </c>
      <c r="AF131" s="4" t="s">
        <v>697</v>
      </c>
      <c r="AG131" s="4" t="s">
        <v>499</v>
      </c>
      <c r="AH131" s="129" t="s">
        <v>719</v>
      </c>
      <c r="AI131" s="4" t="s">
        <v>512</v>
      </c>
      <c r="AK131" s="4" t="s">
        <v>499</v>
      </c>
      <c r="AO131" s="4" t="s">
        <v>694</v>
      </c>
      <c r="AP131" s="4" t="s">
        <v>695</v>
      </c>
      <c r="AQ131" s="4" t="s">
        <v>694</v>
      </c>
      <c r="AS131" s="123">
        <v>4963</v>
      </c>
      <c r="AU131" s="4" t="s">
        <v>496</v>
      </c>
      <c r="AV131" s="4" t="s">
        <v>694</v>
      </c>
      <c r="AZ131" s="127">
        <v>28857100</v>
      </c>
      <c r="BI131" s="123">
        <v>683</v>
      </c>
      <c r="BJ131" s="123">
        <v>902</v>
      </c>
      <c r="BK131" s="123">
        <v>683</v>
      </c>
      <c r="BM131" s="4" t="s">
        <v>490</v>
      </c>
      <c r="BN131" s="4" t="s">
        <v>517</v>
      </c>
      <c r="BS131" s="4" t="s">
        <v>490</v>
      </c>
      <c r="BT131" s="123">
        <v>0</v>
      </c>
      <c r="BU131" s="123">
        <v>0</v>
      </c>
      <c r="BW131" s="123">
        <v>-1</v>
      </c>
      <c r="CA131" s="4" t="s">
        <v>491</v>
      </c>
      <c r="CK131" s="4" t="s">
        <v>20</v>
      </c>
      <c r="CM131" s="122">
        <v>43055.59516203704</v>
      </c>
      <c r="CS131" s="4" t="s">
        <v>499</v>
      </c>
    </row>
    <row r="132" spans="1:97">
      <c r="A132" s="125">
        <v>7514737</v>
      </c>
      <c r="B132" s="125" t="str">
        <f>A132&amp;":"&amp;TEXT(-1*O132,"#,##0")</f>
        <v>7514737:157,000</v>
      </c>
      <c r="C132" s="125" t="str">
        <f>$A132&amp;":"&amp;TEXT(H132,"MM/DD/YYYY")</f>
        <v>7514737:11/16/2017</v>
      </c>
      <c r="D132" s="125" t="str">
        <f>$A132&amp;":"&amp;TEXT(AH132,"General")</f>
        <v>7514737:8866478400</v>
      </c>
      <c r="E132" s="125" t="str">
        <f>$A132&amp;":"&amp;TEXT(AZ132,"General")</f>
        <v>7514737:28857101</v>
      </c>
      <c r="F132" s="125" t="str">
        <f>$A132&amp;":"&amp;TEXT(AP132,"General")</f>
        <v>7514737:PALIWODA AIG, ANTHONY</v>
      </c>
      <c r="G132" s="125" t="str">
        <f>$A132&amp;":"&amp;TEXT(AQ132,"General")</f>
        <v>7514737:SULLIVAN AIG, MARLENE</v>
      </c>
      <c r="H132" s="122">
        <v>43055</v>
      </c>
      <c r="I132" s="125">
        <v>728</v>
      </c>
      <c r="J132" s="125"/>
      <c r="K132" s="123">
        <v>0</v>
      </c>
      <c r="O132" s="123">
        <v>-157000</v>
      </c>
      <c r="R132" s="122">
        <v>43055.591666666667</v>
      </c>
      <c r="S132" s="4" t="s">
        <v>501</v>
      </c>
      <c r="T132" s="127">
        <v>6833317</v>
      </c>
      <c r="U132" s="4" t="s">
        <v>718</v>
      </c>
      <c r="V132" s="127"/>
      <c r="Z132" s="4" t="s">
        <v>490</v>
      </c>
      <c r="AD132" s="4" t="s">
        <v>499</v>
      </c>
      <c r="AE132" s="122">
        <v>43055.595196759263</v>
      </c>
      <c r="AF132" s="4" t="s">
        <v>697</v>
      </c>
      <c r="AG132" s="4" t="s">
        <v>499</v>
      </c>
      <c r="AH132" s="129" t="s">
        <v>717</v>
      </c>
      <c r="AI132" s="4" t="s">
        <v>512</v>
      </c>
      <c r="AK132" s="4" t="s">
        <v>499</v>
      </c>
      <c r="AO132" s="4" t="s">
        <v>694</v>
      </c>
      <c r="AP132" s="4" t="s">
        <v>695</v>
      </c>
      <c r="AQ132" s="4" t="s">
        <v>694</v>
      </c>
      <c r="AS132" s="123">
        <v>4950</v>
      </c>
      <c r="AU132" s="4" t="s">
        <v>496</v>
      </c>
      <c r="AV132" s="4" t="s">
        <v>694</v>
      </c>
      <c r="AZ132" s="127">
        <v>28857101</v>
      </c>
      <c r="BI132" s="123">
        <v>683</v>
      </c>
      <c r="BJ132" s="123">
        <v>902</v>
      </c>
      <c r="BK132" s="123">
        <v>683</v>
      </c>
      <c r="BM132" s="4" t="s">
        <v>490</v>
      </c>
      <c r="BN132" s="4" t="s">
        <v>517</v>
      </c>
      <c r="BS132" s="4" t="s">
        <v>490</v>
      </c>
      <c r="BT132" s="123">
        <v>0</v>
      </c>
      <c r="BU132" s="123">
        <v>0</v>
      </c>
      <c r="BW132" s="123">
        <v>-1</v>
      </c>
      <c r="CA132" s="4" t="s">
        <v>491</v>
      </c>
      <c r="CK132" s="4" t="s">
        <v>20</v>
      </c>
      <c r="CM132" s="122">
        <v>43055.595196759263</v>
      </c>
      <c r="CS132" s="4" t="s">
        <v>499</v>
      </c>
    </row>
    <row r="133" spans="1:97">
      <c r="A133" s="125">
        <v>7514738</v>
      </c>
      <c r="B133" s="125" t="str">
        <f>A133&amp;":"&amp;TEXT(-1*O133,"#,##0")</f>
        <v>7514738:74,000</v>
      </c>
      <c r="C133" s="125" t="str">
        <f>$A133&amp;":"&amp;TEXT(H133,"MM/DD/YYYY")</f>
        <v>7514738:11/16/2017</v>
      </c>
      <c r="D133" s="125" t="str">
        <f>$A133&amp;":"&amp;TEXT(AH133,"General")</f>
        <v>7514738:8866518400</v>
      </c>
      <c r="E133" s="125" t="str">
        <f>$A133&amp;":"&amp;TEXT(AZ133,"General")</f>
        <v>7514738:28857102</v>
      </c>
      <c r="F133" s="125" t="str">
        <f>$A133&amp;":"&amp;TEXT(AP133,"General")</f>
        <v>7514738:PALIWODA AIG, ANTHONY</v>
      </c>
      <c r="G133" s="125" t="str">
        <f>$A133&amp;":"&amp;TEXT(AQ133,"General")</f>
        <v>7514738:SULLIVAN AIG, MARLENE</v>
      </c>
      <c r="H133" s="122">
        <v>43055</v>
      </c>
      <c r="I133" s="125">
        <v>850</v>
      </c>
      <c r="J133" s="125"/>
      <c r="K133" s="123">
        <v>0</v>
      </c>
      <c r="O133" s="123">
        <v>-74000</v>
      </c>
      <c r="R133" s="122">
        <v>43055.591666666667</v>
      </c>
      <c r="S133" s="4" t="s">
        <v>501</v>
      </c>
      <c r="T133" s="127">
        <v>6833318</v>
      </c>
      <c r="U133" s="4" t="s">
        <v>698</v>
      </c>
      <c r="V133" s="127"/>
      <c r="Z133" s="4" t="s">
        <v>490</v>
      </c>
      <c r="AD133" s="4" t="s">
        <v>499</v>
      </c>
      <c r="AE133" s="122">
        <v>43055.595231481479</v>
      </c>
      <c r="AF133" s="4" t="s">
        <v>697</v>
      </c>
      <c r="AG133" s="4" t="s">
        <v>499</v>
      </c>
      <c r="AH133" s="129" t="s">
        <v>696</v>
      </c>
      <c r="AI133" s="4" t="s">
        <v>512</v>
      </c>
      <c r="AK133" s="4" t="s">
        <v>499</v>
      </c>
      <c r="AO133" s="4" t="s">
        <v>694</v>
      </c>
      <c r="AP133" s="4" t="s">
        <v>695</v>
      </c>
      <c r="AQ133" s="4" t="s">
        <v>694</v>
      </c>
      <c r="AS133" s="123">
        <v>4964</v>
      </c>
      <c r="AU133" s="4" t="s">
        <v>496</v>
      </c>
      <c r="AV133" s="4" t="s">
        <v>694</v>
      </c>
      <c r="AZ133" s="127">
        <v>28857102</v>
      </c>
      <c r="BI133" s="123">
        <v>683</v>
      </c>
      <c r="BJ133" s="123">
        <v>902</v>
      </c>
      <c r="BK133" s="123">
        <v>683</v>
      </c>
      <c r="BM133" s="4" t="s">
        <v>490</v>
      </c>
      <c r="BN133" s="4" t="s">
        <v>517</v>
      </c>
      <c r="BS133" s="4" t="s">
        <v>490</v>
      </c>
      <c r="BT133" s="123">
        <v>0</v>
      </c>
      <c r="BU133" s="123">
        <v>0</v>
      </c>
      <c r="BW133" s="123">
        <v>-1</v>
      </c>
      <c r="CA133" s="4" t="s">
        <v>491</v>
      </c>
      <c r="CK133" s="4" t="s">
        <v>20</v>
      </c>
      <c r="CM133" s="122">
        <v>43055.595231481479</v>
      </c>
      <c r="CS133" s="4" t="s">
        <v>499</v>
      </c>
    </row>
    <row r="134" spans="1:97">
      <c r="A134" s="125">
        <v>7514739</v>
      </c>
      <c r="B134" s="125" t="str">
        <f>A134&amp;":"&amp;TEXT(-1*O134,"#,##0")</f>
        <v>7514739:516,000</v>
      </c>
      <c r="C134" s="125" t="str">
        <f>$A134&amp;":"&amp;TEXT(H134,"MM/DD/YYYY")</f>
        <v>7514739:11/16/2017</v>
      </c>
      <c r="D134" s="125" t="str">
        <f>$A134&amp;":"&amp;TEXT(AH134,"General")</f>
        <v>7514739:P68423</v>
      </c>
      <c r="E134" s="125" t="str">
        <f>$A134&amp;":"&amp;TEXT(AZ134,"General")</f>
        <v>7514739:28857103</v>
      </c>
      <c r="F134" s="125" t="str">
        <f>$A134&amp;":"&amp;TEXT(AP134,"General")</f>
        <v>7514739:PALIWODA AIG, ANTHONY</v>
      </c>
      <c r="G134" s="125" t="str">
        <f>$A134&amp;":"&amp;TEXT(AQ134,"General")</f>
        <v>7514739:SULLIVAN AIG, MARLENE</v>
      </c>
      <c r="H134" s="122">
        <v>43055</v>
      </c>
      <c r="I134" s="125">
        <v>788</v>
      </c>
      <c r="J134" s="125"/>
      <c r="K134" s="123">
        <v>0</v>
      </c>
      <c r="O134" s="123">
        <v>-516000</v>
      </c>
      <c r="R134" s="122">
        <v>43055.591666666667</v>
      </c>
      <c r="S134" s="4" t="s">
        <v>501</v>
      </c>
      <c r="T134" s="127">
        <v>6833319</v>
      </c>
      <c r="U134" s="4" t="s">
        <v>716</v>
      </c>
      <c r="V134" s="127"/>
      <c r="Z134" s="4" t="s">
        <v>490</v>
      </c>
      <c r="AD134" s="4" t="s">
        <v>499</v>
      </c>
      <c r="AE134" s="122">
        <v>43055.595266203702</v>
      </c>
      <c r="AF134" s="4" t="s">
        <v>697</v>
      </c>
      <c r="AG134" s="4" t="s">
        <v>499</v>
      </c>
      <c r="AH134" s="129" t="s">
        <v>715</v>
      </c>
      <c r="AI134" s="4" t="s">
        <v>710</v>
      </c>
      <c r="AK134" s="4" t="s">
        <v>499</v>
      </c>
      <c r="AO134" s="4" t="s">
        <v>694</v>
      </c>
      <c r="AP134" s="4" t="s">
        <v>695</v>
      </c>
      <c r="AQ134" s="4" t="s">
        <v>694</v>
      </c>
      <c r="AS134" s="123">
        <v>4929</v>
      </c>
      <c r="AU134" s="4" t="s">
        <v>496</v>
      </c>
      <c r="AV134" s="4" t="s">
        <v>694</v>
      </c>
      <c r="AZ134" s="127">
        <v>28857103</v>
      </c>
      <c r="BI134" s="123">
        <v>683</v>
      </c>
      <c r="BJ134" s="123">
        <v>902</v>
      </c>
      <c r="BK134" s="123">
        <v>683</v>
      </c>
      <c r="BM134" s="4" t="s">
        <v>490</v>
      </c>
      <c r="BN134" s="4" t="s">
        <v>517</v>
      </c>
      <c r="BS134" s="4" t="s">
        <v>490</v>
      </c>
      <c r="BT134" s="123">
        <v>0</v>
      </c>
      <c r="BU134" s="123">
        <v>0</v>
      </c>
      <c r="BW134" s="123">
        <v>-1</v>
      </c>
      <c r="CA134" s="4" t="s">
        <v>491</v>
      </c>
      <c r="CK134" s="4" t="s">
        <v>20</v>
      </c>
      <c r="CM134" s="122">
        <v>43055.595266203702</v>
      </c>
      <c r="CS134" s="4" t="s">
        <v>499</v>
      </c>
    </row>
    <row r="135" spans="1:97">
      <c r="A135" s="125">
        <v>7514740</v>
      </c>
      <c r="B135" s="125" t="str">
        <f>A135&amp;":"&amp;TEXT(-1*O135,"#,##0")</f>
        <v>7514740:1,615,000</v>
      </c>
      <c r="C135" s="125" t="str">
        <f>$A135&amp;":"&amp;TEXT(H135,"MM/DD/YYYY")</f>
        <v>7514740:11/16/2017</v>
      </c>
      <c r="D135" s="125" t="str">
        <f>$A135&amp;":"&amp;TEXT(AH135,"General")</f>
        <v>7514740:P68430</v>
      </c>
      <c r="E135" s="125" t="str">
        <f>$A135&amp;":"&amp;TEXT(AZ135,"General")</f>
        <v>7514740:28857106</v>
      </c>
      <c r="F135" s="125" t="str">
        <f>$A135&amp;":"&amp;TEXT(AP135,"General")</f>
        <v>7514740:PALIWODA AIG, ANTHONY</v>
      </c>
      <c r="G135" s="125" t="str">
        <f>$A135&amp;":"&amp;TEXT(AQ135,"General")</f>
        <v>7514740:SULLIVAN AIG, MARLENE</v>
      </c>
      <c r="H135" s="122">
        <v>43055</v>
      </c>
      <c r="I135" s="125">
        <v>788</v>
      </c>
      <c r="J135" s="125"/>
      <c r="K135" s="123">
        <v>0</v>
      </c>
      <c r="O135" s="123">
        <v>-1615000</v>
      </c>
      <c r="R135" s="122">
        <v>43055.591666666667</v>
      </c>
      <c r="S135" s="4" t="s">
        <v>501</v>
      </c>
      <c r="T135" s="127">
        <v>6833320</v>
      </c>
      <c r="U135" s="4" t="s">
        <v>714</v>
      </c>
      <c r="V135" s="127"/>
      <c r="Z135" s="4" t="s">
        <v>490</v>
      </c>
      <c r="AD135" s="4" t="s">
        <v>499</v>
      </c>
      <c r="AE135" s="122">
        <v>43055.595300925925</v>
      </c>
      <c r="AF135" s="4" t="s">
        <v>697</v>
      </c>
      <c r="AG135" s="4" t="s">
        <v>499</v>
      </c>
      <c r="AH135" s="129" t="s">
        <v>713</v>
      </c>
      <c r="AI135" s="4" t="s">
        <v>710</v>
      </c>
      <c r="AK135" s="4" t="s">
        <v>499</v>
      </c>
      <c r="AO135" s="4" t="s">
        <v>694</v>
      </c>
      <c r="AP135" s="4" t="s">
        <v>695</v>
      </c>
      <c r="AQ135" s="4" t="s">
        <v>694</v>
      </c>
      <c r="AS135" s="123">
        <v>4927</v>
      </c>
      <c r="AU135" s="4" t="s">
        <v>496</v>
      </c>
      <c r="AV135" s="4" t="s">
        <v>694</v>
      </c>
      <c r="AZ135" s="127">
        <v>28857106</v>
      </c>
      <c r="BI135" s="123">
        <v>683</v>
      </c>
      <c r="BJ135" s="123">
        <v>902</v>
      </c>
      <c r="BK135" s="123">
        <v>683</v>
      </c>
      <c r="BM135" s="4" t="s">
        <v>490</v>
      </c>
      <c r="BN135" s="4" t="s">
        <v>517</v>
      </c>
      <c r="BS135" s="4" t="s">
        <v>490</v>
      </c>
      <c r="BT135" s="123">
        <v>0</v>
      </c>
      <c r="BU135" s="123">
        <v>0</v>
      </c>
      <c r="BW135" s="123">
        <v>-1</v>
      </c>
      <c r="CA135" s="4" t="s">
        <v>491</v>
      </c>
      <c r="CK135" s="4" t="s">
        <v>20</v>
      </c>
      <c r="CM135" s="122">
        <v>43055.595300925925</v>
      </c>
      <c r="CS135" s="4" t="s">
        <v>499</v>
      </c>
    </row>
    <row r="136" spans="1:97">
      <c r="A136" s="125">
        <v>7514741</v>
      </c>
      <c r="B136" s="125" t="str">
        <f>A136&amp;":"&amp;TEXT(-1*O136,"#,##0")</f>
        <v>7514741:173,000</v>
      </c>
      <c r="C136" s="125" t="str">
        <f>$A136&amp;":"&amp;TEXT(H136,"MM/DD/YYYY")</f>
        <v>7514741:11/16/2017</v>
      </c>
      <c r="D136" s="125" t="str">
        <f>$A136&amp;":"&amp;TEXT(AH136,"General")</f>
        <v>7514741:P68433</v>
      </c>
      <c r="E136" s="125" t="str">
        <f>$A136&amp;":"&amp;TEXT(AZ136,"General")</f>
        <v>7514741:28857107</v>
      </c>
      <c r="F136" s="125" t="str">
        <f>$A136&amp;":"&amp;TEXT(AP136,"General")</f>
        <v>7514741:PALIWODA AIG, ANTHONY</v>
      </c>
      <c r="G136" s="125" t="str">
        <f>$A136&amp;":"&amp;TEXT(AQ136,"General")</f>
        <v>7514741:SULLIVAN AIG, MARLENE</v>
      </c>
      <c r="H136" s="122">
        <v>43055</v>
      </c>
      <c r="I136" s="125">
        <v>728</v>
      </c>
      <c r="J136" s="125"/>
      <c r="K136" s="123">
        <v>0</v>
      </c>
      <c r="O136" s="123">
        <v>-173000</v>
      </c>
      <c r="R136" s="122">
        <v>43055.591666666667</v>
      </c>
      <c r="S136" s="4" t="s">
        <v>501</v>
      </c>
      <c r="T136" s="127">
        <v>6833321</v>
      </c>
      <c r="U136" s="4" t="s">
        <v>712</v>
      </c>
      <c r="V136" s="127"/>
      <c r="Z136" s="4" t="s">
        <v>490</v>
      </c>
      <c r="AD136" s="4" t="s">
        <v>499</v>
      </c>
      <c r="AE136" s="122">
        <v>43055.595335648148</v>
      </c>
      <c r="AF136" s="4" t="s">
        <v>697</v>
      </c>
      <c r="AG136" s="4" t="s">
        <v>499</v>
      </c>
      <c r="AH136" s="129" t="s">
        <v>711</v>
      </c>
      <c r="AI136" s="4" t="s">
        <v>710</v>
      </c>
      <c r="AK136" s="4" t="s">
        <v>499</v>
      </c>
      <c r="AO136" s="4" t="s">
        <v>694</v>
      </c>
      <c r="AP136" s="4" t="s">
        <v>695</v>
      </c>
      <c r="AQ136" s="4" t="s">
        <v>694</v>
      </c>
      <c r="AS136" s="123">
        <v>4925</v>
      </c>
      <c r="AU136" s="4" t="s">
        <v>496</v>
      </c>
      <c r="AV136" s="4" t="s">
        <v>694</v>
      </c>
      <c r="AZ136" s="127">
        <v>28857107</v>
      </c>
      <c r="BI136" s="123">
        <v>683</v>
      </c>
      <c r="BJ136" s="123">
        <v>902</v>
      </c>
      <c r="BK136" s="123">
        <v>683</v>
      </c>
      <c r="BM136" s="4" t="s">
        <v>490</v>
      </c>
      <c r="BN136" s="4" t="s">
        <v>517</v>
      </c>
      <c r="BS136" s="4" t="s">
        <v>490</v>
      </c>
      <c r="BT136" s="123">
        <v>0</v>
      </c>
      <c r="BU136" s="123">
        <v>0</v>
      </c>
      <c r="BW136" s="123">
        <v>-1</v>
      </c>
      <c r="CA136" s="4" t="s">
        <v>491</v>
      </c>
      <c r="CK136" s="4" t="s">
        <v>20</v>
      </c>
      <c r="CM136" s="122">
        <v>43055.595335648148</v>
      </c>
      <c r="CS136" s="4" t="s">
        <v>499</v>
      </c>
    </row>
    <row r="137" spans="1:97">
      <c r="A137" s="125">
        <v>7514742</v>
      </c>
      <c r="B137" s="125" t="str">
        <f>A137&amp;":"&amp;TEXT(-1*O137,"#,##0")</f>
        <v>7514742:14,969,000</v>
      </c>
      <c r="C137" s="125" t="str">
        <f>$A137&amp;":"&amp;TEXT(H137,"MM/DD/YYYY")</f>
        <v>7514742:11/16/2017</v>
      </c>
      <c r="D137" s="125" t="str">
        <f>$A137&amp;":"&amp;TEXT(AH137,"General")</f>
        <v>7514742:PA1A</v>
      </c>
      <c r="E137" s="125" t="str">
        <f>$A137&amp;":"&amp;TEXT(AZ137,"General")</f>
        <v>7514742:28857108</v>
      </c>
      <c r="F137" s="125" t="str">
        <f>$A137&amp;":"&amp;TEXT(AP137,"General")</f>
        <v>7514742:PALIWODA AIG, ANTHONY</v>
      </c>
      <c r="G137" s="125" t="str">
        <f>$A137&amp;":"&amp;TEXT(AQ137,"General")</f>
        <v>7514742:SULLIVAN AIG, MARLENE</v>
      </c>
      <c r="H137" s="122">
        <v>43055</v>
      </c>
      <c r="I137" s="125">
        <v>814</v>
      </c>
      <c r="J137" s="125"/>
      <c r="K137" s="123">
        <v>0</v>
      </c>
      <c r="O137" s="123">
        <v>-14969000</v>
      </c>
      <c r="R137" s="122">
        <v>43055.591666666667</v>
      </c>
      <c r="S137" s="4" t="s">
        <v>501</v>
      </c>
      <c r="T137" s="127">
        <v>6833322</v>
      </c>
      <c r="U137" s="4" t="s">
        <v>556</v>
      </c>
      <c r="V137" s="127"/>
      <c r="Z137" s="4" t="s">
        <v>490</v>
      </c>
      <c r="AD137" s="4" t="s">
        <v>499</v>
      </c>
      <c r="AE137" s="122">
        <v>43055.595370370371</v>
      </c>
      <c r="AF137" s="4" t="s">
        <v>697</v>
      </c>
      <c r="AG137" s="4" t="s">
        <v>499</v>
      </c>
      <c r="AH137" s="129" t="s">
        <v>78</v>
      </c>
      <c r="AI137" s="4" t="s">
        <v>518</v>
      </c>
      <c r="AK137" s="4" t="s">
        <v>499</v>
      </c>
      <c r="AO137" s="4" t="s">
        <v>694</v>
      </c>
      <c r="AP137" s="4" t="s">
        <v>695</v>
      </c>
      <c r="AQ137" s="4" t="s">
        <v>694</v>
      </c>
      <c r="AS137" s="123">
        <v>5005</v>
      </c>
      <c r="AU137" s="4" t="s">
        <v>496</v>
      </c>
      <c r="AV137" s="4" t="s">
        <v>694</v>
      </c>
      <c r="AZ137" s="127">
        <v>28857108</v>
      </c>
      <c r="BI137" s="123">
        <v>683</v>
      </c>
      <c r="BJ137" s="123">
        <v>902</v>
      </c>
      <c r="BK137" s="123">
        <v>683</v>
      </c>
      <c r="BM137" s="4" t="s">
        <v>490</v>
      </c>
      <c r="BN137" s="4" t="s">
        <v>517</v>
      </c>
      <c r="BS137" s="4" t="s">
        <v>490</v>
      </c>
      <c r="BT137" s="123">
        <v>0</v>
      </c>
      <c r="BU137" s="123">
        <v>0</v>
      </c>
      <c r="BW137" s="123">
        <v>-1</v>
      </c>
      <c r="CA137" s="4" t="s">
        <v>491</v>
      </c>
      <c r="CK137" s="4" t="s">
        <v>20</v>
      </c>
      <c r="CM137" s="122">
        <v>43055.595370370371</v>
      </c>
      <c r="CS137" s="4" t="s">
        <v>499</v>
      </c>
    </row>
    <row r="138" spans="1:97">
      <c r="A138" s="125">
        <v>7514743</v>
      </c>
      <c r="B138" s="125" t="str">
        <f>A138&amp;":"&amp;TEXT(-1*O138,"#,##0")</f>
        <v>7514743:6,255,000</v>
      </c>
      <c r="C138" s="125" t="str">
        <f>$A138&amp;":"&amp;TEXT(H138,"MM/DD/YYYY")</f>
        <v>7514743:11/16/2017</v>
      </c>
      <c r="D138" s="125" t="str">
        <f>$A138&amp;":"&amp;TEXT(AH138,"General")</f>
        <v>7514743:PA1A</v>
      </c>
      <c r="E138" s="125" t="str">
        <f>$A138&amp;":"&amp;TEXT(AZ138,"General")</f>
        <v>7514743:28857109</v>
      </c>
      <c r="F138" s="125" t="str">
        <f>$A138&amp;":"&amp;TEXT(AP138,"General")</f>
        <v>7514743:PALIWODA AIG, ANTHONY</v>
      </c>
      <c r="G138" s="125" t="str">
        <f>$A138&amp;":"&amp;TEXT(AQ138,"General")</f>
        <v>7514743:SULLIVAN AIG, MARLENE</v>
      </c>
      <c r="H138" s="122">
        <v>43055</v>
      </c>
      <c r="I138" s="125">
        <v>814</v>
      </c>
      <c r="J138" s="125"/>
      <c r="K138" s="123">
        <v>0</v>
      </c>
      <c r="O138" s="123">
        <v>-6255000</v>
      </c>
      <c r="R138" s="122">
        <v>43055.591666666667</v>
      </c>
      <c r="S138" s="4" t="s">
        <v>501</v>
      </c>
      <c r="T138" s="127">
        <v>6833323</v>
      </c>
      <c r="U138" s="4" t="s">
        <v>556</v>
      </c>
      <c r="V138" s="127"/>
      <c r="Z138" s="4" t="s">
        <v>490</v>
      </c>
      <c r="AD138" s="4" t="s">
        <v>499</v>
      </c>
      <c r="AE138" s="122">
        <v>43055.595405092594</v>
      </c>
      <c r="AF138" s="4" t="s">
        <v>697</v>
      </c>
      <c r="AG138" s="4" t="s">
        <v>499</v>
      </c>
      <c r="AH138" s="129" t="s">
        <v>78</v>
      </c>
      <c r="AI138" s="4" t="s">
        <v>518</v>
      </c>
      <c r="AK138" s="4" t="s">
        <v>499</v>
      </c>
      <c r="AO138" s="4" t="s">
        <v>694</v>
      </c>
      <c r="AP138" s="4" t="s">
        <v>695</v>
      </c>
      <c r="AQ138" s="4" t="s">
        <v>694</v>
      </c>
      <c r="AS138" s="123">
        <v>4991</v>
      </c>
      <c r="AU138" s="4" t="s">
        <v>496</v>
      </c>
      <c r="AV138" s="4" t="s">
        <v>694</v>
      </c>
      <c r="AZ138" s="127">
        <v>28857109</v>
      </c>
      <c r="BI138" s="123">
        <v>683</v>
      </c>
      <c r="BJ138" s="123">
        <v>902</v>
      </c>
      <c r="BK138" s="123">
        <v>683</v>
      </c>
      <c r="BM138" s="4" t="s">
        <v>490</v>
      </c>
      <c r="BN138" s="4" t="s">
        <v>517</v>
      </c>
      <c r="BS138" s="4" t="s">
        <v>490</v>
      </c>
      <c r="BT138" s="123">
        <v>0</v>
      </c>
      <c r="BU138" s="123">
        <v>0</v>
      </c>
      <c r="BW138" s="123">
        <v>-1</v>
      </c>
      <c r="CA138" s="4" t="s">
        <v>491</v>
      </c>
      <c r="CK138" s="4" t="s">
        <v>20</v>
      </c>
      <c r="CM138" s="122">
        <v>43055.595405092594</v>
      </c>
      <c r="CS138" s="4" t="s">
        <v>499</v>
      </c>
    </row>
    <row r="139" spans="1:97">
      <c r="A139" s="125">
        <v>7514744</v>
      </c>
      <c r="B139" s="125" t="str">
        <f>A139&amp;":"&amp;TEXT(-1*O139,"#,##0")</f>
        <v>7514744:27,431,000</v>
      </c>
      <c r="C139" s="125" t="str">
        <f>$A139&amp;":"&amp;TEXT(H139,"MM/DD/YYYY")</f>
        <v>7514744:11/16/2017</v>
      </c>
      <c r="D139" s="125" t="str">
        <f>$A139&amp;":"&amp;TEXT(AH139,"General")</f>
        <v>7514744:PA1A</v>
      </c>
      <c r="E139" s="125" t="str">
        <f>$A139&amp;":"&amp;TEXT(AZ139,"General")</f>
        <v>7514744:28857110</v>
      </c>
      <c r="F139" s="125" t="str">
        <f>$A139&amp;":"&amp;TEXT(AP139,"General")</f>
        <v>7514744:PALIWODA AIG, ANTHONY</v>
      </c>
      <c r="G139" s="125" t="str">
        <f>$A139&amp;":"&amp;TEXT(AQ139,"General")</f>
        <v>7514744:SULLIVAN AIG, MARLENE</v>
      </c>
      <c r="H139" s="122">
        <v>43055</v>
      </c>
      <c r="I139" s="125">
        <v>814</v>
      </c>
      <c r="J139" s="125"/>
      <c r="K139" s="123">
        <v>0</v>
      </c>
      <c r="O139" s="123">
        <v>-27431000</v>
      </c>
      <c r="R139" s="122">
        <v>43055.591666666667</v>
      </c>
      <c r="S139" s="4" t="s">
        <v>501</v>
      </c>
      <c r="T139" s="127">
        <v>6833324</v>
      </c>
      <c r="U139" s="4" t="s">
        <v>556</v>
      </c>
      <c r="V139" s="127"/>
      <c r="Z139" s="4" t="s">
        <v>490</v>
      </c>
      <c r="AD139" s="4" t="s">
        <v>499</v>
      </c>
      <c r="AE139" s="122">
        <v>43055.595439814817</v>
      </c>
      <c r="AF139" s="4" t="s">
        <v>697</v>
      </c>
      <c r="AG139" s="4" t="s">
        <v>499</v>
      </c>
      <c r="AH139" s="129" t="s">
        <v>78</v>
      </c>
      <c r="AI139" s="4" t="s">
        <v>518</v>
      </c>
      <c r="AK139" s="4" t="s">
        <v>499</v>
      </c>
      <c r="AO139" s="4" t="s">
        <v>694</v>
      </c>
      <c r="AP139" s="4" t="s">
        <v>695</v>
      </c>
      <c r="AQ139" s="4" t="s">
        <v>694</v>
      </c>
      <c r="AS139" s="123">
        <v>5030</v>
      </c>
      <c r="AU139" s="4" t="s">
        <v>496</v>
      </c>
      <c r="AV139" s="4" t="s">
        <v>694</v>
      </c>
      <c r="AZ139" s="127">
        <v>28857110</v>
      </c>
      <c r="BI139" s="123">
        <v>683</v>
      </c>
      <c r="BJ139" s="123">
        <v>902</v>
      </c>
      <c r="BK139" s="123">
        <v>683</v>
      </c>
      <c r="BM139" s="4" t="s">
        <v>490</v>
      </c>
      <c r="BN139" s="4" t="s">
        <v>517</v>
      </c>
      <c r="BS139" s="4" t="s">
        <v>490</v>
      </c>
      <c r="BT139" s="123">
        <v>0</v>
      </c>
      <c r="BU139" s="123">
        <v>0</v>
      </c>
      <c r="BW139" s="123">
        <v>-1</v>
      </c>
      <c r="CA139" s="4" t="s">
        <v>491</v>
      </c>
      <c r="CK139" s="4" t="s">
        <v>20</v>
      </c>
      <c r="CM139" s="122">
        <v>43055.595439814817</v>
      </c>
      <c r="CS139" s="4" t="s">
        <v>499</v>
      </c>
    </row>
    <row r="140" spans="1:97">
      <c r="A140" s="125">
        <v>7514823</v>
      </c>
      <c r="B140" s="125" t="str">
        <f>A140&amp;":"&amp;TEXT(-1*O140,"#,##0")</f>
        <v>7514823:3,000,000</v>
      </c>
      <c r="C140" s="125" t="str">
        <f>$A140&amp;":"&amp;TEXT(H140,"MM/DD/YYYY")</f>
        <v>7514823:11/16/2017</v>
      </c>
      <c r="D140" s="125" t="str">
        <f>$A140&amp;":"&amp;TEXT(AH140,"General")</f>
        <v>7514823:8900416084</v>
      </c>
      <c r="E140" s="125" t="str">
        <f>$A140&amp;":"&amp;TEXT(AZ140,"General")</f>
        <v>7514823:28857550</v>
      </c>
      <c r="F140" s="125" t="str">
        <f>$A140&amp;":"&amp;TEXT(AP140,"General")</f>
        <v>7514823:TEWS AIG, GRACE</v>
      </c>
      <c r="G140" s="125" t="str">
        <f>$A140&amp;":"&amp;TEXT(AQ140,"General")</f>
        <v>7514823:FRENKEL, LUCIANA</v>
      </c>
      <c r="H140" s="122">
        <v>43055</v>
      </c>
      <c r="I140" s="125">
        <v>0</v>
      </c>
      <c r="J140" s="125"/>
      <c r="K140" s="123">
        <v>0</v>
      </c>
      <c r="O140" s="123">
        <v>-3000000</v>
      </c>
      <c r="R140" s="122">
        <v>43055.617974537039</v>
      </c>
      <c r="S140" s="4" t="s">
        <v>501</v>
      </c>
      <c r="T140" s="127">
        <v>6833403</v>
      </c>
      <c r="U140" s="4" t="s">
        <v>2</v>
      </c>
      <c r="V140" s="127"/>
      <c r="Z140" s="4" t="s">
        <v>490</v>
      </c>
      <c r="AD140" s="4" t="s">
        <v>499</v>
      </c>
      <c r="AE140" s="122">
        <v>43055.627430555556</v>
      </c>
      <c r="AF140" s="4" t="s">
        <v>513</v>
      </c>
      <c r="AG140" s="4" t="s">
        <v>499</v>
      </c>
      <c r="AH140" s="129" t="s">
        <v>14</v>
      </c>
      <c r="AI140" s="4" t="s">
        <v>523</v>
      </c>
      <c r="AK140" s="4" t="s">
        <v>499</v>
      </c>
      <c r="AO140" s="4" t="s">
        <v>32</v>
      </c>
      <c r="AP140" s="4" t="s">
        <v>31</v>
      </c>
      <c r="AQ140" s="4" t="s">
        <v>32</v>
      </c>
      <c r="AS140" s="123">
        <v>2873</v>
      </c>
      <c r="AU140" s="4" t="s">
        <v>496</v>
      </c>
      <c r="AV140" s="4" t="s">
        <v>32</v>
      </c>
      <c r="AZ140" s="127">
        <v>28857550</v>
      </c>
      <c r="BI140" s="123">
        <v>4</v>
      </c>
      <c r="BJ140" s="123">
        <v>402</v>
      </c>
      <c r="BK140" s="123">
        <v>4</v>
      </c>
      <c r="BM140" s="4" t="s">
        <v>490</v>
      </c>
      <c r="BN140" s="4" t="s">
        <v>253</v>
      </c>
      <c r="BS140" s="4" t="s">
        <v>490</v>
      </c>
      <c r="BT140" s="123">
        <v>0</v>
      </c>
      <c r="BU140" s="123">
        <v>0</v>
      </c>
      <c r="BW140" s="123">
        <v>-1</v>
      </c>
      <c r="CA140" s="4" t="s">
        <v>491</v>
      </c>
      <c r="CK140" s="4" t="s">
        <v>20</v>
      </c>
      <c r="CM140" s="122">
        <v>43055.627430555556</v>
      </c>
      <c r="CS140" s="4" t="s">
        <v>499</v>
      </c>
    </row>
    <row r="141" spans="1:97">
      <c r="A141" s="125">
        <v>7515068</v>
      </c>
      <c r="B141" s="125" t="str">
        <f>A141&amp;":"&amp;TEXT(-1*O141,"#,##0")</f>
        <v>7515068:12,000,000</v>
      </c>
      <c r="C141" s="125" t="str">
        <f>$A141&amp;":"&amp;TEXT(H141,"MM/DD/YYYY")</f>
        <v>7515068:11/16/2017</v>
      </c>
      <c r="D141" s="125" t="str">
        <f>$A141&amp;":"&amp;TEXT(AH141,"General")</f>
        <v>7515068:PA1O</v>
      </c>
      <c r="E141" s="125" t="str">
        <f>$A141&amp;":"&amp;TEXT(AZ141,"General")</f>
        <v>7515068:28857896</v>
      </c>
      <c r="F141" s="125" t="str">
        <f>$A141&amp;":"&amp;TEXT(AP141,"General")</f>
        <v>7515068:ENG, KEITH</v>
      </c>
      <c r="G141" s="125" t="str">
        <f>$A141&amp;":"&amp;TEXT(AQ141,"General")</f>
        <v>7515068:HOLMES, JOHN</v>
      </c>
      <c r="H141" s="122">
        <v>43055</v>
      </c>
      <c r="I141" s="125">
        <v>812</v>
      </c>
      <c r="J141" s="125">
        <v>19433</v>
      </c>
      <c r="K141" s="123">
        <v>0</v>
      </c>
      <c r="L141" s="123">
        <v>1</v>
      </c>
      <c r="M141" s="123">
        <v>3</v>
      </c>
      <c r="N141" s="123">
        <v>-2</v>
      </c>
      <c r="O141" s="123">
        <v>-12000000</v>
      </c>
      <c r="P141" s="4" t="s">
        <v>522</v>
      </c>
      <c r="Q141" s="123">
        <v>1</v>
      </c>
      <c r="R141" s="122">
        <v>43055.636365740742</v>
      </c>
      <c r="S141" s="4" t="s">
        <v>501</v>
      </c>
      <c r="T141" s="127">
        <v>6833648</v>
      </c>
      <c r="U141" s="4" t="s">
        <v>521</v>
      </c>
      <c r="V141" s="127">
        <v>86011</v>
      </c>
      <c r="W141" s="123">
        <v>2</v>
      </c>
      <c r="Y141" s="123">
        <v>0</v>
      </c>
      <c r="Z141" s="4" t="s">
        <v>490</v>
      </c>
      <c r="AD141" s="4" t="s">
        <v>499</v>
      </c>
      <c r="AE141" s="122">
        <v>43055.65047453704</v>
      </c>
      <c r="AF141" s="4" t="s">
        <v>520</v>
      </c>
      <c r="AH141" s="129" t="s">
        <v>519</v>
      </c>
      <c r="AI141" s="4" t="s">
        <v>518</v>
      </c>
      <c r="AL141" s="123">
        <v>0</v>
      </c>
      <c r="AM141" s="123">
        <v>0</v>
      </c>
      <c r="AP141" s="4" t="s">
        <v>121</v>
      </c>
      <c r="AQ141" s="4" t="s">
        <v>73</v>
      </c>
      <c r="AU141" s="4" t="s">
        <v>496</v>
      </c>
      <c r="AW141" s="4" t="s">
        <v>21</v>
      </c>
      <c r="AY141" s="4" t="s">
        <v>490</v>
      </c>
      <c r="AZ141" s="127">
        <v>28857896</v>
      </c>
      <c r="BA141" s="123">
        <v>0</v>
      </c>
      <c r="BB141" s="123">
        <v>3</v>
      </c>
      <c r="BD141" s="4" t="s">
        <v>490</v>
      </c>
      <c r="BG141" s="4" t="s">
        <v>490</v>
      </c>
      <c r="BH141" s="123">
        <v>1</v>
      </c>
      <c r="BJ141" s="123">
        <v>2</v>
      </c>
      <c r="BK141" s="123">
        <v>5</v>
      </c>
      <c r="BM141" s="4" t="s">
        <v>490</v>
      </c>
      <c r="BN141" s="4" t="s">
        <v>517</v>
      </c>
      <c r="BS141" s="4" t="s">
        <v>490</v>
      </c>
      <c r="BV141" s="4" t="s">
        <v>494</v>
      </c>
      <c r="BX141" s="4" t="s">
        <v>493</v>
      </c>
      <c r="BY141" s="4" t="s">
        <v>492</v>
      </c>
      <c r="CA141" s="4" t="s">
        <v>491</v>
      </c>
      <c r="CC141" s="4" t="s">
        <v>503</v>
      </c>
      <c r="CD141" s="123">
        <v>-12000000</v>
      </c>
      <c r="CE141" s="4" t="s">
        <v>490</v>
      </c>
      <c r="CH141" s="4" t="s">
        <v>490</v>
      </c>
      <c r="CK141" s="4" t="s">
        <v>20</v>
      </c>
      <c r="CM141" s="122">
        <v>43055.65047453704</v>
      </c>
      <c r="CN141" s="4" t="s">
        <v>21</v>
      </c>
      <c r="CR141" s="122">
        <v>43055</v>
      </c>
      <c r="CS141" s="4" t="s">
        <v>490</v>
      </c>
    </row>
    <row r="142" spans="1:97">
      <c r="A142" s="125">
        <v>7515070</v>
      </c>
      <c r="B142" s="125" t="str">
        <f>A142&amp;":"&amp;TEXT(-1*O142,"#,##0")</f>
        <v>7515070:11,600,000</v>
      </c>
      <c r="C142" s="125" t="str">
        <f>$A142&amp;":"&amp;TEXT(H142,"MM/DD/YYYY")</f>
        <v>7515070:11/16/2017</v>
      </c>
      <c r="D142" s="125" t="str">
        <f>$A142&amp;":"&amp;TEXT(AH142,"General")</f>
        <v>7515070:PA1O</v>
      </c>
      <c r="E142" s="125" t="str">
        <f>$A142&amp;":"&amp;TEXT(AZ142,"General")</f>
        <v>7515070:28857821</v>
      </c>
      <c r="F142" s="125" t="str">
        <f>$A142&amp;":"&amp;TEXT(AP142,"General")</f>
        <v>7515070:FRENKEL, LUCIANA</v>
      </c>
      <c r="G142" s="125" t="str">
        <f>$A142&amp;":"&amp;TEXT(AQ142,"General")</f>
        <v>7515070:HOLMES, JOHN</v>
      </c>
      <c r="H142" s="122">
        <v>43055</v>
      </c>
      <c r="I142" s="125">
        <v>812</v>
      </c>
      <c r="J142" s="125">
        <v>19455</v>
      </c>
      <c r="K142" s="123">
        <v>0</v>
      </c>
      <c r="L142" s="123">
        <v>1</v>
      </c>
      <c r="M142" s="123">
        <v>3</v>
      </c>
      <c r="N142" s="123">
        <v>-2</v>
      </c>
      <c r="O142" s="123">
        <v>-11600000</v>
      </c>
      <c r="P142" s="4" t="s">
        <v>522</v>
      </c>
      <c r="Q142" s="123">
        <v>1</v>
      </c>
      <c r="R142" s="122">
        <v>43055.636365740742</v>
      </c>
      <c r="S142" s="4" t="s">
        <v>501</v>
      </c>
      <c r="T142" s="127">
        <v>6833650</v>
      </c>
      <c r="U142" s="4" t="s">
        <v>521</v>
      </c>
      <c r="V142" s="127">
        <v>86011</v>
      </c>
      <c r="W142" s="123">
        <v>2</v>
      </c>
      <c r="Y142" s="123">
        <v>0</v>
      </c>
      <c r="Z142" s="4" t="s">
        <v>490</v>
      </c>
      <c r="AD142" s="4" t="s">
        <v>499</v>
      </c>
      <c r="AE142" s="122">
        <v>43055.648935185185</v>
      </c>
      <c r="AF142" s="4" t="s">
        <v>520</v>
      </c>
      <c r="AH142" s="129" t="s">
        <v>519</v>
      </c>
      <c r="AI142" s="4" t="s">
        <v>518</v>
      </c>
      <c r="AL142" s="123">
        <v>0</v>
      </c>
      <c r="AM142" s="123">
        <v>0</v>
      </c>
      <c r="AP142" s="4" t="s">
        <v>32</v>
      </c>
      <c r="AQ142" s="4" t="s">
        <v>73</v>
      </c>
      <c r="AU142" s="4" t="s">
        <v>496</v>
      </c>
      <c r="AW142" s="4" t="s">
        <v>21</v>
      </c>
      <c r="AY142" s="4" t="s">
        <v>490</v>
      </c>
      <c r="AZ142" s="127">
        <v>28857821</v>
      </c>
      <c r="BA142" s="123">
        <v>0</v>
      </c>
      <c r="BB142" s="123">
        <v>3</v>
      </c>
      <c r="BD142" s="4" t="s">
        <v>490</v>
      </c>
      <c r="BG142" s="4" t="s">
        <v>490</v>
      </c>
      <c r="BH142" s="123">
        <v>1</v>
      </c>
      <c r="BJ142" s="123">
        <v>4</v>
      </c>
      <c r="BK142" s="123">
        <v>5</v>
      </c>
      <c r="BM142" s="4" t="s">
        <v>490</v>
      </c>
      <c r="BN142" s="4" t="s">
        <v>517</v>
      </c>
      <c r="BS142" s="4" t="s">
        <v>490</v>
      </c>
      <c r="BV142" s="4" t="s">
        <v>494</v>
      </c>
      <c r="BX142" s="4" t="s">
        <v>493</v>
      </c>
      <c r="BY142" s="4" t="s">
        <v>492</v>
      </c>
      <c r="CA142" s="4" t="s">
        <v>491</v>
      </c>
      <c r="CC142" s="4" t="s">
        <v>503</v>
      </c>
      <c r="CD142" s="123">
        <v>-11600000</v>
      </c>
      <c r="CE142" s="4" t="s">
        <v>490</v>
      </c>
      <c r="CH142" s="4" t="s">
        <v>490</v>
      </c>
      <c r="CK142" s="4" t="s">
        <v>20</v>
      </c>
      <c r="CM142" s="122">
        <v>43055.648935185185</v>
      </c>
      <c r="CN142" s="4" t="s">
        <v>21</v>
      </c>
      <c r="CR142" s="122">
        <v>43055</v>
      </c>
      <c r="CS142" s="4" t="s">
        <v>490</v>
      </c>
    </row>
    <row r="143" spans="1:97">
      <c r="A143" s="125">
        <v>7515072</v>
      </c>
      <c r="B143" s="125" t="str">
        <f>A143&amp;":"&amp;TEXT(-1*O143,"#,##0")</f>
        <v>7515072:11,000,000</v>
      </c>
      <c r="C143" s="125" t="str">
        <f>$A143&amp;":"&amp;TEXT(H143,"MM/DD/YYYY")</f>
        <v>7515072:11/16/2017</v>
      </c>
      <c r="D143" s="125" t="str">
        <f>$A143&amp;":"&amp;TEXT(AH143,"General")</f>
        <v>7515072:PA1O</v>
      </c>
      <c r="E143" s="125" t="str">
        <f>$A143&amp;":"&amp;TEXT(AZ143,"General")</f>
        <v>7515072:28857751</v>
      </c>
      <c r="F143" s="125" t="str">
        <f>$A143&amp;":"&amp;TEXT(AP143,"General")</f>
        <v>7515072:FRENKEL, LUCIANA</v>
      </c>
      <c r="G143" s="125" t="str">
        <f>$A143&amp;":"&amp;TEXT(AQ143,"General")</f>
        <v>7515072:HOLMES, JOHN</v>
      </c>
      <c r="H143" s="122">
        <v>43055</v>
      </c>
      <c r="I143" s="125">
        <v>812</v>
      </c>
      <c r="J143" s="125">
        <v>19459</v>
      </c>
      <c r="K143" s="123">
        <v>0</v>
      </c>
      <c r="L143" s="123">
        <v>1</v>
      </c>
      <c r="M143" s="123">
        <v>3</v>
      </c>
      <c r="N143" s="123">
        <v>-2</v>
      </c>
      <c r="O143" s="123">
        <v>-11000000</v>
      </c>
      <c r="P143" s="4" t="s">
        <v>522</v>
      </c>
      <c r="Q143" s="123">
        <v>1</v>
      </c>
      <c r="R143" s="122">
        <v>43055.636377314811</v>
      </c>
      <c r="S143" s="4" t="s">
        <v>501</v>
      </c>
      <c r="T143" s="127">
        <v>6833652</v>
      </c>
      <c r="U143" s="4" t="s">
        <v>521</v>
      </c>
      <c r="V143" s="127">
        <v>86011</v>
      </c>
      <c r="W143" s="123">
        <v>2</v>
      </c>
      <c r="Y143" s="123">
        <v>0</v>
      </c>
      <c r="Z143" s="4" t="s">
        <v>490</v>
      </c>
      <c r="AD143" s="4" t="s">
        <v>499</v>
      </c>
      <c r="AE143" s="122">
        <v>43055.647812499999</v>
      </c>
      <c r="AF143" s="4" t="s">
        <v>520</v>
      </c>
      <c r="AH143" s="129" t="s">
        <v>519</v>
      </c>
      <c r="AI143" s="4" t="s">
        <v>518</v>
      </c>
      <c r="AL143" s="123">
        <v>0</v>
      </c>
      <c r="AM143" s="123">
        <v>0</v>
      </c>
      <c r="AP143" s="4" t="s">
        <v>32</v>
      </c>
      <c r="AQ143" s="4" t="s">
        <v>73</v>
      </c>
      <c r="AU143" s="4" t="s">
        <v>496</v>
      </c>
      <c r="AW143" s="4" t="s">
        <v>21</v>
      </c>
      <c r="AY143" s="4" t="s">
        <v>490</v>
      </c>
      <c r="AZ143" s="127">
        <v>28857751</v>
      </c>
      <c r="BA143" s="123">
        <v>0</v>
      </c>
      <c r="BB143" s="123">
        <v>3</v>
      </c>
      <c r="BD143" s="4" t="s">
        <v>490</v>
      </c>
      <c r="BG143" s="4" t="s">
        <v>490</v>
      </c>
      <c r="BH143" s="123">
        <v>1</v>
      </c>
      <c r="BJ143" s="123">
        <v>4</v>
      </c>
      <c r="BK143" s="123">
        <v>5</v>
      </c>
      <c r="BM143" s="4" t="s">
        <v>490</v>
      </c>
      <c r="BN143" s="4" t="s">
        <v>517</v>
      </c>
      <c r="BS143" s="4" t="s">
        <v>490</v>
      </c>
      <c r="BV143" s="4" t="s">
        <v>494</v>
      </c>
      <c r="BX143" s="4" t="s">
        <v>493</v>
      </c>
      <c r="BY143" s="4" t="s">
        <v>492</v>
      </c>
      <c r="CA143" s="4" t="s">
        <v>491</v>
      </c>
      <c r="CC143" s="4" t="s">
        <v>503</v>
      </c>
      <c r="CD143" s="123">
        <v>-11000000</v>
      </c>
      <c r="CE143" s="4" t="s">
        <v>490</v>
      </c>
      <c r="CH143" s="4" t="s">
        <v>490</v>
      </c>
      <c r="CK143" s="4" t="s">
        <v>20</v>
      </c>
      <c r="CM143" s="122">
        <v>43055.647812499999</v>
      </c>
      <c r="CN143" s="4" t="s">
        <v>21</v>
      </c>
      <c r="CR143" s="122">
        <v>43055</v>
      </c>
      <c r="CS143" s="4" t="s">
        <v>490</v>
      </c>
    </row>
    <row r="144" spans="1:97">
      <c r="A144" s="125">
        <v>7515074</v>
      </c>
      <c r="B144" s="125" t="str">
        <f>A144&amp;":"&amp;TEXT(-1*O144,"#,##0")</f>
        <v>7515074:11,000,000</v>
      </c>
      <c r="C144" s="125" t="str">
        <f>$A144&amp;":"&amp;TEXT(H144,"MM/DD/YYYY")</f>
        <v>7515074:11/16/2017</v>
      </c>
      <c r="D144" s="125" t="str">
        <f>$A144&amp;":"&amp;TEXT(AH144,"General")</f>
        <v>7515074:PA1O</v>
      </c>
      <c r="E144" s="125" t="str">
        <f>$A144&amp;":"&amp;TEXT(AZ144,"General")</f>
        <v>7515074:28857752</v>
      </c>
      <c r="F144" s="125" t="str">
        <f>$A144&amp;":"&amp;TEXT(AP144,"General")</f>
        <v>7515074:FRENKEL, LUCIANA</v>
      </c>
      <c r="G144" s="125" t="str">
        <f>$A144&amp;":"&amp;TEXT(AQ144,"General")</f>
        <v>7515074:HOLMES, JOHN</v>
      </c>
      <c r="H144" s="122">
        <v>43055</v>
      </c>
      <c r="I144" s="125">
        <v>812</v>
      </c>
      <c r="J144" s="125">
        <v>19470</v>
      </c>
      <c r="K144" s="123">
        <v>0</v>
      </c>
      <c r="L144" s="123">
        <v>1</v>
      </c>
      <c r="M144" s="123">
        <v>3</v>
      </c>
      <c r="N144" s="123">
        <v>-2</v>
      </c>
      <c r="O144" s="123">
        <v>-11000000</v>
      </c>
      <c r="P144" s="4" t="s">
        <v>522</v>
      </c>
      <c r="Q144" s="123">
        <v>1</v>
      </c>
      <c r="R144" s="122">
        <v>43055.636377314811</v>
      </c>
      <c r="S144" s="4" t="s">
        <v>501</v>
      </c>
      <c r="T144" s="127">
        <v>6833654</v>
      </c>
      <c r="U144" s="4" t="s">
        <v>521</v>
      </c>
      <c r="V144" s="127">
        <v>86011</v>
      </c>
      <c r="W144" s="123">
        <v>2</v>
      </c>
      <c r="Y144" s="123">
        <v>0</v>
      </c>
      <c r="Z144" s="4" t="s">
        <v>490</v>
      </c>
      <c r="AD144" s="4" t="s">
        <v>499</v>
      </c>
      <c r="AE144" s="122">
        <v>43055.647847222222</v>
      </c>
      <c r="AF144" s="4" t="s">
        <v>520</v>
      </c>
      <c r="AH144" s="129" t="s">
        <v>519</v>
      </c>
      <c r="AI144" s="4" t="s">
        <v>518</v>
      </c>
      <c r="AL144" s="123">
        <v>0</v>
      </c>
      <c r="AM144" s="123">
        <v>0</v>
      </c>
      <c r="AP144" s="4" t="s">
        <v>32</v>
      </c>
      <c r="AQ144" s="4" t="s">
        <v>73</v>
      </c>
      <c r="AU144" s="4" t="s">
        <v>496</v>
      </c>
      <c r="AW144" s="4" t="s">
        <v>21</v>
      </c>
      <c r="AY144" s="4" t="s">
        <v>490</v>
      </c>
      <c r="AZ144" s="127">
        <v>28857752</v>
      </c>
      <c r="BA144" s="123">
        <v>0</v>
      </c>
      <c r="BB144" s="123">
        <v>3</v>
      </c>
      <c r="BD144" s="4" t="s">
        <v>490</v>
      </c>
      <c r="BG144" s="4" t="s">
        <v>490</v>
      </c>
      <c r="BH144" s="123">
        <v>1</v>
      </c>
      <c r="BJ144" s="123">
        <v>4</v>
      </c>
      <c r="BK144" s="123">
        <v>5</v>
      </c>
      <c r="BM144" s="4" t="s">
        <v>490</v>
      </c>
      <c r="BN144" s="4" t="s">
        <v>517</v>
      </c>
      <c r="BS144" s="4" t="s">
        <v>490</v>
      </c>
      <c r="BV144" s="4" t="s">
        <v>494</v>
      </c>
      <c r="BX144" s="4" t="s">
        <v>493</v>
      </c>
      <c r="BY144" s="4" t="s">
        <v>492</v>
      </c>
      <c r="CA144" s="4" t="s">
        <v>491</v>
      </c>
      <c r="CC144" s="4" t="s">
        <v>503</v>
      </c>
      <c r="CD144" s="123">
        <v>-11000000</v>
      </c>
      <c r="CE144" s="4" t="s">
        <v>490</v>
      </c>
      <c r="CH144" s="4" t="s">
        <v>490</v>
      </c>
      <c r="CK144" s="4" t="s">
        <v>20</v>
      </c>
      <c r="CM144" s="122">
        <v>43055.647847222222</v>
      </c>
      <c r="CN144" s="4" t="s">
        <v>21</v>
      </c>
      <c r="CR144" s="122">
        <v>43055</v>
      </c>
      <c r="CS144" s="4" t="s">
        <v>490</v>
      </c>
    </row>
    <row r="145" spans="1:97">
      <c r="A145" s="125">
        <v>7515076</v>
      </c>
      <c r="B145" s="125" t="str">
        <f>A145&amp;":"&amp;TEXT(-1*O145,"#,##0")</f>
        <v>7515076:12,000,000</v>
      </c>
      <c r="C145" s="125" t="str">
        <f>$A145&amp;":"&amp;TEXT(H145,"MM/DD/YYYY")</f>
        <v>7515076:11/16/2017</v>
      </c>
      <c r="D145" s="125" t="str">
        <f>$A145&amp;":"&amp;TEXT(AH145,"General")</f>
        <v>7515076:PA1O</v>
      </c>
      <c r="E145" s="125" t="str">
        <f>$A145&amp;":"&amp;TEXT(AZ145,"General")</f>
        <v>7515076:28858167</v>
      </c>
      <c r="F145" s="125" t="str">
        <f>$A145&amp;":"&amp;TEXT(AP145,"General")</f>
        <v>7515076:STEENHUISEN AIG, ERIC</v>
      </c>
      <c r="G145" s="125" t="str">
        <f>$A145&amp;":"&amp;TEXT(AQ145,"General")</f>
        <v>7515076:HOLMES, JOHN</v>
      </c>
      <c r="H145" s="122">
        <v>43055</v>
      </c>
      <c r="I145" s="125">
        <v>812</v>
      </c>
      <c r="J145" s="125">
        <v>19492</v>
      </c>
      <c r="K145" s="123">
        <v>0</v>
      </c>
      <c r="L145" s="123">
        <v>1</v>
      </c>
      <c r="M145" s="123">
        <v>3</v>
      </c>
      <c r="N145" s="123">
        <v>-2</v>
      </c>
      <c r="O145" s="123">
        <v>-12000000</v>
      </c>
      <c r="P145" s="4" t="s">
        <v>522</v>
      </c>
      <c r="Q145" s="123">
        <v>1</v>
      </c>
      <c r="R145" s="122">
        <v>43055.636388888888</v>
      </c>
      <c r="S145" s="4" t="s">
        <v>501</v>
      </c>
      <c r="T145" s="127">
        <v>6833656</v>
      </c>
      <c r="U145" s="4" t="s">
        <v>521</v>
      </c>
      <c r="V145" s="127">
        <v>86011</v>
      </c>
      <c r="W145" s="123">
        <v>2</v>
      </c>
      <c r="Y145" s="123">
        <v>0</v>
      </c>
      <c r="Z145" s="4" t="s">
        <v>490</v>
      </c>
      <c r="AD145" s="4" t="s">
        <v>499</v>
      </c>
      <c r="AE145" s="122">
        <v>43055.656863425924</v>
      </c>
      <c r="AF145" s="4" t="s">
        <v>520</v>
      </c>
      <c r="AH145" s="129" t="s">
        <v>519</v>
      </c>
      <c r="AI145" s="4" t="s">
        <v>518</v>
      </c>
      <c r="AL145" s="123">
        <v>0</v>
      </c>
      <c r="AM145" s="123">
        <v>0</v>
      </c>
      <c r="AP145" s="4" t="s">
        <v>63</v>
      </c>
      <c r="AQ145" s="4" t="s">
        <v>73</v>
      </c>
      <c r="AU145" s="4" t="s">
        <v>496</v>
      </c>
      <c r="AW145" s="4" t="s">
        <v>21</v>
      </c>
      <c r="AY145" s="4" t="s">
        <v>490</v>
      </c>
      <c r="AZ145" s="127">
        <v>28858167</v>
      </c>
      <c r="BA145" s="123">
        <v>0</v>
      </c>
      <c r="BB145" s="123">
        <v>3</v>
      </c>
      <c r="BD145" s="4" t="s">
        <v>490</v>
      </c>
      <c r="BG145" s="4" t="s">
        <v>490</v>
      </c>
      <c r="BH145" s="123">
        <v>1</v>
      </c>
      <c r="BJ145" s="123">
        <v>501</v>
      </c>
      <c r="BK145" s="123">
        <v>5</v>
      </c>
      <c r="BM145" s="4" t="s">
        <v>490</v>
      </c>
      <c r="BN145" s="4" t="s">
        <v>517</v>
      </c>
      <c r="BS145" s="4" t="s">
        <v>490</v>
      </c>
      <c r="BV145" s="4" t="s">
        <v>494</v>
      </c>
      <c r="BX145" s="4" t="s">
        <v>493</v>
      </c>
      <c r="BY145" s="4" t="s">
        <v>492</v>
      </c>
      <c r="CA145" s="4" t="s">
        <v>491</v>
      </c>
      <c r="CC145" s="4" t="s">
        <v>503</v>
      </c>
      <c r="CD145" s="123">
        <v>-12000000</v>
      </c>
      <c r="CE145" s="4" t="s">
        <v>490</v>
      </c>
      <c r="CH145" s="4" t="s">
        <v>490</v>
      </c>
      <c r="CK145" s="4" t="s">
        <v>20</v>
      </c>
      <c r="CM145" s="122">
        <v>43055.656863425924</v>
      </c>
      <c r="CN145" s="4" t="s">
        <v>21</v>
      </c>
      <c r="CR145" s="122">
        <v>43055</v>
      </c>
      <c r="CS145" s="4" t="s">
        <v>490</v>
      </c>
    </row>
    <row r="146" spans="1:97">
      <c r="A146" s="125">
        <v>7515078</v>
      </c>
      <c r="B146" s="125" t="str">
        <f>A146&amp;":"&amp;TEXT(-1*O146,"#,##0")</f>
        <v>7515078:11,000,000</v>
      </c>
      <c r="C146" s="125" t="str">
        <f>$A146&amp;":"&amp;TEXT(H146,"MM/DD/YYYY")</f>
        <v>7515078:11/16/2017</v>
      </c>
      <c r="D146" s="125" t="str">
        <f>$A146&amp;":"&amp;TEXT(AH146,"General")</f>
        <v>7515078:PA1O</v>
      </c>
      <c r="E146" s="125" t="str">
        <f>$A146&amp;":"&amp;TEXT(AZ146,"General")</f>
        <v>7515078:28857753</v>
      </c>
      <c r="F146" s="125" t="str">
        <f>$A146&amp;":"&amp;TEXT(AP146,"General")</f>
        <v>7515078:FRENKEL, LUCIANA</v>
      </c>
      <c r="G146" s="125" t="str">
        <f>$A146&amp;":"&amp;TEXT(AQ146,"General")</f>
        <v>7515078:HOLMES, JOHN</v>
      </c>
      <c r="H146" s="122">
        <v>43055</v>
      </c>
      <c r="I146" s="125">
        <v>812</v>
      </c>
      <c r="J146" s="125">
        <v>19497</v>
      </c>
      <c r="K146" s="123">
        <v>0</v>
      </c>
      <c r="L146" s="123">
        <v>1</v>
      </c>
      <c r="M146" s="123">
        <v>3</v>
      </c>
      <c r="N146" s="123">
        <v>-2</v>
      </c>
      <c r="O146" s="123">
        <v>-11000000</v>
      </c>
      <c r="P146" s="4" t="s">
        <v>522</v>
      </c>
      <c r="Q146" s="123">
        <v>1</v>
      </c>
      <c r="R146" s="122">
        <v>43055.636388888888</v>
      </c>
      <c r="S146" s="4" t="s">
        <v>501</v>
      </c>
      <c r="T146" s="127">
        <v>6833658</v>
      </c>
      <c r="U146" s="4" t="s">
        <v>521</v>
      </c>
      <c r="V146" s="127">
        <v>86011</v>
      </c>
      <c r="W146" s="123">
        <v>2</v>
      </c>
      <c r="Y146" s="123">
        <v>0</v>
      </c>
      <c r="Z146" s="4" t="s">
        <v>490</v>
      </c>
      <c r="AD146" s="4" t="s">
        <v>499</v>
      </c>
      <c r="AE146" s="122">
        <v>43055.647881944446</v>
      </c>
      <c r="AF146" s="4" t="s">
        <v>520</v>
      </c>
      <c r="AH146" s="129" t="s">
        <v>519</v>
      </c>
      <c r="AI146" s="4" t="s">
        <v>518</v>
      </c>
      <c r="AL146" s="123">
        <v>0</v>
      </c>
      <c r="AM146" s="123">
        <v>0</v>
      </c>
      <c r="AP146" s="4" t="s">
        <v>32</v>
      </c>
      <c r="AQ146" s="4" t="s">
        <v>73</v>
      </c>
      <c r="AU146" s="4" t="s">
        <v>496</v>
      </c>
      <c r="AW146" s="4" t="s">
        <v>21</v>
      </c>
      <c r="AY146" s="4" t="s">
        <v>490</v>
      </c>
      <c r="AZ146" s="127">
        <v>28857753</v>
      </c>
      <c r="BA146" s="123">
        <v>0</v>
      </c>
      <c r="BB146" s="123">
        <v>3</v>
      </c>
      <c r="BD146" s="4" t="s">
        <v>490</v>
      </c>
      <c r="BG146" s="4" t="s">
        <v>490</v>
      </c>
      <c r="BH146" s="123">
        <v>1</v>
      </c>
      <c r="BJ146" s="123">
        <v>4</v>
      </c>
      <c r="BK146" s="123">
        <v>5</v>
      </c>
      <c r="BM146" s="4" t="s">
        <v>490</v>
      </c>
      <c r="BN146" s="4" t="s">
        <v>517</v>
      </c>
      <c r="BS146" s="4" t="s">
        <v>490</v>
      </c>
      <c r="BV146" s="4" t="s">
        <v>494</v>
      </c>
      <c r="BX146" s="4" t="s">
        <v>493</v>
      </c>
      <c r="BY146" s="4" t="s">
        <v>492</v>
      </c>
      <c r="CA146" s="4" t="s">
        <v>491</v>
      </c>
      <c r="CC146" s="4" t="s">
        <v>503</v>
      </c>
      <c r="CD146" s="123">
        <v>-11000000</v>
      </c>
      <c r="CE146" s="4" t="s">
        <v>490</v>
      </c>
      <c r="CH146" s="4" t="s">
        <v>490</v>
      </c>
      <c r="CK146" s="4" t="s">
        <v>20</v>
      </c>
      <c r="CM146" s="122">
        <v>43055.647881944446</v>
      </c>
      <c r="CN146" s="4" t="s">
        <v>21</v>
      </c>
      <c r="CR146" s="122">
        <v>43055</v>
      </c>
      <c r="CS146" s="4" t="s">
        <v>490</v>
      </c>
    </row>
    <row r="147" spans="1:97">
      <c r="A147" s="125">
        <v>7515080</v>
      </c>
      <c r="B147" s="125" t="str">
        <f>A147&amp;":"&amp;TEXT(-1*O147,"#,##0")</f>
        <v>7515080:11,500,000</v>
      </c>
      <c r="C147" s="125" t="str">
        <f>$A147&amp;":"&amp;TEXT(H147,"MM/DD/YYYY")</f>
        <v>7515080:11/16/2017</v>
      </c>
      <c r="D147" s="125" t="str">
        <f>$A147&amp;":"&amp;TEXT(AH147,"General")</f>
        <v>7515080:PA1O</v>
      </c>
      <c r="E147" s="125" t="str">
        <f>$A147&amp;":"&amp;TEXT(AZ147,"General")</f>
        <v>7515080:28857750</v>
      </c>
      <c r="F147" s="125" t="str">
        <f>$A147&amp;":"&amp;TEXT(AP147,"General")</f>
        <v>7515080:FRENKEL, LUCIANA</v>
      </c>
      <c r="G147" s="125" t="str">
        <f>$A147&amp;":"&amp;TEXT(AQ147,"General")</f>
        <v>7515080:HOLMES, JOHN</v>
      </c>
      <c r="H147" s="122">
        <v>43055</v>
      </c>
      <c r="I147" s="125">
        <v>812</v>
      </c>
      <c r="J147" s="125">
        <v>19504</v>
      </c>
      <c r="K147" s="123">
        <v>0</v>
      </c>
      <c r="L147" s="123">
        <v>1</v>
      </c>
      <c r="M147" s="123">
        <v>3</v>
      </c>
      <c r="N147" s="123">
        <v>-2</v>
      </c>
      <c r="O147" s="123">
        <v>-11500000</v>
      </c>
      <c r="P147" s="4" t="s">
        <v>522</v>
      </c>
      <c r="Q147" s="123">
        <v>1</v>
      </c>
      <c r="R147" s="122">
        <v>43055.636400462965</v>
      </c>
      <c r="S147" s="4" t="s">
        <v>501</v>
      </c>
      <c r="T147" s="127">
        <v>6833660</v>
      </c>
      <c r="U147" s="4" t="s">
        <v>521</v>
      </c>
      <c r="V147" s="127">
        <v>86011</v>
      </c>
      <c r="W147" s="123">
        <v>2</v>
      </c>
      <c r="Y147" s="123">
        <v>0</v>
      </c>
      <c r="Z147" s="4" t="s">
        <v>490</v>
      </c>
      <c r="AD147" s="4" t="s">
        <v>499</v>
      </c>
      <c r="AE147" s="122">
        <v>43055.647766203707</v>
      </c>
      <c r="AF147" s="4" t="s">
        <v>520</v>
      </c>
      <c r="AH147" s="129" t="s">
        <v>519</v>
      </c>
      <c r="AI147" s="4" t="s">
        <v>518</v>
      </c>
      <c r="AL147" s="123">
        <v>0</v>
      </c>
      <c r="AM147" s="123">
        <v>0</v>
      </c>
      <c r="AP147" s="4" t="s">
        <v>32</v>
      </c>
      <c r="AQ147" s="4" t="s">
        <v>73</v>
      </c>
      <c r="AU147" s="4" t="s">
        <v>496</v>
      </c>
      <c r="AW147" s="4" t="s">
        <v>21</v>
      </c>
      <c r="AY147" s="4" t="s">
        <v>490</v>
      </c>
      <c r="AZ147" s="127">
        <v>28857750</v>
      </c>
      <c r="BA147" s="123">
        <v>0</v>
      </c>
      <c r="BB147" s="123">
        <v>3</v>
      </c>
      <c r="BD147" s="4" t="s">
        <v>490</v>
      </c>
      <c r="BG147" s="4" t="s">
        <v>490</v>
      </c>
      <c r="BH147" s="123">
        <v>1</v>
      </c>
      <c r="BJ147" s="123">
        <v>4</v>
      </c>
      <c r="BK147" s="123">
        <v>5</v>
      </c>
      <c r="BM147" s="4" t="s">
        <v>490</v>
      </c>
      <c r="BN147" s="4" t="s">
        <v>517</v>
      </c>
      <c r="BS147" s="4" t="s">
        <v>490</v>
      </c>
      <c r="BV147" s="4" t="s">
        <v>494</v>
      </c>
      <c r="BX147" s="4" t="s">
        <v>493</v>
      </c>
      <c r="BY147" s="4" t="s">
        <v>492</v>
      </c>
      <c r="CA147" s="4" t="s">
        <v>491</v>
      </c>
      <c r="CC147" s="4" t="s">
        <v>503</v>
      </c>
      <c r="CD147" s="123">
        <v>-11500000</v>
      </c>
      <c r="CE147" s="4" t="s">
        <v>490</v>
      </c>
      <c r="CH147" s="4" t="s">
        <v>490</v>
      </c>
      <c r="CK147" s="4" t="s">
        <v>20</v>
      </c>
      <c r="CM147" s="122">
        <v>43055.647766203707</v>
      </c>
      <c r="CN147" s="4" t="s">
        <v>21</v>
      </c>
      <c r="CR147" s="122">
        <v>43055</v>
      </c>
      <c r="CS147" s="4" t="s">
        <v>490</v>
      </c>
    </row>
    <row r="148" spans="1:97">
      <c r="A148" s="125">
        <v>7515082</v>
      </c>
      <c r="B148" s="125" t="str">
        <f>A148&amp;":"&amp;TEXT(-1*O148,"#,##0")</f>
        <v>7515082:11,000,000</v>
      </c>
      <c r="C148" s="125" t="str">
        <f>$A148&amp;":"&amp;TEXT(H148,"MM/DD/YYYY")</f>
        <v>7515082:11/16/2017</v>
      </c>
      <c r="D148" s="125" t="str">
        <f>$A148&amp;":"&amp;TEXT(AH148,"General")</f>
        <v>7515082:PA1O</v>
      </c>
      <c r="E148" s="125" t="str">
        <f>$A148&amp;":"&amp;TEXT(AZ148,"General")</f>
        <v>7515082:28857754</v>
      </c>
      <c r="F148" s="125" t="str">
        <f>$A148&amp;":"&amp;TEXT(AP148,"General")</f>
        <v>7515082:FRENKEL, LUCIANA</v>
      </c>
      <c r="G148" s="125" t="str">
        <f>$A148&amp;":"&amp;TEXT(AQ148,"General")</f>
        <v>7515082:HOLMES, JOHN</v>
      </c>
      <c r="H148" s="122">
        <v>43055</v>
      </c>
      <c r="I148" s="125">
        <v>812</v>
      </c>
      <c r="J148" s="125">
        <v>20091</v>
      </c>
      <c r="K148" s="123">
        <v>0</v>
      </c>
      <c r="L148" s="123">
        <v>1</v>
      </c>
      <c r="M148" s="123">
        <v>3</v>
      </c>
      <c r="N148" s="123">
        <v>-2</v>
      </c>
      <c r="O148" s="123">
        <v>-11000000</v>
      </c>
      <c r="P148" s="4" t="s">
        <v>522</v>
      </c>
      <c r="Q148" s="123">
        <v>1</v>
      </c>
      <c r="R148" s="122">
        <v>43055.636400462965</v>
      </c>
      <c r="S148" s="4" t="s">
        <v>501</v>
      </c>
      <c r="T148" s="127">
        <v>6833662</v>
      </c>
      <c r="U148" s="4" t="s">
        <v>521</v>
      </c>
      <c r="V148" s="127">
        <v>86011</v>
      </c>
      <c r="W148" s="123">
        <v>2</v>
      </c>
      <c r="Y148" s="123">
        <v>0</v>
      </c>
      <c r="Z148" s="4" t="s">
        <v>490</v>
      </c>
      <c r="AD148" s="4" t="s">
        <v>499</v>
      </c>
      <c r="AE148" s="122">
        <v>43055.647916666669</v>
      </c>
      <c r="AF148" s="4" t="s">
        <v>520</v>
      </c>
      <c r="AH148" s="129" t="s">
        <v>519</v>
      </c>
      <c r="AI148" s="4" t="s">
        <v>518</v>
      </c>
      <c r="AL148" s="123">
        <v>0</v>
      </c>
      <c r="AM148" s="123">
        <v>0</v>
      </c>
      <c r="AP148" s="4" t="s">
        <v>32</v>
      </c>
      <c r="AQ148" s="4" t="s">
        <v>73</v>
      </c>
      <c r="AU148" s="4" t="s">
        <v>496</v>
      </c>
      <c r="AW148" s="4" t="s">
        <v>21</v>
      </c>
      <c r="AY148" s="4" t="s">
        <v>490</v>
      </c>
      <c r="AZ148" s="127">
        <v>28857754</v>
      </c>
      <c r="BA148" s="123">
        <v>0</v>
      </c>
      <c r="BB148" s="123">
        <v>3</v>
      </c>
      <c r="BD148" s="4" t="s">
        <v>490</v>
      </c>
      <c r="BG148" s="4" t="s">
        <v>490</v>
      </c>
      <c r="BH148" s="123">
        <v>1</v>
      </c>
      <c r="BJ148" s="123">
        <v>4</v>
      </c>
      <c r="BK148" s="123">
        <v>5</v>
      </c>
      <c r="BM148" s="4" t="s">
        <v>490</v>
      </c>
      <c r="BN148" s="4" t="s">
        <v>517</v>
      </c>
      <c r="BS148" s="4" t="s">
        <v>490</v>
      </c>
      <c r="BV148" s="4" t="s">
        <v>494</v>
      </c>
      <c r="BX148" s="4" t="s">
        <v>493</v>
      </c>
      <c r="BY148" s="4" t="s">
        <v>492</v>
      </c>
      <c r="CA148" s="4" t="s">
        <v>491</v>
      </c>
      <c r="CC148" s="4" t="s">
        <v>503</v>
      </c>
      <c r="CD148" s="123">
        <v>-11000000</v>
      </c>
      <c r="CE148" s="4" t="s">
        <v>490</v>
      </c>
      <c r="CH148" s="4" t="s">
        <v>490</v>
      </c>
      <c r="CK148" s="4" t="s">
        <v>20</v>
      </c>
      <c r="CM148" s="122">
        <v>43055.647916666669</v>
      </c>
      <c r="CN148" s="4" t="s">
        <v>21</v>
      </c>
      <c r="CR148" s="122">
        <v>43055</v>
      </c>
      <c r="CS148" s="4" t="s">
        <v>490</v>
      </c>
    </row>
    <row r="149" spans="1:97">
      <c r="A149" s="125">
        <v>7515086</v>
      </c>
      <c r="B149" s="125" t="str">
        <f>A149&amp;":"&amp;TEXT(-1*O149,"#,##0")</f>
        <v>7515086:81</v>
      </c>
      <c r="C149" s="125" t="str">
        <f>$A149&amp;":"&amp;TEXT(H149,"MM/DD/YYYY")</f>
        <v>7515086:11/17/2017</v>
      </c>
      <c r="D149" s="125" t="str">
        <f>$A149&amp;":"&amp;TEXT(AH149,"General")</f>
        <v>7515086:13402762</v>
      </c>
      <c r="E149" s="125" t="str">
        <f>$A149&amp;":"&amp;TEXT(AZ149,"General")</f>
        <v>7515086:28858221</v>
      </c>
      <c r="F149" s="125" t="str">
        <f>$A149&amp;":"&amp;TEXT(AP149,"General")</f>
        <v>7515086:STEENHUISEN AIG, ERIC</v>
      </c>
      <c r="G149" s="125" t="str">
        <f>$A149&amp;":"&amp;TEXT(AQ149,"General")</f>
        <v>7515086:ENG, KEITH</v>
      </c>
      <c r="H149" s="122">
        <v>43056</v>
      </c>
      <c r="I149" s="125">
        <v>726</v>
      </c>
      <c r="J149" s="125">
        <v>425</v>
      </c>
      <c r="K149" s="123">
        <v>21</v>
      </c>
      <c r="L149" s="123">
        <v>1</v>
      </c>
      <c r="M149" s="123">
        <v>2</v>
      </c>
      <c r="N149" s="123">
        <v>1</v>
      </c>
      <c r="O149" s="123">
        <v>-80.52</v>
      </c>
      <c r="P149" s="4" t="s">
        <v>547</v>
      </c>
      <c r="Q149" s="123">
        <v>1</v>
      </c>
      <c r="R149" s="122">
        <v>43055.647743055553</v>
      </c>
      <c r="S149" s="4" t="s">
        <v>501</v>
      </c>
      <c r="T149" s="127">
        <v>6833666</v>
      </c>
      <c r="U149" s="4" t="s">
        <v>10</v>
      </c>
      <c r="V149" s="127">
        <v>86012</v>
      </c>
      <c r="W149" s="123">
        <v>1</v>
      </c>
      <c r="Y149" s="123">
        <v>0</v>
      </c>
      <c r="Z149" s="4" t="s">
        <v>490</v>
      </c>
      <c r="AD149" s="4" t="s">
        <v>499</v>
      </c>
      <c r="AE149" s="122">
        <v>43055.666851851849</v>
      </c>
      <c r="AF149" s="4" t="s">
        <v>544</v>
      </c>
      <c r="AH149" s="129" t="s">
        <v>17</v>
      </c>
      <c r="AI149" s="4" t="s">
        <v>534</v>
      </c>
      <c r="AL149" s="123">
        <v>0</v>
      </c>
      <c r="AM149" s="123">
        <v>0</v>
      </c>
      <c r="AP149" s="4" t="s">
        <v>63</v>
      </c>
      <c r="AQ149" s="4" t="s">
        <v>121</v>
      </c>
      <c r="AU149" s="4" t="s">
        <v>496</v>
      </c>
      <c r="AW149" s="4" t="s">
        <v>21</v>
      </c>
      <c r="AY149" s="4" t="s">
        <v>499</v>
      </c>
      <c r="AZ149" s="127">
        <v>28858221</v>
      </c>
      <c r="BA149" s="123">
        <v>0</v>
      </c>
      <c r="BB149" s="123">
        <v>1</v>
      </c>
      <c r="BD149" s="4" t="s">
        <v>490</v>
      </c>
      <c r="BG149" s="4" t="s">
        <v>490</v>
      </c>
      <c r="BH149" s="123">
        <v>99</v>
      </c>
      <c r="BJ149" s="123">
        <v>501</v>
      </c>
      <c r="BK149" s="123">
        <v>2</v>
      </c>
      <c r="BM149" s="4" t="s">
        <v>490</v>
      </c>
      <c r="BN149" s="4" t="s">
        <v>524</v>
      </c>
      <c r="BS149" s="4" t="s">
        <v>490</v>
      </c>
      <c r="BV149" s="4" t="s">
        <v>494</v>
      </c>
      <c r="BX149" s="4" t="s">
        <v>493</v>
      </c>
      <c r="BY149" s="4" t="s">
        <v>492</v>
      </c>
      <c r="CA149" s="4" t="s">
        <v>491</v>
      </c>
      <c r="CD149" s="123">
        <v>-80.52</v>
      </c>
      <c r="CE149" s="4" t="s">
        <v>490</v>
      </c>
      <c r="CH149" s="4" t="s">
        <v>490</v>
      </c>
      <c r="CK149" s="4" t="s">
        <v>20</v>
      </c>
      <c r="CM149" s="122">
        <v>43055.666851851849</v>
      </c>
      <c r="CN149" s="4" t="s">
        <v>543</v>
      </c>
      <c r="CR149" s="122">
        <v>43055</v>
      </c>
      <c r="CS149" s="4" t="s">
        <v>490</v>
      </c>
    </row>
    <row r="150" spans="1:97">
      <c r="A150" s="125">
        <v>7515135</v>
      </c>
      <c r="B150" s="125" t="str">
        <f>A150&amp;":"&amp;TEXT(-1*O150,"#,##0")</f>
        <v>7515135:170,000,000</v>
      </c>
      <c r="C150" s="125" t="str">
        <f>$A150&amp;":"&amp;TEXT(H150,"MM/DD/YYYY")</f>
        <v>7515135:11/16/2017</v>
      </c>
      <c r="D150" s="125" t="str">
        <f>$A150&amp;":"&amp;TEXT(AH150,"General")</f>
        <v>7515135:2607348400</v>
      </c>
      <c r="E150" s="125" t="str">
        <f>$A150&amp;":"&amp;TEXT(AZ150,"General")</f>
        <v>7515135:28858181</v>
      </c>
      <c r="F150" s="125" t="str">
        <f>$A150&amp;":"&amp;TEXT(AP150,"General")</f>
        <v>7515135:PALIWODA AIG, ANTHONY</v>
      </c>
      <c r="G150" s="125" t="str">
        <f>$A150&amp;":"&amp;TEXT(AQ150,"General")</f>
        <v>7515135:KURAS AIG, KRISTIN</v>
      </c>
      <c r="H150" s="122">
        <v>43055</v>
      </c>
      <c r="I150" s="125">
        <v>766</v>
      </c>
      <c r="J150" s="125"/>
      <c r="K150" s="123">
        <v>0</v>
      </c>
      <c r="O150" s="123">
        <v>-170000000</v>
      </c>
      <c r="R150" s="122">
        <v>43055.657083333332</v>
      </c>
      <c r="S150" s="4" t="s">
        <v>501</v>
      </c>
      <c r="T150" s="127">
        <v>6833715</v>
      </c>
      <c r="U150" s="4" t="s">
        <v>703</v>
      </c>
      <c r="V150" s="127"/>
      <c r="Z150" s="4" t="s">
        <v>490</v>
      </c>
      <c r="AD150" s="4" t="s">
        <v>499</v>
      </c>
      <c r="AE150" s="122">
        <v>43055.660162037035</v>
      </c>
      <c r="AF150" s="4" t="s">
        <v>697</v>
      </c>
      <c r="AG150" s="4" t="s">
        <v>499</v>
      </c>
      <c r="AH150" s="129" t="s">
        <v>702</v>
      </c>
      <c r="AI150" s="4" t="s">
        <v>512</v>
      </c>
      <c r="AK150" s="4" t="s">
        <v>499</v>
      </c>
      <c r="AO150" s="4" t="s">
        <v>699</v>
      </c>
      <c r="AP150" s="4" t="s">
        <v>695</v>
      </c>
      <c r="AQ150" s="4" t="s">
        <v>699</v>
      </c>
      <c r="AS150" s="123">
        <v>4965</v>
      </c>
      <c r="AU150" s="4" t="s">
        <v>496</v>
      </c>
      <c r="AV150" s="4" t="s">
        <v>699</v>
      </c>
      <c r="AZ150" s="127">
        <v>28858181</v>
      </c>
      <c r="BI150" s="123">
        <v>682</v>
      </c>
      <c r="BJ150" s="123">
        <v>902</v>
      </c>
      <c r="BK150" s="123">
        <v>682</v>
      </c>
      <c r="BM150" s="4" t="s">
        <v>490</v>
      </c>
      <c r="BN150" s="4" t="s">
        <v>253</v>
      </c>
      <c r="BS150" s="4" t="s">
        <v>490</v>
      </c>
      <c r="BT150" s="123">
        <v>0</v>
      </c>
      <c r="BU150" s="123">
        <v>0</v>
      </c>
      <c r="BW150" s="123">
        <v>-1</v>
      </c>
      <c r="CA150" s="4" t="s">
        <v>491</v>
      </c>
      <c r="CK150" s="4" t="s">
        <v>20</v>
      </c>
      <c r="CM150" s="122">
        <v>43055.660162037035</v>
      </c>
      <c r="CS150" s="4" t="s">
        <v>499</v>
      </c>
    </row>
    <row r="151" spans="1:97">
      <c r="A151" s="125">
        <v>7515136</v>
      </c>
      <c r="B151" s="125" t="str">
        <f>A151&amp;":"&amp;TEXT(-1*O151,"#,##0")</f>
        <v>7515136:149,000,000</v>
      </c>
      <c r="C151" s="125" t="str">
        <f>$A151&amp;":"&amp;TEXT(H151,"MM/DD/YYYY")</f>
        <v>7515136:11/16/2017</v>
      </c>
      <c r="D151" s="125" t="str">
        <f>$A151&amp;":"&amp;TEXT(AH151,"General")</f>
        <v>7515136:8866248400</v>
      </c>
      <c r="E151" s="125" t="str">
        <f>$A151&amp;":"&amp;TEXT(AZ151,"General")</f>
        <v>7515136:28858182</v>
      </c>
      <c r="F151" s="125" t="str">
        <f>$A151&amp;":"&amp;TEXT(AP151,"General")</f>
        <v>7515136:PALIWODA AIG, ANTHONY</v>
      </c>
      <c r="G151" s="125" t="str">
        <f>$A151&amp;":"&amp;TEXT(AQ151,"General")</f>
        <v>7515136:KURAS AIG, KRISTIN</v>
      </c>
      <c r="H151" s="122">
        <v>43055</v>
      </c>
      <c r="I151" s="125">
        <v>728</v>
      </c>
      <c r="J151" s="125"/>
      <c r="K151" s="123">
        <v>0</v>
      </c>
      <c r="O151" s="123">
        <v>-149000000</v>
      </c>
      <c r="R151" s="122">
        <v>43055.657083333332</v>
      </c>
      <c r="S151" s="4" t="s">
        <v>501</v>
      </c>
      <c r="T151" s="127">
        <v>6833716</v>
      </c>
      <c r="U151" s="4" t="s">
        <v>701</v>
      </c>
      <c r="V151" s="127"/>
      <c r="Z151" s="4" t="s">
        <v>490</v>
      </c>
      <c r="AD151" s="4" t="s">
        <v>499</v>
      </c>
      <c r="AE151" s="122">
        <v>43055.660196759258</v>
      </c>
      <c r="AF151" s="4" t="s">
        <v>697</v>
      </c>
      <c r="AG151" s="4" t="s">
        <v>499</v>
      </c>
      <c r="AH151" s="129" t="s">
        <v>700</v>
      </c>
      <c r="AI151" s="4" t="s">
        <v>512</v>
      </c>
      <c r="AK151" s="4" t="s">
        <v>499</v>
      </c>
      <c r="AO151" s="4" t="s">
        <v>699</v>
      </c>
      <c r="AP151" s="4" t="s">
        <v>695</v>
      </c>
      <c r="AQ151" s="4" t="s">
        <v>699</v>
      </c>
      <c r="AS151" s="123">
        <v>4941</v>
      </c>
      <c r="AU151" s="4" t="s">
        <v>496</v>
      </c>
      <c r="AV151" s="4" t="s">
        <v>699</v>
      </c>
      <c r="AZ151" s="127">
        <v>28858182</v>
      </c>
      <c r="BI151" s="123">
        <v>682</v>
      </c>
      <c r="BJ151" s="123">
        <v>902</v>
      </c>
      <c r="BK151" s="123">
        <v>682</v>
      </c>
      <c r="BM151" s="4" t="s">
        <v>490</v>
      </c>
      <c r="BN151" s="4" t="s">
        <v>253</v>
      </c>
      <c r="BS151" s="4" t="s">
        <v>490</v>
      </c>
      <c r="BT151" s="123">
        <v>0</v>
      </c>
      <c r="BU151" s="123">
        <v>0</v>
      </c>
      <c r="BW151" s="123">
        <v>-1</v>
      </c>
      <c r="CA151" s="4" t="s">
        <v>491</v>
      </c>
      <c r="CK151" s="4" t="s">
        <v>20</v>
      </c>
      <c r="CM151" s="122">
        <v>43055.660196759258</v>
      </c>
      <c r="CS151" s="4" t="s">
        <v>499</v>
      </c>
    </row>
    <row r="152" spans="1:97">
      <c r="A152" s="125">
        <v>7515172</v>
      </c>
      <c r="B152" s="125" t="str">
        <f>A152&amp;":"&amp;TEXT(-1*O152,"#,##0")</f>
        <v>7515172:10,000,000</v>
      </c>
      <c r="C152" s="125" t="str">
        <f>$A152&amp;":"&amp;TEXT(H152,"MM/DD/YYYY")</f>
        <v>7515172:11/17/2017</v>
      </c>
      <c r="D152" s="125" t="str">
        <f>$A152&amp;":"&amp;TEXT(AH152,"General")</f>
        <v>7515172:21155407</v>
      </c>
      <c r="E152" s="125" t="str">
        <f>$A152&amp;":"&amp;TEXT(AZ152,"General")</f>
        <v>7515172:28858312</v>
      </c>
      <c r="F152" s="125" t="str">
        <f>$A152&amp;":"&amp;TEXT(AP152,"General")</f>
        <v>7515172:ENG, KEITH</v>
      </c>
      <c r="G152" s="125" t="str">
        <f>$A152&amp;":"&amp;TEXT(AQ152,"General")</f>
        <v>7515172:STEENHUISEN AIG, ERIC</v>
      </c>
      <c r="H152" s="122">
        <v>43056</v>
      </c>
      <c r="I152" s="125">
        <v>726</v>
      </c>
      <c r="J152" s="125">
        <v>19128</v>
      </c>
      <c r="K152" s="123">
        <v>3</v>
      </c>
      <c r="L152" s="123">
        <v>808</v>
      </c>
      <c r="M152" s="123">
        <v>2</v>
      </c>
      <c r="N152" s="123">
        <v>-2</v>
      </c>
      <c r="O152" s="123">
        <v>-10000000</v>
      </c>
      <c r="P152" s="4" t="s">
        <v>545</v>
      </c>
      <c r="Q152" s="123">
        <v>1</v>
      </c>
      <c r="R152" s="122">
        <v>43055.669895833336</v>
      </c>
      <c r="S152" s="4" t="s">
        <v>501</v>
      </c>
      <c r="T152" s="127">
        <v>6833752</v>
      </c>
      <c r="U152" s="4" t="s">
        <v>563</v>
      </c>
      <c r="V152" s="127">
        <v>86015</v>
      </c>
      <c r="W152" s="123">
        <v>2</v>
      </c>
      <c r="Y152" s="123">
        <v>0</v>
      </c>
      <c r="Z152" s="4" t="s">
        <v>490</v>
      </c>
      <c r="AD152" s="4" t="s">
        <v>499</v>
      </c>
      <c r="AE152" s="122">
        <v>43055.677754629629</v>
      </c>
      <c r="AF152" s="4" t="s">
        <v>544</v>
      </c>
      <c r="AH152" s="129" t="s">
        <v>562</v>
      </c>
      <c r="AI152" s="4" t="s">
        <v>561</v>
      </c>
      <c r="AL152" s="123">
        <v>0</v>
      </c>
      <c r="AM152" s="123">
        <v>0</v>
      </c>
      <c r="AP152" s="4" t="s">
        <v>121</v>
      </c>
      <c r="AQ152" s="4" t="s">
        <v>63</v>
      </c>
      <c r="AU152" s="4" t="s">
        <v>496</v>
      </c>
      <c r="AW152" s="4" t="s">
        <v>21</v>
      </c>
      <c r="AY152" s="4" t="s">
        <v>490</v>
      </c>
      <c r="AZ152" s="127">
        <v>28858312</v>
      </c>
      <c r="BA152" s="123">
        <v>0</v>
      </c>
      <c r="BB152" s="123">
        <v>1</v>
      </c>
      <c r="BD152" s="4" t="s">
        <v>490</v>
      </c>
      <c r="BG152" s="4" t="s">
        <v>490</v>
      </c>
      <c r="BH152" s="123">
        <v>1</v>
      </c>
      <c r="BJ152" s="123">
        <v>2</v>
      </c>
      <c r="BK152" s="123">
        <v>501</v>
      </c>
      <c r="BM152" s="4" t="s">
        <v>490</v>
      </c>
      <c r="BN152" s="4" t="s">
        <v>524</v>
      </c>
      <c r="BS152" s="4" t="s">
        <v>490</v>
      </c>
      <c r="BV152" s="4" t="s">
        <v>494</v>
      </c>
      <c r="BX152" s="4" t="s">
        <v>493</v>
      </c>
      <c r="BY152" s="4" t="s">
        <v>492</v>
      </c>
      <c r="CA152" s="4" t="s">
        <v>491</v>
      </c>
      <c r="CD152" s="123">
        <v>-10000000</v>
      </c>
      <c r="CE152" s="4" t="s">
        <v>490</v>
      </c>
      <c r="CH152" s="4" t="s">
        <v>490</v>
      </c>
      <c r="CK152" s="4" t="s">
        <v>20</v>
      </c>
      <c r="CM152" s="122">
        <v>43055.677754629629</v>
      </c>
      <c r="CN152" s="4" t="s">
        <v>543</v>
      </c>
      <c r="CR152" s="122">
        <v>43055</v>
      </c>
      <c r="CS152" s="4" t="s">
        <v>490</v>
      </c>
    </row>
    <row r="153" spans="1:97">
      <c r="A153" s="125">
        <v>7515191</v>
      </c>
      <c r="B153" s="125" t="str">
        <f>A153&amp;":"&amp;TEXT(-1*O153,"#,##0")</f>
        <v>7515191:20,000,000</v>
      </c>
      <c r="C153" s="125" t="str">
        <f>$A153&amp;":"&amp;TEXT(H153,"MM/DD/YYYY")</f>
        <v>7515191:11/16/2017</v>
      </c>
      <c r="D153" s="125" t="str">
        <f>$A153&amp;":"&amp;TEXT(AH153,"General")</f>
        <v>7515191:PA1A</v>
      </c>
      <c r="E153" s="125" t="str">
        <f>$A153&amp;":"&amp;TEXT(AZ153,"General")</f>
        <v>7515191:28858381</v>
      </c>
      <c r="F153" s="125" t="str">
        <f>$A153&amp;":"&amp;TEXT(AP153,"General")</f>
        <v>7515191:FRENKEL, LUCIANA</v>
      </c>
      <c r="G153" s="125" t="str">
        <f>$A153&amp;":"&amp;TEXT(AQ153,"General")</f>
        <v>7515191:HOLMES, JOHN</v>
      </c>
      <c r="H153" s="122">
        <v>43055</v>
      </c>
      <c r="I153" s="125">
        <v>814</v>
      </c>
      <c r="J153" s="125">
        <v>19455</v>
      </c>
      <c r="K153" s="123">
        <v>0</v>
      </c>
      <c r="L153" s="123">
        <v>1</v>
      </c>
      <c r="M153" s="123">
        <v>3</v>
      </c>
      <c r="N153" s="123">
        <v>-2</v>
      </c>
      <c r="O153" s="123">
        <v>-20000000</v>
      </c>
      <c r="P153" s="4" t="s">
        <v>522</v>
      </c>
      <c r="Q153" s="123">
        <v>1</v>
      </c>
      <c r="R153" s="122">
        <v>43055.676805555559</v>
      </c>
      <c r="S153" s="4" t="s">
        <v>501</v>
      </c>
      <c r="T153" s="127">
        <v>6833771</v>
      </c>
      <c r="U153" s="4" t="s">
        <v>556</v>
      </c>
      <c r="V153" s="127">
        <v>86016</v>
      </c>
      <c r="W153" s="123">
        <v>2</v>
      </c>
      <c r="Y153" s="123">
        <v>0</v>
      </c>
      <c r="Z153" s="4" t="s">
        <v>490</v>
      </c>
      <c r="AD153" s="4" t="s">
        <v>499</v>
      </c>
      <c r="AE153" s="122">
        <v>43055.687615740739</v>
      </c>
      <c r="AF153" s="4" t="s">
        <v>520</v>
      </c>
      <c r="AH153" s="129" t="s">
        <v>78</v>
      </c>
      <c r="AI153" s="4" t="s">
        <v>518</v>
      </c>
      <c r="AL153" s="123">
        <v>0</v>
      </c>
      <c r="AM153" s="123">
        <v>0</v>
      </c>
      <c r="AP153" s="4" t="s">
        <v>32</v>
      </c>
      <c r="AQ153" s="4" t="s">
        <v>73</v>
      </c>
      <c r="AU153" s="4" t="s">
        <v>496</v>
      </c>
      <c r="AW153" s="4" t="s">
        <v>21</v>
      </c>
      <c r="AY153" s="4" t="s">
        <v>490</v>
      </c>
      <c r="AZ153" s="127">
        <v>28858381</v>
      </c>
      <c r="BA153" s="123">
        <v>0</v>
      </c>
      <c r="BB153" s="123">
        <v>3</v>
      </c>
      <c r="BD153" s="4" t="s">
        <v>490</v>
      </c>
      <c r="BG153" s="4" t="s">
        <v>490</v>
      </c>
      <c r="BH153" s="123">
        <v>1</v>
      </c>
      <c r="BJ153" s="123">
        <v>4</v>
      </c>
      <c r="BK153" s="123">
        <v>5</v>
      </c>
      <c r="BM153" s="4" t="s">
        <v>490</v>
      </c>
      <c r="BN153" s="4" t="s">
        <v>517</v>
      </c>
      <c r="BS153" s="4" t="s">
        <v>490</v>
      </c>
      <c r="BV153" s="4" t="s">
        <v>494</v>
      </c>
      <c r="BX153" s="4" t="s">
        <v>493</v>
      </c>
      <c r="BY153" s="4" t="s">
        <v>492</v>
      </c>
      <c r="CA153" s="4" t="s">
        <v>491</v>
      </c>
      <c r="CC153" s="4" t="s">
        <v>503</v>
      </c>
      <c r="CD153" s="123">
        <v>-20000000</v>
      </c>
      <c r="CE153" s="4" t="s">
        <v>490</v>
      </c>
      <c r="CH153" s="4" t="s">
        <v>490</v>
      </c>
      <c r="CK153" s="4" t="s">
        <v>20</v>
      </c>
      <c r="CM153" s="122">
        <v>43055.687615740739</v>
      </c>
      <c r="CN153" s="4" t="s">
        <v>21</v>
      </c>
      <c r="CR153" s="122">
        <v>43055</v>
      </c>
      <c r="CS153" s="4" t="s">
        <v>490</v>
      </c>
    </row>
    <row r="154" spans="1:97">
      <c r="A154" s="125">
        <v>7515193</v>
      </c>
      <c r="B154" s="125" t="str">
        <f>A154&amp;":"&amp;TEXT(-1*O154,"#,##0")</f>
        <v>7515193:35,000,000</v>
      </c>
      <c r="C154" s="125" t="str">
        <f>$A154&amp;":"&amp;TEXT(H154,"MM/DD/YYYY")</f>
        <v>7515193:11/16/2017</v>
      </c>
      <c r="D154" s="125" t="str">
        <f>$A154&amp;":"&amp;TEXT(AH154,"General")</f>
        <v>7515193:PA1A</v>
      </c>
      <c r="E154" s="125" t="str">
        <f>$A154&amp;":"&amp;TEXT(AZ154,"General")</f>
        <v>7515193:28858330</v>
      </c>
      <c r="F154" s="125" t="str">
        <f>$A154&amp;":"&amp;TEXT(AP154,"General")</f>
        <v>7515193:FRENKEL, LUCIANA</v>
      </c>
      <c r="G154" s="125" t="str">
        <f>$A154&amp;":"&amp;TEXT(AQ154,"General")</f>
        <v>7515193:HOLMES, JOHN</v>
      </c>
      <c r="H154" s="122">
        <v>43055</v>
      </c>
      <c r="I154" s="125">
        <v>814</v>
      </c>
      <c r="J154" s="125">
        <v>19470</v>
      </c>
      <c r="K154" s="123">
        <v>0</v>
      </c>
      <c r="L154" s="123">
        <v>1</v>
      </c>
      <c r="M154" s="123">
        <v>3</v>
      </c>
      <c r="N154" s="123">
        <v>-2</v>
      </c>
      <c r="O154" s="123">
        <v>-35000000</v>
      </c>
      <c r="P154" s="4" t="s">
        <v>522</v>
      </c>
      <c r="Q154" s="123">
        <v>1</v>
      </c>
      <c r="R154" s="122">
        <v>43055.676805555559</v>
      </c>
      <c r="S154" s="4" t="s">
        <v>501</v>
      </c>
      <c r="T154" s="127">
        <v>6833773</v>
      </c>
      <c r="U154" s="4" t="s">
        <v>556</v>
      </c>
      <c r="V154" s="127">
        <v>86016</v>
      </c>
      <c r="W154" s="123">
        <v>2</v>
      </c>
      <c r="Y154" s="123">
        <v>0</v>
      </c>
      <c r="Z154" s="4" t="s">
        <v>490</v>
      </c>
      <c r="AD154" s="4" t="s">
        <v>499</v>
      </c>
      <c r="AE154" s="122">
        <v>43055.679016203707</v>
      </c>
      <c r="AF154" s="4" t="s">
        <v>520</v>
      </c>
      <c r="AH154" s="129" t="s">
        <v>78</v>
      </c>
      <c r="AI154" s="4" t="s">
        <v>518</v>
      </c>
      <c r="AL154" s="123">
        <v>0</v>
      </c>
      <c r="AM154" s="123">
        <v>0</v>
      </c>
      <c r="AP154" s="4" t="s">
        <v>32</v>
      </c>
      <c r="AQ154" s="4" t="s">
        <v>73</v>
      </c>
      <c r="AU154" s="4" t="s">
        <v>496</v>
      </c>
      <c r="AW154" s="4" t="s">
        <v>21</v>
      </c>
      <c r="AY154" s="4" t="s">
        <v>490</v>
      </c>
      <c r="AZ154" s="127">
        <v>28858330</v>
      </c>
      <c r="BA154" s="123">
        <v>0</v>
      </c>
      <c r="BB154" s="123">
        <v>3</v>
      </c>
      <c r="BD154" s="4" t="s">
        <v>490</v>
      </c>
      <c r="BG154" s="4" t="s">
        <v>490</v>
      </c>
      <c r="BH154" s="123">
        <v>1</v>
      </c>
      <c r="BJ154" s="123">
        <v>4</v>
      </c>
      <c r="BK154" s="123">
        <v>5</v>
      </c>
      <c r="BM154" s="4" t="s">
        <v>490</v>
      </c>
      <c r="BN154" s="4" t="s">
        <v>517</v>
      </c>
      <c r="BS154" s="4" t="s">
        <v>490</v>
      </c>
      <c r="BV154" s="4" t="s">
        <v>494</v>
      </c>
      <c r="BX154" s="4" t="s">
        <v>493</v>
      </c>
      <c r="BY154" s="4" t="s">
        <v>492</v>
      </c>
      <c r="CA154" s="4" t="s">
        <v>491</v>
      </c>
      <c r="CC154" s="4" t="s">
        <v>503</v>
      </c>
      <c r="CD154" s="123">
        <v>-35000000</v>
      </c>
      <c r="CE154" s="4" t="s">
        <v>490</v>
      </c>
      <c r="CH154" s="4" t="s">
        <v>490</v>
      </c>
      <c r="CK154" s="4" t="s">
        <v>20</v>
      </c>
      <c r="CM154" s="122">
        <v>43055.679016203707</v>
      </c>
      <c r="CN154" s="4" t="s">
        <v>21</v>
      </c>
      <c r="CR154" s="122">
        <v>43055</v>
      </c>
      <c r="CS154" s="4" t="s">
        <v>490</v>
      </c>
    </row>
    <row r="155" spans="1:97">
      <c r="A155" s="125">
        <v>7515195</v>
      </c>
      <c r="B155" s="125" t="str">
        <f>A155&amp;":"&amp;TEXT(-1*O155,"#,##0")</f>
        <v>7515195:25,000,000</v>
      </c>
      <c r="C155" s="125" t="str">
        <f>$A155&amp;":"&amp;TEXT(H155,"MM/DD/YYYY")</f>
        <v>7515195:11/16/2017</v>
      </c>
      <c r="D155" s="125" t="str">
        <f>$A155&amp;":"&amp;TEXT(AH155,"General")</f>
        <v>7515195:PA1A</v>
      </c>
      <c r="E155" s="125" t="str">
        <f>$A155&amp;":"&amp;TEXT(AZ155,"General")</f>
        <v>7515195:28858380</v>
      </c>
      <c r="F155" s="125" t="str">
        <f>$A155&amp;":"&amp;TEXT(AP155,"General")</f>
        <v>7515195:FRENKEL, LUCIANA</v>
      </c>
      <c r="G155" s="125" t="str">
        <f>$A155&amp;":"&amp;TEXT(AQ155,"General")</f>
        <v>7515195:HOLMES, JOHN</v>
      </c>
      <c r="H155" s="122">
        <v>43055</v>
      </c>
      <c r="I155" s="125">
        <v>814</v>
      </c>
      <c r="J155" s="125">
        <v>19492</v>
      </c>
      <c r="K155" s="123">
        <v>0</v>
      </c>
      <c r="L155" s="123">
        <v>1</v>
      </c>
      <c r="M155" s="123">
        <v>3</v>
      </c>
      <c r="N155" s="123">
        <v>-2</v>
      </c>
      <c r="O155" s="123">
        <v>-25000000</v>
      </c>
      <c r="P155" s="4" t="s">
        <v>522</v>
      </c>
      <c r="Q155" s="123">
        <v>1</v>
      </c>
      <c r="R155" s="122">
        <v>43055.676817129628</v>
      </c>
      <c r="S155" s="4" t="s">
        <v>501</v>
      </c>
      <c r="T155" s="127">
        <v>6833775</v>
      </c>
      <c r="U155" s="4" t="s">
        <v>556</v>
      </c>
      <c r="V155" s="127">
        <v>86016</v>
      </c>
      <c r="W155" s="123">
        <v>2</v>
      </c>
      <c r="Y155" s="123">
        <v>0</v>
      </c>
      <c r="Z155" s="4" t="s">
        <v>490</v>
      </c>
      <c r="AD155" s="4" t="s">
        <v>499</v>
      </c>
      <c r="AE155" s="122">
        <v>43055.687581018516</v>
      </c>
      <c r="AF155" s="4" t="s">
        <v>520</v>
      </c>
      <c r="AH155" s="129" t="s">
        <v>78</v>
      </c>
      <c r="AI155" s="4" t="s">
        <v>518</v>
      </c>
      <c r="AL155" s="123">
        <v>0</v>
      </c>
      <c r="AM155" s="123">
        <v>0</v>
      </c>
      <c r="AP155" s="4" t="s">
        <v>32</v>
      </c>
      <c r="AQ155" s="4" t="s">
        <v>73</v>
      </c>
      <c r="AU155" s="4" t="s">
        <v>496</v>
      </c>
      <c r="AW155" s="4" t="s">
        <v>21</v>
      </c>
      <c r="AY155" s="4" t="s">
        <v>490</v>
      </c>
      <c r="AZ155" s="127">
        <v>28858380</v>
      </c>
      <c r="BA155" s="123">
        <v>0</v>
      </c>
      <c r="BB155" s="123">
        <v>3</v>
      </c>
      <c r="BD155" s="4" t="s">
        <v>490</v>
      </c>
      <c r="BG155" s="4" t="s">
        <v>490</v>
      </c>
      <c r="BH155" s="123">
        <v>1</v>
      </c>
      <c r="BJ155" s="123">
        <v>4</v>
      </c>
      <c r="BK155" s="123">
        <v>5</v>
      </c>
      <c r="BM155" s="4" t="s">
        <v>490</v>
      </c>
      <c r="BN155" s="4" t="s">
        <v>517</v>
      </c>
      <c r="BS155" s="4" t="s">
        <v>490</v>
      </c>
      <c r="BV155" s="4" t="s">
        <v>494</v>
      </c>
      <c r="BX155" s="4" t="s">
        <v>493</v>
      </c>
      <c r="BY155" s="4" t="s">
        <v>492</v>
      </c>
      <c r="CA155" s="4" t="s">
        <v>491</v>
      </c>
      <c r="CC155" s="4" t="s">
        <v>503</v>
      </c>
      <c r="CD155" s="123">
        <v>-25000000</v>
      </c>
      <c r="CE155" s="4" t="s">
        <v>490</v>
      </c>
      <c r="CH155" s="4" t="s">
        <v>490</v>
      </c>
      <c r="CK155" s="4" t="s">
        <v>20</v>
      </c>
      <c r="CM155" s="122">
        <v>43055.687581018516</v>
      </c>
      <c r="CN155" s="4" t="s">
        <v>21</v>
      </c>
      <c r="CR155" s="122">
        <v>43055</v>
      </c>
      <c r="CS155" s="4" t="s">
        <v>490</v>
      </c>
    </row>
    <row r="156" spans="1:97">
      <c r="A156" s="125">
        <v>7515197</v>
      </c>
      <c r="B156" s="125" t="str">
        <f>A156&amp;":"&amp;TEXT(-1*O156,"#,##0")</f>
        <v>7515197:40,000,000</v>
      </c>
      <c r="C156" s="125" t="str">
        <f>$A156&amp;":"&amp;TEXT(H156,"MM/DD/YYYY")</f>
        <v>7515197:11/16/2017</v>
      </c>
      <c r="D156" s="125" t="str">
        <f>$A156&amp;":"&amp;TEXT(AH156,"General")</f>
        <v>7515197:PA1A</v>
      </c>
      <c r="E156" s="125" t="str">
        <f>$A156&amp;":"&amp;TEXT(AZ156,"General")</f>
        <v>7515197:28858329</v>
      </c>
      <c r="F156" s="125" t="str">
        <f>$A156&amp;":"&amp;TEXT(AP156,"General")</f>
        <v>7515197:FRENKEL, LUCIANA</v>
      </c>
      <c r="G156" s="125" t="str">
        <f>$A156&amp;":"&amp;TEXT(AQ156,"General")</f>
        <v>7515197:HOLMES, JOHN</v>
      </c>
      <c r="H156" s="122">
        <v>43055</v>
      </c>
      <c r="I156" s="125">
        <v>814</v>
      </c>
      <c r="J156" s="125">
        <v>19504</v>
      </c>
      <c r="K156" s="123">
        <v>0</v>
      </c>
      <c r="L156" s="123">
        <v>1</v>
      </c>
      <c r="M156" s="123">
        <v>3</v>
      </c>
      <c r="N156" s="123">
        <v>-2</v>
      </c>
      <c r="O156" s="123">
        <v>-40000000</v>
      </c>
      <c r="P156" s="4" t="s">
        <v>522</v>
      </c>
      <c r="Q156" s="123">
        <v>1</v>
      </c>
      <c r="R156" s="122">
        <v>43055.676817129628</v>
      </c>
      <c r="S156" s="4" t="s">
        <v>501</v>
      </c>
      <c r="T156" s="127">
        <v>6833777</v>
      </c>
      <c r="U156" s="4" t="s">
        <v>556</v>
      </c>
      <c r="V156" s="127">
        <v>86016</v>
      </c>
      <c r="W156" s="123">
        <v>2</v>
      </c>
      <c r="Y156" s="123">
        <v>0</v>
      </c>
      <c r="Z156" s="4" t="s">
        <v>490</v>
      </c>
      <c r="AD156" s="4" t="s">
        <v>499</v>
      </c>
      <c r="AE156" s="122">
        <v>43055.678981481484</v>
      </c>
      <c r="AF156" s="4" t="s">
        <v>520</v>
      </c>
      <c r="AH156" s="129" t="s">
        <v>78</v>
      </c>
      <c r="AI156" s="4" t="s">
        <v>518</v>
      </c>
      <c r="AL156" s="123">
        <v>0</v>
      </c>
      <c r="AM156" s="123">
        <v>0</v>
      </c>
      <c r="AP156" s="4" t="s">
        <v>32</v>
      </c>
      <c r="AQ156" s="4" t="s">
        <v>73</v>
      </c>
      <c r="AU156" s="4" t="s">
        <v>496</v>
      </c>
      <c r="AW156" s="4" t="s">
        <v>21</v>
      </c>
      <c r="AY156" s="4" t="s">
        <v>490</v>
      </c>
      <c r="AZ156" s="127">
        <v>28858329</v>
      </c>
      <c r="BA156" s="123">
        <v>0</v>
      </c>
      <c r="BB156" s="123">
        <v>3</v>
      </c>
      <c r="BD156" s="4" t="s">
        <v>490</v>
      </c>
      <c r="BG156" s="4" t="s">
        <v>490</v>
      </c>
      <c r="BH156" s="123">
        <v>1</v>
      </c>
      <c r="BJ156" s="123">
        <v>4</v>
      </c>
      <c r="BK156" s="123">
        <v>5</v>
      </c>
      <c r="BM156" s="4" t="s">
        <v>490</v>
      </c>
      <c r="BN156" s="4" t="s">
        <v>517</v>
      </c>
      <c r="BS156" s="4" t="s">
        <v>490</v>
      </c>
      <c r="BV156" s="4" t="s">
        <v>494</v>
      </c>
      <c r="BX156" s="4" t="s">
        <v>493</v>
      </c>
      <c r="BY156" s="4" t="s">
        <v>492</v>
      </c>
      <c r="CA156" s="4" t="s">
        <v>491</v>
      </c>
      <c r="CC156" s="4" t="s">
        <v>503</v>
      </c>
      <c r="CD156" s="123">
        <v>-40000000</v>
      </c>
      <c r="CE156" s="4" t="s">
        <v>490</v>
      </c>
      <c r="CH156" s="4" t="s">
        <v>490</v>
      </c>
      <c r="CK156" s="4" t="s">
        <v>20</v>
      </c>
      <c r="CM156" s="122">
        <v>43055.678981481484</v>
      </c>
      <c r="CN156" s="4" t="s">
        <v>21</v>
      </c>
      <c r="CR156" s="122">
        <v>43055</v>
      </c>
      <c r="CS156" s="4" t="s">
        <v>490</v>
      </c>
    </row>
    <row r="157" spans="1:97">
      <c r="A157" s="125">
        <v>7515199</v>
      </c>
      <c r="B157" s="125" t="str">
        <f>A157&amp;":"&amp;TEXT(-1*O157,"#,##0")</f>
        <v>7515199:25,000,000</v>
      </c>
      <c r="C157" s="125" t="str">
        <f>$A157&amp;":"&amp;TEXT(H157,"MM/DD/YYYY")</f>
        <v>7515199:11/16/2017</v>
      </c>
      <c r="D157" s="125" t="str">
        <f>$A157&amp;":"&amp;TEXT(AH157,"General")</f>
        <v>7515199:PA1A</v>
      </c>
      <c r="E157" s="125" t="str">
        <f>$A157&amp;":"&amp;TEXT(AZ157,"General")</f>
        <v>7515199:28858331</v>
      </c>
      <c r="F157" s="125" t="str">
        <f>$A157&amp;":"&amp;TEXT(AP157,"General")</f>
        <v>7515199:FRENKEL, LUCIANA</v>
      </c>
      <c r="G157" s="125" t="str">
        <f>$A157&amp;":"&amp;TEXT(AQ157,"General")</f>
        <v>7515199:HOLMES, JOHN</v>
      </c>
      <c r="H157" s="122">
        <v>43055</v>
      </c>
      <c r="I157" s="125">
        <v>814</v>
      </c>
      <c r="J157" s="125">
        <v>19525</v>
      </c>
      <c r="K157" s="123">
        <v>0</v>
      </c>
      <c r="L157" s="123">
        <v>1</v>
      </c>
      <c r="M157" s="123">
        <v>3</v>
      </c>
      <c r="N157" s="123">
        <v>-2</v>
      </c>
      <c r="O157" s="123">
        <v>-25000000</v>
      </c>
      <c r="P157" s="4" t="s">
        <v>522</v>
      </c>
      <c r="Q157" s="123">
        <v>1</v>
      </c>
      <c r="R157" s="122">
        <v>43055.676817129628</v>
      </c>
      <c r="S157" s="4" t="s">
        <v>501</v>
      </c>
      <c r="T157" s="127">
        <v>6833779</v>
      </c>
      <c r="U157" s="4" t="s">
        <v>556</v>
      </c>
      <c r="V157" s="127">
        <v>86016</v>
      </c>
      <c r="W157" s="123">
        <v>2</v>
      </c>
      <c r="Y157" s="123">
        <v>0</v>
      </c>
      <c r="Z157" s="4" t="s">
        <v>490</v>
      </c>
      <c r="AD157" s="4" t="s">
        <v>499</v>
      </c>
      <c r="AE157" s="122">
        <v>43055.679050925923</v>
      </c>
      <c r="AF157" s="4" t="s">
        <v>520</v>
      </c>
      <c r="AH157" s="129" t="s">
        <v>78</v>
      </c>
      <c r="AI157" s="4" t="s">
        <v>518</v>
      </c>
      <c r="AL157" s="123">
        <v>0</v>
      </c>
      <c r="AM157" s="123">
        <v>0</v>
      </c>
      <c r="AP157" s="4" t="s">
        <v>32</v>
      </c>
      <c r="AQ157" s="4" t="s">
        <v>73</v>
      </c>
      <c r="AU157" s="4" t="s">
        <v>496</v>
      </c>
      <c r="AW157" s="4" t="s">
        <v>21</v>
      </c>
      <c r="AY157" s="4" t="s">
        <v>490</v>
      </c>
      <c r="AZ157" s="127">
        <v>28858331</v>
      </c>
      <c r="BA157" s="123">
        <v>0</v>
      </c>
      <c r="BB157" s="123">
        <v>3</v>
      </c>
      <c r="BD157" s="4" t="s">
        <v>490</v>
      </c>
      <c r="BG157" s="4" t="s">
        <v>490</v>
      </c>
      <c r="BH157" s="123">
        <v>1</v>
      </c>
      <c r="BJ157" s="123">
        <v>4</v>
      </c>
      <c r="BK157" s="123">
        <v>5</v>
      </c>
      <c r="BM157" s="4" t="s">
        <v>490</v>
      </c>
      <c r="BN157" s="4" t="s">
        <v>517</v>
      </c>
      <c r="BS157" s="4" t="s">
        <v>490</v>
      </c>
      <c r="BV157" s="4" t="s">
        <v>494</v>
      </c>
      <c r="BX157" s="4" t="s">
        <v>493</v>
      </c>
      <c r="BY157" s="4" t="s">
        <v>492</v>
      </c>
      <c r="CA157" s="4" t="s">
        <v>491</v>
      </c>
      <c r="CC157" s="4" t="s">
        <v>503</v>
      </c>
      <c r="CD157" s="123">
        <v>-25000000</v>
      </c>
      <c r="CE157" s="4" t="s">
        <v>490</v>
      </c>
      <c r="CH157" s="4" t="s">
        <v>490</v>
      </c>
      <c r="CK157" s="4" t="s">
        <v>20</v>
      </c>
      <c r="CM157" s="122">
        <v>43055.679050925923</v>
      </c>
      <c r="CN157" s="4" t="s">
        <v>21</v>
      </c>
      <c r="CR157" s="122">
        <v>43055</v>
      </c>
      <c r="CS157" s="4" t="s">
        <v>490</v>
      </c>
    </row>
    <row r="158" spans="1:97">
      <c r="A158" s="125">
        <v>7515203</v>
      </c>
      <c r="B158" s="125" t="str">
        <f>A158&amp;":"&amp;TEXT(-1*O158,"#,##0")</f>
        <v>7515203:55,000,000</v>
      </c>
      <c r="C158" s="125" t="str">
        <f>$A158&amp;":"&amp;TEXT(H158,"MM/DD/YYYY")</f>
        <v>7515203:11/16/2017</v>
      </c>
      <c r="D158" s="125" t="str">
        <f>$A158&amp;":"&amp;TEXT(AH158,"General")</f>
        <v>7515203:PA1A</v>
      </c>
      <c r="E158" s="125" t="str">
        <f>$A158&amp;":"&amp;TEXT(AZ158,"General")</f>
        <v>7515203:28858373</v>
      </c>
      <c r="F158" s="125" t="str">
        <f>$A158&amp;":"&amp;TEXT(AP158,"General")</f>
        <v>7515203:FRENKEL, LUCIANA</v>
      </c>
      <c r="G158" s="125" t="str">
        <f>$A158&amp;":"&amp;TEXT(AQ158,"General")</f>
        <v>7515203:HOLMES, JOHN</v>
      </c>
      <c r="H158" s="122">
        <v>43055</v>
      </c>
      <c r="I158" s="125">
        <v>814</v>
      </c>
      <c r="J158" s="125">
        <v>19433</v>
      </c>
      <c r="K158" s="123">
        <v>0</v>
      </c>
      <c r="L158" s="123">
        <v>1</v>
      </c>
      <c r="M158" s="123">
        <v>3</v>
      </c>
      <c r="N158" s="123">
        <v>-2</v>
      </c>
      <c r="O158" s="123">
        <v>-55000000</v>
      </c>
      <c r="P158" s="4" t="s">
        <v>522</v>
      </c>
      <c r="Q158" s="123">
        <v>1</v>
      </c>
      <c r="R158" s="122">
        <v>43055.685057870367</v>
      </c>
      <c r="S158" s="4" t="s">
        <v>501</v>
      </c>
      <c r="T158" s="127">
        <v>6833783</v>
      </c>
      <c r="U158" s="4" t="s">
        <v>556</v>
      </c>
      <c r="V158" s="127">
        <v>86017</v>
      </c>
      <c r="W158" s="123">
        <v>2</v>
      </c>
      <c r="Y158" s="123">
        <v>0</v>
      </c>
      <c r="Z158" s="4" t="s">
        <v>490</v>
      </c>
      <c r="AD158" s="4" t="s">
        <v>499</v>
      </c>
      <c r="AE158" s="122">
        <v>43055.686273148145</v>
      </c>
      <c r="AF158" s="4" t="s">
        <v>520</v>
      </c>
      <c r="AH158" s="129" t="s">
        <v>78</v>
      </c>
      <c r="AI158" s="4" t="s">
        <v>518</v>
      </c>
      <c r="AL158" s="123">
        <v>0</v>
      </c>
      <c r="AM158" s="123">
        <v>0</v>
      </c>
      <c r="AP158" s="4" t="s">
        <v>32</v>
      </c>
      <c r="AQ158" s="4" t="s">
        <v>73</v>
      </c>
      <c r="AU158" s="4" t="s">
        <v>496</v>
      </c>
      <c r="AW158" s="4" t="s">
        <v>21</v>
      </c>
      <c r="AY158" s="4" t="s">
        <v>490</v>
      </c>
      <c r="AZ158" s="127">
        <v>28858373</v>
      </c>
      <c r="BA158" s="123">
        <v>0</v>
      </c>
      <c r="BB158" s="123">
        <v>3</v>
      </c>
      <c r="BD158" s="4" t="s">
        <v>490</v>
      </c>
      <c r="BG158" s="4" t="s">
        <v>490</v>
      </c>
      <c r="BH158" s="123">
        <v>1</v>
      </c>
      <c r="BJ158" s="123">
        <v>4</v>
      </c>
      <c r="BK158" s="123">
        <v>5</v>
      </c>
      <c r="BM158" s="4" t="s">
        <v>490</v>
      </c>
      <c r="BN158" s="4" t="s">
        <v>517</v>
      </c>
      <c r="BS158" s="4" t="s">
        <v>490</v>
      </c>
      <c r="BV158" s="4" t="s">
        <v>494</v>
      </c>
      <c r="BX158" s="4" t="s">
        <v>493</v>
      </c>
      <c r="BY158" s="4" t="s">
        <v>492</v>
      </c>
      <c r="CA158" s="4" t="s">
        <v>491</v>
      </c>
      <c r="CC158" s="4" t="s">
        <v>503</v>
      </c>
      <c r="CD158" s="123">
        <v>-55000000</v>
      </c>
      <c r="CE158" s="4" t="s">
        <v>490</v>
      </c>
      <c r="CH158" s="4" t="s">
        <v>490</v>
      </c>
      <c r="CK158" s="4" t="s">
        <v>20</v>
      </c>
      <c r="CM158" s="122">
        <v>43055.686273148145</v>
      </c>
      <c r="CN158" s="4" t="s">
        <v>21</v>
      </c>
      <c r="CR158" s="122">
        <v>43055</v>
      </c>
      <c r="CS158" s="4" t="s">
        <v>490</v>
      </c>
    </row>
    <row r="159" spans="1:97">
      <c r="A159" s="125">
        <v>7515206</v>
      </c>
      <c r="B159" s="125" t="str">
        <f>A159&amp;":"&amp;TEXT(-1*O159,"#,##0")</f>
        <v>7515206:35,000,000</v>
      </c>
      <c r="C159" s="125" t="str">
        <f>$A159&amp;":"&amp;TEXT(H159,"MM/DD/YYYY")</f>
        <v>7515206:11/16/2017</v>
      </c>
      <c r="D159" s="125" t="str">
        <f>$A159&amp;":"&amp;TEXT(AH159,"General")</f>
        <v>7515206:PA1A</v>
      </c>
      <c r="E159" s="125" t="str">
        <f>$A159&amp;":"&amp;TEXT(AZ159,"General")</f>
        <v>7515206:28858491</v>
      </c>
      <c r="F159" s="125" t="str">
        <f>$A159&amp;":"&amp;TEXT(AP159,"General")</f>
        <v>7515206:ENG, KEITH</v>
      </c>
      <c r="G159" s="125" t="str">
        <f>$A159&amp;":"&amp;TEXT(AQ159,"General")</f>
        <v>7515206:HOLMES, JOHN</v>
      </c>
      <c r="H159" s="122">
        <v>43055</v>
      </c>
      <c r="I159" s="125">
        <v>814</v>
      </c>
      <c r="J159" s="125">
        <v>19497</v>
      </c>
      <c r="K159" s="123">
        <v>0</v>
      </c>
      <c r="L159" s="123">
        <v>1</v>
      </c>
      <c r="M159" s="123">
        <v>3</v>
      </c>
      <c r="N159" s="123">
        <v>-2</v>
      </c>
      <c r="O159" s="123">
        <v>-35000000</v>
      </c>
      <c r="P159" s="4" t="s">
        <v>522</v>
      </c>
      <c r="Q159" s="123">
        <v>1</v>
      </c>
      <c r="R159" s="122">
        <v>43055.687696759262</v>
      </c>
      <c r="S159" s="4" t="s">
        <v>501</v>
      </c>
      <c r="T159" s="127">
        <v>6833786</v>
      </c>
      <c r="U159" s="4" t="s">
        <v>556</v>
      </c>
      <c r="V159" s="127">
        <v>86019</v>
      </c>
      <c r="W159" s="123">
        <v>2</v>
      </c>
      <c r="Y159" s="123">
        <v>0</v>
      </c>
      <c r="Z159" s="4" t="s">
        <v>490</v>
      </c>
      <c r="AD159" s="4" t="s">
        <v>499</v>
      </c>
      <c r="AE159" s="122">
        <v>43055.692499999997</v>
      </c>
      <c r="AF159" s="4" t="s">
        <v>520</v>
      </c>
      <c r="AH159" s="129" t="s">
        <v>78</v>
      </c>
      <c r="AI159" s="4" t="s">
        <v>518</v>
      </c>
      <c r="AL159" s="123">
        <v>0</v>
      </c>
      <c r="AM159" s="123">
        <v>0</v>
      </c>
      <c r="AP159" s="4" t="s">
        <v>121</v>
      </c>
      <c r="AQ159" s="4" t="s">
        <v>73</v>
      </c>
      <c r="AU159" s="4" t="s">
        <v>496</v>
      </c>
      <c r="AW159" s="4" t="s">
        <v>21</v>
      </c>
      <c r="AY159" s="4" t="s">
        <v>490</v>
      </c>
      <c r="AZ159" s="127">
        <v>28858491</v>
      </c>
      <c r="BA159" s="123">
        <v>0</v>
      </c>
      <c r="BB159" s="123">
        <v>3</v>
      </c>
      <c r="BD159" s="4" t="s">
        <v>490</v>
      </c>
      <c r="BG159" s="4" t="s">
        <v>490</v>
      </c>
      <c r="BH159" s="123">
        <v>1</v>
      </c>
      <c r="BJ159" s="123">
        <v>2</v>
      </c>
      <c r="BK159" s="123">
        <v>5</v>
      </c>
      <c r="BM159" s="4" t="s">
        <v>490</v>
      </c>
      <c r="BN159" s="4" t="s">
        <v>517</v>
      </c>
      <c r="BS159" s="4" t="s">
        <v>490</v>
      </c>
      <c r="BV159" s="4" t="s">
        <v>494</v>
      </c>
      <c r="BX159" s="4" t="s">
        <v>493</v>
      </c>
      <c r="BY159" s="4" t="s">
        <v>492</v>
      </c>
      <c r="CA159" s="4" t="s">
        <v>491</v>
      </c>
      <c r="CC159" s="4" t="s">
        <v>503</v>
      </c>
      <c r="CD159" s="123">
        <v>-35000000</v>
      </c>
      <c r="CE159" s="4" t="s">
        <v>490</v>
      </c>
      <c r="CH159" s="4" t="s">
        <v>490</v>
      </c>
      <c r="CK159" s="4" t="s">
        <v>20</v>
      </c>
      <c r="CM159" s="122">
        <v>43055.692499999997</v>
      </c>
      <c r="CN159" s="4" t="s">
        <v>21</v>
      </c>
      <c r="CR159" s="122">
        <v>43055</v>
      </c>
      <c r="CS159" s="4" t="s">
        <v>490</v>
      </c>
    </row>
    <row r="160" spans="1:97">
      <c r="A160" s="125">
        <v>7515208</v>
      </c>
      <c r="B160" s="125" t="str">
        <f>A160&amp;":"&amp;TEXT(-1*O160,"#,##0")</f>
        <v>7515208:35,000,000</v>
      </c>
      <c r="C160" s="125" t="str">
        <f>$A160&amp;":"&amp;TEXT(H160,"MM/DD/YYYY")</f>
        <v>7515208:11/16/2017</v>
      </c>
      <c r="D160" s="125" t="str">
        <f>$A160&amp;":"&amp;TEXT(AH160,"General")</f>
        <v>7515208:PA1A</v>
      </c>
      <c r="E160" s="125" t="str">
        <f>$A160&amp;":"&amp;TEXT(AZ160,"General")</f>
        <v>7515208:28858492</v>
      </c>
      <c r="F160" s="125" t="str">
        <f>$A160&amp;":"&amp;TEXT(AP160,"General")</f>
        <v>7515208:ENG, KEITH</v>
      </c>
      <c r="G160" s="125" t="str">
        <f>$A160&amp;":"&amp;TEXT(AQ160,"General")</f>
        <v>7515208:HOLMES, JOHN</v>
      </c>
      <c r="H160" s="122">
        <v>43055</v>
      </c>
      <c r="I160" s="125">
        <v>814</v>
      </c>
      <c r="J160" s="125">
        <v>20091</v>
      </c>
      <c r="K160" s="123">
        <v>0</v>
      </c>
      <c r="L160" s="123">
        <v>1</v>
      </c>
      <c r="M160" s="123">
        <v>3</v>
      </c>
      <c r="N160" s="123">
        <v>-2</v>
      </c>
      <c r="O160" s="123">
        <v>-35000000</v>
      </c>
      <c r="P160" s="4" t="s">
        <v>522</v>
      </c>
      <c r="Q160" s="123">
        <v>1</v>
      </c>
      <c r="R160" s="122">
        <v>43055.687696759262</v>
      </c>
      <c r="S160" s="4" t="s">
        <v>501</v>
      </c>
      <c r="T160" s="127">
        <v>6833788</v>
      </c>
      <c r="U160" s="4" t="s">
        <v>556</v>
      </c>
      <c r="V160" s="127">
        <v>86019</v>
      </c>
      <c r="W160" s="123">
        <v>2</v>
      </c>
      <c r="Y160" s="123">
        <v>0</v>
      </c>
      <c r="Z160" s="4" t="s">
        <v>490</v>
      </c>
      <c r="AD160" s="4" t="s">
        <v>499</v>
      </c>
      <c r="AE160" s="122">
        <v>43055.69253472222</v>
      </c>
      <c r="AF160" s="4" t="s">
        <v>520</v>
      </c>
      <c r="AH160" s="129" t="s">
        <v>78</v>
      </c>
      <c r="AI160" s="4" t="s">
        <v>518</v>
      </c>
      <c r="AL160" s="123">
        <v>0</v>
      </c>
      <c r="AM160" s="123">
        <v>0</v>
      </c>
      <c r="AP160" s="4" t="s">
        <v>121</v>
      </c>
      <c r="AQ160" s="4" t="s">
        <v>73</v>
      </c>
      <c r="AU160" s="4" t="s">
        <v>496</v>
      </c>
      <c r="AW160" s="4" t="s">
        <v>21</v>
      </c>
      <c r="AY160" s="4" t="s">
        <v>490</v>
      </c>
      <c r="AZ160" s="127">
        <v>28858492</v>
      </c>
      <c r="BA160" s="123">
        <v>0</v>
      </c>
      <c r="BB160" s="123">
        <v>3</v>
      </c>
      <c r="BD160" s="4" t="s">
        <v>490</v>
      </c>
      <c r="BG160" s="4" t="s">
        <v>490</v>
      </c>
      <c r="BH160" s="123">
        <v>1</v>
      </c>
      <c r="BJ160" s="123">
        <v>2</v>
      </c>
      <c r="BK160" s="123">
        <v>5</v>
      </c>
      <c r="BM160" s="4" t="s">
        <v>490</v>
      </c>
      <c r="BN160" s="4" t="s">
        <v>517</v>
      </c>
      <c r="BS160" s="4" t="s">
        <v>490</v>
      </c>
      <c r="BV160" s="4" t="s">
        <v>494</v>
      </c>
      <c r="BX160" s="4" t="s">
        <v>493</v>
      </c>
      <c r="BY160" s="4" t="s">
        <v>492</v>
      </c>
      <c r="CA160" s="4" t="s">
        <v>491</v>
      </c>
      <c r="CC160" s="4" t="s">
        <v>503</v>
      </c>
      <c r="CD160" s="123">
        <v>-35000000</v>
      </c>
      <c r="CE160" s="4" t="s">
        <v>490</v>
      </c>
      <c r="CH160" s="4" t="s">
        <v>490</v>
      </c>
      <c r="CK160" s="4" t="s">
        <v>20</v>
      </c>
      <c r="CM160" s="122">
        <v>43055.69253472222</v>
      </c>
      <c r="CN160" s="4" t="s">
        <v>21</v>
      </c>
      <c r="CR160" s="122">
        <v>43055</v>
      </c>
      <c r="CS160" s="4" t="s">
        <v>490</v>
      </c>
    </row>
    <row r="161" spans="1:97">
      <c r="A161" s="125">
        <v>7515211</v>
      </c>
      <c r="B161" s="125" t="str">
        <f>A161&amp;":"&amp;TEXT(-1*O161,"#,##0")</f>
        <v>7515211:52,000,000</v>
      </c>
      <c r="C161" s="125" t="str">
        <f>$A161&amp;":"&amp;TEXT(H161,"MM/DD/YYYY")</f>
        <v>7515211:11/16/2017</v>
      </c>
      <c r="D161" s="125" t="str">
        <f>$A161&amp;":"&amp;TEXT(AH161,"General")</f>
        <v>7515211:PA1A</v>
      </c>
      <c r="E161" s="125" t="str">
        <f>$A161&amp;":"&amp;TEXT(AZ161,"General")</f>
        <v>7515211:28859031</v>
      </c>
      <c r="F161" s="125" t="str">
        <f>$A161&amp;":"&amp;TEXT(AP161,"General")</f>
        <v>7515211:STEENHUISEN AIG, ERIC</v>
      </c>
      <c r="G161" s="125" t="str">
        <f>$A161&amp;":"&amp;TEXT(AQ161,"General")</f>
        <v>7515211:HOLMES, JOHN</v>
      </c>
      <c r="H161" s="122">
        <v>43055</v>
      </c>
      <c r="I161" s="125">
        <v>814</v>
      </c>
      <c r="J161" s="125">
        <v>12087</v>
      </c>
      <c r="K161" s="123">
        <v>0</v>
      </c>
      <c r="L161" s="123">
        <v>1</v>
      </c>
      <c r="M161" s="123">
        <v>3</v>
      </c>
      <c r="N161" s="123">
        <v>-2</v>
      </c>
      <c r="O161" s="123">
        <v>-52000000</v>
      </c>
      <c r="P161" s="4" t="s">
        <v>522</v>
      </c>
      <c r="Q161" s="123">
        <v>1</v>
      </c>
      <c r="R161" s="122">
        <v>43055.694849537038</v>
      </c>
      <c r="S161" s="4" t="s">
        <v>501</v>
      </c>
      <c r="T161" s="127">
        <v>6833791</v>
      </c>
      <c r="U161" s="4" t="s">
        <v>556</v>
      </c>
      <c r="V161" s="127">
        <v>86020</v>
      </c>
      <c r="W161" s="123">
        <v>2</v>
      </c>
      <c r="Y161" s="123">
        <v>0</v>
      </c>
      <c r="Z161" s="4" t="s">
        <v>490</v>
      </c>
      <c r="AD161" s="4" t="s">
        <v>499</v>
      </c>
      <c r="AE161" s="122">
        <v>43055.701469907406</v>
      </c>
      <c r="AF161" s="4" t="s">
        <v>520</v>
      </c>
      <c r="AH161" s="129" t="s">
        <v>78</v>
      </c>
      <c r="AI161" s="4" t="s">
        <v>518</v>
      </c>
      <c r="AL161" s="123">
        <v>0</v>
      </c>
      <c r="AM161" s="123">
        <v>0</v>
      </c>
      <c r="AP161" s="4" t="s">
        <v>63</v>
      </c>
      <c r="AQ161" s="4" t="s">
        <v>73</v>
      </c>
      <c r="AU161" s="4" t="s">
        <v>496</v>
      </c>
      <c r="AW161" s="4" t="s">
        <v>21</v>
      </c>
      <c r="AY161" s="4" t="s">
        <v>490</v>
      </c>
      <c r="AZ161" s="127">
        <v>28859031</v>
      </c>
      <c r="BA161" s="123">
        <v>0</v>
      </c>
      <c r="BB161" s="123">
        <v>3</v>
      </c>
      <c r="BD161" s="4" t="s">
        <v>490</v>
      </c>
      <c r="BG161" s="4" t="s">
        <v>490</v>
      </c>
      <c r="BH161" s="123">
        <v>1</v>
      </c>
      <c r="BJ161" s="123">
        <v>501</v>
      </c>
      <c r="BK161" s="123">
        <v>5</v>
      </c>
      <c r="BM161" s="4" t="s">
        <v>490</v>
      </c>
      <c r="BN161" s="4" t="s">
        <v>517</v>
      </c>
      <c r="BS161" s="4" t="s">
        <v>490</v>
      </c>
      <c r="BV161" s="4" t="s">
        <v>494</v>
      </c>
      <c r="BX161" s="4" t="s">
        <v>493</v>
      </c>
      <c r="BY161" s="4" t="s">
        <v>492</v>
      </c>
      <c r="CA161" s="4" t="s">
        <v>491</v>
      </c>
      <c r="CC161" s="4" t="s">
        <v>503</v>
      </c>
      <c r="CD161" s="123">
        <v>-52000000</v>
      </c>
      <c r="CE161" s="4" t="s">
        <v>490</v>
      </c>
      <c r="CH161" s="4" t="s">
        <v>490</v>
      </c>
      <c r="CK161" s="4" t="s">
        <v>20</v>
      </c>
      <c r="CM161" s="122">
        <v>43055.701469907406</v>
      </c>
      <c r="CN161" s="4" t="s">
        <v>21</v>
      </c>
      <c r="CR161" s="122">
        <v>43055</v>
      </c>
      <c r="CS161" s="4" t="s">
        <v>490</v>
      </c>
    </row>
    <row r="162" spans="1:97">
      <c r="A162" s="125">
        <v>7515213</v>
      </c>
      <c r="B162" s="125" t="str">
        <f>A162&amp;":"&amp;TEXT(-1*O162,"#,##0")</f>
        <v>7515213:35,000,000</v>
      </c>
      <c r="C162" s="125" t="str">
        <f>$A162&amp;":"&amp;TEXT(H162,"MM/DD/YYYY")</f>
        <v>7515213:11/16/2017</v>
      </c>
      <c r="D162" s="125" t="str">
        <f>$A162&amp;":"&amp;TEXT(AH162,"General")</f>
        <v>7515213:PA1A</v>
      </c>
      <c r="E162" s="125" t="str">
        <f>$A162&amp;":"&amp;TEXT(AZ162,"General")</f>
        <v>7515213:28859027</v>
      </c>
      <c r="F162" s="125" t="str">
        <f>$A162&amp;":"&amp;TEXT(AP162,"General")</f>
        <v>7515213:STEENHUISEN AIG, ERIC</v>
      </c>
      <c r="G162" s="125" t="str">
        <f>$A162&amp;":"&amp;TEXT(AQ162,"General")</f>
        <v>7515213:HOLMES, JOHN</v>
      </c>
      <c r="H162" s="122">
        <v>43055</v>
      </c>
      <c r="I162" s="125">
        <v>814</v>
      </c>
      <c r="J162" s="125">
        <v>19459</v>
      </c>
      <c r="K162" s="123">
        <v>0</v>
      </c>
      <c r="L162" s="123">
        <v>1</v>
      </c>
      <c r="M162" s="123">
        <v>3</v>
      </c>
      <c r="N162" s="123">
        <v>-2</v>
      </c>
      <c r="O162" s="123">
        <v>-35000000</v>
      </c>
      <c r="P162" s="4" t="s">
        <v>522</v>
      </c>
      <c r="Q162" s="123">
        <v>1</v>
      </c>
      <c r="R162" s="122">
        <v>43055.694849537038</v>
      </c>
      <c r="S162" s="4" t="s">
        <v>501</v>
      </c>
      <c r="T162" s="127">
        <v>6833793</v>
      </c>
      <c r="U162" s="4" t="s">
        <v>556</v>
      </c>
      <c r="V162" s="127">
        <v>86020</v>
      </c>
      <c r="W162" s="123">
        <v>2</v>
      </c>
      <c r="Y162" s="123">
        <v>0</v>
      </c>
      <c r="Z162" s="4" t="s">
        <v>490</v>
      </c>
      <c r="AD162" s="4" t="s">
        <v>499</v>
      </c>
      <c r="AE162" s="122">
        <v>43055.701435185183</v>
      </c>
      <c r="AF162" s="4" t="s">
        <v>520</v>
      </c>
      <c r="AH162" s="129" t="s">
        <v>78</v>
      </c>
      <c r="AI162" s="4" t="s">
        <v>518</v>
      </c>
      <c r="AL162" s="123">
        <v>0</v>
      </c>
      <c r="AM162" s="123">
        <v>0</v>
      </c>
      <c r="AP162" s="4" t="s">
        <v>63</v>
      </c>
      <c r="AQ162" s="4" t="s">
        <v>73</v>
      </c>
      <c r="AU162" s="4" t="s">
        <v>496</v>
      </c>
      <c r="AW162" s="4" t="s">
        <v>21</v>
      </c>
      <c r="AY162" s="4" t="s">
        <v>490</v>
      </c>
      <c r="AZ162" s="127">
        <v>28859027</v>
      </c>
      <c r="BA162" s="123">
        <v>0</v>
      </c>
      <c r="BB162" s="123">
        <v>3</v>
      </c>
      <c r="BD162" s="4" t="s">
        <v>490</v>
      </c>
      <c r="BG162" s="4" t="s">
        <v>490</v>
      </c>
      <c r="BH162" s="123">
        <v>1</v>
      </c>
      <c r="BJ162" s="123">
        <v>501</v>
      </c>
      <c r="BK162" s="123">
        <v>5</v>
      </c>
      <c r="BM162" s="4" t="s">
        <v>490</v>
      </c>
      <c r="BN162" s="4" t="s">
        <v>517</v>
      </c>
      <c r="BS162" s="4" t="s">
        <v>490</v>
      </c>
      <c r="BV162" s="4" t="s">
        <v>494</v>
      </c>
      <c r="BX162" s="4" t="s">
        <v>493</v>
      </c>
      <c r="BY162" s="4" t="s">
        <v>492</v>
      </c>
      <c r="CA162" s="4" t="s">
        <v>491</v>
      </c>
      <c r="CC162" s="4" t="s">
        <v>503</v>
      </c>
      <c r="CD162" s="123">
        <v>-35000000</v>
      </c>
      <c r="CE162" s="4" t="s">
        <v>490</v>
      </c>
      <c r="CH162" s="4" t="s">
        <v>490</v>
      </c>
      <c r="CK162" s="4" t="s">
        <v>20</v>
      </c>
      <c r="CM162" s="122">
        <v>43055.701435185183</v>
      </c>
      <c r="CN162" s="4" t="s">
        <v>21</v>
      </c>
      <c r="CR162" s="122">
        <v>43055</v>
      </c>
      <c r="CS162" s="4" t="s">
        <v>490</v>
      </c>
    </row>
    <row r="163" spans="1:97">
      <c r="A163" s="125">
        <v>7515229</v>
      </c>
      <c r="B163" s="125" t="str">
        <f>A163&amp;":"&amp;TEXT(-1*O163,"#,##0")</f>
        <v>7515229:341,394</v>
      </c>
      <c r="C163" s="125" t="str">
        <f>$A163&amp;":"&amp;TEXT(H163,"MM/DD/YYYY")</f>
        <v>7515229:11/17/2017</v>
      </c>
      <c r="D163" s="125" t="str">
        <f>$A163&amp;":"&amp;TEXT(AH163,"General")</f>
        <v>7515229:13174174</v>
      </c>
      <c r="E163" s="125" t="str">
        <f>$A163&amp;":"&amp;TEXT(AZ163,"General")</f>
        <v>7515229:28859098</v>
      </c>
      <c r="F163" s="125" t="str">
        <f>$A163&amp;":"&amp;TEXT(AP163,"General")</f>
        <v>7515229:ENG, KEITH</v>
      </c>
      <c r="G163" s="125" t="str">
        <f>$A163&amp;":"&amp;TEXT(AQ163,"General")</f>
        <v>7515229:STEENHUISEN AIG, ERIC</v>
      </c>
      <c r="H163" s="122">
        <v>43056</v>
      </c>
      <c r="I163" s="125">
        <v>726</v>
      </c>
      <c r="J163" s="125">
        <v>326</v>
      </c>
      <c r="K163" s="123">
        <v>2</v>
      </c>
      <c r="L163" s="123">
        <v>3</v>
      </c>
      <c r="M163" s="123">
        <v>3</v>
      </c>
      <c r="N163" s="123">
        <v>-2</v>
      </c>
      <c r="O163" s="123">
        <v>-341393.51</v>
      </c>
      <c r="P163" s="4" t="s">
        <v>503</v>
      </c>
      <c r="Q163" s="123">
        <v>1</v>
      </c>
      <c r="R163" s="122">
        <v>43055.703356481485</v>
      </c>
      <c r="S163" s="4" t="s">
        <v>501</v>
      </c>
      <c r="T163" s="127">
        <v>6833809</v>
      </c>
      <c r="U163" s="4" t="s">
        <v>8</v>
      </c>
      <c r="V163" s="127">
        <v>86023</v>
      </c>
      <c r="W163" s="123">
        <v>2</v>
      </c>
      <c r="Y163" s="123">
        <v>0</v>
      </c>
      <c r="Z163" s="4" t="s">
        <v>490</v>
      </c>
      <c r="AD163" s="4" t="s">
        <v>499</v>
      </c>
      <c r="AE163" s="122">
        <v>43055.707557870373</v>
      </c>
      <c r="AF163" s="4" t="s">
        <v>503</v>
      </c>
      <c r="AH163" s="129" t="s">
        <v>16</v>
      </c>
      <c r="AI163" s="4" t="s">
        <v>534</v>
      </c>
      <c r="AL163" s="123">
        <v>0</v>
      </c>
      <c r="AM163" s="123">
        <v>0</v>
      </c>
      <c r="AP163" s="4" t="s">
        <v>121</v>
      </c>
      <c r="AQ163" s="4" t="s">
        <v>63</v>
      </c>
      <c r="AU163" s="4" t="s">
        <v>496</v>
      </c>
      <c r="AW163" s="4" t="s">
        <v>21</v>
      </c>
      <c r="AY163" s="4" t="s">
        <v>490</v>
      </c>
      <c r="AZ163" s="127">
        <v>28859098</v>
      </c>
      <c r="BA163" s="123">
        <v>0</v>
      </c>
      <c r="BB163" s="123">
        <v>3</v>
      </c>
      <c r="BD163" s="4" t="s">
        <v>490</v>
      </c>
      <c r="BG163" s="4" t="s">
        <v>490</v>
      </c>
      <c r="BH163" s="123">
        <v>1</v>
      </c>
      <c r="BJ163" s="123">
        <v>2</v>
      </c>
      <c r="BK163" s="123">
        <v>501</v>
      </c>
      <c r="BM163" s="4" t="s">
        <v>490</v>
      </c>
      <c r="BN163" s="4" t="s">
        <v>524</v>
      </c>
      <c r="BS163" s="4" t="s">
        <v>490</v>
      </c>
      <c r="BV163" s="4" t="s">
        <v>494</v>
      </c>
      <c r="BX163" s="4" t="s">
        <v>493</v>
      </c>
      <c r="BY163" s="4" t="s">
        <v>492</v>
      </c>
      <c r="CA163" s="4" t="s">
        <v>491</v>
      </c>
      <c r="CD163" s="123">
        <v>-341393.51</v>
      </c>
      <c r="CE163" s="4" t="s">
        <v>490</v>
      </c>
      <c r="CH163" s="4" t="s">
        <v>490</v>
      </c>
      <c r="CK163" s="4" t="s">
        <v>20</v>
      </c>
      <c r="CM163" s="122">
        <v>43055.707557870373</v>
      </c>
      <c r="CN163" s="4" t="s">
        <v>21</v>
      </c>
      <c r="CR163" s="122">
        <v>41232</v>
      </c>
      <c r="CS163" s="4" t="s">
        <v>490</v>
      </c>
    </row>
    <row r="166" spans="1:97">
      <c r="N166" s="136" t="s">
        <v>1120</v>
      </c>
      <c r="O166" s="137">
        <f>SUM(O2:O163)</f>
        <v>-3804316288.3800006</v>
      </c>
    </row>
  </sheetData>
  <autoFilter ref="A1:CS163">
    <sortState ref="A2:CM163">
      <sortCondition ref="A1"/>
    </sortState>
  </autoFilter>
  <pageMargins left="0.75" right="0.75" top="1" bottom="1" header="0.5" footer="0.5"/>
  <pageSetup orientation="portrait" r:id="rId1"/>
  <headerFooter alignWithMargins="0"/>
  <ignoredErrors>
    <ignoredError sqref="AH2:AH20 AH22:AH16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167"/>
  <sheetViews>
    <sheetView topLeftCell="N1" workbookViewId="0">
      <pane ySplit="1" topLeftCell="A2" activePane="bottomLeft" state="frozen"/>
      <selection pane="bottomLeft" activeCell="P53" sqref="P53"/>
    </sheetView>
  </sheetViews>
  <sheetFormatPr defaultColWidth="9.109375" defaultRowHeight="10.199999999999999"/>
  <cols>
    <col min="1" max="2" width="17.5546875" style="4" customWidth="1"/>
    <col min="3" max="3" width="21.109375" style="4" bestFit="1" customWidth="1"/>
    <col min="4" max="4" width="21.109375" style="4" customWidth="1"/>
    <col min="5" max="5" width="25.44140625" style="4" bestFit="1" customWidth="1"/>
    <col min="6" max="6" width="25.5546875" style="4" bestFit="1" customWidth="1"/>
    <col min="7" max="7" width="18.21875" style="4" bestFit="1" customWidth="1"/>
    <col min="8" max="8" width="19.6640625" style="4" bestFit="1" customWidth="1"/>
    <col min="9" max="9" width="14" style="4" customWidth="1"/>
    <col min="10" max="11" width="9.109375" style="4"/>
    <col min="12" max="12" width="13" style="4" bestFit="1" customWidth="1"/>
    <col min="13" max="13" width="11.77734375" style="4" customWidth="1"/>
    <col min="14" max="14" width="14.33203125" style="4" customWidth="1"/>
    <col min="15" max="15" width="9.109375" style="4"/>
    <col min="16" max="16" width="18" style="4" customWidth="1"/>
    <col min="17" max="17" width="9.6640625" style="4" customWidth="1"/>
    <col min="18" max="18" width="9.109375" style="4"/>
    <col min="19" max="19" width="9.88671875" style="4" bestFit="1" customWidth="1"/>
    <col min="20" max="20" width="9.21875" style="4" bestFit="1" customWidth="1"/>
    <col min="21" max="22" width="14" style="4" bestFit="1" customWidth="1"/>
    <col min="23" max="23" width="9.109375" style="4"/>
    <col min="24" max="24" width="11.21875" style="4" customWidth="1"/>
    <col min="25" max="25" width="9.109375" style="4"/>
    <col min="26" max="26" width="14" style="4" bestFit="1" customWidth="1"/>
    <col min="27" max="27" width="9.109375" style="4"/>
    <col min="28" max="28" width="10.77734375" style="4" customWidth="1"/>
    <col min="29" max="32" width="9.109375" style="4"/>
    <col min="33" max="33" width="15.5546875" style="4" customWidth="1"/>
    <col min="34" max="34" width="9.109375" style="4"/>
    <col min="35" max="35" width="16.109375" style="4" customWidth="1"/>
    <col min="36" max="36" width="17.109375" style="4" customWidth="1"/>
    <col min="37" max="44" width="9.109375" style="4"/>
    <col min="45" max="45" width="18.6640625" style="4" bestFit="1" customWidth="1"/>
    <col min="46" max="46" width="12.88671875" style="4" customWidth="1"/>
    <col min="47" max="47" width="19.33203125" style="4" bestFit="1" customWidth="1"/>
    <col min="48" max="82" width="9.109375" style="4"/>
    <col min="83" max="84" width="9.21875" style="4" bestFit="1" customWidth="1"/>
    <col min="85" max="16384" width="9.109375" style="4"/>
  </cols>
  <sheetData>
    <row r="1" spans="1:87" ht="38.4" customHeight="1">
      <c r="A1" s="144" t="str">
        <f>"CONCATENATE (TRANSACTION_ID+"&amp;S1</f>
        <v>CONCATENATE (TRANSACTION_ID+AMOUNT</v>
      </c>
      <c r="B1" s="144" t="str">
        <f>"CONCATENATE (TRANSACTION_ID+"&amp;U1</f>
        <v>CONCATENATE (TRANSACTION_ID+SETTLE_DATE</v>
      </c>
      <c r="C1" s="144" t="str">
        <f>"CONCATENATE (TRANSACTION_ID+"&amp;L1</f>
        <v>CONCATENATE (TRANSACTION_ID+DEBIT_ACCOUNT</v>
      </c>
      <c r="D1" s="144" t="str">
        <f>"CONCATENATE (TRANSACTION_ID+"&amp;BX1</f>
        <v>CONCATENATE (TRANSACTION_ID+MESSAGE_USER_REFERENCE_IN</v>
      </c>
      <c r="E1" s="144" t="str">
        <f>"CONCATENATE (TRANSACTION_ID+"&amp;AU1</f>
        <v>CONCATENATE (TRANSACTION_ID+RELEASER</v>
      </c>
      <c r="F1" s="144" t="str">
        <f>"CONCATENATE (TRANSACTION_ID+"&amp;AS1</f>
        <v>CONCATENATE (TRANSACTION_ID+APPROVER</v>
      </c>
      <c r="G1" s="126" t="s">
        <v>487</v>
      </c>
      <c r="H1" s="126" t="s">
        <v>486</v>
      </c>
      <c r="I1" s="126" t="s">
        <v>485</v>
      </c>
      <c r="J1" s="126" t="s">
        <v>484</v>
      </c>
      <c r="K1" s="126" t="s">
        <v>483</v>
      </c>
      <c r="L1" s="126" t="s">
        <v>482</v>
      </c>
      <c r="M1" s="126" t="s">
        <v>481</v>
      </c>
      <c r="N1" s="126" t="s">
        <v>480</v>
      </c>
      <c r="O1" s="126" t="s">
        <v>479</v>
      </c>
      <c r="P1" s="126" t="s">
        <v>478</v>
      </c>
      <c r="Q1" s="126" t="s">
        <v>477</v>
      </c>
      <c r="R1" s="126" t="s">
        <v>476</v>
      </c>
      <c r="S1" s="126" t="s">
        <v>475</v>
      </c>
      <c r="T1" s="126" t="s">
        <v>474</v>
      </c>
      <c r="U1" s="126" t="s">
        <v>473</v>
      </c>
      <c r="V1" s="126" t="s">
        <v>472</v>
      </c>
      <c r="W1" s="126" t="s">
        <v>471</v>
      </c>
      <c r="X1" s="126" t="s">
        <v>470</v>
      </c>
      <c r="Y1" s="126" t="s">
        <v>469</v>
      </c>
      <c r="Z1" s="126" t="s">
        <v>468</v>
      </c>
      <c r="AA1" s="126" t="s">
        <v>467</v>
      </c>
      <c r="AB1" s="135" t="s">
        <v>488</v>
      </c>
      <c r="AC1" s="126" t="s">
        <v>466</v>
      </c>
      <c r="AD1" s="126" t="s">
        <v>465</v>
      </c>
      <c r="AE1" s="126" t="s">
        <v>464</v>
      </c>
      <c r="AF1" s="126" t="s">
        <v>463</v>
      </c>
      <c r="AG1" s="126" t="s">
        <v>462</v>
      </c>
      <c r="AH1" s="126" t="s">
        <v>461</v>
      </c>
      <c r="AI1" s="126" t="s">
        <v>460</v>
      </c>
      <c r="AJ1" s="126" t="s">
        <v>459</v>
      </c>
      <c r="AK1" s="126" t="s">
        <v>458</v>
      </c>
      <c r="AL1" s="126" t="s">
        <v>457</v>
      </c>
      <c r="AM1" s="126" t="s">
        <v>456</v>
      </c>
      <c r="AN1" s="126" t="s">
        <v>455</v>
      </c>
      <c r="AO1" s="126" t="s">
        <v>454</v>
      </c>
      <c r="AP1" s="126" t="s">
        <v>453</v>
      </c>
      <c r="AQ1" s="126" t="s">
        <v>452</v>
      </c>
      <c r="AR1" s="126" t="s">
        <v>451</v>
      </c>
      <c r="AS1" s="126" t="s">
        <v>450</v>
      </c>
      <c r="AT1" s="126" t="s">
        <v>449</v>
      </c>
      <c r="AU1" s="126" t="s">
        <v>448</v>
      </c>
      <c r="AV1" s="126" t="s">
        <v>447</v>
      </c>
      <c r="AW1" s="126" t="s">
        <v>446</v>
      </c>
      <c r="AX1" s="126" t="s">
        <v>445</v>
      </c>
      <c r="AY1" s="126" t="s">
        <v>444</v>
      </c>
      <c r="AZ1" s="126" t="s">
        <v>443</v>
      </c>
      <c r="BA1" s="126" t="s">
        <v>442</v>
      </c>
      <c r="BB1" s="126" t="s">
        <v>441</v>
      </c>
      <c r="BC1" s="126" t="s">
        <v>440</v>
      </c>
      <c r="BD1" s="126" t="s">
        <v>439</v>
      </c>
      <c r="BE1" s="126" t="s">
        <v>438</v>
      </c>
      <c r="BF1" s="126" t="s">
        <v>437</v>
      </c>
      <c r="BG1" s="126" t="s">
        <v>436</v>
      </c>
      <c r="BH1" s="126" t="s">
        <v>435</v>
      </c>
      <c r="BI1" s="126" t="s">
        <v>434</v>
      </c>
      <c r="BJ1" s="126" t="s">
        <v>433</v>
      </c>
      <c r="BK1" s="126" t="s">
        <v>432</v>
      </c>
      <c r="BL1" s="126" t="s">
        <v>431</v>
      </c>
      <c r="BM1" s="126" t="s">
        <v>430</v>
      </c>
      <c r="BN1" s="126" t="s">
        <v>429</v>
      </c>
      <c r="BO1" s="126" t="s">
        <v>428</v>
      </c>
      <c r="BP1" s="126" t="s">
        <v>427</v>
      </c>
      <c r="BQ1" s="126" t="s">
        <v>426</v>
      </c>
      <c r="BR1" s="126" t="s">
        <v>425</v>
      </c>
      <c r="BS1" s="126" t="s">
        <v>424</v>
      </c>
      <c r="BT1" s="126" t="s">
        <v>423</v>
      </c>
      <c r="BU1" s="126" t="s">
        <v>422</v>
      </c>
      <c r="BV1" s="126" t="s">
        <v>421</v>
      </c>
      <c r="BW1" s="126" t="s">
        <v>420</v>
      </c>
      <c r="BX1" s="126" t="s">
        <v>419</v>
      </c>
      <c r="BY1" s="126" t="s">
        <v>418</v>
      </c>
      <c r="BZ1" s="126" t="s">
        <v>417</v>
      </c>
      <c r="CA1" s="126" t="s">
        <v>416</v>
      </c>
      <c r="CB1" s="126" t="s">
        <v>415</v>
      </c>
      <c r="CC1" s="126" t="s">
        <v>414</v>
      </c>
      <c r="CD1" s="126" t="s">
        <v>413</v>
      </c>
      <c r="CE1" s="126" t="s">
        <v>412</v>
      </c>
      <c r="CF1" s="126" t="s">
        <v>411</v>
      </c>
      <c r="CG1" s="126" t="s">
        <v>410</v>
      </c>
      <c r="CH1" s="126" t="s">
        <v>409</v>
      </c>
      <c r="CI1" s="126" t="s">
        <v>408</v>
      </c>
    </row>
    <row r="2" spans="1:87">
      <c r="A2" s="4" t="str">
        <f>$AB2&amp;":"&amp;TEXT(S2,"#,##0")</f>
        <v>7511423:600</v>
      </c>
      <c r="B2" s="4" t="str">
        <f>$AB2&amp;":"&amp;TEXT(U2,"MM/DD/YYYY")</f>
        <v>7511423:11/17/2017</v>
      </c>
      <c r="C2" s="4" t="str">
        <f>$AB2&amp;":"&amp;TEXT(L2,"General")</f>
        <v>7511423:921163AUD00001</v>
      </c>
      <c r="D2" s="4" t="str">
        <f>$AB2&amp;":"&amp;TEXT(BX2,"General")</f>
        <v>7511423:28857600</v>
      </c>
      <c r="E2" s="4" t="str">
        <f>$AB2&amp;":"&amp;AU2</f>
        <v>7511423:ENG, KEITH</v>
      </c>
      <c r="F2" s="4" t="str">
        <f>$AB2&amp;":"&amp;AS2</f>
        <v>7511423:STEENHUISEN AIG, ERIC</v>
      </c>
      <c r="G2" s="122">
        <v>43055</v>
      </c>
      <c r="H2" s="122">
        <v>43055.838171296295</v>
      </c>
      <c r="I2" s="125">
        <v>9985257</v>
      </c>
      <c r="J2" s="4" t="s">
        <v>1117</v>
      </c>
      <c r="K2" s="4" t="s">
        <v>38</v>
      </c>
      <c r="L2" s="129" t="s">
        <v>578</v>
      </c>
      <c r="P2" s="129" t="s">
        <v>1116</v>
      </c>
      <c r="Q2" s="4" t="s">
        <v>865</v>
      </c>
      <c r="S2" s="123">
        <v>600</v>
      </c>
      <c r="T2" s="123">
        <v>455.34</v>
      </c>
      <c r="U2" s="122">
        <v>43056</v>
      </c>
      <c r="V2" s="122">
        <v>43055.838171296295</v>
      </c>
      <c r="Y2" s="4" t="s">
        <v>1114</v>
      </c>
      <c r="AB2" s="128">
        <v>7511423</v>
      </c>
      <c r="AC2" s="4" t="s">
        <v>1</v>
      </c>
      <c r="AD2" s="4" t="s">
        <v>6</v>
      </c>
      <c r="AF2" s="4" t="s">
        <v>23</v>
      </c>
      <c r="AG2" s="4" t="s">
        <v>34</v>
      </c>
      <c r="AH2" s="4" t="s">
        <v>20</v>
      </c>
      <c r="AK2" s="4" t="s">
        <v>33</v>
      </c>
      <c r="AL2" s="4" t="s">
        <v>48</v>
      </c>
      <c r="AM2" s="4" t="s">
        <v>33</v>
      </c>
      <c r="AS2" s="4" t="s">
        <v>63</v>
      </c>
      <c r="AU2" s="4" t="s">
        <v>121</v>
      </c>
      <c r="AX2" s="4" t="s">
        <v>1115</v>
      </c>
      <c r="AY2" s="4" t="s">
        <v>62</v>
      </c>
      <c r="AZ2" s="4" t="s">
        <v>1114</v>
      </c>
      <c r="BA2" s="4" t="s">
        <v>1114</v>
      </c>
      <c r="BF2" s="4" t="s">
        <v>1113</v>
      </c>
      <c r="BG2" s="4" t="s">
        <v>1113</v>
      </c>
      <c r="BH2" s="4" t="s">
        <v>1112</v>
      </c>
      <c r="BI2" s="4" t="s">
        <v>275</v>
      </c>
      <c r="BK2" s="4" t="s">
        <v>274</v>
      </c>
      <c r="BR2" s="4" t="s">
        <v>860</v>
      </c>
      <c r="BS2" s="4" t="s">
        <v>374</v>
      </c>
      <c r="BT2" s="4" t="s">
        <v>382</v>
      </c>
      <c r="BU2" s="4" t="s">
        <v>4</v>
      </c>
      <c r="BV2" s="4" t="s">
        <v>165</v>
      </c>
      <c r="BW2" s="4" t="s">
        <v>859</v>
      </c>
      <c r="BX2" s="128">
        <v>28857600</v>
      </c>
      <c r="BY2" s="4" t="s">
        <v>6</v>
      </c>
      <c r="CB2" s="4" t="s">
        <v>22</v>
      </c>
      <c r="CC2" s="4" t="s">
        <v>23</v>
      </c>
      <c r="CF2" s="123">
        <v>104390</v>
      </c>
      <c r="CG2" s="4" t="s">
        <v>21</v>
      </c>
      <c r="CH2" s="4" t="s">
        <v>1</v>
      </c>
    </row>
    <row r="3" spans="1:87">
      <c r="A3" s="4" t="str">
        <f t="shared" ref="A3:A66" si="0">AB3&amp;":"&amp;TEXT(S3,"#,##0")</f>
        <v>7514094:3,093</v>
      </c>
      <c r="B3" s="4" t="str">
        <f t="shared" ref="B3:B66" si="1">$AB3&amp;":"&amp;TEXT(U3,"MM/DD/YYYY")</f>
        <v>7514094:11/16/2017</v>
      </c>
      <c r="C3" s="4" t="str">
        <f t="shared" ref="C3:C66" si="2">$AB3&amp;":"&amp;TEXT(L3,"General")</f>
        <v>7514094:13174174</v>
      </c>
      <c r="D3" s="4" t="str">
        <f t="shared" ref="D3:D66" si="3">$AB3&amp;":"&amp;TEXT(BX3,"General")</f>
        <v>7514094:28853699</v>
      </c>
      <c r="E3" s="4" t="str">
        <f t="shared" ref="E3:E66" si="4">$AB3&amp;":"&amp;AU3</f>
        <v>7514094:TEWS AIG, GRACE</v>
      </c>
      <c r="F3" s="4" t="str">
        <f t="shared" ref="F3:F66" si="5">$AB3&amp;":"&amp;AS3</f>
        <v>7514094:STEENHUISEN AIG, ERIC</v>
      </c>
      <c r="G3" s="122">
        <v>43055</v>
      </c>
      <c r="H3" s="122">
        <v>43055.603564814817</v>
      </c>
      <c r="I3" s="125">
        <v>9976755</v>
      </c>
      <c r="J3" s="4" t="s">
        <v>258</v>
      </c>
      <c r="K3" s="4" t="s">
        <v>38</v>
      </c>
      <c r="L3" s="129" t="s">
        <v>16</v>
      </c>
      <c r="P3" s="129" t="s">
        <v>257</v>
      </c>
      <c r="S3" s="123">
        <v>3092.59</v>
      </c>
      <c r="T3" s="123">
        <v>4072.4771415</v>
      </c>
      <c r="U3" s="122">
        <v>43055</v>
      </c>
      <c r="V3" s="122">
        <v>43055.603564814817</v>
      </c>
      <c r="W3" s="4" t="s">
        <v>27</v>
      </c>
      <c r="AB3" s="128">
        <v>7514094</v>
      </c>
      <c r="AC3" s="4" t="s">
        <v>1</v>
      </c>
      <c r="AD3" s="4" t="s">
        <v>9</v>
      </c>
      <c r="AF3" s="4" t="s">
        <v>23</v>
      </c>
      <c r="AG3" s="4" t="s">
        <v>34</v>
      </c>
      <c r="AH3" s="4" t="s">
        <v>20</v>
      </c>
      <c r="AK3" s="4" t="s">
        <v>33</v>
      </c>
      <c r="AL3" s="4" t="s">
        <v>48</v>
      </c>
      <c r="AM3" s="4" t="s">
        <v>33</v>
      </c>
      <c r="AS3" s="4" t="s">
        <v>63</v>
      </c>
      <c r="AU3" s="4" t="s">
        <v>31</v>
      </c>
      <c r="AZ3" s="4" t="s">
        <v>106</v>
      </c>
      <c r="BA3" s="4" t="s">
        <v>106</v>
      </c>
      <c r="BB3" s="4" t="s">
        <v>105</v>
      </c>
      <c r="BC3" s="4" t="s">
        <v>104</v>
      </c>
      <c r="BE3" s="4" t="s">
        <v>59</v>
      </c>
      <c r="BF3" s="4" t="s">
        <v>216</v>
      </c>
      <c r="BG3" s="4" t="s">
        <v>216</v>
      </c>
      <c r="BH3" s="4" t="s">
        <v>215</v>
      </c>
      <c r="BI3" s="4" t="s">
        <v>184</v>
      </c>
      <c r="BK3" s="4" t="s">
        <v>183</v>
      </c>
      <c r="BR3" s="4" t="s">
        <v>27</v>
      </c>
      <c r="BS3" s="4" t="s">
        <v>26</v>
      </c>
      <c r="BT3" s="4" t="s">
        <v>0</v>
      </c>
      <c r="BU3" s="4" t="s">
        <v>4</v>
      </c>
      <c r="BV3" s="4" t="s">
        <v>25</v>
      </c>
      <c r="BW3" s="4" t="s">
        <v>24</v>
      </c>
      <c r="BX3" s="128">
        <v>28853699</v>
      </c>
      <c r="BY3" s="4" t="s">
        <v>9</v>
      </c>
      <c r="CB3" s="4" t="s">
        <v>22</v>
      </c>
      <c r="CC3" s="4" t="s">
        <v>22</v>
      </c>
      <c r="CG3" s="4" t="s">
        <v>21</v>
      </c>
      <c r="CH3" s="4" t="s">
        <v>1</v>
      </c>
    </row>
    <row r="4" spans="1:87">
      <c r="A4" s="4" t="str">
        <f t="shared" si="0"/>
        <v>7514078:12,000,000</v>
      </c>
      <c r="B4" s="4" t="str">
        <f t="shared" si="1"/>
        <v>7514078:11/16/2017</v>
      </c>
      <c r="C4" s="4" t="str">
        <f t="shared" si="2"/>
        <v>7514078:3111598</v>
      </c>
      <c r="D4" s="4" t="str">
        <f t="shared" si="3"/>
        <v>7514078:28853702</v>
      </c>
      <c r="E4" s="4" t="str">
        <f t="shared" si="4"/>
        <v>7514078:PAYNE AIG, LISA</v>
      </c>
      <c r="F4" s="4" t="str">
        <f t="shared" si="5"/>
        <v>7514078:SOLIDA AIG, LUCA</v>
      </c>
      <c r="G4" s="122">
        <v>43055</v>
      </c>
      <c r="H4" s="122">
        <v>43055.603692129633</v>
      </c>
      <c r="I4" s="125">
        <v>9976756</v>
      </c>
      <c r="J4" s="4" t="s">
        <v>294</v>
      </c>
      <c r="K4" s="4" t="s">
        <v>38</v>
      </c>
      <c r="L4" s="129" t="s">
        <v>176</v>
      </c>
      <c r="P4" s="129" t="s">
        <v>293</v>
      </c>
      <c r="S4" s="123">
        <v>12000000</v>
      </c>
      <c r="T4" s="123">
        <v>12000000</v>
      </c>
      <c r="U4" s="122">
        <v>43055</v>
      </c>
      <c r="V4" s="122">
        <v>43055.603692129633</v>
      </c>
      <c r="W4" s="4" t="s">
        <v>169</v>
      </c>
      <c r="AB4" s="128">
        <v>7514078</v>
      </c>
      <c r="AC4" s="4" t="s">
        <v>1</v>
      </c>
      <c r="AD4" s="4" t="s">
        <v>3</v>
      </c>
      <c r="AE4" s="128">
        <v>6809415</v>
      </c>
      <c r="AF4" s="4" t="s">
        <v>22</v>
      </c>
      <c r="AG4" s="4" t="s">
        <v>34</v>
      </c>
      <c r="AH4" s="4" t="s">
        <v>20</v>
      </c>
      <c r="AK4" s="4" t="s">
        <v>33</v>
      </c>
      <c r="AL4" s="4" t="s">
        <v>20</v>
      </c>
      <c r="AM4" s="4" t="s">
        <v>33</v>
      </c>
      <c r="AS4" s="4" t="s">
        <v>173</v>
      </c>
      <c r="AU4" s="4" t="s">
        <v>172</v>
      </c>
      <c r="AY4" s="4" t="s">
        <v>72</v>
      </c>
      <c r="AZ4" s="4" t="s">
        <v>291</v>
      </c>
      <c r="BA4" s="4" t="s">
        <v>291</v>
      </c>
      <c r="BB4" s="4" t="s">
        <v>290</v>
      </c>
      <c r="BC4" s="4" t="s">
        <v>184</v>
      </c>
      <c r="BE4" s="4" t="s">
        <v>183</v>
      </c>
      <c r="BF4" s="4" t="s">
        <v>289</v>
      </c>
      <c r="BG4" s="4" t="s">
        <v>289</v>
      </c>
      <c r="BH4" s="4" t="s">
        <v>288</v>
      </c>
      <c r="BI4" s="4" t="s">
        <v>101</v>
      </c>
      <c r="BK4" s="4" t="s">
        <v>59</v>
      </c>
      <c r="BR4" s="4" t="s">
        <v>169</v>
      </c>
      <c r="BS4" s="4" t="s">
        <v>168</v>
      </c>
      <c r="BT4" s="4" t="s">
        <v>167</v>
      </c>
      <c r="BU4" s="4" t="s">
        <v>166</v>
      </c>
      <c r="BV4" s="4" t="s">
        <v>165</v>
      </c>
      <c r="BW4" s="4" t="s">
        <v>164</v>
      </c>
      <c r="BX4" s="128">
        <v>28853702</v>
      </c>
      <c r="BY4" s="4" t="s">
        <v>3</v>
      </c>
      <c r="CB4" s="4" t="s">
        <v>23</v>
      </c>
      <c r="CC4" s="4" t="s">
        <v>22</v>
      </c>
      <c r="CG4" s="4" t="s">
        <v>21</v>
      </c>
      <c r="CH4" s="4" t="s">
        <v>1</v>
      </c>
    </row>
    <row r="5" spans="1:87">
      <c r="A5" s="4" t="str">
        <f t="shared" si="0"/>
        <v>7511185:2,350,000</v>
      </c>
      <c r="B5" s="4" t="str">
        <f t="shared" si="1"/>
        <v>7511185:11/16/2017</v>
      </c>
      <c r="C5" s="4" t="str">
        <f t="shared" si="2"/>
        <v>7511185:30897541</v>
      </c>
      <c r="D5" s="4" t="str">
        <f t="shared" si="3"/>
        <v>7511185:28856921</v>
      </c>
      <c r="E5" s="4" t="str">
        <f t="shared" si="4"/>
        <v>7511185:TEWS AIG, GRACE</v>
      </c>
      <c r="F5" s="4" t="str">
        <f t="shared" si="5"/>
        <v>7511185:FRENKEL, LUCIANA</v>
      </c>
      <c r="G5" s="122">
        <v>43055</v>
      </c>
      <c r="H5" s="122">
        <v>43055.790011574078</v>
      </c>
      <c r="I5" s="125">
        <v>9985145</v>
      </c>
      <c r="J5" s="4" t="s">
        <v>1111</v>
      </c>
      <c r="K5" s="4" t="s">
        <v>38</v>
      </c>
      <c r="L5" s="129" t="s">
        <v>37</v>
      </c>
      <c r="P5" s="129" t="s">
        <v>1110</v>
      </c>
      <c r="S5" s="123">
        <v>2350000</v>
      </c>
      <c r="T5" s="123">
        <v>2350000</v>
      </c>
      <c r="U5" s="122">
        <v>43055</v>
      </c>
      <c r="V5" s="122">
        <v>43055.790011574078</v>
      </c>
      <c r="W5" s="4" t="s">
        <v>27</v>
      </c>
      <c r="Y5" s="4" t="s">
        <v>1109</v>
      </c>
      <c r="AB5" s="128">
        <v>7511185</v>
      </c>
      <c r="AC5" s="4" t="s">
        <v>1</v>
      </c>
      <c r="AD5" s="4" t="s">
        <v>3</v>
      </c>
      <c r="AF5" s="4" t="s">
        <v>22</v>
      </c>
      <c r="AG5" s="4" t="s">
        <v>34</v>
      </c>
      <c r="AH5" s="4" t="s">
        <v>20</v>
      </c>
      <c r="AK5" s="4" t="s">
        <v>33</v>
      </c>
      <c r="AL5" s="4" t="s">
        <v>20</v>
      </c>
      <c r="AM5" s="4" t="s">
        <v>33</v>
      </c>
      <c r="AS5" s="4" t="s">
        <v>32</v>
      </c>
      <c r="AU5" s="4" t="s">
        <v>31</v>
      </c>
      <c r="AZ5" s="4" t="s">
        <v>1108</v>
      </c>
      <c r="BA5" s="4" t="s">
        <v>1108</v>
      </c>
      <c r="BB5" s="4" t="s">
        <v>1107</v>
      </c>
      <c r="BF5" s="4" t="s">
        <v>1106</v>
      </c>
      <c r="BG5" s="4" t="s">
        <v>1106</v>
      </c>
      <c r="BH5" s="4" t="s">
        <v>1105</v>
      </c>
      <c r="BI5" s="4" t="s">
        <v>101</v>
      </c>
      <c r="BK5" s="4" t="s">
        <v>59</v>
      </c>
      <c r="BR5" s="4" t="s">
        <v>27</v>
      </c>
      <c r="BS5" s="4" t="s">
        <v>26</v>
      </c>
      <c r="BT5" s="4" t="s">
        <v>0</v>
      </c>
      <c r="BU5" s="4" t="s">
        <v>4</v>
      </c>
      <c r="BV5" s="4" t="s">
        <v>25</v>
      </c>
      <c r="BW5" s="4" t="s">
        <v>24</v>
      </c>
      <c r="BX5" s="128">
        <v>28856921</v>
      </c>
      <c r="BY5" s="4" t="s">
        <v>3</v>
      </c>
      <c r="CB5" s="4" t="s">
        <v>23</v>
      </c>
      <c r="CC5" s="4" t="s">
        <v>22</v>
      </c>
      <c r="CG5" s="4" t="s">
        <v>21</v>
      </c>
      <c r="CH5" s="4" t="s">
        <v>1</v>
      </c>
    </row>
    <row r="6" spans="1:87">
      <c r="A6" s="4" t="str">
        <f t="shared" si="0"/>
        <v>7510183:873,571</v>
      </c>
      <c r="B6" s="4" t="str">
        <f t="shared" si="1"/>
        <v>7510183:11/16/2017</v>
      </c>
      <c r="C6" s="4" t="str">
        <f t="shared" si="2"/>
        <v>7510183:30897541</v>
      </c>
      <c r="D6" s="4" t="str">
        <f t="shared" si="3"/>
        <v>7510183:28856929</v>
      </c>
      <c r="E6" s="4" t="str">
        <f t="shared" si="4"/>
        <v>7510183:TEWS AIG, GRACE</v>
      </c>
      <c r="F6" s="4" t="str">
        <f t="shared" si="5"/>
        <v>7510183:ENG, KEITH</v>
      </c>
      <c r="G6" s="122">
        <v>43055</v>
      </c>
      <c r="H6" s="122">
        <v>43055.790231481478</v>
      </c>
      <c r="I6" s="125">
        <v>9985151</v>
      </c>
      <c r="J6" s="4" t="s">
        <v>1104</v>
      </c>
      <c r="K6" s="4" t="s">
        <v>38</v>
      </c>
      <c r="L6" s="129" t="s">
        <v>37</v>
      </c>
      <c r="P6" s="129" t="s">
        <v>363</v>
      </c>
      <c r="Q6" s="4" t="s">
        <v>799</v>
      </c>
      <c r="S6" s="123">
        <v>873570.72</v>
      </c>
      <c r="T6" s="123">
        <v>873570.72</v>
      </c>
      <c r="U6" s="122">
        <v>43055</v>
      </c>
      <c r="V6" s="122">
        <v>43055.790231481478</v>
      </c>
      <c r="W6" s="4" t="s">
        <v>27</v>
      </c>
      <c r="Y6" s="4" t="s">
        <v>798</v>
      </c>
      <c r="Z6" s="122">
        <v>43055.8125</v>
      </c>
      <c r="AB6" s="128">
        <v>7510183</v>
      </c>
      <c r="AC6" s="4" t="s">
        <v>1</v>
      </c>
      <c r="AD6" s="4" t="s">
        <v>3</v>
      </c>
      <c r="AF6" s="4" t="s">
        <v>23</v>
      </c>
      <c r="AG6" s="4" t="s">
        <v>34</v>
      </c>
      <c r="AH6" s="4" t="s">
        <v>20</v>
      </c>
      <c r="AK6" s="4" t="s">
        <v>33</v>
      </c>
      <c r="AL6" s="4" t="s">
        <v>48</v>
      </c>
      <c r="AM6" s="4" t="s">
        <v>33</v>
      </c>
      <c r="AS6" s="4" t="s">
        <v>121</v>
      </c>
      <c r="AU6" s="4" t="s">
        <v>31</v>
      </c>
      <c r="AY6" s="4" t="s">
        <v>62</v>
      </c>
      <c r="AZ6" s="4" t="s">
        <v>797</v>
      </c>
      <c r="BA6" s="4" t="s">
        <v>797</v>
      </c>
      <c r="BF6" s="4" t="s">
        <v>103</v>
      </c>
      <c r="BG6" s="4" t="s">
        <v>103</v>
      </c>
      <c r="BH6" s="4" t="s">
        <v>102</v>
      </c>
      <c r="BI6" s="4" t="s">
        <v>101</v>
      </c>
      <c r="BK6" s="4" t="s">
        <v>59</v>
      </c>
      <c r="BR6" s="4" t="s">
        <v>796</v>
      </c>
      <c r="BS6" s="4" t="s">
        <v>235</v>
      </c>
      <c r="BT6" s="4" t="s">
        <v>382</v>
      </c>
      <c r="BU6" s="4" t="s">
        <v>381</v>
      </c>
      <c r="BV6" s="4" t="s">
        <v>234</v>
      </c>
      <c r="BW6" s="4" t="s">
        <v>795</v>
      </c>
      <c r="BX6" s="128">
        <v>28856929</v>
      </c>
      <c r="BY6" s="4" t="s">
        <v>3</v>
      </c>
      <c r="CB6" s="4" t="s">
        <v>22</v>
      </c>
      <c r="CC6" s="4" t="s">
        <v>22</v>
      </c>
      <c r="CF6" s="123">
        <v>104346</v>
      </c>
      <c r="CG6" s="4" t="s">
        <v>109</v>
      </c>
      <c r="CH6" s="4" t="s">
        <v>1</v>
      </c>
    </row>
    <row r="7" spans="1:87">
      <c r="A7" s="4" t="str">
        <f t="shared" si="0"/>
        <v>7511573:784,368</v>
      </c>
      <c r="B7" s="4" t="str">
        <f t="shared" si="1"/>
        <v>7511573:11/16/2017</v>
      </c>
      <c r="C7" s="4" t="str">
        <f t="shared" si="2"/>
        <v>7511573:30897541</v>
      </c>
      <c r="D7" s="4" t="str">
        <f t="shared" si="3"/>
        <v>7511573:28856930</v>
      </c>
      <c r="E7" s="4" t="str">
        <f t="shared" si="4"/>
        <v>7511573:TEWS AIG, GRACE</v>
      </c>
      <c r="F7" s="4" t="str">
        <f t="shared" si="5"/>
        <v>7511573:FRENKEL, LUCIANA</v>
      </c>
      <c r="G7" s="122">
        <v>43055</v>
      </c>
      <c r="H7" s="122">
        <v>43055.790266203701</v>
      </c>
      <c r="I7" s="125">
        <v>9985152</v>
      </c>
      <c r="J7" s="4" t="s">
        <v>1103</v>
      </c>
      <c r="K7" s="4" t="s">
        <v>38</v>
      </c>
      <c r="L7" s="129" t="s">
        <v>37</v>
      </c>
      <c r="P7" s="129" t="s">
        <v>949</v>
      </c>
      <c r="S7" s="123">
        <v>784367.98</v>
      </c>
      <c r="T7" s="123">
        <v>784367.98</v>
      </c>
      <c r="U7" s="122">
        <v>43055</v>
      </c>
      <c r="V7" s="122">
        <v>43055.790266203701</v>
      </c>
      <c r="W7" s="4" t="s">
        <v>27</v>
      </c>
      <c r="Y7" s="4" t="s">
        <v>948</v>
      </c>
      <c r="AB7" s="128">
        <v>7511573</v>
      </c>
      <c r="AC7" s="4" t="s">
        <v>1</v>
      </c>
      <c r="AD7" s="4" t="s">
        <v>3</v>
      </c>
      <c r="AF7" s="4" t="s">
        <v>22</v>
      </c>
      <c r="AG7" s="4" t="s">
        <v>34</v>
      </c>
      <c r="AH7" s="4" t="s">
        <v>20</v>
      </c>
      <c r="AK7" s="4" t="s">
        <v>33</v>
      </c>
      <c r="AL7" s="4" t="s">
        <v>20</v>
      </c>
      <c r="AM7" s="4" t="s">
        <v>33</v>
      </c>
      <c r="AS7" s="4" t="s">
        <v>32</v>
      </c>
      <c r="AU7" s="4" t="s">
        <v>31</v>
      </c>
      <c r="AZ7" s="4" t="s">
        <v>948</v>
      </c>
      <c r="BA7" s="4" t="s">
        <v>948</v>
      </c>
      <c r="BF7" s="4" t="s">
        <v>948</v>
      </c>
      <c r="BG7" s="4" t="s">
        <v>948</v>
      </c>
      <c r="BR7" s="4" t="s">
        <v>27</v>
      </c>
      <c r="BS7" s="4" t="s">
        <v>26</v>
      </c>
      <c r="BT7" s="4" t="s">
        <v>0</v>
      </c>
      <c r="BU7" s="4" t="s">
        <v>4</v>
      </c>
      <c r="BV7" s="4" t="s">
        <v>25</v>
      </c>
      <c r="BW7" s="4" t="s">
        <v>24</v>
      </c>
      <c r="BX7" s="128">
        <v>28856930</v>
      </c>
      <c r="BY7" s="4" t="s">
        <v>3</v>
      </c>
      <c r="CB7" s="4" t="s">
        <v>23</v>
      </c>
      <c r="CC7" s="4" t="s">
        <v>22</v>
      </c>
      <c r="CG7" s="4" t="s">
        <v>21</v>
      </c>
      <c r="CH7" s="4" t="s">
        <v>1</v>
      </c>
    </row>
    <row r="8" spans="1:87">
      <c r="A8" s="4" t="str">
        <f t="shared" si="0"/>
        <v>7510185:647,120</v>
      </c>
      <c r="B8" s="4" t="str">
        <f t="shared" si="1"/>
        <v>7510185:11/16/2017</v>
      </c>
      <c r="C8" s="4" t="str">
        <f t="shared" si="2"/>
        <v>7510185:30897541</v>
      </c>
      <c r="D8" s="4" t="str">
        <f t="shared" si="3"/>
        <v>7510185:28856944</v>
      </c>
      <c r="E8" s="4" t="str">
        <f t="shared" si="4"/>
        <v>7510185:TEWS AIG, GRACE</v>
      </c>
      <c r="F8" s="4" t="str">
        <f t="shared" si="5"/>
        <v>7510185:ENG, KEITH</v>
      </c>
      <c r="G8" s="122">
        <v>43055</v>
      </c>
      <c r="H8" s="122">
        <v>43055.790416666663</v>
      </c>
      <c r="I8" s="125">
        <v>9985157</v>
      </c>
      <c r="J8" s="4" t="s">
        <v>1102</v>
      </c>
      <c r="K8" s="4" t="s">
        <v>38</v>
      </c>
      <c r="L8" s="129" t="s">
        <v>37</v>
      </c>
      <c r="P8" s="129" t="s">
        <v>363</v>
      </c>
      <c r="Q8" s="4" t="s">
        <v>799</v>
      </c>
      <c r="S8" s="123">
        <v>647119.54</v>
      </c>
      <c r="T8" s="123">
        <v>647119.54</v>
      </c>
      <c r="U8" s="122">
        <v>43055</v>
      </c>
      <c r="V8" s="122">
        <v>43055.790416666663</v>
      </c>
      <c r="W8" s="4" t="s">
        <v>27</v>
      </c>
      <c r="Y8" s="4" t="s">
        <v>798</v>
      </c>
      <c r="Z8" s="122">
        <v>43055.8125</v>
      </c>
      <c r="AB8" s="128">
        <v>7510185</v>
      </c>
      <c r="AC8" s="4" t="s">
        <v>1</v>
      </c>
      <c r="AD8" s="4" t="s">
        <v>3</v>
      </c>
      <c r="AF8" s="4" t="s">
        <v>23</v>
      </c>
      <c r="AG8" s="4" t="s">
        <v>34</v>
      </c>
      <c r="AH8" s="4" t="s">
        <v>20</v>
      </c>
      <c r="AK8" s="4" t="s">
        <v>33</v>
      </c>
      <c r="AL8" s="4" t="s">
        <v>48</v>
      </c>
      <c r="AM8" s="4" t="s">
        <v>33</v>
      </c>
      <c r="AS8" s="4" t="s">
        <v>121</v>
      </c>
      <c r="AU8" s="4" t="s">
        <v>31</v>
      </c>
      <c r="AY8" s="4" t="s">
        <v>62</v>
      </c>
      <c r="AZ8" s="4" t="s">
        <v>797</v>
      </c>
      <c r="BA8" s="4" t="s">
        <v>797</v>
      </c>
      <c r="BF8" s="4" t="s">
        <v>103</v>
      </c>
      <c r="BG8" s="4" t="s">
        <v>103</v>
      </c>
      <c r="BH8" s="4" t="s">
        <v>102</v>
      </c>
      <c r="BI8" s="4" t="s">
        <v>101</v>
      </c>
      <c r="BK8" s="4" t="s">
        <v>59</v>
      </c>
      <c r="BR8" s="4" t="s">
        <v>796</v>
      </c>
      <c r="BS8" s="4" t="s">
        <v>235</v>
      </c>
      <c r="BT8" s="4" t="s">
        <v>382</v>
      </c>
      <c r="BU8" s="4" t="s">
        <v>381</v>
      </c>
      <c r="BV8" s="4" t="s">
        <v>234</v>
      </c>
      <c r="BW8" s="4" t="s">
        <v>795</v>
      </c>
      <c r="BX8" s="128">
        <v>28856944</v>
      </c>
      <c r="BY8" s="4" t="s">
        <v>3</v>
      </c>
      <c r="CB8" s="4" t="s">
        <v>22</v>
      </c>
      <c r="CC8" s="4" t="s">
        <v>22</v>
      </c>
      <c r="CF8" s="123">
        <v>104350</v>
      </c>
      <c r="CG8" s="4" t="s">
        <v>109</v>
      </c>
      <c r="CH8" s="4" t="s">
        <v>1</v>
      </c>
    </row>
    <row r="9" spans="1:87">
      <c r="A9" s="4" t="str">
        <f t="shared" si="0"/>
        <v>7510226:149,700</v>
      </c>
      <c r="B9" s="4" t="str">
        <f t="shared" si="1"/>
        <v>7510226:11/16/2017</v>
      </c>
      <c r="C9" s="4" t="str">
        <f t="shared" si="2"/>
        <v>7510226:30897541</v>
      </c>
      <c r="D9" s="4" t="str">
        <f t="shared" si="3"/>
        <v>7510226:28856949</v>
      </c>
      <c r="E9" s="4" t="str">
        <f t="shared" si="4"/>
        <v>7510226:TEWS AIG, GRACE</v>
      </c>
      <c r="F9" s="4" t="str">
        <f t="shared" si="5"/>
        <v>7510226:STEENHUISEN AIG, ERIC</v>
      </c>
      <c r="G9" s="122">
        <v>43055</v>
      </c>
      <c r="H9" s="122">
        <v>43055.790555555555</v>
      </c>
      <c r="I9" s="125">
        <v>9985161</v>
      </c>
      <c r="J9" s="4" t="s">
        <v>1101</v>
      </c>
      <c r="K9" s="4" t="s">
        <v>38</v>
      </c>
      <c r="L9" s="129" t="s">
        <v>37</v>
      </c>
      <c r="P9" s="129" t="s">
        <v>363</v>
      </c>
      <c r="Q9" s="4" t="s">
        <v>1100</v>
      </c>
      <c r="S9" s="123">
        <v>149699.88</v>
      </c>
      <c r="T9" s="123">
        <v>149699.88</v>
      </c>
      <c r="U9" s="122">
        <v>43055</v>
      </c>
      <c r="V9" s="122">
        <v>43055.790555555555</v>
      </c>
      <c r="W9" s="4" t="s">
        <v>27</v>
      </c>
      <c r="Y9" s="4" t="s">
        <v>798</v>
      </c>
      <c r="Z9" s="122">
        <v>43055.8125</v>
      </c>
      <c r="AB9" s="128">
        <v>7510226</v>
      </c>
      <c r="AC9" s="4" t="s">
        <v>1</v>
      </c>
      <c r="AD9" s="4" t="s">
        <v>3</v>
      </c>
      <c r="AF9" s="4" t="s">
        <v>23</v>
      </c>
      <c r="AG9" s="4" t="s">
        <v>34</v>
      </c>
      <c r="AH9" s="4" t="s">
        <v>20</v>
      </c>
      <c r="AK9" s="4" t="s">
        <v>33</v>
      </c>
      <c r="AL9" s="4" t="s">
        <v>48</v>
      </c>
      <c r="AM9" s="4" t="s">
        <v>33</v>
      </c>
      <c r="AS9" s="4" t="s">
        <v>63</v>
      </c>
      <c r="AU9" s="4" t="s">
        <v>31</v>
      </c>
      <c r="AY9" s="4" t="s">
        <v>62</v>
      </c>
      <c r="AZ9" s="4" t="s">
        <v>797</v>
      </c>
      <c r="BA9" s="4" t="s">
        <v>797</v>
      </c>
      <c r="BF9" s="4" t="s">
        <v>103</v>
      </c>
      <c r="BG9" s="4" t="s">
        <v>103</v>
      </c>
      <c r="BH9" s="4" t="s">
        <v>102</v>
      </c>
      <c r="BI9" s="4" t="s">
        <v>101</v>
      </c>
      <c r="BK9" s="4" t="s">
        <v>59</v>
      </c>
      <c r="BR9" s="4" t="s">
        <v>27</v>
      </c>
      <c r="BS9" s="4" t="s">
        <v>26</v>
      </c>
      <c r="BT9" s="4" t="s">
        <v>0</v>
      </c>
      <c r="BU9" s="4" t="s">
        <v>4</v>
      </c>
      <c r="BV9" s="4" t="s">
        <v>25</v>
      </c>
      <c r="BW9" s="4" t="s">
        <v>24</v>
      </c>
      <c r="BX9" s="128">
        <v>28856949</v>
      </c>
      <c r="BY9" s="4" t="s">
        <v>3</v>
      </c>
      <c r="CB9" s="4" t="s">
        <v>22</v>
      </c>
      <c r="CC9" s="4" t="s">
        <v>22</v>
      </c>
      <c r="CF9" s="123">
        <v>104353</v>
      </c>
      <c r="CG9" s="4" t="s">
        <v>109</v>
      </c>
      <c r="CH9" s="4" t="s">
        <v>1</v>
      </c>
    </row>
    <row r="10" spans="1:87">
      <c r="A10" s="4" t="str">
        <f t="shared" si="0"/>
        <v>7510181:117,581</v>
      </c>
      <c r="B10" s="4" t="str">
        <f t="shared" si="1"/>
        <v>7510181:11/16/2017</v>
      </c>
      <c r="C10" s="4" t="str">
        <f t="shared" si="2"/>
        <v>7510181:30897541</v>
      </c>
      <c r="D10" s="4" t="str">
        <f t="shared" si="3"/>
        <v>7510181:28856950</v>
      </c>
      <c r="E10" s="4" t="str">
        <f t="shared" si="4"/>
        <v>7510181:TEWS AIG, GRACE</v>
      </c>
      <c r="F10" s="4" t="str">
        <f t="shared" si="5"/>
        <v>7510181:ENG, KEITH</v>
      </c>
      <c r="G10" s="122">
        <v>43055</v>
      </c>
      <c r="H10" s="122">
        <v>43055.790590277778</v>
      </c>
      <c r="I10" s="125">
        <v>9985162</v>
      </c>
      <c r="J10" s="4" t="s">
        <v>1099</v>
      </c>
      <c r="K10" s="4" t="s">
        <v>38</v>
      </c>
      <c r="L10" s="129" t="s">
        <v>37</v>
      </c>
      <c r="P10" s="129" t="s">
        <v>1098</v>
      </c>
      <c r="Q10" s="4" t="s">
        <v>1097</v>
      </c>
      <c r="S10" s="123">
        <v>117580.55</v>
      </c>
      <c r="T10" s="123">
        <v>117580.55</v>
      </c>
      <c r="U10" s="122">
        <v>43055</v>
      </c>
      <c r="V10" s="122">
        <v>43055.790590277778</v>
      </c>
      <c r="W10" s="4" t="s">
        <v>27</v>
      </c>
      <c r="Y10" s="4" t="s">
        <v>1096</v>
      </c>
      <c r="AB10" s="128">
        <v>7510181</v>
      </c>
      <c r="AC10" s="4" t="s">
        <v>1</v>
      </c>
      <c r="AD10" s="4" t="s">
        <v>3</v>
      </c>
      <c r="AF10" s="4" t="s">
        <v>23</v>
      </c>
      <c r="AG10" s="4" t="s">
        <v>34</v>
      </c>
      <c r="AH10" s="4" t="s">
        <v>20</v>
      </c>
      <c r="AK10" s="4" t="s">
        <v>33</v>
      </c>
      <c r="AL10" s="4" t="s">
        <v>48</v>
      </c>
      <c r="AM10" s="4" t="s">
        <v>33</v>
      </c>
      <c r="AS10" s="4" t="s">
        <v>121</v>
      </c>
      <c r="AU10" s="4" t="s">
        <v>31</v>
      </c>
      <c r="AY10" s="4" t="s">
        <v>62</v>
      </c>
      <c r="AZ10" s="4" t="s">
        <v>1096</v>
      </c>
      <c r="BA10" s="4" t="s">
        <v>1096</v>
      </c>
      <c r="BF10" s="4" t="s">
        <v>1095</v>
      </c>
      <c r="BG10" s="4" t="s">
        <v>1095</v>
      </c>
      <c r="BI10" s="4" t="s">
        <v>303</v>
      </c>
      <c r="BK10" s="4" t="s">
        <v>59</v>
      </c>
      <c r="BR10" s="4" t="s">
        <v>350</v>
      </c>
      <c r="BS10" s="4" t="s">
        <v>235</v>
      </c>
      <c r="BT10" s="4" t="s">
        <v>0</v>
      </c>
      <c r="BU10" s="4" t="s">
        <v>4</v>
      </c>
      <c r="BV10" s="4" t="s">
        <v>234</v>
      </c>
      <c r="BW10" s="4" t="s">
        <v>349</v>
      </c>
      <c r="BX10" s="128">
        <v>28856950</v>
      </c>
      <c r="BY10" s="4" t="s">
        <v>3</v>
      </c>
      <c r="CB10" s="4" t="s">
        <v>22</v>
      </c>
      <c r="CC10" s="4" t="s">
        <v>22</v>
      </c>
      <c r="CF10" s="123">
        <v>104354</v>
      </c>
      <c r="CG10" s="4" t="s">
        <v>21</v>
      </c>
      <c r="CH10" s="4" t="s">
        <v>1</v>
      </c>
    </row>
    <row r="11" spans="1:87">
      <c r="A11" s="4" t="str">
        <f t="shared" si="0"/>
        <v>7515203:55,000,000</v>
      </c>
      <c r="B11" s="4" t="str">
        <f t="shared" si="1"/>
        <v>7515203:11/16/2017</v>
      </c>
      <c r="C11" s="4" t="str">
        <f t="shared" si="2"/>
        <v>7515203:PA1A</v>
      </c>
      <c r="D11" s="4" t="str">
        <f t="shared" si="3"/>
        <v>7515203:28858373</v>
      </c>
      <c r="E11" s="4" t="str">
        <f t="shared" si="4"/>
        <v>7515203:FRENKEL, LUCIANA</v>
      </c>
      <c r="F11" s="4" t="str">
        <f t="shared" si="5"/>
        <v>7515203:HOLMES, JOHN</v>
      </c>
      <c r="G11" s="122">
        <v>43055</v>
      </c>
      <c r="H11" s="122">
        <v>43055.894606481481</v>
      </c>
      <c r="I11" s="125">
        <v>9985295</v>
      </c>
      <c r="J11" s="4" t="s">
        <v>1094</v>
      </c>
      <c r="K11" s="4" t="s">
        <v>38</v>
      </c>
      <c r="L11" s="129" t="s">
        <v>78</v>
      </c>
      <c r="P11" s="129" t="s">
        <v>175</v>
      </c>
      <c r="S11" s="123">
        <v>55000000</v>
      </c>
      <c r="T11" s="123">
        <v>55000000</v>
      </c>
      <c r="U11" s="122">
        <v>43055</v>
      </c>
      <c r="V11" s="122">
        <v>43055.894606481481</v>
      </c>
      <c r="W11" s="4" t="s">
        <v>76</v>
      </c>
      <c r="AB11" s="128">
        <v>7515203</v>
      </c>
      <c r="AC11" s="4" t="s">
        <v>1</v>
      </c>
      <c r="AD11" s="4" t="s">
        <v>3</v>
      </c>
      <c r="AE11" s="128">
        <v>6810164</v>
      </c>
      <c r="AF11" s="4" t="s">
        <v>22</v>
      </c>
      <c r="AG11" s="4" t="s">
        <v>34</v>
      </c>
      <c r="AH11" s="4" t="s">
        <v>20</v>
      </c>
      <c r="AK11" s="4" t="s">
        <v>33</v>
      </c>
      <c r="AL11" s="4" t="s">
        <v>20</v>
      </c>
      <c r="AM11" s="4" t="s">
        <v>33</v>
      </c>
      <c r="AS11" s="4" t="s">
        <v>73</v>
      </c>
      <c r="AU11" s="4" t="s">
        <v>32</v>
      </c>
      <c r="AY11" s="4" t="s">
        <v>72</v>
      </c>
      <c r="AZ11" s="4" t="s">
        <v>171</v>
      </c>
      <c r="BA11" s="4" t="s">
        <v>171</v>
      </c>
      <c r="BB11" s="4" t="s">
        <v>170</v>
      </c>
      <c r="BC11" s="4" t="s">
        <v>101</v>
      </c>
      <c r="BE11" s="4" t="s">
        <v>59</v>
      </c>
      <c r="BF11" s="4" t="s">
        <v>1030</v>
      </c>
      <c r="BG11" s="4" t="s">
        <v>1030</v>
      </c>
      <c r="BW11" s="4" t="s">
        <v>68</v>
      </c>
      <c r="BX11" s="128">
        <v>28858373</v>
      </c>
      <c r="CB11" s="4" t="s">
        <v>23</v>
      </c>
      <c r="CC11" s="4" t="s">
        <v>22</v>
      </c>
      <c r="CG11" s="4" t="s">
        <v>21</v>
      </c>
      <c r="CH11" s="4" t="s">
        <v>1</v>
      </c>
    </row>
    <row r="12" spans="1:87">
      <c r="A12" s="4" t="str">
        <f t="shared" si="0"/>
        <v>7515206:35,000,000</v>
      </c>
      <c r="B12" s="4" t="str">
        <f t="shared" si="1"/>
        <v>7515206:11/16/2017</v>
      </c>
      <c r="C12" s="4" t="str">
        <f t="shared" si="2"/>
        <v>7515206:PA1A</v>
      </c>
      <c r="D12" s="4" t="str">
        <f t="shared" si="3"/>
        <v>7515206:28858491</v>
      </c>
      <c r="E12" s="4" t="str">
        <f t="shared" si="4"/>
        <v>7515206:ENG, KEITH</v>
      </c>
      <c r="F12" s="4" t="str">
        <f t="shared" si="5"/>
        <v>7515206:HOLMES, JOHN</v>
      </c>
      <c r="G12" s="122">
        <v>43055</v>
      </c>
      <c r="H12" s="122">
        <v>43055.900821759256</v>
      </c>
      <c r="I12" s="125">
        <v>9985298</v>
      </c>
      <c r="J12" s="4" t="s">
        <v>1092</v>
      </c>
      <c r="K12" s="4" t="s">
        <v>38</v>
      </c>
      <c r="L12" s="129" t="s">
        <v>78</v>
      </c>
      <c r="P12" s="129" t="s">
        <v>926</v>
      </c>
      <c r="S12" s="123">
        <v>35000000</v>
      </c>
      <c r="T12" s="123">
        <v>35000000</v>
      </c>
      <c r="U12" s="122">
        <v>43055</v>
      </c>
      <c r="V12" s="122">
        <v>43055.900821759256</v>
      </c>
      <c r="W12" s="4" t="s">
        <v>76</v>
      </c>
      <c r="Y12" s="4" t="s">
        <v>924</v>
      </c>
      <c r="AB12" s="128">
        <v>7515206</v>
      </c>
      <c r="AC12" s="4" t="s">
        <v>1</v>
      </c>
      <c r="AD12" s="4" t="s">
        <v>3</v>
      </c>
      <c r="AE12" s="128">
        <v>6810171</v>
      </c>
      <c r="AF12" s="4" t="s">
        <v>22</v>
      </c>
      <c r="AG12" s="4" t="s">
        <v>34</v>
      </c>
      <c r="AH12" s="4" t="s">
        <v>20</v>
      </c>
      <c r="AK12" s="4" t="s">
        <v>33</v>
      </c>
      <c r="AL12" s="4" t="s">
        <v>20</v>
      </c>
      <c r="AM12" s="4" t="s">
        <v>33</v>
      </c>
      <c r="AS12" s="4" t="s">
        <v>73</v>
      </c>
      <c r="AU12" s="4" t="s">
        <v>121</v>
      </c>
      <c r="AY12" s="4" t="s">
        <v>72</v>
      </c>
      <c r="AZ12" s="4" t="s">
        <v>924</v>
      </c>
      <c r="BA12" s="4" t="s">
        <v>924</v>
      </c>
      <c r="BF12" s="4" t="s">
        <v>923</v>
      </c>
      <c r="BG12" s="4" t="s">
        <v>923</v>
      </c>
      <c r="BW12" s="4" t="s">
        <v>68</v>
      </c>
      <c r="BX12" s="128">
        <v>28858491</v>
      </c>
      <c r="CB12" s="4" t="s">
        <v>23</v>
      </c>
      <c r="CC12" s="4" t="s">
        <v>22</v>
      </c>
      <c r="CG12" s="4" t="s">
        <v>21</v>
      </c>
      <c r="CH12" s="4" t="s">
        <v>1</v>
      </c>
    </row>
    <row r="13" spans="1:87">
      <c r="A13" s="4" t="str">
        <f t="shared" si="0"/>
        <v>7514222:92,631</v>
      </c>
      <c r="B13" s="4" t="str">
        <f t="shared" si="1"/>
        <v>7514222:11/16/2017</v>
      </c>
      <c r="C13" s="4" t="str">
        <f t="shared" si="2"/>
        <v>7514222:13174174</v>
      </c>
      <c r="D13" s="4" t="str">
        <f t="shared" si="3"/>
        <v>7514222:28853720</v>
      </c>
      <c r="E13" s="4" t="str">
        <f t="shared" si="4"/>
        <v>7514222:TEWS AIG, GRACE</v>
      </c>
      <c r="F13" s="4" t="str">
        <f t="shared" si="5"/>
        <v>7514222:STEENHUISEN AIG, ERIC</v>
      </c>
      <c r="G13" s="122">
        <v>43055</v>
      </c>
      <c r="H13" s="122">
        <v>43055.604803240742</v>
      </c>
      <c r="I13" s="125">
        <v>9976778</v>
      </c>
      <c r="J13" s="4" t="s">
        <v>209</v>
      </c>
      <c r="K13" s="4" t="s">
        <v>38</v>
      </c>
      <c r="L13" s="129" t="s">
        <v>16</v>
      </c>
      <c r="P13" s="129" t="s">
        <v>208</v>
      </c>
      <c r="S13" s="123">
        <v>92631.08</v>
      </c>
      <c r="T13" s="123">
        <v>121981.237698</v>
      </c>
      <c r="U13" s="122">
        <v>43055</v>
      </c>
      <c r="V13" s="122">
        <v>43055.604803240742</v>
      </c>
      <c r="AB13" s="128">
        <v>7514222</v>
      </c>
      <c r="AC13" s="4" t="s">
        <v>1</v>
      </c>
      <c r="AD13" s="4" t="s">
        <v>9</v>
      </c>
      <c r="AF13" s="4" t="s">
        <v>22</v>
      </c>
      <c r="AG13" s="4" t="s">
        <v>34</v>
      </c>
      <c r="AH13" s="4" t="s">
        <v>20</v>
      </c>
      <c r="AK13" s="4" t="s">
        <v>33</v>
      </c>
      <c r="AL13" s="4" t="s">
        <v>20</v>
      </c>
      <c r="AM13" s="4" t="s">
        <v>33</v>
      </c>
      <c r="AS13" s="4" t="s">
        <v>63</v>
      </c>
      <c r="AU13" s="4" t="s">
        <v>31</v>
      </c>
      <c r="AZ13" s="4" t="s">
        <v>207</v>
      </c>
      <c r="BA13" s="4" t="s">
        <v>207</v>
      </c>
      <c r="BB13" s="4" t="s">
        <v>206</v>
      </c>
      <c r="BC13" s="4" t="s">
        <v>205</v>
      </c>
      <c r="BE13" s="4" t="s">
        <v>204</v>
      </c>
      <c r="BF13" s="4" t="s">
        <v>203</v>
      </c>
      <c r="BG13" s="4" t="s">
        <v>203</v>
      </c>
      <c r="BH13" s="4" t="s">
        <v>202</v>
      </c>
      <c r="BI13" s="4" t="s">
        <v>184</v>
      </c>
      <c r="BK13" s="4" t="s">
        <v>183</v>
      </c>
      <c r="BR13" s="4" t="s">
        <v>27</v>
      </c>
      <c r="BS13" s="4" t="s">
        <v>26</v>
      </c>
      <c r="BT13" s="4" t="s">
        <v>0</v>
      </c>
      <c r="BU13" s="4" t="s">
        <v>4</v>
      </c>
      <c r="BV13" s="4" t="s">
        <v>25</v>
      </c>
      <c r="BW13" s="4" t="s">
        <v>24</v>
      </c>
      <c r="BX13" s="128">
        <v>28853720</v>
      </c>
      <c r="BY13" s="4" t="s">
        <v>9</v>
      </c>
      <c r="CB13" s="4" t="s">
        <v>23</v>
      </c>
      <c r="CC13" s="4" t="s">
        <v>22</v>
      </c>
      <c r="CG13" s="4" t="s">
        <v>21</v>
      </c>
      <c r="CH13" s="4" t="s">
        <v>1</v>
      </c>
    </row>
    <row r="14" spans="1:87">
      <c r="A14" s="4" t="str">
        <f t="shared" si="0"/>
        <v>7506934:1,532,208</v>
      </c>
      <c r="B14" s="4" t="str">
        <f t="shared" si="1"/>
        <v>7506934:11/16/2017</v>
      </c>
      <c r="C14" s="4" t="str">
        <f t="shared" si="2"/>
        <v>7506934:8901284513</v>
      </c>
      <c r="D14" s="4" t="str">
        <f t="shared" si="3"/>
        <v>7506934:28856643</v>
      </c>
      <c r="E14" s="4" t="str">
        <f t="shared" si="4"/>
        <v>7506934:TEWS AIG, GRACE</v>
      </c>
      <c r="F14" s="4" t="str">
        <f t="shared" si="5"/>
        <v>7506934:FRENKEL, LUCIANA</v>
      </c>
      <c r="G14" s="122">
        <v>43055</v>
      </c>
      <c r="H14" s="122">
        <v>43055.770138888889</v>
      </c>
      <c r="I14" s="125">
        <v>9981189</v>
      </c>
      <c r="J14" s="4" t="s">
        <v>386</v>
      </c>
      <c r="K14" s="4" t="s">
        <v>38</v>
      </c>
      <c r="L14" s="129" t="s">
        <v>385</v>
      </c>
      <c r="P14" s="129" t="s">
        <v>37</v>
      </c>
      <c r="S14" s="123">
        <v>1532208.2</v>
      </c>
      <c r="T14" s="123">
        <v>1532208.2</v>
      </c>
      <c r="U14" s="122">
        <v>43055</v>
      </c>
      <c r="V14" s="122">
        <v>43055.770138888889</v>
      </c>
      <c r="W14" s="4" t="s">
        <v>384</v>
      </c>
      <c r="AB14" s="128">
        <v>7506934</v>
      </c>
      <c r="AC14" s="4" t="s">
        <v>1</v>
      </c>
      <c r="AD14" s="4" t="s">
        <v>3</v>
      </c>
      <c r="AF14" s="4" t="s">
        <v>23</v>
      </c>
      <c r="AG14" s="4" t="s">
        <v>34</v>
      </c>
      <c r="AH14" s="4" t="s">
        <v>20</v>
      </c>
      <c r="AK14" s="4" t="s">
        <v>33</v>
      </c>
      <c r="AL14" s="4" t="s">
        <v>48</v>
      </c>
      <c r="AM14" s="4" t="s">
        <v>33</v>
      </c>
      <c r="AS14" s="4" t="s">
        <v>32</v>
      </c>
      <c r="AU14" s="4" t="s">
        <v>31</v>
      </c>
      <c r="AZ14" s="4" t="s">
        <v>61</v>
      </c>
      <c r="BA14" s="4" t="s">
        <v>61</v>
      </c>
      <c r="BC14" s="4" t="s">
        <v>60</v>
      </c>
      <c r="BE14" s="4" t="s">
        <v>59</v>
      </c>
      <c r="BF14" s="4" t="s">
        <v>127</v>
      </c>
      <c r="BG14" s="4" t="s">
        <v>127</v>
      </c>
      <c r="BH14" s="4" t="s">
        <v>126</v>
      </c>
      <c r="BI14" s="4" t="s">
        <v>101</v>
      </c>
      <c r="BK14" s="4" t="s">
        <v>59</v>
      </c>
      <c r="BR14" s="4" t="s">
        <v>383</v>
      </c>
      <c r="BS14" s="4" t="s">
        <v>235</v>
      </c>
      <c r="BT14" s="4" t="s">
        <v>382</v>
      </c>
      <c r="BU14" s="4" t="s">
        <v>381</v>
      </c>
      <c r="BV14" s="4" t="s">
        <v>234</v>
      </c>
      <c r="BW14" s="4" t="s">
        <v>380</v>
      </c>
      <c r="BX14" s="128">
        <v>28856643</v>
      </c>
      <c r="BY14" s="4" t="s">
        <v>3</v>
      </c>
      <c r="CB14" s="4" t="s">
        <v>22</v>
      </c>
      <c r="CC14" s="4" t="s">
        <v>22</v>
      </c>
      <c r="CG14" s="4" t="s">
        <v>21</v>
      </c>
      <c r="CH14" s="4" t="s">
        <v>1</v>
      </c>
    </row>
    <row r="15" spans="1:87">
      <c r="A15" s="4" t="str">
        <f t="shared" si="0"/>
        <v>7511186:2,000,000</v>
      </c>
      <c r="B15" s="4" t="str">
        <f t="shared" si="1"/>
        <v>7511186:11/16/2017</v>
      </c>
      <c r="C15" s="4" t="str">
        <f t="shared" si="2"/>
        <v>7511186:30897541</v>
      </c>
      <c r="D15" s="4" t="str">
        <f t="shared" si="3"/>
        <v>7511186:28856923</v>
      </c>
      <c r="E15" s="4" t="str">
        <f t="shared" si="4"/>
        <v>7511186:TEWS AIG, GRACE</v>
      </c>
      <c r="F15" s="4" t="str">
        <f t="shared" si="5"/>
        <v>7511186:FRENKEL, LUCIANA</v>
      </c>
      <c r="G15" s="122">
        <v>43055</v>
      </c>
      <c r="H15" s="122">
        <v>43055.790046296293</v>
      </c>
      <c r="I15" s="125">
        <v>9985146</v>
      </c>
      <c r="J15" s="4" t="s">
        <v>1090</v>
      </c>
      <c r="K15" s="4" t="s">
        <v>38</v>
      </c>
      <c r="L15" s="129" t="s">
        <v>37</v>
      </c>
      <c r="P15" s="129" t="s">
        <v>1089</v>
      </c>
      <c r="S15" s="123">
        <v>2000000</v>
      </c>
      <c r="T15" s="123">
        <v>2000000</v>
      </c>
      <c r="U15" s="122">
        <v>43055</v>
      </c>
      <c r="V15" s="122">
        <v>43055.790046296293</v>
      </c>
      <c r="AB15" s="128">
        <v>7511186</v>
      </c>
      <c r="AC15" s="4" t="s">
        <v>1</v>
      </c>
      <c r="AD15" s="4" t="s">
        <v>3</v>
      </c>
      <c r="AF15" s="4" t="s">
        <v>22</v>
      </c>
      <c r="AG15" s="4" t="s">
        <v>34</v>
      </c>
      <c r="AH15" s="4" t="s">
        <v>20</v>
      </c>
      <c r="AK15" s="4" t="s">
        <v>33</v>
      </c>
      <c r="AL15" s="4" t="s">
        <v>20</v>
      </c>
      <c r="AM15" s="4" t="s">
        <v>33</v>
      </c>
      <c r="AS15" s="4" t="s">
        <v>32</v>
      </c>
      <c r="AU15" s="4" t="s">
        <v>31</v>
      </c>
      <c r="AZ15" s="4" t="s">
        <v>270</v>
      </c>
      <c r="BA15" s="4" t="s">
        <v>270</v>
      </c>
      <c r="BC15" s="4" t="s">
        <v>269</v>
      </c>
      <c r="BE15" s="4" t="s">
        <v>268</v>
      </c>
      <c r="BF15" s="4" t="s">
        <v>1088</v>
      </c>
      <c r="BG15" s="4" t="s">
        <v>1088</v>
      </c>
      <c r="BH15" s="4" t="s">
        <v>1087</v>
      </c>
      <c r="BI15" s="4" t="s">
        <v>101</v>
      </c>
      <c r="BK15" s="4" t="s">
        <v>59</v>
      </c>
      <c r="BR15" s="4" t="s">
        <v>27</v>
      </c>
      <c r="BS15" s="4" t="s">
        <v>26</v>
      </c>
      <c r="BT15" s="4" t="s">
        <v>0</v>
      </c>
      <c r="BU15" s="4" t="s">
        <v>4</v>
      </c>
      <c r="BV15" s="4" t="s">
        <v>25</v>
      </c>
      <c r="BW15" s="4" t="s">
        <v>24</v>
      </c>
      <c r="BX15" s="128">
        <v>28856923</v>
      </c>
      <c r="BY15" s="4" t="s">
        <v>3</v>
      </c>
      <c r="CB15" s="4" t="s">
        <v>23</v>
      </c>
      <c r="CC15" s="4" t="s">
        <v>22</v>
      </c>
      <c r="CG15" s="4" t="s">
        <v>21</v>
      </c>
      <c r="CH15" s="4" t="s">
        <v>1</v>
      </c>
    </row>
    <row r="16" spans="1:87">
      <c r="A16" s="4" t="str">
        <f t="shared" si="0"/>
        <v>7511384:350,000</v>
      </c>
      <c r="B16" s="4" t="str">
        <f t="shared" si="1"/>
        <v>7511384:11/16/2017</v>
      </c>
      <c r="C16" s="4" t="str">
        <f t="shared" si="2"/>
        <v>7511384:30897541</v>
      </c>
      <c r="D16" s="4" t="str">
        <f t="shared" si="3"/>
        <v>7511384:28856946</v>
      </c>
      <c r="E16" s="4" t="str">
        <f t="shared" si="4"/>
        <v>7511384:TEWS AIG, GRACE</v>
      </c>
      <c r="F16" s="4" t="str">
        <f t="shared" si="5"/>
        <v>7511384:FRENKEL, LUCIANA</v>
      </c>
      <c r="G16" s="122">
        <v>43055</v>
      </c>
      <c r="H16" s="122">
        <v>43055.790486111109</v>
      </c>
      <c r="I16" s="125">
        <v>9985159</v>
      </c>
      <c r="J16" s="4" t="s">
        <v>1086</v>
      </c>
      <c r="K16" s="4" t="s">
        <v>38</v>
      </c>
      <c r="L16" s="129" t="s">
        <v>37</v>
      </c>
      <c r="P16" s="129" t="s">
        <v>1085</v>
      </c>
      <c r="S16" s="123">
        <v>350000</v>
      </c>
      <c r="T16" s="123">
        <v>350000</v>
      </c>
      <c r="U16" s="122">
        <v>43055</v>
      </c>
      <c r="V16" s="122">
        <v>43055.790486111109</v>
      </c>
      <c r="Y16" s="4" t="s">
        <v>1084</v>
      </c>
      <c r="AB16" s="128">
        <v>7511384</v>
      </c>
      <c r="AC16" s="4" t="s">
        <v>1</v>
      </c>
      <c r="AD16" s="4" t="s">
        <v>3</v>
      </c>
      <c r="AF16" s="4" t="s">
        <v>22</v>
      </c>
      <c r="AG16" s="4" t="s">
        <v>34</v>
      </c>
      <c r="AH16" s="4" t="s">
        <v>20</v>
      </c>
      <c r="AK16" s="4" t="s">
        <v>33</v>
      </c>
      <c r="AL16" s="4" t="s">
        <v>20</v>
      </c>
      <c r="AM16" s="4" t="s">
        <v>33</v>
      </c>
      <c r="AS16" s="4" t="s">
        <v>32</v>
      </c>
      <c r="AU16" s="4" t="s">
        <v>31</v>
      </c>
      <c r="AZ16" s="4" t="s">
        <v>1083</v>
      </c>
      <c r="BA16" s="4" t="s">
        <v>1083</v>
      </c>
      <c r="BB16" s="4" t="s">
        <v>1082</v>
      </c>
      <c r="BF16" s="4" t="s">
        <v>1081</v>
      </c>
      <c r="BG16" s="4" t="s">
        <v>1081</v>
      </c>
      <c r="BR16" s="4" t="s">
        <v>27</v>
      </c>
      <c r="BS16" s="4" t="s">
        <v>26</v>
      </c>
      <c r="BT16" s="4" t="s">
        <v>0</v>
      </c>
      <c r="BU16" s="4" t="s">
        <v>4</v>
      </c>
      <c r="BV16" s="4" t="s">
        <v>25</v>
      </c>
      <c r="BW16" s="4" t="s">
        <v>24</v>
      </c>
      <c r="BX16" s="128">
        <v>28856946</v>
      </c>
      <c r="BY16" s="4" t="s">
        <v>3</v>
      </c>
      <c r="CB16" s="4" t="s">
        <v>23</v>
      </c>
      <c r="CC16" s="4" t="s">
        <v>22</v>
      </c>
      <c r="CG16" s="4" t="s">
        <v>21</v>
      </c>
      <c r="CH16" s="4" t="s">
        <v>1</v>
      </c>
    </row>
    <row r="17" spans="1:86">
      <c r="A17" s="4" t="str">
        <f t="shared" si="0"/>
        <v>7515135:170,000,000</v>
      </c>
      <c r="B17" s="4" t="str">
        <f t="shared" si="1"/>
        <v>7515135:11/16/2017</v>
      </c>
      <c r="C17" s="4" t="str">
        <f t="shared" si="2"/>
        <v>7515135:2607348400</v>
      </c>
      <c r="D17" s="4" t="str">
        <f t="shared" si="3"/>
        <v>7515135:28858181</v>
      </c>
      <c r="E17" s="4" t="str">
        <f t="shared" si="4"/>
        <v>7515135:PALIWODA AIG, ANTHONY</v>
      </c>
      <c r="F17" s="4" t="str">
        <f t="shared" si="5"/>
        <v>7515135:KURAS AIG, KRISTIN</v>
      </c>
      <c r="G17" s="122">
        <v>43055</v>
      </c>
      <c r="H17" s="122">
        <v>43055.868483796294</v>
      </c>
      <c r="I17" s="125">
        <v>9985275</v>
      </c>
      <c r="J17" s="4" t="s">
        <v>1080</v>
      </c>
      <c r="K17" s="4" t="s">
        <v>38</v>
      </c>
      <c r="L17" s="129" t="s">
        <v>702</v>
      </c>
      <c r="P17" s="129" t="s">
        <v>745</v>
      </c>
      <c r="S17" s="123">
        <v>170000000</v>
      </c>
      <c r="T17" s="123">
        <v>170000000</v>
      </c>
      <c r="U17" s="122">
        <v>43055</v>
      </c>
      <c r="V17" s="122">
        <v>43055.868483796294</v>
      </c>
      <c r="W17" s="4" t="s">
        <v>122</v>
      </c>
      <c r="Y17" s="4" t="s">
        <v>744</v>
      </c>
      <c r="AB17" s="128">
        <v>7515135</v>
      </c>
      <c r="AC17" s="4" t="s">
        <v>1</v>
      </c>
      <c r="AD17" s="4" t="s">
        <v>3</v>
      </c>
      <c r="AF17" s="4" t="s">
        <v>22</v>
      </c>
      <c r="AG17" s="4" t="s">
        <v>64</v>
      </c>
      <c r="AH17" s="4" t="s">
        <v>20</v>
      </c>
      <c r="AK17" s="4" t="s">
        <v>33</v>
      </c>
      <c r="AL17" s="4" t="s">
        <v>20</v>
      </c>
      <c r="AM17" s="4" t="s">
        <v>33</v>
      </c>
      <c r="AS17" s="4" t="s">
        <v>699</v>
      </c>
      <c r="AU17" s="4" t="s">
        <v>695</v>
      </c>
      <c r="AZ17" s="4" t="s">
        <v>747</v>
      </c>
      <c r="BA17" s="4" t="s">
        <v>747</v>
      </c>
      <c r="BF17" s="4" t="s">
        <v>743</v>
      </c>
      <c r="BG17" s="4" t="s">
        <v>743</v>
      </c>
      <c r="BR17" s="4" t="s">
        <v>118</v>
      </c>
      <c r="BS17" s="4" t="s">
        <v>117</v>
      </c>
      <c r="BT17" s="4" t="s">
        <v>0</v>
      </c>
      <c r="BU17" s="4" t="s">
        <v>4</v>
      </c>
      <c r="BV17" s="4" t="s">
        <v>116</v>
      </c>
      <c r="BW17" s="4" t="s">
        <v>115</v>
      </c>
      <c r="BX17" s="128">
        <v>28858181</v>
      </c>
      <c r="BY17" s="4" t="s">
        <v>3</v>
      </c>
      <c r="CB17" s="4" t="s">
        <v>23</v>
      </c>
      <c r="CC17" s="4" t="s">
        <v>22</v>
      </c>
      <c r="CG17" s="4" t="s">
        <v>21</v>
      </c>
      <c r="CH17" s="4" t="s">
        <v>1</v>
      </c>
    </row>
    <row r="18" spans="1:86">
      <c r="A18" s="4" t="str">
        <f t="shared" si="0"/>
        <v>7515086:81</v>
      </c>
      <c r="B18" s="4" t="str">
        <f t="shared" si="1"/>
        <v>7515086:11/17/2017</v>
      </c>
      <c r="C18" s="4" t="str">
        <f t="shared" si="2"/>
        <v>7515086:13402762</v>
      </c>
      <c r="D18" s="4" t="str">
        <f t="shared" si="3"/>
        <v>7515086:28858221</v>
      </c>
      <c r="E18" s="4" t="str">
        <f t="shared" si="4"/>
        <v>7515086:STEENHUISEN AIG, ERIC</v>
      </c>
      <c r="F18" s="4" t="str">
        <f t="shared" si="5"/>
        <v>7515086:ENG, KEITH</v>
      </c>
      <c r="G18" s="122">
        <v>43055</v>
      </c>
      <c r="H18" s="122">
        <v>43055.875173611108</v>
      </c>
      <c r="I18" s="125">
        <v>9985277</v>
      </c>
      <c r="J18" s="4" t="s">
        <v>1079</v>
      </c>
      <c r="K18" s="4" t="s">
        <v>38</v>
      </c>
      <c r="L18" s="129" t="s">
        <v>17</v>
      </c>
      <c r="P18" s="129" t="s">
        <v>255</v>
      </c>
      <c r="S18" s="123">
        <v>80.52</v>
      </c>
      <c r="T18" s="123">
        <v>94.780091999999996</v>
      </c>
      <c r="U18" s="122">
        <v>43056</v>
      </c>
      <c r="V18" s="122">
        <v>43055.875173611108</v>
      </c>
      <c r="W18" s="4" t="s">
        <v>27</v>
      </c>
      <c r="Y18" s="4" t="s">
        <v>13</v>
      </c>
      <c r="AB18" s="128">
        <v>7515086</v>
      </c>
      <c r="AC18" s="4" t="s">
        <v>1</v>
      </c>
      <c r="AD18" s="4" t="s">
        <v>7</v>
      </c>
      <c r="AF18" s="4" t="s">
        <v>23</v>
      </c>
      <c r="AG18" s="4" t="s">
        <v>34</v>
      </c>
      <c r="AH18" s="4" t="s">
        <v>20</v>
      </c>
      <c r="AK18" s="4" t="s">
        <v>33</v>
      </c>
      <c r="AL18" s="4" t="s">
        <v>48</v>
      </c>
      <c r="AM18" s="4" t="s">
        <v>33</v>
      </c>
      <c r="AS18" s="4" t="s">
        <v>121</v>
      </c>
      <c r="AU18" s="4" t="s">
        <v>63</v>
      </c>
      <c r="AY18" s="4" t="s">
        <v>62</v>
      </c>
      <c r="AZ18" s="4" t="s">
        <v>13</v>
      </c>
      <c r="BA18" s="4" t="s">
        <v>13</v>
      </c>
      <c r="BF18" s="4" t="s">
        <v>252</v>
      </c>
      <c r="BG18" s="4" t="s">
        <v>252</v>
      </c>
      <c r="BH18" s="4" t="s">
        <v>251</v>
      </c>
      <c r="BI18" s="4" t="s">
        <v>250</v>
      </c>
      <c r="BK18" s="4" t="s">
        <v>249</v>
      </c>
      <c r="BR18" s="4" t="s">
        <v>27</v>
      </c>
      <c r="BS18" s="4" t="s">
        <v>26</v>
      </c>
      <c r="BT18" s="4" t="s">
        <v>0</v>
      </c>
      <c r="BU18" s="4" t="s">
        <v>4</v>
      </c>
      <c r="BV18" s="4" t="s">
        <v>25</v>
      </c>
      <c r="BW18" s="4" t="s">
        <v>24</v>
      </c>
      <c r="BX18" s="128">
        <v>28858221</v>
      </c>
      <c r="BY18" s="4" t="s">
        <v>7</v>
      </c>
      <c r="CB18" s="4" t="s">
        <v>22</v>
      </c>
      <c r="CC18" s="4" t="s">
        <v>22</v>
      </c>
      <c r="CG18" s="4" t="s">
        <v>21</v>
      </c>
      <c r="CH18" s="4" t="s">
        <v>1</v>
      </c>
    </row>
    <row r="19" spans="1:86">
      <c r="A19" s="4" t="str">
        <f t="shared" si="0"/>
        <v>7515195:25,000,000</v>
      </c>
      <c r="B19" s="4" t="str">
        <f t="shared" si="1"/>
        <v>7515195:11/16/2017</v>
      </c>
      <c r="C19" s="4" t="str">
        <f t="shared" si="2"/>
        <v>7515195:PA1A</v>
      </c>
      <c r="D19" s="4" t="str">
        <f t="shared" si="3"/>
        <v>7515195:28858380</v>
      </c>
      <c r="E19" s="4" t="str">
        <f t="shared" si="4"/>
        <v>7515195:FRENKEL, LUCIANA</v>
      </c>
      <c r="F19" s="4" t="str">
        <f t="shared" si="5"/>
        <v>7515195:HOLMES, JOHN</v>
      </c>
      <c r="G19" s="122">
        <v>43055</v>
      </c>
      <c r="H19" s="122">
        <v>43055.895902777775</v>
      </c>
      <c r="I19" s="125">
        <v>9985296</v>
      </c>
      <c r="J19" s="4" t="s">
        <v>1078</v>
      </c>
      <c r="K19" s="4" t="s">
        <v>38</v>
      </c>
      <c r="L19" s="129" t="s">
        <v>78</v>
      </c>
      <c r="P19" s="129" t="s">
        <v>772</v>
      </c>
      <c r="S19" s="123">
        <v>25000000</v>
      </c>
      <c r="T19" s="123">
        <v>25000000</v>
      </c>
      <c r="U19" s="122">
        <v>43055</v>
      </c>
      <c r="V19" s="122">
        <v>43055.895902777775</v>
      </c>
      <c r="W19" s="4" t="s">
        <v>76</v>
      </c>
      <c r="Y19" s="4" t="s">
        <v>770</v>
      </c>
      <c r="AB19" s="128">
        <v>7515195</v>
      </c>
      <c r="AC19" s="4" t="s">
        <v>1</v>
      </c>
      <c r="AD19" s="4" t="s">
        <v>3</v>
      </c>
      <c r="AE19" s="128">
        <v>6810158</v>
      </c>
      <c r="AF19" s="4" t="s">
        <v>22</v>
      </c>
      <c r="AG19" s="4" t="s">
        <v>34</v>
      </c>
      <c r="AH19" s="4" t="s">
        <v>20</v>
      </c>
      <c r="AK19" s="4" t="s">
        <v>33</v>
      </c>
      <c r="AL19" s="4" t="s">
        <v>20</v>
      </c>
      <c r="AM19" s="4" t="s">
        <v>33</v>
      </c>
      <c r="AS19" s="4" t="s">
        <v>73</v>
      </c>
      <c r="AU19" s="4" t="s">
        <v>32</v>
      </c>
      <c r="AY19" s="4" t="s">
        <v>72</v>
      </c>
      <c r="AZ19" s="4" t="s">
        <v>770</v>
      </c>
      <c r="BA19" s="4" t="s">
        <v>770</v>
      </c>
      <c r="BF19" s="4" t="s">
        <v>769</v>
      </c>
      <c r="BG19" s="4" t="s">
        <v>769</v>
      </c>
      <c r="BW19" s="4" t="s">
        <v>68</v>
      </c>
      <c r="BX19" s="128">
        <v>28858380</v>
      </c>
      <c r="CB19" s="4" t="s">
        <v>23</v>
      </c>
      <c r="CC19" s="4" t="s">
        <v>22</v>
      </c>
      <c r="CG19" s="4" t="s">
        <v>21</v>
      </c>
      <c r="CH19" s="4" t="s">
        <v>1</v>
      </c>
    </row>
    <row r="20" spans="1:86">
      <c r="A20" s="4" t="str">
        <f t="shared" si="0"/>
        <v>7515191:20,000,000</v>
      </c>
      <c r="B20" s="4" t="str">
        <f t="shared" si="1"/>
        <v>7515191:11/16/2017</v>
      </c>
      <c r="C20" s="4" t="str">
        <f t="shared" si="2"/>
        <v>7515191:PA1A</v>
      </c>
      <c r="D20" s="4" t="str">
        <f t="shared" si="3"/>
        <v>7515191:28858381</v>
      </c>
      <c r="E20" s="4" t="str">
        <f t="shared" si="4"/>
        <v>7515191:FRENKEL, LUCIANA</v>
      </c>
      <c r="F20" s="4" t="str">
        <f t="shared" si="5"/>
        <v>7515191:HOLMES, JOHN</v>
      </c>
      <c r="G20" s="122">
        <v>43055</v>
      </c>
      <c r="H20" s="122">
        <v>43055.895937499998</v>
      </c>
      <c r="I20" s="125">
        <v>9985297</v>
      </c>
      <c r="J20" s="4" t="s">
        <v>1076</v>
      </c>
      <c r="K20" s="4" t="s">
        <v>38</v>
      </c>
      <c r="L20" s="129" t="s">
        <v>78</v>
      </c>
      <c r="P20" s="129" t="s">
        <v>934</v>
      </c>
      <c r="S20" s="123">
        <v>20000000</v>
      </c>
      <c r="T20" s="123">
        <v>20000000</v>
      </c>
      <c r="U20" s="122">
        <v>43055</v>
      </c>
      <c r="V20" s="122">
        <v>43055.895937499998</v>
      </c>
      <c r="W20" s="4" t="s">
        <v>76</v>
      </c>
      <c r="Y20" s="4" t="s">
        <v>933</v>
      </c>
      <c r="AB20" s="128">
        <v>7515191</v>
      </c>
      <c r="AC20" s="4" t="s">
        <v>1</v>
      </c>
      <c r="AD20" s="4" t="s">
        <v>3</v>
      </c>
      <c r="AE20" s="128">
        <v>6810122</v>
      </c>
      <c r="AF20" s="4" t="s">
        <v>22</v>
      </c>
      <c r="AG20" s="4" t="s">
        <v>34</v>
      </c>
      <c r="AH20" s="4" t="s">
        <v>20</v>
      </c>
      <c r="AK20" s="4" t="s">
        <v>33</v>
      </c>
      <c r="AL20" s="4" t="s">
        <v>20</v>
      </c>
      <c r="AM20" s="4" t="s">
        <v>33</v>
      </c>
      <c r="AS20" s="4" t="s">
        <v>73</v>
      </c>
      <c r="AU20" s="4" t="s">
        <v>32</v>
      </c>
      <c r="AY20" s="4" t="s">
        <v>72</v>
      </c>
      <c r="AZ20" s="4" t="s">
        <v>931</v>
      </c>
      <c r="BA20" s="4" t="s">
        <v>931</v>
      </c>
      <c r="BB20" s="4" t="s">
        <v>930</v>
      </c>
      <c r="BF20" s="4" t="s">
        <v>929</v>
      </c>
      <c r="BG20" s="4" t="s">
        <v>929</v>
      </c>
      <c r="BH20" s="4" t="s">
        <v>928</v>
      </c>
      <c r="BW20" s="4" t="s">
        <v>68</v>
      </c>
      <c r="BX20" s="128">
        <v>28858381</v>
      </c>
      <c r="CB20" s="4" t="s">
        <v>23</v>
      </c>
      <c r="CC20" s="4" t="s">
        <v>22</v>
      </c>
      <c r="CG20" s="4" t="s">
        <v>21</v>
      </c>
      <c r="CH20" s="4" t="s">
        <v>1</v>
      </c>
    </row>
    <row r="21" spans="1:86">
      <c r="A21" s="4" t="str">
        <f t="shared" si="0"/>
        <v>7514493:100</v>
      </c>
      <c r="B21" s="4" t="str">
        <f t="shared" si="1"/>
        <v>7514493:11/16/2017</v>
      </c>
      <c r="C21" s="4" t="str">
        <f t="shared" si="2"/>
        <v>7514493:6290919133</v>
      </c>
      <c r="D21" s="4" t="str">
        <f t="shared" si="3"/>
        <v>7514493:28856040</v>
      </c>
      <c r="E21" s="4" t="str">
        <f t="shared" si="4"/>
        <v>7514493:TEWS AIG, GRACE</v>
      </c>
      <c r="F21" s="4" t="str">
        <f t="shared" si="5"/>
        <v>7514493:STEENHUISEN AIG, ERIC</v>
      </c>
      <c r="G21" s="122">
        <v>43055</v>
      </c>
      <c r="H21" s="122">
        <v>43055.736689814818</v>
      </c>
      <c r="I21" s="125">
        <v>9977005</v>
      </c>
      <c r="J21" s="4" t="s">
        <v>93</v>
      </c>
      <c r="K21" s="4" t="s">
        <v>38</v>
      </c>
      <c r="L21" s="129" t="s">
        <v>87</v>
      </c>
      <c r="P21" s="129" t="s">
        <v>92</v>
      </c>
      <c r="S21" s="123">
        <v>100</v>
      </c>
      <c r="T21" s="123">
        <v>100</v>
      </c>
      <c r="U21" s="122">
        <v>43055</v>
      </c>
      <c r="V21" s="122">
        <v>43055.736689814818</v>
      </c>
      <c r="W21" s="4" t="s">
        <v>85</v>
      </c>
      <c r="AB21" s="128">
        <v>7514493</v>
      </c>
      <c r="AC21" s="4" t="s">
        <v>1</v>
      </c>
      <c r="AD21" s="4" t="s">
        <v>3</v>
      </c>
      <c r="AF21" s="4" t="s">
        <v>22</v>
      </c>
      <c r="AG21" s="4" t="s">
        <v>34</v>
      </c>
      <c r="AH21" s="4" t="s">
        <v>20</v>
      </c>
      <c r="AK21" s="4" t="s">
        <v>33</v>
      </c>
      <c r="AL21" s="4" t="s">
        <v>20</v>
      </c>
      <c r="AM21" s="4" t="s">
        <v>33</v>
      </c>
      <c r="AS21" s="4" t="s">
        <v>63</v>
      </c>
      <c r="AU21" s="4" t="s">
        <v>31</v>
      </c>
      <c r="AZ21" s="4" t="s">
        <v>91</v>
      </c>
      <c r="BA21" s="4" t="s">
        <v>91</v>
      </c>
      <c r="BB21" s="4" t="s">
        <v>90</v>
      </c>
      <c r="BC21" s="4" t="s">
        <v>89</v>
      </c>
      <c r="BE21" s="4" t="s">
        <v>89</v>
      </c>
      <c r="BF21" s="4" t="s">
        <v>82</v>
      </c>
      <c r="BG21" s="4" t="s">
        <v>82</v>
      </c>
      <c r="BR21" s="4" t="s">
        <v>81</v>
      </c>
      <c r="BS21" s="4" t="s">
        <v>26</v>
      </c>
      <c r="BT21" s="4" t="s">
        <v>0</v>
      </c>
      <c r="BV21" s="4" t="s">
        <v>25</v>
      </c>
      <c r="BW21" s="4" t="s">
        <v>80</v>
      </c>
      <c r="BX21" s="128">
        <v>28856040</v>
      </c>
      <c r="BY21" s="4" t="s">
        <v>3</v>
      </c>
      <c r="CB21" s="4" t="s">
        <v>23</v>
      </c>
      <c r="CC21" s="4" t="s">
        <v>22</v>
      </c>
      <c r="CG21" s="4" t="s">
        <v>21</v>
      </c>
      <c r="CH21" s="4" t="s">
        <v>1</v>
      </c>
    </row>
    <row r="22" spans="1:86">
      <c r="A22" s="4" t="str">
        <f t="shared" si="0"/>
        <v>7511575:113,373,966</v>
      </c>
      <c r="B22" s="4" t="str">
        <f t="shared" si="1"/>
        <v>7511575:11/16/2017</v>
      </c>
      <c r="C22" s="4" t="str">
        <f t="shared" si="2"/>
        <v>7511575:30897541</v>
      </c>
      <c r="D22" s="4" t="str">
        <f t="shared" si="3"/>
        <v>7511575:28856908</v>
      </c>
      <c r="E22" s="4" t="str">
        <f t="shared" si="4"/>
        <v>7511575:TEWS AIG, GRACE</v>
      </c>
      <c r="F22" s="4" t="str">
        <f t="shared" si="5"/>
        <v>7511575:FRENKEL, LUCIANA</v>
      </c>
      <c r="G22" s="122">
        <v>43055</v>
      </c>
      <c r="H22" s="122">
        <v>43055.789803240739</v>
      </c>
      <c r="I22" s="125">
        <v>9985139</v>
      </c>
      <c r="J22" s="4" t="s">
        <v>1074</v>
      </c>
      <c r="K22" s="4" t="s">
        <v>38</v>
      </c>
      <c r="L22" s="129" t="s">
        <v>37</v>
      </c>
      <c r="P22" s="129" t="s">
        <v>113</v>
      </c>
      <c r="S22" s="123">
        <v>113373965.66</v>
      </c>
      <c r="T22" s="123">
        <v>113373965.66</v>
      </c>
      <c r="U22" s="122">
        <v>43055</v>
      </c>
      <c r="V22" s="122">
        <v>43055.789803240739</v>
      </c>
      <c r="Y22" s="4" t="s">
        <v>111</v>
      </c>
      <c r="Z22" s="122">
        <v>43055.875</v>
      </c>
      <c r="AB22" s="128">
        <v>7511575</v>
      </c>
      <c r="AC22" s="4" t="s">
        <v>1</v>
      </c>
      <c r="AD22" s="4" t="s">
        <v>3</v>
      </c>
      <c r="AF22" s="4" t="s">
        <v>23</v>
      </c>
      <c r="AG22" s="4" t="s">
        <v>34</v>
      </c>
      <c r="AH22" s="4" t="s">
        <v>20</v>
      </c>
      <c r="AK22" s="4" t="s">
        <v>33</v>
      </c>
      <c r="AL22" s="4" t="s">
        <v>48</v>
      </c>
      <c r="AM22" s="4" t="s">
        <v>33</v>
      </c>
      <c r="AS22" s="4" t="s">
        <v>32</v>
      </c>
      <c r="AU22" s="4" t="s">
        <v>31</v>
      </c>
      <c r="AZ22" s="4" t="s">
        <v>111</v>
      </c>
      <c r="BA22" s="4" t="s">
        <v>111</v>
      </c>
      <c r="BF22" s="4" t="s">
        <v>834</v>
      </c>
      <c r="BG22" s="4" t="s">
        <v>834</v>
      </c>
      <c r="BR22" s="4" t="s">
        <v>27</v>
      </c>
      <c r="BS22" s="4" t="s">
        <v>26</v>
      </c>
      <c r="BT22" s="4" t="s">
        <v>0</v>
      </c>
      <c r="BU22" s="4" t="s">
        <v>4</v>
      </c>
      <c r="BV22" s="4" t="s">
        <v>25</v>
      </c>
      <c r="BW22" s="4" t="s">
        <v>24</v>
      </c>
      <c r="BX22" s="128">
        <v>28856908</v>
      </c>
      <c r="BY22" s="4" t="s">
        <v>3</v>
      </c>
      <c r="CB22" s="4" t="s">
        <v>22</v>
      </c>
      <c r="CC22" s="4" t="s">
        <v>22</v>
      </c>
      <c r="CG22" s="4" t="s">
        <v>21</v>
      </c>
      <c r="CH22" s="4" t="s">
        <v>1</v>
      </c>
    </row>
    <row r="23" spans="1:86">
      <c r="A23" s="4" t="str">
        <f t="shared" si="0"/>
        <v>7514286:4,500,000</v>
      </c>
      <c r="B23" s="4" t="str">
        <f t="shared" si="1"/>
        <v>7514286:11/16/2017</v>
      </c>
      <c r="C23" s="4" t="str">
        <f t="shared" si="2"/>
        <v>7514286:8015872</v>
      </c>
      <c r="D23" s="4" t="str">
        <f t="shared" si="3"/>
        <v>7514286:28854214</v>
      </c>
      <c r="E23" s="4" t="str">
        <f t="shared" si="4"/>
        <v>7514286:PAYNE AIG, LISA</v>
      </c>
      <c r="F23" s="4" t="str">
        <f t="shared" si="5"/>
        <v>7514286:SOLIDA AIG, LUCA</v>
      </c>
      <c r="G23" s="122">
        <v>43055</v>
      </c>
      <c r="H23" s="122">
        <v>43055.614386574074</v>
      </c>
      <c r="I23" s="125">
        <v>9976819</v>
      </c>
      <c r="J23" s="4" t="s">
        <v>192</v>
      </c>
      <c r="K23" s="4" t="s">
        <v>38</v>
      </c>
      <c r="L23" s="129" t="s">
        <v>191</v>
      </c>
      <c r="P23" s="129" t="s">
        <v>190</v>
      </c>
      <c r="S23" s="123">
        <v>4500000</v>
      </c>
      <c r="T23" s="123">
        <v>5925825</v>
      </c>
      <c r="U23" s="122">
        <v>43055</v>
      </c>
      <c r="V23" s="122">
        <v>43055.614386574074</v>
      </c>
      <c r="W23" s="4" t="s">
        <v>169</v>
      </c>
      <c r="AB23" s="128">
        <v>7514286</v>
      </c>
      <c r="AC23" s="4" t="s">
        <v>1</v>
      </c>
      <c r="AD23" s="4" t="s">
        <v>9</v>
      </c>
      <c r="AE23" s="128">
        <v>6809502</v>
      </c>
      <c r="AF23" s="4" t="s">
        <v>22</v>
      </c>
      <c r="AG23" s="4" t="s">
        <v>34</v>
      </c>
      <c r="AH23" s="4" t="s">
        <v>20</v>
      </c>
      <c r="AK23" s="4" t="s">
        <v>33</v>
      </c>
      <c r="AL23" s="4" t="s">
        <v>20</v>
      </c>
      <c r="AM23" s="4" t="s">
        <v>33</v>
      </c>
      <c r="AS23" s="4" t="s">
        <v>173</v>
      </c>
      <c r="AU23" s="4" t="s">
        <v>172</v>
      </c>
      <c r="AY23" s="4" t="s">
        <v>72</v>
      </c>
      <c r="AZ23" s="4" t="s">
        <v>188</v>
      </c>
      <c r="BA23" s="4" t="s">
        <v>188</v>
      </c>
      <c r="BB23" s="4" t="s">
        <v>187</v>
      </c>
      <c r="BC23" s="4" t="s">
        <v>184</v>
      </c>
      <c r="BE23" s="4" t="s">
        <v>183</v>
      </c>
      <c r="BF23" s="4" t="s">
        <v>186</v>
      </c>
      <c r="BG23" s="4" t="s">
        <v>186</v>
      </c>
      <c r="BH23" s="4" t="s">
        <v>185</v>
      </c>
      <c r="BI23" s="4" t="s">
        <v>184</v>
      </c>
      <c r="BK23" s="4" t="s">
        <v>183</v>
      </c>
      <c r="BR23" s="4" t="s">
        <v>169</v>
      </c>
      <c r="BS23" s="4" t="s">
        <v>168</v>
      </c>
      <c r="BT23" s="4" t="s">
        <v>167</v>
      </c>
      <c r="BU23" s="4" t="s">
        <v>166</v>
      </c>
      <c r="BV23" s="4" t="s">
        <v>165</v>
      </c>
      <c r="BW23" s="4" t="s">
        <v>164</v>
      </c>
      <c r="BX23" s="128">
        <v>28854214</v>
      </c>
      <c r="BY23" s="4" t="s">
        <v>9</v>
      </c>
      <c r="CB23" s="4" t="s">
        <v>23</v>
      </c>
      <c r="CC23" s="4" t="s">
        <v>22</v>
      </c>
      <c r="CG23" s="4" t="s">
        <v>21</v>
      </c>
      <c r="CH23" s="4" t="s">
        <v>1</v>
      </c>
    </row>
    <row r="24" spans="1:86">
      <c r="A24" s="4" t="str">
        <f t="shared" si="0"/>
        <v>7514221:291,911</v>
      </c>
      <c r="B24" s="4" t="str">
        <f t="shared" si="1"/>
        <v>7514221:11/16/2017</v>
      </c>
      <c r="C24" s="4" t="str">
        <f t="shared" si="2"/>
        <v>7514221:13174174</v>
      </c>
      <c r="D24" s="4" t="str">
        <f t="shared" si="3"/>
        <v>7514221:28853719</v>
      </c>
      <c r="E24" s="4" t="str">
        <f t="shared" si="4"/>
        <v>7514221:TEWS AIG, GRACE</v>
      </c>
      <c r="F24" s="4" t="str">
        <f t="shared" si="5"/>
        <v>7514221:STEENHUISEN AIG, ERIC</v>
      </c>
      <c r="G24" s="122">
        <v>43055</v>
      </c>
      <c r="H24" s="122">
        <v>43055.604768518519</v>
      </c>
      <c r="I24" s="125">
        <v>9976775</v>
      </c>
      <c r="J24" s="4" t="s">
        <v>214</v>
      </c>
      <c r="K24" s="4" t="s">
        <v>38</v>
      </c>
      <c r="L24" s="129" t="s">
        <v>16</v>
      </c>
      <c r="P24" s="129" t="s">
        <v>213</v>
      </c>
      <c r="S24" s="123">
        <v>291911.17</v>
      </c>
      <c r="T24" s="123">
        <v>384403.22421449999</v>
      </c>
      <c r="U24" s="122">
        <v>43055</v>
      </c>
      <c r="V24" s="122">
        <v>43055.604768518519</v>
      </c>
      <c r="Y24" s="4" t="s">
        <v>212</v>
      </c>
      <c r="AB24" s="128">
        <v>7514221</v>
      </c>
      <c r="AC24" s="4" t="s">
        <v>1</v>
      </c>
      <c r="AD24" s="4" t="s">
        <v>9</v>
      </c>
      <c r="AF24" s="4" t="s">
        <v>22</v>
      </c>
      <c r="AG24" s="4" t="s">
        <v>34</v>
      </c>
      <c r="AH24" s="4" t="s">
        <v>20</v>
      </c>
      <c r="AK24" s="4" t="s">
        <v>33</v>
      </c>
      <c r="AL24" s="4" t="s">
        <v>20</v>
      </c>
      <c r="AM24" s="4" t="s">
        <v>33</v>
      </c>
      <c r="AS24" s="4" t="s">
        <v>63</v>
      </c>
      <c r="AU24" s="4" t="s">
        <v>31</v>
      </c>
      <c r="AZ24" s="4" t="s">
        <v>212</v>
      </c>
      <c r="BA24" s="4" t="s">
        <v>212</v>
      </c>
      <c r="BF24" s="4" t="s">
        <v>211</v>
      </c>
      <c r="BG24" s="4" t="s">
        <v>211</v>
      </c>
      <c r="BH24" s="4" t="s">
        <v>210</v>
      </c>
      <c r="BI24" s="4" t="s">
        <v>184</v>
      </c>
      <c r="BK24" s="4" t="s">
        <v>183</v>
      </c>
      <c r="BR24" s="4" t="s">
        <v>27</v>
      </c>
      <c r="BS24" s="4" t="s">
        <v>26</v>
      </c>
      <c r="BT24" s="4" t="s">
        <v>0</v>
      </c>
      <c r="BU24" s="4" t="s">
        <v>4</v>
      </c>
      <c r="BV24" s="4" t="s">
        <v>25</v>
      </c>
      <c r="BW24" s="4" t="s">
        <v>24</v>
      </c>
      <c r="BX24" s="128">
        <v>28853719</v>
      </c>
      <c r="BY24" s="4" t="s">
        <v>9</v>
      </c>
      <c r="CB24" s="4" t="s">
        <v>23</v>
      </c>
      <c r="CC24" s="4" t="s">
        <v>22</v>
      </c>
      <c r="CG24" s="4" t="s">
        <v>21</v>
      </c>
      <c r="CH24" s="4" t="s">
        <v>1</v>
      </c>
    </row>
    <row r="25" spans="1:86">
      <c r="A25" s="4" t="str">
        <f t="shared" si="0"/>
        <v>7514552:624,079,500</v>
      </c>
      <c r="B25" s="4" t="str">
        <f t="shared" si="1"/>
        <v>7514552:11/17/2017</v>
      </c>
      <c r="C25" s="4" t="str">
        <f t="shared" si="2"/>
        <v>7514552:2607653920</v>
      </c>
      <c r="D25" s="4" t="str">
        <f t="shared" si="3"/>
        <v>7514552:28856265</v>
      </c>
      <c r="E25" s="4" t="str">
        <f t="shared" si="4"/>
        <v>7514552:TEWS AIG, GRACE</v>
      </c>
      <c r="F25" s="4" t="str">
        <f t="shared" si="5"/>
        <v>7514552:STEENHUISEN AIG, ERIC</v>
      </c>
      <c r="G25" s="122">
        <v>43055</v>
      </c>
      <c r="H25" s="122">
        <v>43055.751655092594</v>
      </c>
      <c r="I25" s="125">
        <v>9978057</v>
      </c>
      <c r="J25" s="4" t="s">
        <v>67</v>
      </c>
      <c r="K25" s="4" t="s">
        <v>38</v>
      </c>
      <c r="L25" s="129" t="s">
        <v>66</v>
      </c>
      <c r="P25" s="129" t="s">
        <v>15</v>
      </c>
      <c r="S25" s="123">
        <v>624079500</v>
      </c>
      <c r="T25" s="123">
        <v>5529344.3700000001</v>
      </c>
      <c r="U25" s="122">
        <v>43056</v>
      </c>
      <c r="V25" s="122">
        <v>43055.751655092594</v>
      </c>
      <c r="W25" s="4" t="s">
        <v>65</v>
      </c>
      <c r="AB25" s="128">
        <v>7514552</v>
      </c>
      <c r="AC25" s="4" t="s">
        <v>1</v>
      </c>
      <c r="AD25" s="4" t="s">
        <v>11</v>
      </c>
      <c r="AF25" s="4" t="s">
        <v>23</v>
      </c>
      <c r="AG25" s="4" t="s">
        <v>64</v>
      </c>
      <c r="AH25" s="4" t="s">
        <v>20</v>
      </c>
      <c r="AK25" s="4" t="s">
        <v>33</v>
      </c>
      <c r="AL25" s="4" t="s">
        <v>48</v>
      </c>
      <c r="AM25" s="4" t="s">
        <v>33</v>
      </c>
      <c r="AS25" s="4" t="s">
        <v>63</v>
      </c>
      <c r="AU25" s="4" t="s">
        <v>31</v>
      </c>
      <c r="AY25" s="4" t="s">
        <v>62</v>
      </c>
      <c r="AZ25" s="4" t="s">
        <v>61</v>
      </c>
      <c r="BA25" s="4" t="s">
        <v>61</v>
      </c>
      <c r="BC25" s="4" t="s">
        <v>60</v>
      </c>
      <c r="BE25" s="4" t="s">
        <v>59</v>
      </c>
      <c r="BF25" s="4" t="s">
        <v>58</v>
      </c>
      <c r="BG25" s="4" t="s">
        <v>58</v>
      </c>
      <c r="BH25" s="4" t="s">
        <v>57</v>
      </c>
      <c r="BI25" s="4" t="s">
        <v>56</v>
      </c>
      <c r="BK25" s="4" t="s">
        <v>55</v>
      </c>
      <c r="BR25" s="4" t="s">
        <v>44</v>
      </c>
      <c r="BS25" s="4" t="s">
        <v>43</v>
      </c>
      <c r="BT25" s="4" t="s">
        <v>0</v>
      </c>
      <c r="BU25" s="4" t="s">
        <v>4</v>
      </c>
      <c r="BV25" s="4" t="s">
        <v>42</v>
      </c>
      <c r="BW25" s="4" t="s">
        <v>41</v>
      </c>
      <c r="BX25" s="128">
        <v>28856265</v>
      </c>
      <c r="BY25" s="4" t="s">
        <v>11</v>
      </c>
      <c r="CB25" s="4" t="s">
        <v>22</v>
      </c>
      <c r="CC25" s="4" t="s">
        <v>22</v>
      </c>
      <c r="CG25" s="4" t="s">
        <v>21</v>
      </c>
      <c r="CH25" s="4" t="s">
        <v>1</v>
      </c>
    </row>
    <row r="26" spans="1:86">
      <c r="A26" s="4" t="str">
        <f t="shared" si="0"/>
        <v>7514284:9,000,000</v>
      </c>
      <c r="B26" s="4" t="str">
        <f t="shared" si="1"/>
        <v>7514284:11/16/2017</v>
      </c>
      <c r="C26" s="4" t="str">
        <f t="shared" si="2"/>
        <v>7514284:3111598</v>
      </c>
      <c r="D26" s="4" t="str">
        <f t="shared" si="3"/>
        <v>7514284:28854213</v>
      </c>
      <c r="E26" s="4" t="str">
        <f t="shared" si="4"/>
        <v>7514284:PAYNE AIG, LISA</v>
      </c>
      <c r="F26" s="4" t="str">
        <f t="shared" si="5"/>
        <v>7514284:SOLIDA AIG, LUCA</v>
      </c>
      <c r="G26" s="122">
        <v>43055</v>
      </c>
      <c r="H26" s="122">
        <v>43055.614259259259</v>
      </c>
      <c r="I26" s="125">
        <v>9976818</v>
      </c>
      <c r="J26" s="4" t="s">
        <v>194</v>
      </c>
      <c r="K26" s="4" t="s">
        <v>38</v>
      </c>
      <c r="L26" s="129" t="s">
        <v>176</v>
      </c>
      <c r="P26" s="129" t="s">
        <v>175</v>
      </c>
      <c r="S26" s="123">
        <v>9000000</v>
      </c>
      <c r="T26" s="123">
        <v>9000000</v>
      </c>
      <c r="U26" s="122">
        <v>43055</v>
      </c>
      <c r="V26" s="122">
        <v>43055.614259259259</v>
      </c>
      <c r="W26" s="4" t="s">
        <v>169</v>
      </c>
      <c r="AB26" s="128">
        <v>7514284</v>
      </c>
      <c r="AC26" s="4" t="s">
        <v>1</v>
      </c>
      <c r="AD26" s="4" t="s">
        <v>3</v>
      </c>
      <c r="AE26" s="128">
        <v>6809472</v>
      </c>
      <c r="AF26" s="4" t="s">
        <v>22</v>
      </c>
      <c r="AG26" s="4" t="s">
        <v>34</v>
      </c>
      <c r="AH26" s="4" t="s">
        <v>20</v>
      </c>
      <c r="AK26" s="4" t="s">
        <v>33</v>
      </c>
      <c r="AL26" s="4" t="s">
        <v>20</v>
      </c>
      <c r="AM26" s="4" t="s">
        <v>33</v>
      </c>
      <c r="AS26" s="4" t="s">
        <v>173</v>
      </c>
      <c r="AU26" s="4" t="s">
        <v>172</v>
      </c>
      <c r="AY26" s="4" t="s">
        <v>72</v>
      </c>
      <c r="AZ26" s="4" t="s">
        <v>171</v>
      </c>
      <c r="BA26" s="4" t="s">
        <v>171</v>
      </c>
      <c r="BB26" s="4" t="s">
        <v>170</v>
      </c>
      <c r="BC26" s="4" t="s">
        <v>101</v>
      </c>
      <c r="BE26" s="4" t="s">
        <v>59</v>
      </c>
      <c r="BF26" s="4" t="s">
        <v>110</v>
      </c>
      <c r="BG26" s="4" t="s">
        <v>110</v>
      </c>
      <c r="BR26" s="4" t="s">
        <v>169</v>
      </c>
      <c r="BS26" s="4" t="s">
        <v>168</v>
      </c>
      <c r="BT26" s="4" t="s">
        <v>167</v>
      </c>
      <c r="BU26" s="4" t="s">
        <v>166</v>
      </c>
      <c r="BV26" s="4" t="s">
        <v>165</v>
      </c>
      <c r="BW26" s="4" t="s">
        <v>164</v>
      </c>
      <c r="BX26" s="128">
        <v>28854213</v>
      </c>
      <c r="BY26" s="4" t="s">
        <v>3</v>
      </c>
      <c r="CB26" s="4" t="s">
        <v>23</v>
      </c>
      <c r="CC26" s="4" t="s">
        <v>22</v>
      </c>
      <c r="CG26" s="4" t="s">
        <v>21</v>
      </c>
      <c r="CH26" s="4" t="s">
        <v>1</v>
      </c>
    </row>
    <row r="27" spans="1:86">
      <c r="A27" s="4" t="str">
        <f t="shared" si="0"/>
        <v>7514230:5,390,000</v>
      </c>
      <c r="B27" s="4" t="str">
        <f t="shared" si="1"/>
        <v>7514230:11/16/2017</v>
      </c>
      <c r="C27" s="4" t="str">
        <f t="shared" si="2"/>
        <v>7514230:30897541</v>
      </c>
      <c r="D27" s="4" t="str">
        <f t="shared" si="3"/>
        <v>7514230:28856917</v>
      </c>
      <c r="E27" s="4" t="str">
        <f t="shared" si="4"/>
        <v>7514230:TEWS AIG, GRACE</v>
      </c>
      <c r="F27" s="4" t="str">
        <f t="shared" si="5"/>
        <v>7514230:FRENKEL, LUCIANA</v>
      </c>
      <c r="G27" s="122">
        <v>43055</v>
      </c>
      <c r="H27" s="122">
        <v>43055.789872685185</v>
      </c>
      <c r="I27" s="125">
        <v>9985141</v>
      </c>
      <c r="J27" s="4" t="s">
        <v>1073</v>
      </c>
      <c r="K27" s="4" t="s">
        <v>38</v>
      </c>
      <c r="L27" s="129" t="s">
        <v>37</v>
      </c>
      <c r="P27" s="129" t="s">
        <v>341</v>
      </c>
      <c r="S27" s="123">
        <v>5390000</v>
      </c>
      <c r="T27" s="123">
        <v>5390000</v>
      </c>
      <c r="U27" s="122">
        <v>43055</v>
      </c>
      <c r="V27" s="122">
        <v>43055.789872685185</v>
      </c>
      <c r="Y27" s="4" t="s">
        <v>339</v>
      </c>
      <c r="AB27" s="128">
        <v>7514230</v>
      </c>
      <c r="AC27" s="4" t="s">
        <v>1</v>
      </c>
      <c r="AD27" s="4" t="s">
        <v>3</v>
      </c>
      <c r="AF27" s="4" t="s">
        <v>22</v>
      </c>
      <c r="AG27" s="4" t="s">
        <v>34</v>
      </c>
      <c r="AH27" s="4" t="s">
        <v>20</v>
      </c>
      <c r="AK27" s="4" t="s">
        <v>33</v>
      </c>
      <c r="AL27" s="4" t="s">
        <v>20</v>
      </c>
      <c r="AM27" s="4" t="s">
        <v>33</v>
      </c>
      <c r="AS27" s="4" t="s">
        <v>32</v>
      </c>
      <c r="AU27" s="4" t="s">
        <v>31</v>
      </c>
      <c r="AZ27" s="4" t="s">
        <v>339</v>
      </c>
      <c r="BA27" s="4" t="s">
        <v>339</v>
      </c>
      <c r="BF27" s="4" t="s">
        <v>159</v>
      </c>
      <c r="BG27" s="4" t="s">
        <v>159</v>
      </c>
      <c r="BR27" s="4" t="s">
        <v>27</v>
      </c>
      <c r="BS27" s="4" t="s">
        <v>26</v>
      </c>
      <c r="BT27" s="4" t="s">
        <v>0</v>
      </c>
      <c r="BU27" s="4" t="s">
        <v>4</v>
      </c>
      <c r="BV27" s="4" t="s">
        <v>25</v>
      </c>
      <c r="BW27" s="4" t="s">
        <v>24</v>
      </c>
      <c r="BX27" s="128">
        <v>28856917</v>
      </c>
      <c r="BY27" s="4" t="s">
        <v>3</v>
      </c>
      <c r="CB27" s="4" t="s">
        <v>23</v>
      </c>
      <c r="CC27" s="4" t="s">
        <v>22</v>
      </c>
      <c r="CG27" s="4" t="s">
        <v>21</v>
      </c>
      <c r="CH27" s="4" t="s">
        <v>1</v>
      </c>
    </row>
    <row r="28" spans="1:86">
      <c r="A28" s="4" t="str">
        <f t="shared" si="0"/>
        <v>7511357:4,140,000</v>
      </c>
      <c r="B28" s="4" t="str">
        <f t="shared" si="1"/>
        <v>7511357:11/16/2017</v>
      </c>
      <c r="C28" s="4" t="str">
        <f t="shared" si="2"/>
        <v>7511357:30897541</v>
      </c>
      <c r="D28" s="4" t="str">
        <f t="shared" si="3"/>
        <v>7511357:28856918</v>
      </c>
      <c r="E28" s="4" t="str">
        <f t="shared" si="4"/>
        <v>7511357:TEWS AIG, GRACE</v>
      </c>
      <c r="F28" s="4" t="str">
        <f t="shared" si="5"/>
        <v>7511357:FRENKEL, LUCIANA</v>
      </c>
      <c r="G28" s="122">
        <v>43055</v>
      </c>
      <c r="H28" s="122">
        <v>43055.789907407408</v>
      </c>
      <c r="I28" s="125">
        <v>9985142</v>
      </c>
      <c r="J28" s="4" t="s">
        <v>1072</v>
      </c>
      <c r="K28" s="4" t="s">
        <v>38</v>
      </c>
      <c r="L28" s="129" t="s">
        <v>37</v>
      </c>
      <c r="P28" s="129" t="s">
        <v>1071</v>
      </c>
      <c r="S28" s="123">
        <v>4140000</v>
      </c>
      <c r="T28" s="123">
        <v>4140000</v>
      </c>
      <c r="U28" s="122">
        <v>43055</v>
      </c>
      <c r="V28" s="122">
        <v>43055.789907407408</v>
      </c>
      <c r="Y28" s="4" t="s">
        <v>1070</v>
      </c>
      <c r="AB28" s="128">
        <v>7511357</v>
      </c>
      <c r="AC28" s="4" t="s">
        <v>1</v>
      </c>
      <c r="AD28" s="4" t="s">
        <v>3</v>
      </c>
      <c r="AF28" s="4" t="s">
        <v>22</v>
      </c>
      <c r="AG28" s="4" t="s">
        <v>34</v>
      </c>
      <c r="AH28" s="4" t="s">
        <v>20</v>
      </c>
      <c r="AK28" s="4" t="s">
        <v>33</v>
      </c>
      <c r="AL28" s="4" t="s">
        <v>20</v>
      </c>
      <c r="AM28" s="4" t="s">
        <v>33</v>
      </c>
      <c r="AS28" s="4" t="s">
        <v>32</v>
      </c>
      <c r="AU28" s="4" t="s">
        <v>31</v>
      </c>
      <c r="AZ28" s="4" t="s">
        <v>1070</v>
      </c>
      <c r="BA28" s="4" t="s">
        <v>1070</v>
      </c>
      <c r="BF28" s="4" t="s">
        <v>837</v>
      </c>
      <c r="BG28" s="4" t="s">
        <v>837</v>
      </c>
      <c r="BR28" s="4" t="s">
        <v>27</v>
      </c>
      <c r="BS28" s="4" t="s">
        <v>26</v>
      </c>
      <c r="BT28" s="4" t="s">
        <v>0</v>
      </c>
      <c r="BU28" s="4" t="s">
        <v>4</v>
      </c>
      <c r="BV28" s="4" t="s">
        <v>25</v>
      </c>
      <c r="BW28" s="4" t="s">
        <v>24</v>
      </c>
      <c r="BX28" s="128">
        <v>28856918</v>
      </c>
      <c r="BY28" s="4" t="s">
        <v>3</v>
      </c>
      <c r="CB28" s="4" t="s">
        <v>23</v>
      </c>
      <c r="CC28" s="4" t="s">
        <v>22</v>
      </c>
      <c r="CG28" s="4" t="s">
        <v>21</v>
      </c>
      <c r="CH28" s="4" t="s">
        <v>1</v>
      </c>
    </row>
    <row r="29" spans="1:86">
      <c r="A29" s="4" t="str">
        <f t="shared" si="0"/>
        <v>7514102:2,598,731</v>
      </c>
      <c r="B29" s="4" t="str">
        <f t="shared" si="1"/>
        <v>7514102:11/16/2017</v>
      </c>
      <c r="C29" s="4" t="str">
        <f t="shared" si="2"/>
        <v>7514102:30897541</v>
      </c>
      <c r="D29" s="4" t="str">
        <f t="shared" si="3"/>
        <v>7514102:28856920</v>
      </c>
      <c r="E29" s="4" t="str">
        <f t="shared" si="4"/>
        <v>7514102:TEWS AIG, GRACE</v>
      </c>
      <c r="F29" s="4" t="str">
        <f t="shared" si="5"/>
        <v>7514102:FRENKEL, LUCIANA</v>
      </c>
      <c r="G29" s="122">
        <v>43055</v>
      </c>
      <c r="H29" s="122">
        <v>43055.789976851855</v>
      </c>
      <c r="I29" s="125">
        <v>9985144</v>
      </c>
      <c r="J29" s="4" t="s">
        <v>1069</v>
      </c>
      <c r="K29" s="4" t="s">
        <v>38</v>
      </c>
      <c r="L29" s="129" t="s">
        <v>37</v>
      </c>
      <c r="P29" s="129" t="s">
        <v>113</v>
      </c>
      <c r="Q29" s="4" t="s">
        <v>1068</v>
      </c>
      <c r="S29" s="123">
        <v>2598731.41</v>
      </c>
      <c r="T29" s="123">
        <v>2598731.41</v>
      </c>
      <c r="U29" s="122">
        <v>43055</v>
      </c>
      <c r="V29" s="122">
        <v>43055.789976851855</v>
      </c>
      <c r="Y29" s="4" t="s">
        <v>111</v>
      </c>
      <c r="Z29" s="122">
        <v>43055.875</v>
      </c>
      <c r="AB29" s="128">
        <v>7514102</v>
      </c>
      <c r="AC29" s="4" t="s">
        <v>1</v>
      </c>
      <c r="AD29" s="4" t="s">
        <v>3</v>
      </c>
      <c r="AF29" s="4" t="s">
        <v>23</v>
      </c>
      <c r="AG29" s="4" t="s">
        <v>34</v>
      </c>
      <c r="AH29" s="4" t="s">
        <v>20</v>
      </c>
      <c r="AK29" s="4" t="s">
        <v>33</v>
      </c>
      <c r="AL29" s="4" t="s">
        <v>48</v>
      </c>
      <c r="AM29" s="4" t="s">
        <v>33</v>
      </c>
      <c r="AS29" s="4" t="s">
        <v>32</v>
      </c>
      <c r="AU29" s="4" t="s">
        <v>31</v>
      </c>
      <c r="AZ29" s="4" t="s">
        <v>111</v>
      </c>
      <c r="BA29" s="4" t="s">
        <v>111</v>
      </c>
      <c r="BF29" s="4" t="s">
        <v>110</v>
      </c>
      <c r="BG29" s="4" t="s">
        <v>110</v>
      </c>
      <c r="BR29" s="4" t="s">
        <v>27</v>
      </c>
      <c r="BS29" s="4" t="s">
        <v>26</v>
      </c>
      <c r="BT29" s="4" t="s">
        <v>0</v>
      </c>
      <c r="BU29" s="4" t="s">
        <v>4</v>
      </c>
      <c r="BV29" s="4" t="s">
        <v>25</v>
      </c>
      <c r="BW29" s="4" t="s">
        <v>24</v>
      </c>
      <c r="BX29" s="128">
        <v>28856920</v>
      </c>
      <c r="BY29" s="4" t="s">
        <v>3</v>
      </c>
      <c r="CB29" s="4" t="s">
        <v>22</v>
      </c>
      <c r="CC29" s="4" t="s">
        <v>23</v>
      </c>
      <c r="CF29" s="123">
        <v>104344</v>
      </c>
      <c r="CG29" s="4" t="s">
        <v>109</v>
      </c>
      <c r="CH29" s="4" t="s">
        <v>1</v>
      </c>
    </row>
    <row r="30" spans="1:86">
      <c r="A30" s="4" t="str">
        <f t="shared" si="0"/>
        <v>7514097:41,623,514</v>
      </c>
      <c r="B30" s="4" t="str">
        <f t="shared" si="1"/>
        <v>7514097:11/16/2017</v>
      </c>
      <c r="C30" s="4" t="str">
        <f t="shared" si="2"/>
        <v>7514097:30897541</v>
      </c>
      <c r="D30" s="4" t="str">
        <f t="shared" si="3"/>
        <v>7514097:28856916</v>
      </c>
      <c r="E30" s="4" t="str">
        <f t="shared" si="4"/>
        <v>7514097:TEWS AIG, GRACE</v>
      </c>
      <c r="F30" s="4" t="str">
        <f t="shared" si="5"/>
        <v>7514097:FRENKEL, LUCIANA</v>
      </c>
      <c r="G30" s="122">
        <v>43055</v>
      </c>
      <c r="H30" s="122">
        <v>43055.789837962962</v>
      </c>
      <c r="I30" s="125">
        <v>9985140</v>
      </c>
      <c r="J30" s="4" t="s">
        <v>1067</v>
      </c>
      <c r="K30" s="4" t="s">
        <v>38</v>
      </c>
      <c r="L30" s="129" t="s">
        <v>37</v>
      </c>
      <c r="P30" s="129" t="s">
        <v>113</v>
      </c>
      <c r="Q30" s="4" t="s">
        <v>343</v>
      </c>
      <c r="S30" s="123">
        <v>41623513.5</v>
      </c>
      <c r="T30" s="123">
        <v>41623513.5</v>
      </c>
      <c r="U30" s="122">
        <v>43055</v>
      </c>
      <c r="V30" s="122">
        <v>43055.789837962962</v>
      </c>
      <c r="Y30" s="4" t="s">
        <v>1066</v>
      </c>
      <c r="Z30" s="122">
        <v>43055.875</v>
      </c>
      <c r="AB30" s="128">
        <v>7514097</v>
      </c>
      <c r="AC30" s="4" t="s">
        <v>1</v>
      </c>
      <c r="AD30" s="4" t="s">
        <v>3</v>
      </c>
      <c r="AF30" s="4" t="s">
        <v>23</v>
      </c>
      <c r="AG30" s="4" t="s">
        <v>34</v>
      </c>
      <c r="AH30" s="4" t="s">
        <v>20</v>
      </c>
      <c r="AK30" s="4" t="s">
        <v>33</v>
      </c>
      <c r="AL30" s="4" t="s">
        <v>48</v>
      </c>
      <c r="AM30" s="4" t="s">
        <v>33</v>
      </c>
      <c r="AS30" s="4" t="s">
        <v>32</v>
      </c>
      <c r="AU30" s="4" t="s">
        <v>31</v>
      </c>
      <c r="AZ30" s="4" t="s">
        <v>1065</v>
      </c>
      <c r="BA30" s="4" t="s">
        <v>1065</v>
      </c>
      <c r="BB30" s="4" t="s">
        <v>1064</v>
      </c>
      <c r="BF30" s="4" t="s">
        <v>388</v>
      </c>
      <c r="BG30" s="4" t="s">
        <v>388</v>
      </c>
      <c r="BH30" s="4" t="s">
        <v>387</v>
      </c>
      <c r="BI30" s="4" t="s">
        <v>101</v>
      </c>
      <c r="BK30" s="4" t="s">
        <v>59</v>
      </c>
      <c r="BR30" s="4" t="s">
        <v>27</v>
      </c>
      <c r="BS30" s="4" t="s">
        <v>26</v>
      </c>
      <c r="BT30" s="4" t="s">
        <v>0</v>
      </c>
      <c r="BU30" s="4" t="s">
        <v>4</v>
      </c>
      <c r="BV30" s="4" t="s">
        <v>25</v>
      </c>
      <c r="BW30" s="4" t="s">
        <v>24</v>
      </c>
      <c r="BX30" s="128">
        <v>28856916</v>
      </c>
      <c r="BY30" s="4" t="s">
        <v>3</v>
      </c>
      <c r="CB30" s="4" t="s">
        <v>22</v>
      </c>
      <c r="CC30" s="4" t="s">
        <v>23</v>
      </c>
      <c r="CF30" s="123">
        <v>104343</v>
      </c>
      <c r="CG30" s="4" t="s">
        <v>109</v>
      </c>
      <c r="CH30" s="4" t="s">
        <v>1</v>
      </c>
    </row>
    <row r="31" spans="1:86">
      <c r="A31" s="4" t="str">
        <f t="shared" si="0"/>
        <v>7511361:1,650,000</v>
      </c>
      <c r="B31" s="4" t="str">
        <f t="shared" si="1"/>
        <v>7511361:11/16/2017</v>
      </c>
      <c r="C31" s="4" t="str">
        <f t="shared" si="2"/>
        <v>7511361:30897541</v>
      </c>
      <c r="D31" s="4" t="str">
        <f t="shared" si="3"/>
        <v>7511361:28856925</v>
      </c>
      <c r="E31" s="4" t="str">
        <f t="shared" si="4"/>
        <v>7511361:TEWS AIG, GRACE</v>
      </c>
      <c r="F31" s="4" t="str">
        <f t="shared" si="5"/>
        <v>7511361:FRENKEL, LUCIANA</v>
      </c>
      <c r="G31" s="122">
        <v>43055</v>
      </c>
      <c r="H31" s="122">
        <v>43055.790081018517</v>
      </c>
      <c r="I31" s="125">
        <v>9985147</v>
      </c>
      <c r="J31" s="4" t="s">
        <v>1063</v>
      </c>
      <c r="K31" s="4" t="s">
        <v>38</v>
      </c>
      <c r="L31" s="129" t="s">
        <v>37</v>
      </c>
      <c r="P31" s="129" t="s">
        <v>1062</v>
      </c>
      <c r="S31" s="123">
        <v>1650000</v>
      </c>
      <c r="T31" s="123">
        <v>1650000</v>
      </c>
      <c r="U31" s="122">
        <v>43055</v>
      </c>
      <c r="V31" s="122">
        <v>43055.790081018517</v>
      </c>
      <c r="AB31" s="128">
        <v>7511361</v>
      </c>
      <c r="AC31" s="4" t="s">
        <v>1</v>
      </c>
      <c r="AD31" s="4" t="s">
        <v>3</v>
      </c>
      <c r="AF31" s="4" t="s">
        <v>22</v>
      </c>
      <c r="AG31" s="4" t="s">
        <v>34</v>
      </c>
      <c r="AH31" s="4" t="s">
        <v>20</v>
      </c>
      <c r="AK31" s="4" t="s">
        <v>33</v>
      </c>
      <c r="AL31" s="4" t="s">
        <v>20</v>
      </c>
      <c r="AM31" s="4" t="s">
        <v>33</v>
      </c>
      <c r="AS31" s="4" t="s">
        <v>32</v>
      </c>
      <c r="AU31" s="4" t="s">
        <v>31</v>
      </c>
      <c r="AZ31" s="4" t="s">
        <v>1061</v>
      </c>
      <c r="BA31" s="4" t="s">
        <v>1061</v>
      </c>
      <c r="BB31" s="4" t="s">
        <v>1060</v>
      </c>
      <c r="BC31" s="4" t="s">
        <v>1059</v>
      </c>
      <c r="BE31" s="4" t="s">
        <v>268</v>
      </c>
      <c r="BF31" s="4" t="s">
        <v>1058</v>
      </c>
      <c r="BG31" s="4" t="s">
        <v>1058</v>
      </c>
      <c r="BR31" s="4" t="s">
        <v>27</v>
      </c>
      <c r="BS31" s="4" t="s">
        <v>26</v>
      </c>
      <c r="BT31" s="4" t="s">
        <v>0</v>
      </c>
      <c r="BU31" s="4" t="s">
        <v>4</v>
      </c>
      <c r="BV31" s="4" t="s">
        <v>25</v>
      </c>
      <c r="BW31" s="4" t="s">
        <v>24</v>
      </c>
      <c r="BX31" s="128">
        <v>28856925</v>
      </c>
      <c r="BY31" s="4" t="s">
        <v>3</v>
      </c>
      <c r="CB31" s="4" t="s">
        <v>23</v>
      </c>
      <c r="CC31" s="4" t="s">
        <v>22</v>
      </c>
      <c r="CG31" s="4" t="s">
        <v>21</v>
      </c>
      <c r="CH31" s="4" t="s">
        <v>1</v>
      </c>
    </row>
    <row r="32" spans="1:86">
      <c r="A32" s="4" t="str">
        <f t="shared" si="0"/>
        <v>7514450:1,427,314</v>
      </c>
      <c r="B32" s="4" t="str">
        <f t="shared" si="1"/>
        <v>7514450:11/16/2017</v>
      </c>
      <c r="C32" s="4" t="str">
        <f t="shared" si="2"/>
        <v>7514450:30897541</v>
      </c>
      <c r="D32" s="4" t="str">
        <f t="shared" si="3"/>
        <v>7514450:28856926</v>
      </c>
      <c r="E32" s="4" t="str">
        <f t="shared" si="4"/>
        <v>7514450:TEWS AIG, GRACE</v>
      </c>
      <c r="F32" s="4" t="str">
        <f t="shared" si="5"/>
        <v>7514450:FRENKEL, LUCIANA</v>
      </c>
      <c r="G32" s="122">
        <v>43055</v>
      </c>
      <c r="H32" s="122">
        <v>43055.79011574074</v>
      </c>
      <c r="I32" s="125">
        <v>9985148</v>
      </c>
      <c r="J32" s="4" t="s">
        <v>1057</v>
      </c>
      <c r="K32" s="4" t="s">
        <v>38</v>
      </c>
      <c r="L32" s="129" t="s">
        <v>37</v>
      </c>
      <c r="P32" s="129" t="s">
        <v>1056</v>
      </c>
      <c r="S32" s="123">
        <v>1427314.25</v>
      </c>
      <c r="T32" s="123">
        <v>1427314.25</v>
      </c>
      <c r="U32" s="122">
        <v>43055</v>
      </c>
      <c r="V32" s="122">
        <v>43055.79011574074</v>
      </c>
      <c r="W32" s="4" t="s">
        <v>27</v>
      </c>
      <c r="AB32" s="128">
        <v>7514450</v>
      </c>
      <c r="AC32" s="4" t="s">
        <v>1</v>
      </c>
      <c r="AD32" s="4" t="s">
        <v>3</v>
      </c>
      <c r="AF32" s="4" t="s">
        <v>22</v>
      </c>
      <c r="AG32" s="4" t="s">
        <v>34</v>
      </c>
      <c r="AH32" s="4" t="s">
        <v>20</v>
      </c>
      <c r="AK32" s="4" t="s">
        <v>33</v>
      </c>
      <c r="AL32" s="4" t="s">
        <v>20</v>
      </c>
      <c r="AM32" s="4" t="s">
        <v>33</v>
      </c>
      <c r="AS32" s="4" t="s">
        <v>32</v>
      </c>
      <c r="AU32" s="4" t="s">
        <v>31</v>
      </c>
      <c r="AZ32" s="4" t="s">
        <v>1055</v>
      </c>
      <c r="BA32" s="4" t="s">
        <v>1055</v>
      </c>
      <c r="BC32" s="4" t="s">
        <v>303</v>
      </c>
      <c r="BE32" s="4" t="s">
        <v>59</v>
      </c>
      <c r="BF32" s="4" t="s">
        <v>1054</v>
      </c>
      <c r="BG32" s="4" t="s">
        <v>1054</v>
      </c>
      <c r="BR32" s="4" t="s">
        <v>27</v>
      </c>
      <c r="BS32" s="4" t="s">
        <v>26</v>
      </c>
      <c r="BT32" s="4" t="s">
        <v>0</v>
      </c>
      <c r="BU32" s="4" t="s">
        <v>4</v>
      </c>
      <c r="BV32" s="4" t="s">
        <v>25</v>
      </c>
      <c r="BW32" s="4" t="s">
        <v>24</v>
      </c>
      <c r="BX32" s="128">
        <v>28856926</v>
      </c>
      <c r="BY32" s="4" t="s">
        <v>3</v>
      </c>
      <c r="CB32" s="4" t="s">
        <v>23</v>
      </c>
      <c r="CC32" s="4" t="s">
        <v>22</v>
      </c>
      <c r="CG32" s="4" t="s">
        <v>21</v>
      </c>
      <c r="CH32" s="4" t="s">
        <v>1</v>
      </c>
    </row>
    <row r="33" spans="1:86">
      <c r="A33" s="4" t="str">
        <f t="shared" si="0"/>
        <v>7514060:1,938,517</v>
      </c>
      <c r="B33" s="4" t="str">
        <f t="shared" si="1"/>
        <v>7514060:11/17/2017</v>
      </c>
      <c r="C33" s="4" t="str">
        <f t="shared" si="2"/>
        <v>7514060:921163AUD00001</v>
      </c>
      <c r="D33" s="4" t="str">
        <f t="shared" si="3"/>
        <v>7514060:28857543</v>
      </c>
      <c r="E33" s="4" t="str">
        <f t="shared" si="4"/>
        <v>7514060:ENG, KEITH</v>
      </c>
      <c r="F33" s="4" t="str">
        <f t="shared" si="5"/>
        <v>7514060:STEENHUISEN AIG, ERIC</v>
      </c>
      <c r="G33" s="122">
        <v>43055</v>
      </c>
      <c r="H33" s="122">
        <v>43055.835034722222</v>
      </c>
      <c r="I33" s="125">
        <v>9985229</v>
      </c>
      <c r="J33" s="4" t="s">
        <v>1053</v>
      </c>
      <c r="K33" s="4" t="s">
        <v>38</v>
      </c>
      <c r="L33" s="129" t="s">
        <v>578</v>
      </c>
      <c r="P33" s="129" t="s">
        <v>1052</v>
      </c>
      <c r="S33" s="123">
        <v>1938516.8</v>
      </c>
      <c r="T33" s="123">
        <v>1471140.39952</v>
      </c>
      <c r="U33" s="122">
        <v>43056</v>
      </c>
      <c r="V33" s="122">
        <v>43055.835034722222</v>
      </c>
      <c r="Y33" s="4" t="s">
        <v>1051</v>
      </c>
      <c r="AB33" s="128">
        <v>7514060</v>
      </c>
      <c r="AC33" s="4" t="s">
        <v>1</v>
      </c>
      <c r="AD33" s="4" t="s">
        <v>6</v>
      </c>
      <c r="AF33" s="4" t="s">
        <v>23</v>
      </c>
      <c r="AG33" s="4" t="s">
        <v>34</v>
      </c>
      <c r="AH33" s="4" t="s">
        <v>20</v>
      </c>
      <c r="AK33" s="4" t="s">
        <v>33</v>
      </c>
      <c r="AL33" s="4" t="s">
        <v>48</v>
      </c>
      <c r="AM33" s="4" t="s">
        <v>33</v>
      </c>
      <c r="AS33" s="4" t="s">
        <v>63</v>
      </c>
      <c r="AU33" s="4" t="s">
        <v>121</v>
      </c>
      <c r="AZ33" s="4" t="s">
        <v>1050</v>
      </c>
      <c r="BA33" s="4" t="s">
        <v>1050</v>
      </c>
      <c r="BB33" s="4" t="s">
        <v>1049</v>
      </c>
      <c r="BF33" s="4" t="s">
        <v>760</v>
      </c>
      <c r="BG33" s="4" t="s">
        <v>760</v>
      </c>
      <c r="BH33" s="4" t="s">
        <v>759</v>
      </c>
      <c r="BI33" s="4" t="s">
        <v>262</v>
      </c>
      <c r="BK33" s="4" t="s">
        <v>261</v>
      </c>
      <c r="BL33" s="4" t="s">
        <v>1048</v>
      </c>
      <c r="BM33" s="4" t="s">
        <v>1048</v>
      </c>
      <c r="BN33" s="4" t="s">
        <v>1047</v>
      </c>
      <c r="BO33" s="4" t="s">
        <v>275</v>
      </c>
      <c r="BQ33" s="4" t="s">
        <v>274</v>
      </c>
      <c r="BR33" s="4" t="s">
        <v>27</v>
      </c>
      <c r="BS33" s="4" t="s">
        <v>26</v>
      </c>
      <c r="BT33" s="4" t="s">
        <v>0</v>
      </c>
      <c r="BU33" s="4" t="s">
        <v>4</v>
      </c>
      <c r="BV33" s="4" t="s">
        <v>25</v>
      </c>
      <c r="BW33" s="4" t="s">
        <v>24</v>
      </c>
      <c r="BX33" s="128">
        <v>28857543</v>
      </c>
      <c r="BY33" s="4" t="s">
        <v>6</v>
      </c>
      <c r="CB33" s="4" t="s">
        <v>22</v>
      </c>
      <c r="CC33" s="4" t="s">
        <v>22</v>
      </c>
      <c r="CG33" s="4" t="s">
        <v>21</v>
      </c>
      <c r="CH33" s="4" t="s">
        <v>1</v>
      </c>
    </row>
    <row r="34" spans="1:86">
      <c r="A34" s="4" t="str">
        <f t="shared" si="0"/>
        <v>7514377:4,320,000</v>
      </c>
      <c r="B34" s="4" t="str">
        <f t="shared" si="1"/>
        <v>7514377:11/17/2017</v>
      </c>
      <c r="C34" s="4" t="str">
        <f t="shared" si="2"/>
        <v>7514377:90089710</v>
      </c>
      <c r="D34" s="4" t="str">
        <f t="shared" si="3"/>
        <v>7514377:28857545</v>
      </c>
      <c r="E34" s="4" t="str">
        <f t="shared" si="4"/>
        <v>7514377:ENG, KEITH</v>
      </c>
      <c r="F34" s="4" t="str">
        <f t="shared" si="5"/>
        <v>7514377:STEENHUISEN AIG, ERIC</v>
      </c>
      <c r="G34" s="122">
        <v>43055</v>
      </c>
      <c r="H34" s="122">
        <v>43055.835509259261</v>
      </c>
      <c r="I34" s="125">
        <v>9985230</v>
      </c>
      <c r="J34" s="4" t="s">
        <v>1046</v>
      </c>
      <c r="K34" s="4" t="s">
        <v>38</v>
      </c>
      <c r="L34" s="129" t="s">
        <v>510</v>
      </c>
      <c r="P34" s="129" t="s">
        <v>971</v>
      </c>
      <c r="S34" s="123">
        <v>4320000</v>
      </c>
      <c r="T34" s="123">
        <v>5085072</v>
      </c>
      <c r="U34" s="122">
        <v>43056</v>
      </c>
      <c r="V34" s="122">
        <v>43055.835509259261</v>
      </c>
      <c r="W34" s="4" t="s">
        <v>100</v>
      </c>
      <c r="AB34" s="128">
        <v>7514377</v>
      </c>
      <c r="AC34" s="4" t="s">
        <v>1</v>
      </c>
      <c r="AD34" s="4" t="s">
        <v>7</v>
      </c>
      <c r="AF34" s="4" t="s">
        <v>23</v>
      </c>
      <c r="AG34" s="4" t="s">
        <v>64</v>
      </c>
      <c r="AH34" s="4" t="s">
        <v>20</v>
      </c>
      <c r="AK34" s="4" t="s">
        <v>33</v>
      </c>
      <c r="AL34" s="4" t="s">
        <v>48</v>
      </c>
      <c r="AM34" s="4" t="s">
        <v>33</v>
      </c>
      <c r="AS34" s="4" t="s">
        <v>63</v>
      </c>
      <c r="AU34" s="4" t="s">
        <v>121</v>
      </c>
      <c r="AZ34" s="4" t="s">
        <v>61</v>
      </c>
      <c r="BA34" s="4" t="s">
        <v>61</v>
      </c>
      <c r="BC34" s="4" t="s">
        <v>60</v>
      </c>
      <c r="BE34" s="4" t="s">
        <v>59</v>
      </c>
      <c r="BF34" s="4" t="s">
        <v>211</v>
      </c>
      <c r="BG34" s="4" t="s">
        <v>211</v>
      </c>
      <c r="BH34" s="4" t="s">
        <v>210</v>
      </c>
      <c r="BI34" s="4" t="s">
        <v>184</v>
      </c>
      <c r="BK34" s="4" t="s">
        <v>183</v>
      </c>
      <c r="BR34" s="4" t="s">
        <v>100</v>
      </c>
      <c r="BS34" s="4" t="s">
        <v>26</v>
      </c>
      <c r="BT34" s="4" t="s">
        <v>0</v>
      </c>
      <c r="BU34" s="4" t="s">
        <v>4</v>
      </c>
      <c r="BV34" s="4" t="s">
        <v>25</v>
      </c>
      <c r="BW34" s="4" t="s">
        <v>99</v>
      </c>
      <c r="BX34" s="128">
        <v>28857545</v>
      </c>
      <c r="BY34" s="4" t="s">
        <v>7</v>
      </c>
      <c r="CB34" s="4" t="s">
        <v>22</v>
      </c>
      <c r="CC34" s="4" t="s">
        <v>22</v>
      </c>
      <c r="CG34" s="4" t="s">
        <v>21</v>
      </c>
      <c r="CH34" s="4" t="s">
        <v>1</v>
      </c>
    </row>
    <row r="35" spans="1:86">
      <c r="A35" s="4" t="str">
        <f t="shared" si="0"/>
        <v>7514823:3,000,000</v>
      </c>
      <c r="B35" s="4" t="str">
        <f t="shared" si="1"/>
        <v>7514823:11/16/2017</v>
      </c>
      <c r="C35" s="4" t="str">
        <f t="shared" si="2"/>
        <v>7514823:8900416084</v>
      </c>
      <c r="D35" s="4" t="str">
        <f t="shared" si="3"/>
        <v>7514823:28857550</v>
      </c>
      <c r="E35" s="4" t="str">
        <f t="shared" si="4"/>
        <v>7514823:TEWS AIG, GRACE</v>
      </c>
      <c r="F35" s="4" t="str">
        <f t="shared" si="5"/>
        <v>7514823:FRENKEL, LUCIANA</v>
      </c>
      <c r="G35" s="122">
        <v>43055</v>
      </c>
      <c r="H35" s="122">
        <v>43055.835763888892</v>
      </c>
      <c r="I35" s="125">
        <v>9985232</v>
      </c>
      <c r="J35" s="4" t="s">
        <v>1045</v>
      </c>
      <c r="K35" s="4" t="s">
        <v>38</v>
      </c>
      <c r="L35" s="129" t="s">
        <v>14</v>
      </c>
      <c r="P35" s="129" t="s">
        <v>36</v>
      </c>
      <c r="S35" s="123">
        <v>3000000</v>
      </c>
      <c r="T35" s="123">
        <v>3000000</v>
      </c>
      <c r="U35" s="122">
        <v>43055</v>
      </c>
      <c r="V35" s="122">
        <v>43055.835763888892</v>
      </c>
      <c r="W35" s="4" t="s">
        <v>100</v>
      </c>
      <c r="Y35" s="4" t="s">
        <v>35</v>
      </c>
      <c r="Z35" s="122">
        <v>43055.875</v>
      </c>
      <c r="AB35" s="128">
        <v>7514823</v>
      </c>
      <c r="AC35" s="4" t="s">
        <v>1</v>
      </c>
      <c r="AD35" s="4" t="s">
        <v>3</v>
      </c>
      <c r="AF35" s="4" t="s">
        <v>23</v>
      </c>
      <c r="AG35" s="4" t="s">
        <v>34</v>
      </c>
      <c r="AH35" s="4" t="s">
        <v>394</v>
      </c>
      <c r="AI35" s="4" t="s">
        <v>1044</v>
      </c>
      <c r="AJ35" s="4" t="s">
        <v>945</v>
      </c>
      <c r="AK35" s="4" t="s">
        <v>33</v>
      </c>
      <c r="AL35" s="4" t="s">
        <v>20</v>
      </c>
      <c r="AM35" s="4" t="s">
        <v>33</v>
      </c>
      <c r="AS35" s="4" t="s">
        <v>32</v>
      </c>
      <c r="AU35" s="4" t="s">
        <v>31</v>
      </c>
      <c r="AZ35" s="4" t="s">
        <v>1043</v>
      </c>
      <c r="BA35" s="4" t="s">
        <v>1043</v>
      </c>
      <c r="BB35" s="4" t="s">
        <v>29</v>
      </c>
      <c r="BF35" s="4" t="s">
        <v>28</v>
      </c>
      <c r="BG35" s="4" t="s">
        <v>28</v>
      </c>
      <c r="BR35" s="4" t="s">
        <v>100</v>
      </c>
      <c r="BS35" s="4" t="s">
        <v>26</v>
      </c>
      <c r="BT35" s="4" t="s">
        <v>0</v>
      </c>
      <c r="BU35" s="4" t="s">
        <v>4</v>
      </c>
      <c r="BV35" s="4" t="s">
        <v>25</v>
      </c>
      <c r="BW35" s="4" t="s">
        <v>99</v>
      </c>
      <c r="BX35" s="128">
        <v>28857550</v>
      </c>
      <c r="BY35" s="4" t="s">
        <v>3</v>
      </c>
      <c r="CB35" s="4" t="s">
        <v>23</v>
      </c>
      <c r="CC35" s="4" t="s">
        <v>22</v>
      </c>
      <c r="CG35" s="4" t="s">
        <v>21</v>
      </c>
      <c r="CH35" s="4" t="s">
        <v>1</v>
      </c>
    </row>
    <row r="36" spans="1:86">
      <c r="A36" s="4" t="str">
        <f t="shared" si="0"/>
        <v>7512504:66,700</v>
      </c>
      <c r="B36" s="4" t="str">
        <f t="shared" si="1"/>
        <v>7512504:11/17/2017</v>
      </c>
      <c r="C36" s="4" t="str">
        <f t="shared" si="2"/>
        <v>7512504:21155407</v>
      </c>
      <c r="D36" s="4" t="str">
        <f t="shared" si="3"/>
        <v>7512504:28857569</v>
      </c>
      <c r="E36" s="4" t="str">
        <f t="shared" si="4"/>
        <v>7512504:ENG, KEITH</v>
      </c>
      <c r="F36" s="4" t="str">
        <f t="shared" si="5"/>
        <v>7512504:TEWS AIG, GRACE</v>
      </c>
      <c r="G36" s="122">
        <v>43055</v>
      </c>
      <c r="H36" s="122">
        <v>43055.837465277778</v>
      </c>
      <c r="I36" s="125">
        <v>9985241</v>
      </c>
      <c r="J36" s="4" t="s">
        <v>1042</v>
      </c>
      <c r="K36" s="4" t="s">
        <v>38</v>
      </c>
      <c r="L36" s="129" t="s">
        <v>562</v>
      </c>
      <c r="P36" s="129" t="s">
        <v>1041</v>
      </c>
      <c r="Q36" s="4" t="s">
        <v>817</v>
      </c>
      <c r="S36" s="123">
        <v>66700</v>
      </c>
      <c r="T36" s="123">
        <v>52219.43</v>
      </c>
      <c r="U36" s="122">
        <v>43056</v>
      </c>
      <c r="V36" s="122">
        <v>43055.837465277778</v>
      </c>
      <c r="Y36" s="4" t="s">
        <v>1040</v>
      </c>
      <c r="AB36" s="128">
        <v>7512504</v>
      </c>
      <c r="AC36" s="4" t="s">
        <v>1</v>
      </c>
      <c r="AD36" s="4" t="s">
        <v>905</v>
      </c>
      <c r="AF36" s="4" t="s">
        <v>23</v>
      </c>
      <c r="AG36" s="4" t="s">
        <v>34</v>
      </c>
      <c r="AH36" s="4" t="s">
        <v>20</v>
      </c>
      <c r="AK36" s="4" t="s">
        <v>33</v>
      </c>
      <c r="AL36" s="4" t="s">
        <v>48</v>
      </c>
      <c r="AM36" s="4" t="s">
        <v>33</v>
      </c>
      <c r="AS36" s="4" t="s">
        <v>31</v>
      </c>
      <c r="AU36" s="4" t="s">
        <v>121</v>
      </c>
      <c r="AX36" s="4" t="s">
        <v>1039</v>
      </c>
      <c r="AY36" s="4" t="s">
        <v>62</v>
      </c>
      <c r="AZ36" s="4" t="s">
        <v>1038</v>
      </c>
      <c r="BA36" s="4" t="s">
        <v>1038</v>
      </c>
      <c r="BB36" s="4" t="s">
        <v>1037</v>
      </c>
      <c r="BF36" s="4" t="s">
        <v>1036</v>
      </c>
      <c r="BG36" s="4" t="s">
        <v>1036</v>
      </c>
      <c r="BH36" s="4" t="s">
        <v>1035</v>
      </c>
      <c r="BI36" s="4" t="s">
        <v>907</v>
      </c>
      <c r="BK36" s="4" t="s">
        <v>906</v>
      </c>
      <c r="BR36" s="4" t="s">
        <v>808</v>
      </c>
      <c r="BS36" s="4" t="s">
        <v>374</v>
      </c>
      <c r="BT36" s="4" t="s">
        <v>382</v>
      </c>
      <c r="BU36" s="4" t="s">
        <v>4</v>
      </c>
      <c r="BV36" s="4" t="s">
        <v>165</v>
      </c>
      <c r="BW36" s="4" t="s">
        <v>807</v>
      </c>
      <c r="BX36" s="128">
        <v>28857569</v>
      </c>
      <c r="BY36" s="4" t="s">
        <v>905</v>
      </c>
      <c r="CB36" s="4" t="s">
        <v>22</v>
      </c>
      <c r="CC36" s="4" t="s">
        <v>22</v>
      </c>
      <c r="CF36" s="123">
        <v>104380</v>
      </c>
      <c r="CG36" s="4" t="s">
        <v>21</v>
      </c>
      <c r="CH36" s="4" t="s">
        <v>1</v>
      </c>
    </row>
    <row r="37" spans="1:86">
      <c r="A37" s="4" t="str">
        <f t="shared" si="0"/>
        <v>7515072:11,000,000</v>
      </c>
      <c r="B37" s="4" t="str">
        <f t="shared" si="1"/>
        <v>7515072:11/16/2017</v>
      </c>
      <c r="C37" s="4" t="str">
        <f t="shared" si="2"/>
        <v>7515072:PA1O</v>
      </c>
      <c r="D37" s="4" t="str">
        <f t="shared" si="3"/>
        <v>7515072:28857751</v>
      </c>
      <c r="E37" s="4" t="str">
        <f t="shared" si="4"/>
        <v>7515072:FRENKEL, LUCIANA</v>
      </c>
      <c r="F37" s="4" t="str">
        <f t="shared" si="5"/>
        <v>7515072:HOLMES, JOHN</v>
      </c>
      <c r="G37" s="122">
        <v>43055</v>
      </c>
      <c r="H37" s="122">
        <v>43055.856134259258</v>
      </c>
      <c r="I37" s="125">
        <v>9985267</v>
      </c>
      <c r="J37" s="4" t="s">
        <v>1034</v>
      </c>
      <c r="K37" s="4" t="s">
        <v>38</v>
      </c>
      <c r="L37" s="129" t="s">
        <v>519</v>
      </c>
      <c r="P37" s="129" t="s">
        <v>995</v>
      </c>
      <c r="S37" s="123">
        <v>11000000</v>
      </c>
      <c r="T37" s="123">
        <v>11000000</v>
      </c>
      <c r="U37" s="122">
        <v>43055</v>
      </c>
      <c r="V37" s="122">
        <v>43055.856134259258</v>
      </c>
      <c r="W37" s="4" t="s">
        <v>756</v>
      </c>
      <c r="Y37" s="4" t="s">
        <v>994</v>
      </c>
      <c r="AB37" s="128">
        <v>7515072</v>
      </c>
      <c r="AC37" s="4" t="s">
        <v>1</v>
      </c>
      <c r="AD37" s="4" t="s">
        <v>3</v>
      </c>
      <c r="AE37" s="128">
        <v>6810040</v>
      </c>
      <c r="AF37" s="4" t="s">
        <v>22</v>
      </c>
      <c r="AG37" s="4" t="s">
        <v>34</v>
      </c>
      <c r="AH37" s="4" t="s">
        <v>20</v>
      </c>
      <c r="AK37" s="4" t="s">
        <v>33</v>
      </c>
      <c r="AL37" s="4" t="s">
        <v>20</v>
      </c>
      <c r="AM37" s="4" t="s">
        <v>33</v>
      </c>
      <c r="AS37" s="4" t="s">
        <v>73</v>
      </c>
      <c r="AU37" s="4" t="s">
        <v>32</v>
      </c>
      <c r="AY37" s="4" t="s">
        <v>72</v>
      </c>
      <c r="AZ37" s="4" t="s">
        <v>992</v>
      </c>
      <c r="BA37" s="4" t="s">
        <v>992</v>
      </c>
      <c r="BB37" s="4" t="s">
        <v>991</v>
      </c>
      <c r="BF37" s="4" t="s">
        <v>159</v>
      </c>
      <c r="BG37" s="4" t="s">
        <v>159</v>
      </c>
      <c r="BW37" s="4" t="s">
        <v>752</v>
      </c>
      <c r="BX37" s="128">
        <v>28857751</v>
      </c>
      <c r="CB37" s="4" t="s">
        <v>23</v>
      </c>
      <c r="CC37" s="4" t="s">
        <v>22</v>
      </c>
      <c r="CG37" s="4" t="s">
        <v>21</v>
      </c>
      <c r="CH37" s="4" t="s">
        <v>1</v>
      </c>
    </row>
    <row r="38" spans="1:86">
      <c r="A38" s="4" t="str">
        <f t="shared" si="0"/>
        <v>7515068:12,000,000</v>
      </c>
      <c r="B38" s="4" t="str">
        <f t="shared" si="1"/>
        <v>7515068:11/16/2017</v>
      </c>
      <c r="C38" s="4" t="str">
        <f t="shared" si="2"/>
        <v>7515068:PA1O</v>
      </c>
      <c r="D38" s="4" t="str">
        <f t="shared" si="3"/>
        <v>7515068:28857896</v>
      </c>
      <c r="E38" s="4" t="str">
        <f t="shared" si="4"/>
        <v>7515068:ENG, KEITH</v>
      </c>
      <c r="F38" s="4" t="str">
        <f t="shared" si="5"/>
        <v>7515068:HOLMES, JOHN</v>
      </c>
      <c r="G38" s="122">
        <v>43055</v>
      </c>
      <c r="H38" s="122">
        <v>43055.858807870369</v>
      </c>
      <c r="I38" s="125">
        <v>9985273</v>
      </c>
      <c r="J38" s="4" t="s">
        <v>1032</v>
      </c>
      <c r="K38" s="4" t="s">
        <v>38</v>
      </c>
      <c r="L38" s="129" t="s">
        <v>519</v>
      </c>
      <c r="P38" s="129" t="s">
        <v>175</v>
      </c>
      <c r="S38" s="123">
        <v>12000000</v>
      </c>
      <c r="T38" s="123">
        <v>12000000</v>
      </c>
      <c r="U38" s="122">
        <v>43055</v>
      </c>
      <c r="V38" s="122">
        <v>43055.858807870369</v>
      </c>
      <c r="W38" s="4" t="s">
        <v>756</v>
      </c>
      <c r="AB38" s="128">
        <v>7515068</v>
      </c>
      <c r="AC38" s="4" t="s">
        <v>1</v>
      </c>
      <c r="AD38" s="4" t="s">
        <v>3</v>
      </c>
      <c r="AE38" s="128">
        <v>6810052</v>
      </c>
      <c r="AF38" s="4" t="s">
        <v>22</v>
      </c>
      <c r="AG38" s="4" t="s">
        <v>34</v>
      </c>
      <c r="AH38" s="4" t="s">
        <v>20</v>
      </c>
      <c r="AK38" s="4" t="s">
        <v>33</v>
      </c>
      <c r="AL38" s="4" t="s">
        <v>20</v>
      </c>
      <c r="AM38" s="4" t="s">
        <v>33</v>
      </c>
      <c r="AS38" s="4" t="s">
        <v>73</v>
      </c>
      <c r="AU38" s="4" t="s">
        <v>121</v>
      </c>
      <c r="AY38" s="4" t="s">
        <v>72</v>
      </c>
      <c r="AZ38" s="4" t="s">
        <v>171</v>
      </c>
      <c r="BA38" s="4" t="s">
        <v>171</v>
      </c>
      <c r="BB38" s="4" t="s">
        <v>170</v>
      </c>
      <c r="BC38" s="4" t="s">
        <v>101</v>
      </c>
      <c r="BE38" s="4" t="s">
        <v>59</v>
      </c>
      <c r="BF38" s="4" t="s">
        <v>1030</v>
      </c>
      <c r="BG38" s="4" t="s">
        <v>1030</v>
      </c>
      <c r="BW38" s="4" t="s">
        <v>752</v>
      </c>
      <c r="BX38" s="128">
        <v>28857896</v>
      </c>
      <c r="CB38" s="4" t="s">
        <v>23</v>
      </c>
      <c r="CC38" s="4" t="s">
        <v>22</v>
      </c>
      <c r="CG38" s="4" t="s">
        <v>21</v>
      </c>
      <c r="CH38" s="4" t="s">
        <v>1</v>
      </c>
    </row>
    <row r="39" spans="1:86">
      <c r="A39" s="4" t="str">
        <f t="shared" si="0"/>
        <v>7515197:40,000,000</v>
      </c>
      <c r="B39" s="4" t="str">
        <f t="shared" si="1"/>
        <v>7515197:11/16/2017</v>
      </c>
      <c r="C39" s="4" t="str">
        <f t="shared" si="2"/>
        <v>7515197:PA1A</v>
      </c>
      <c r="D39" s="4" t="str">
        <f t="shared" si="3"/>
        <v>7515197:28858329</v>
      </c>
      <c r="E39" s="4" t="str">
        <f t="shared" si="4"/>
        <v>7515197:FRENKEL, LUCIANA</v>
      </c>
      <c r="F39" s="4" t="str">
        <f t="shared" si="5"/>
        <v>7515197:HOLMES, JOHN</v>
      </c>
      <c r="G39" s="122">
        <v>43055</v>
      </c>
      <c r="H39" s="122">
        <v>43055.887303240743</v>
      </c>
      <c r="I39" s="125">
        <v>9985290</v>
      </c>
      <c r="J39" s="4" t="s">
        <v>1029</v>
      </c>
      <c r="K39" s="4" t="s">
        <v>38</v>
      </c>
      <c r="L39" s="129" t="s">
        <v>78</v>
      </c>
      <c r="P39" s="129" t="s">
        <v>883</v>
      </c>
      <c r="S39" s="123">
        <v>40000000</v>
      </c>
      <c r="T39" s="123">
        <v>40000000</v>
      </c>
      <c r="U39" s="122">
        <v>43055</v>
      </c>
      <c r="V39" s="122">
        <v>43055.887303240743</v>
      </c>
      <c r="W39" s="4" t="s">
        <v>76</v>
      </c>
      <c r="AB39" s="128">
        <v>7515197</v>
      </c>
      <c r="AC39" s="4" t="s">
        <v>1</v>
      </c>
      <c r="AD39" s="4" t="s">
        <v>3</v>
      </c>
      <c r="AE39" s="128">
        <v>6810152</v>
      </c>
      <c r="AF39" s="4" t="s">
        <v>22</v>
      </c>
      <c r="AG39" s="4" t="s">
        <v>34</v>
      </c>
      <c r="AH39" s="4" t="s">
        <v>20</v>
      </c>
      <c r="AK39" s="4" t="s">
        <v>33</v>
      </c>
      <c r="AL39" s="4" t="s">
        <v>20</v>
      </c>
      <c r="AM39" s="4" t="s">
        <v>33</v>
      </c>
      <c r="AS39" s="4" t="s">
        <v>73</v>
      </c>
      <c r="AU39" s="4" t="s">
        <v>32</v>
      </c>
      <c r="AY39" s="4" t="s">
        <v>72</v>
      </c>
      <c r="AZ39" s="4" t="s">
        <v>881</v>
      </c>
      <c r="BA39" s="4" t="s">
        <v>881</v>
      </c>
      <c r="BB39" s="4" t="s">
        <v>880</v>
      </c>
      <c r="BC39" s="4" t="s">
        <v>101</v>
      </c>
      <c r="BE39" s="4" t="s">
        <v>59</v>
      </c>
      <c r="BF39" s="4" t="s">
        <v>879</v>
      </c>
      <c r="BG39" s="4" t="s">
        <v>879</v>
      </c>
      <c r="BH39" s="4" t="s">
        <v>878</v>
      </c>
      <c r="BI39" s="4" t="s">
        <v>101</v>
      </c>
      <c r="BK39" s="4" t="s">
        <v>59</v>
      </c>
      <c r="BW39" s="4" t="s">
        <v>68</v>
      </c>
      <c r="BX39" s="128">
        <v>28858329</v>
      </c>
      <c r="CB39" s="4" t="s">
        <v>23</v>
      </c>
      <c r="CC39" s="4" t="s">
        <v>22</v>
      </c>
      <c r="CG39" s="4" t="s">
        <v>21</v>
      </c>
      <c r="CH39" s="4" t="s">
        <v>1</v>
      </c>
    </row>
    <row r="40" spans="1:86">
      <c r="A40" s="4" t="str">
        <f t="shared" si="0"/>
        <v>7514740:1,615,000</v>
      </c>
      <c r="B40" s="4" t="str">
        <f t="shared" si="1"/>
        <v>7514740:11/16/2017</v>
      </c>
      <c r="C40" s="4" t="str">
        <f t="shared" si="2"/>
        <v>7514740:P68430</v>
      </c>
      <c r="D40" s="4" t="str">
        <f t="shared" si="3"/>
        <v>7514740:28857106</v>
      </c>
      <c r="E40" s="4" t="str">
        <f t="shared" si="4"/>
        <v>7514740:PALIWODA AIG, ANTHONY</v>
      </c>
      <c r="F40" s="4" t="str">
        <f t="shared" si="5"/>
        <v>7514740:SULLIVAN AIG, MARLENE</v>
      </c>
      <c r="G40" s="122">
        <v>43055</v>
      </c>
      <c r="H40" s="122">
        <v>43055.803622685184</v>
      </c>
      <c r="I40" s="125">
        <v>9985184</v>
      </c>
      <c r="J40" s="4" t="s">
        <v>1027</v>
      </c>
      <c r="K40" s="4" t="s">
        <v>38</v>
      </c>
      <c r="L40" s="129" t="s">
        <v>713</v>
      </c>
      <c r="P40" s="129" t="s">
        <v>745</v>
      </c>
      <c r="S40" s="123">
        <v>1615000</v>
      </c>
      <c r="T40" s="123">
        <v>1615000</v>
      </c>
      <c r="U40" s="122">
        <v>43055</v>
      </c>
      <c r="V40" s="122">
        <v>43055.803622685184</v>
      </c>
      <c r="W40" s="4" t="s">
        <v>146</v>
      </c>
      <c r="Y40" s="4" t="s">
        <v>744</v>
      </c>
      <c r="AB40" s="128">
        <v>7514740</v>
      </c>
      <c r="AC40" s="4" t="s">
        <v>1</v>
      </c>
      <c r="AD40" s="4" t="s">
        <v>3</v>
      </c>
      <c r="AF40" s="4" t="s">
        <v>22</v>
      </c>
      <c r="AG40" s="4" t="s">
        <v>34</v>
      </c>
      <c r="AH40" s="4" t="s">
        <v>20</v>
      </c>
      <c r="AK40" s="4" t="s">
        <v>33</v>
      </c>
      <c r="AL40" s="4" t="s">
        <v>20</v>
      </c>
      <c r="AM40" s="4" t="s">
        <v>33</v>
      </c>
      <c r="AS40" s="4" t="s">
        <v>694</v>
      </c>
      <c r="AU40" s="4" t="s">
        <v>695</v>
      </c>
      <c r="AZ40" s="4" t="s">
        <v>744</v>
      </c>
      <c r="BA40" s="4" t="s">
        <v>744</v>
      </c>
      <c r="BF40" s="4" t="s">
        <v>743</v>
      </c>
      <c r="BG40" s="4" t="s">
        <v>743</v>
      </c>
      <c r="BR40" s="4" t="s">
        <v>144</v>
      </c>
      <c r="BS40" s="4" t="s">
        <v>117</v>
      </c>
      <c r="BT40" s="4" t="s">
        <v>0</v>
      </c>
      <c r="BU40" s="4" t="s">
        <v>4</v>
      </c>
      <c r="BV40" s="4" t="s">
        <v>116</v>
      </c>
      <c r="BW40" s="4" t="s">
        <v>143</v>
      </c>
      <c r="BX40" s="128">
        <v>28857106</v>
      </c>
      <c r="BY40" s="4" t="s">
        <v>3</v>
      </c>
      <c r="CB40" s="4" t="s">
        <v>23</v>
      </c>
      <c r="CC40" s="4" t="s">
        <v>22</v>
      </c>
      <c r="CG40" s="4" t="s">
        <v>21</v>
      </c>
      <c r="CH40" s="4" t="s">
        <v>1</v>
      </c>
    </row>
    <row r="41" spans="1:86">
      <c r="A41" s="4" t="str">
        <f t="shared" si="0"/>
        <v>7514741:173,000</v>
      </c>
      <c r="B41" s="4" t="str">
        <f t="shared" si="1"/>
        <v>7514741:11/16/2017</v>
      </c>
      <c r="C41" s="4" t="str">
        <f t="shared" si="2"/>
        <v>7514741:P68433</v>
      </c>
      <c r="D41" s="4" t="str">
        <f t="shared" si="3"/>
        <v>7514741:28857107</v>
      </c>
      <c r="E41" s="4" t="str">
        <f t="shared" si="4"/>
        <v>7514741:PALIWODA AIG, ANTHONY</v>
      </c>
      <c r="F41" s="4" t="str">
        <f t="shared" si="5"/>
        <v>7514741:SULLIVAN AIG, MARLENE</v>
      </c>
      <c r="G41" s="122">
        <v>43055</v>
      </c>
      <c r="H41" s="122">
        <v>43055.803657407407</v>
      </c>
      <c r="I41" s="125">
        <v>9985185</v>
      </c>
      <c r="J41" s="4" t="s">
        <v>1026</v>
      </c>
      <c r="K41" s="4" t="s">
        <v>38</v>
      </c>
      <c r="L41" s="129" t="s">
        <v>711</v>
      </c>
      <c r="P41" s="129" t="s">
        <v>745</v>
      </c>
      <c r="S41" s="123">
        <v>173000</v>
      </c>
      <c r="T41" s="123">
        <v>173000</v>
      </c>
      <c r="U41" s="122">
        <v>43055</v>
      </c>
      <c r="V41" s="122">
        <v>43055.803657407407</v>
      </c>
      <c r="W41" s="4" t="s">
        <v>132</v>
      </c>
      <c r="Y41" s="4" t="s">
        <v>744</v>
      </c>
      <c r="AB41" s="128">
        <v>7514741</v>
      </c>
      <c r="AC41" s="4" t="s">
        <v>1</v>
      </c>
      <c r="AD41" s="4" t="s">
        <v>3</v>
      </c>
      <c r="AF41" s="4" t="s">
        <v>22</v>
      </c>
      <c r="AG41" s="4" t="s">
        <v>34</v>
      </c>
      <c r="AH41" s="4" t="s">
        <v>20</v>
      </c>
      <c r="AK41" s="4" t="s">
        <v>33</v>
      </c>
      <c r="AL41" s="4" t="s">
        <v>20</v>
      </c>
      <c r="AM41" s="4" t="s">
        <v>33</v>
      </c>
      <c r="AS41" s="4" t="s">
        <v>694</v>
      </c>
      <c r="AU41" s="4" t="s">
        <v>695</v>
      </c>
      <c r="AZ41" s="4" t="s">
        <v>744</v>
      </c>
      <c r="BA41" s="4" t="s">
        <v>744</v>
      </c>
      <c r="BF41" s="4" t="s">
        <v>743</v>
      </c>
      <c r="BG41" s="4" t="s">
        <v>743</v>
      </c>
      <c r="BR41" s="4" t="s">
        <v>130</v>
      </c>
      <c r="BS41" s="4" t="s">
        <v>117</v>
      </c>
      <c r="BT41" s="4" t="s">
        <v>0</v>
      </c>
      <c r="BU41" s="4" t="s">
        <v>4</v>
      </c>
      <c r="BV41" s="4" t="s">
        <v>116</v>
      </c>
      <c r="BW41" s="4" t="s">
        <v>129</v>
      </c>
      <c r="BX41" s="128">
        <v>28857107</v>
      </c>
      <c r="BY41" s="4" t="s">
        <v>3</v>
      </c>
      <c r="CB41" s="4" t="s">
        <v>23</v>
      </c>
      <c r="CC41" s="4" t="s">
        <v>22</v>
      </c>
      <c r="CG41" s="4" t="s">
        <v>21</v>
      </c>
      <c r="CH41" s="4" t="s">
        <v>1</v>
      </c>
    </row>
    <row r="42" spans="1:86">
      <c r="A42" s="4" t="str">
        <f t="shared" si="0"/>
        <v>7511194:5,110,000</v>
      </c>
      <c r="B42" s="4" t="str">
        <f t="shared" si="1"/>
        <v>7511194:11/16/2017</v>
      </c>
      <c r="C42" s="4" t="str">
        <f t="shared" si="2"/>
        <v>7511194:8900416084</v>
      </c>
      <c r="D42" s="4" t="str">
        <f t="shared" si="3"/>
        <v>7511194:28857556</v>
      </c>
      <c r="E42" s="4" t="str">
        <f t="shared" si="4"/>
        <v>7511194:TEWS AIG, GRACE</v>
      </c>
      <c r="F42" s="4" t="str">
        <f t="shared" si="5"/>
        <v>7511194:FRENKEL, LUCIANA</v>
      </c>
      <c r="G42" s="122">
        <v>43055</v>
      </c>
      <c r="H42" s="122">
        <v>43055.836562500001</v>
      </c>
      <c r="I42" s="125">
        <v>9985235</v>
      </c>
      <c r="J42" s="4" t="s">
        <v>1025</v>
      </c>
      <c r="K42" s="4" t="s">
        <v>38</v>
      </c>
      <c r="L42" s="129" t="s">
        <v>14</v>
      </c>
      <c r="P42" s="129" t="s">
        <v>1024</v>
      </c>
      <c r="S42" s="123">
        <v>5110000</v>
      </c>
      <c r="T42" s="123">
        <v>5110000</v>
      </c>
      <c r="U42" s="122">
        <v>43055</v>
      </c>
      <c r="V42" s="122">
        <v>43055.836562500001</v>
      </c>
      <c r="Y42" s="4" t="s">
        <v>1023</v>
      </c>
      <c r="AB42" s="128">
        <v>7511194</v>
      </c>
      <c r="AC42" s="4" t="s">
        <v>1</v>
      </c>
      <c r="AD42" s="4" t="s">
        <v>3</v>
      </c>
      <c r="AF42" s="4" t="s">
        <v>22</v>
      </c>
      <c r="AG42" s="4" t="s">
        <v>34</v>
      </c>
      <c r="AH42" s="4" t="s">
        <v>20</v>
      </c>
      <c r="AK42" s="4" t="s">
        <v>33</v>
      </c>
      <c r="AL42" s="4" t="s">
        <v>20</v>
      </c>
      <c r="AM42" s="4" t="s">
        <v>33</v>
      </c>
      <c r="AS42" s="4" t="s">
        <v>32</v>
      </c>
      <c r="AU42" s="4" t="s">
        <v>31</v>
      </c>
      <c r="AZ42" s="4" t="s">
        <v>1022</v>
      </c>
      <c r="BA42" s="4" t="s">
        <v>1022</v>
      </c>
      <c r="BB42" s="4" t="s">
        <v>1021</v>
      </c>
      <c r="BF42" s="4" t="s">
        <v>159</v>
      </c>
      <c r="BG42" s="4" t="s">
        <v>159</v>
      </c>
      <c r="BR42" s="4" t="s">
        <v>100</v>
      </c>
      <c r="BS42" s="4" t="s">
        <v>26</v>
      </c>
      <c r="BT42" s="4" t="s">
        <v>0</v>
      </c>
      <c r="BU42" s="4" t="s">
        <v>4</v>
      </c>
      <c r="BV42" s="4" t="s">
        <v>25</v>
      </c>
      <c r="BW42" s="4" t="s">
        <v>99</v>
      </c>
      <c r="BX42" s="128">
        <v>28857556</v>
      </c>
      <c r="BY42" s="4" t="s">
        <v>3</v>
      </c>
      <c r="CB42" s="4" t="s">
        <v>23</v>
      </c>
      <c r="CC42" s="4" t="s">
        <v>22</v>
      </c>
      <c r="CG42" s="4" t="s">
        <v>21</v>
      </c>
      <c r="CH42" s="4" t="s">
        <v>1</v>
      </c>
    </row>
    <row r="43" spans="1:86">
      <c r="A43" s="4" t="str">
        <f t="shared" si="0"/>
        <v>7512468:620</v>
      </c>
      <c r="B43" s="4" t="str">
        <f t="shared" si="1"/>
        <v>7512468:11/17/2017</v>
      </c>
      <c r="C43" s="4" t="str">
        <f t="shared" si="2"/>
        <v>7512468:178258260</v>
      </c>
      <c r="D43" s="4" t="str">
        <f t="shared" si="3"/>
        <v>7512468:28857570</v>
      </c>
      <c r="E43" s="4" t="str">
        <f t="shared" si="4"/>
        <v>7512468:ENG, KEITH</v>
      </c>
      <c r="F43" s="4" t="str">
        <f t="shared" si="5"/>
        <v>7512468:STEENHUISEN AIG, ERIC</v>
      </c>
      <c r="G43" s="122">
        <v>43055</v>
      </c>
      <c r="H43" s="122">
        <v>43055.837500000001</v>
      </c>
      <c r="I43" s="125">
        <v>9985242</v>
      </c>
      <c r="J43" s="4" t="s">
        <v>1020</v>
      </c>
      <c r="K43" s="4" t="s">
        <v>38</v>
      </c>
      <c r="L43" s="129" t="s">
        <v>257</v>
      </c>
      <c r="P43" s="129" t="s">
        <v>1019</v>
      </c>
      <c r="S43" s="123">
        <v>620</v>
      </c>
      <c r="T43" s="123">
        <v>818.09</v>
      </c>
      <c r="U43" s="122">
        <v>43056</v>
      </c>
      <c r="V43" s="122">
        <v>43055.837500000001</v>
      </c>
      <c r="W43" s="4" t="s">
        <v>100</v>
      </c>
      <c r="AB43" s="128">
        <v>7512468</v>
      </c>
      <c r="AC43" s="4" t="s">
        <v>1</v>
      </c>
      <c r="AD43" s="4" t="s">
        <v>9</v>
      </c>
      <c r="AF43" s="4" t="s">
        <v>23</v>
      </c>
      <c r="AG43" s="4" t="s">
        <v>64</v>
      </c>
      <c r="AH43" s="4" t="s">
        <v>20</v>
      </c>
      <c r="AK43" s="4" t="s">
        <v>33</v>
      </c>
      <c r="AL43" s="4" t="s">
        <v>48</v>
      </c>
      <c r="AM43" s="4" t="s">
        <v>33</v>
      </c>
      <c r="AS43" s="4" t="s">
        <v>63</v>
      </c>
      <c r="AU43" s="4" t="s">
        <v>121</v>
      </c>
      <c r="AY43" s="4" t="s">
        <v>62</v>
      </c>
      <c r="AZ43" s="4" t="s">
        <v>61</v>
      </c>
      <c r="BA43" s="4" t="s">
        <v>61</v>
      </c>
      <c r="BC43" s="4" t="s">
        <v>60</v>
      </c>
      <c r="BE43" s="4" t="s">
        <v>59</v>
      </c>
      <c r="BF43" s="4" t="s">
        <v>211</v>
      </c>
      <c r="BG43" s="4" t="s">
        <v>211</v>
      </c>
      <c r="BH43" s="4" t="s">
        <v>210</v>
      </c>
      <c r="BI43" s="4" t="s">
        <v>184</v>
      </c>
      <c r="BK43" s="4" t="s">
        <v>183</v>
      </c>
      <c r="BR43" s="4" t="s">
        <v>100</v>
      </c>
      <c r="BS43" s="4" t="s">
        <v>26</v>
      </c>
      <c r="BT43" s="4" t="s">
        <v>0</v>
      </c>
      <c r="BU43" s="4" t="s">
        <v>4</v>
      </c>
      <c r="BV43" s="4" t="s">
        <v>25</v>
      </c>
      <c r="BW43" s="4" t="s">
        <v>99</v>
      </c>
      <c r="BX43" s="128">
        <v>28857570</v>
      </c>
      <c r="BY43" s="4" t="s">
        <v>9</v>
      </c>
      <c r="CB43" s="4" t="s">
        <v>22</v>
      </c>
      <c r="CC43" s="4" t="s">
        <v>22</v>
      </c>
      <c r="CG43" s="4" t="s">
        <v>21</v>
      </c>
      <c r="CH43" s="4" t="s">
        <v>1</v>
      </c>
    </row>
    <row r="44" spans="1:86">
      <c r="A44" s="4" t="str">
        <f t="shared" si="0"/>
        <v>7511557:8,860,000</v>
      </c>
      <c r="B44" s="4" t="str">
        <f t="shared" si="1"/>
        <v>7511557:11/16/2017</v>
      </c>
      <c r="C44" s="4" t="str">
        <f t="shared" si="2"/>
        <v>7511557:30897541</v>
      </c>
      <c r="D44" s="4" t="str">
        <f t="shared" si="3"/>
        <v>7511557:28854432</v>
      </c>
      <c r="E44" s="4" t="str">
        <f t="shared" si="4"/>
        <v>7511557:HOLMES, JOHN</v>
      </c>
      <c r="F44" s="4" t="str">
        <f t="shared" si="5"/>
        <v>7511557:FRENKEL, LUCIANA</v>
      </c>
      <c r="G44" s="122">
        <v>43055</v>
      </c>
      <c r="H44" s="122">
        <v>43055.635497685187</v>
      </c>
      <c r="I44" s="125">
        <v>9976827</v>
      </c>
      <c r="J44" s="4" t="s">
        <v>338</v>
      </c>
      <c r="K44" s="4" t="s">
        <v>38</v>
      </c>
      <c r="L44" s="129" t="s">
        <v>37</v>
      </c>
      <c r="P44" s="129" t="s">
        <v>337</v>
      </c>
      <c r="S44" s="123">
        <v>8860000</v>
      </c>
      <c r="T44" s="123">
        <v>8860000</v>
      </c>
      <c r="U44" s="122">
        <v>43055</v>
      </c>
      <c r="V44" s="122">
        <v>43055.635497685187</v>
      </c>
      <c r="W44" s="4" t="s">
        <v>27</v>
      </c>
      <c r="Y44" s="4" t="s">
        <v>336</v>
      </c>
      <c r="AB44" s="128">
        <v>7511557</v>
      </c>
      <c r="AC44" s="4" t="s">
        <v>1</v>
      </c>
      <c r="AD44" s="4" t="s">
        <v>3</v>
      </c>
      <c r="AF44" s="4" t="s">
        <v>22</v>
      </c>
      <c r="AG44" s="4" t="s">
        <v>34</v>
      </c>
      <c r="AH44" s="4" t="s">
        <v>20</v>
      </c>
      <c r="AK44" s="4" t="s">
        <v>33</v>
      </c>
      <c r="AL44" s="4" t="s">
        <v>20</v>
      </c>
      <c r="AM44" s="4" t="s">
        <v>33</v>
      </c>
      <c r="AS44" s="4" t="s">
        <v>32</v>
      </c>
      <c r="AU44" s="4" t="s">
        <v>73</v>
      </c>
      <c r="AZ44" s="4" t="s">
        <v>335</v>
      </c>
      <c r="BA44" s="4" t="s">
        <v>335</v>
      </c>
      <c r="BB44" s="4" t="s">
        <v>334</v>
      </c>
      <c r="BF44" s="4" t="s">
        <v>333</v>
      </c>
      <c r="BG44" s="4" t="s">
        <v>333</v>
      </c>
      <c r="BR44" s="4" t="s">
        <v>27</v>
      </c>
      <c r="BS44" s="4" t="s">
        <v>26</v>
      </c>
      <c r="BT44" s="4" t="s">
        <v>0</v>
      </c>
      <c r="BU44" s="4" t="s">
        <v>4</v>
      </c>
      <c r="BV44" s="4" t="s">
        <v>25</v>
      </c>
      <c r="BW44" s="4" t="s">
        <v>24</v>
      </c>
      <c r="BX44" s="128">
        <v>28854432</v>
      </c>
      <c r="BY44" s="4" t="s">
        <v>3</v>
      </c>
      <c r="CB44" s="4" t="s">
        <v>23</v>
      </c>
      <c r="CC44" s="4" t="s">
        <v>22</v>
      </c>
      <c r="CG44" s="4" t="s">
        <v>21</v>
      </c>
      <c r="CH44" s="4" t="s">
        <v>1</v>
      </c>
    </row>
    <row r="45" spans="1:86">
      <c r="A45" s="4" t="str">
        <f t="shared" si="0"/>
        <v>7514309:1,000,000</v>
      </c>
      <c r="B45" s="4" t="str">
        <f t="shared" si="1"/>
        <v>7514309:11/16/2017</v>
      </c>
      <c r="C45" s="4" t="str">
        <f t="shared" si="2"/>
        <v>7514309:3111598</v>
      </c>
      <c r="D45" s="4" t="str">
        <f t="shared" si="3"/>
        <v>7514309:28854670</v>
      </c>
      <c r="E45" s="4" t="str">
        <f t="shared" si="4"/>
        <v>7514309:PAYNE AIG, LISA</v>
      </c>
      <c r="F45" s="4" t="str">
        <f t="shared" si="5"/>
        <v>7514309:SOLIDA AIG, LUCA</v>
      </c>
      <c r="G45" s="122">
        <v>43055</v>
      </c>
      <c r="H45" s="122">
        <v>43055.656875000001</v>
      </c>
      <c r="I45" s="125">
        <v>9976855</v>
      </c>
      <c r="J45" s="4" t="s">
        <v>177</v>
      </c>
      <c r="K45" s="4" t="s">
        <v>38</v>
      </c>
      <c r="L45" s="129" t="s">
        <v>176</v>
      </c>
      <c r="P45" s="129" t="s">
        <v>175</v>
      </c>
      <c r="S45" s="123">
        <v>1000000</v>
      </c>
      <c r="T45" s="123">
        <v>1000000</v>
      </c>
      <c r="U45" s="122">
        <v>43055</v>
      </c>
      <c r="V45" s="122">
        <v>43055.656875000001</v>
      </c>
      <c r="W45" s="4" t="s">
        <v>169</v>
      </c>
      <c r="AB45" s="128">
        <v>7514309</v>
      </c>
      <c r="AC45" s="4" t="s">
        <v>1</v>
      </c>
      <c r="AD45" s="4" t="s">
        <v>3</v>
      </c>
      <c r="AE45" s="128">
        <v>6809645</v>
      </c>
      <c r="AF45" s="4" t="s">
        <v>22</v>
      </c>
      <c r="AG45" s="4" t="s">
        <v>34</v>
      </c>
      <c r="AH45" s="4" t="s">
        <v>20</v>
      </c>
      <c r="AK45" s="4" t="s">
        <v>33</v>
      </c>
      <c r="AL45" s="4" t="s">
        <v>20</v>
      </c>
      <c r="AM45" s="4" t="s">
        <v>33</v>
      </c>
      <c r="AS45" s="4" t="s">
        <v>173</v>
      </c>
      <c r="AU45" s="4" t="s">
        <v>172</v>
      </c>
      <c r="AY45" s="4" t="s">
        <v>72</v>
      </c>
      <c r="AZ45" s="4" t="s">
        <v>171</v>
      </c>
      <c r="BA45" s="4" t="s">
        <v>171</v>
      </c>
      <c r="BB45" s="4" t="s">
        <v>170</v>
      </c>
      <c r="BC45" s="4" t="s">
        <v>101</v>
      </c>
      <c r="BE45" s="4" t="s">
        <v>59</v>
      </c>
      <c r="BF45" s="4" t="s">
        <v>110</v>
      </c>
      <c r="BG45" s="4" t="s">
        <v>110</v>
      </c>
      <c r="BR45" s="4" t="s">
        <v>169</v>
      </c>
      <c r="BS45" s="4" t="s">
        <v>168</v>
      </c>
      <c r="BT45" s="4" t="s">
        <v>167</v>
      </c>
      <c r="BU45" s="4" t="s">
        <v>166</v>
      </c>
      <c r="BV45" s="4" t="s">
        <v>165</v>
      </c>
      <c r="BW45" s="4" t="s">
        <v>164</v>
      </c>
      <c r="BX45" s="128">
        <v>28854670</v>
      </c>
      <c r="BY45" s="4" t="s">
        <v>3</v>
      </c>
      <c r="CB45" s="4" t="s">
        <v>23</v>
      </c>
      <c r="CC45" s="4" t="s">
        <v>22</v>
      </c>
      <c r="CG45" s="4" t="s">
        <v>21</v>
      </c>
      <c r="CH45" s="4" t="s">
        <v>1</v>
      </c>
    </row>
    <row r="46" spans="1:86">
      <c r="A46" s="4" t="str">
        <f t="shared" si="0"/>
        <v>7514220:16,141</v>
      </c>
      <c r="B46" s="4" t="str">
        <f t="shared" si="1"/>
        <v>7514220:11/16/2017</v>
      </c>
      <c r="C46" s="4" t="str">
        <f t="shared" si="2"/>
        <v>7514220:13174174</v>
      </c>
      <c r="D46" s="4" t="str">
        <f t="shared" si="3"/>
        <v>7514220:28853718</v>
      </c>
      <c r="E46" s="4" t="str">
        <f t="shared" si="4"/>
        <v>7514220:TEWS AIG, GRACE</v>
      </c>
      <c r="F46" s="4" t="str">
        <f t="shared" si="5"/>
        <v>7514220:STEENHUISEN AIG, ERIC</v>
      </c>
      <c r="G46" s="122">
        <v>43055</v>
      </c>
      <c r="H46" s="122">
        <v>43055.604722222219</v>
      </c>
      <c r="I46" s="125">
        <v>9976771</v>
      </c>
      <c r="J46" s="4" t="s">
        <v>221</v>
      </c>
      <c r="K46" s="4" t="s">
        <v>38</v>
      </c>
      <c r="L46" s="129" t="s">
        <v>16</v>
      </c>
      <c r="P46" s="129" t="s">
        <v>220</v>
      </c>
      <c r="S46" s="123">
        <v>16141.09</v>
      </c>
      <c r="T46" s="123">
        <v>21255.394366500001</v>
      </c>
      <c r="U46" s="122">
        <v>43055</v>
      </c>
      <c r="V46" s="122">
        <v>43055.604722222219</v>
      </c>
      <c r="W46" s="4" t="s">
        <v>27</v>
      </c>
      <c r="Y46" s="4" t="s">
        <v>219</v>
      </c>
      <c r="AB46" s="128">
        <v>7514220</v>
      </c>
      <c r="AC46" s="4" t="s">
        <v>1</v>
      </c>
      <c r="AD46" s="4" t="s">
        <v>9</v>
      </c>
      <c r="AF46" s="4" t="s">
        <v>22</v>
      </c>
      <c r="AG46" s="4" t="s">
        <v>34</v>
      </c>
      <c r="AH46" s="4" t="s">
        <v>20</v>
      </c>
      <c r="AK46" s="4" t="s">
        <v>33</v>
      </c>
      <c r="AL46" s="4" t="s">
        <v>20</v>
      </c>
      <c r="AM46" s="4" t="s">
        <v>33</v>
      </c>
      <c r="AS46" s="4" t="s">
        <v>63</v>
      </c>
      <c r="AU46" s="4" t="s">
        <v>31</v>
      </c>
      <c r="AZ46" s="4" t="s">
        <v>219</v>
      </c>
      <c r="BA46" s="4" t="s">
        <v>219</v>
      </c>
      <c r="BF46" s="4" t="s">
        <v>218</v>
      </c>
      <c r="BG46" s="4" t="s">
        <v>218</v>
      </c>
      <c r="BH46" s="4" t="s">
        <v>217</v>
      </c>
      <c r="BL46" s="4" t="s">
        <v>216</v>
      </c>
      <c r="BM46" s="4" t="s">
        <v>216</v>
      </c>
      <c r="BN46" s="4" t="s">
        <v>215</v>
      </c>
      <c r="BO46" s="4" t="s">
        <v>184</v>
      </c>
      <c r="BQ46" s="4" t="s">
        <v>183</v>
      </c>
      <c r="BR46" s="4" t="s">
        <v>27</v>
      </c>
      <c r="BS46" s="4" t="s">
        <v>26</v>
      </c>
      <c r="BT46" s="4" t="s">
        <v>0</v>
      </c>
      <c r="BU46" s="4" t="s">
        <v>4</v>
      </c>
      <c r="BV46" s="4" t="s">
        <v>25</v>
      </c>
      <c r="BW46" s="4" t="s">
        <v>24</v>
      </c>
      <c r="BX46" s="128">
        <v>28853718</v>
      </c>
      <c r="BY46" s="4" t="s">
        <v>9</v>
      </c>
      <c r="CB46" s="4" t="s">
        <v>23</v>
      </c>
      <c r="CC46" s="4" t="s">
        <v>22</v>
      </c>
      <c r="CG46" s="4" t="s">
        <v>21</v>
      </c>
      <c r="CH46" s="4" t="s">
        <v>1</v>
      </c>
    </row>
    <row r="47" spans="1:86">
      <c r="A47" s="4" t="str">
        <f t="shared" si="0"/>
        <v>7510184:955,101</v>
      </c>
      <c r="B47" s="4" t="str">
        <f t="shared" si="1"/>
        <v>7510184:11/16/2017</v>
      </c>
      <c r="C47" s="4" t="str">
        <f t="shared" si="2"/>
        <v>7510184:30897541</v>
      </c>
      <c r="D47" s="4" t="str">
        <f t="shared" si="3"/>
        <v>7510184:28856927</v>
      </c>
      <c r="E47" s="4" t="str">
        <f t="shared" si="4"/>
        <v>7510184:TEWS AIG, GRACE</v>
      </c>
      <c r="F47" s="4" t="str">
        <f t="shared" si="5"/>
        <v>7510184:ENG, KEITH</v>
      </c>
      <c r="G47" s="122">
        <v>43055</v>
      </c>
      <c r="H47" s="122">
        <v>43055.790162037039</v>
      </c>
      <c r="I47" s="125">
        <v>9985149</v>
      </c>
      <c r="J47" s="4" t="s">
        <v>1018</v>
      </c>
      <c r="K47" s="4" t="s">
        <v>38</v>
      </c>
      <c r="L47" s="129" t="s">
        <v>37</v>
      </c>
      <c r="P47" s="129" t="s">
        <v>363</v>
      </c>
      <c r="Q47" s="4" t="s">
        <v>799</v>
      </c>
      <c r="S47" s="123">
        <v>955100.71</v>
      </c>
      <c r="T47" s="123">
        <v>955100.71</v>
      </c>
      <c r="U47" s="122">
        <v>43055</v>
      </c>
      <c r="V47" s="122">
        <v>43055.790162037039</v>
      </c>
      <c r="W47" s="4" t="s">
        <v>27</v>
      </c>
      <c r="Y47" s="4" t="s">
        <v>798</v>
      </c>
      <c r="Z47" s="122">
        <v>43055.8125</v>
      </c>
      <c r="AB47" s="128">
        <v>7510184</v>
      </c>
      <c r="AC47" s="4" t="s">
        <v>1</v>
      </c>
      <c r="AD47" s="4" t="s">
        <v>3</v>
      </c>
      <c r="AF47" s="4" t="s">
        <v>23</v>
      </c>
      <c r="AG47" s="4" t="s">
        <v>34</v>
      </c>
      <c r="AH47" s="4" t="s">
        <v>20</v>
      </c>
      <c r="AK47" s="4" t="s">
        <v>33</v>
      </c>
      <c r="AL47" s="4" t="s">
        <v>48</v>
      </c>
      <c r="AM47" s="4" t="s">
        <v>33</v>
      </c>
      <c r="AS47" s="4" t="s">
        <v>121</v>
      </c>
      <c r="AU47" s="4" t="s">
        <v>31</v>
      </c>
      <c r="AY47" s="4" t="s">
        <v>62</v>
      </c>
      <c r="AZ47" s="4" t="s">
        <v>798</v>
      </c>
      <c r="BA47" s="4" t="s">
        <v>798</v>
      </c>
      <c r="BF47" s="4" t="s">
        <v>103</v>
      </c>
      <c r="BG47" s="4" t="s">
        <v>103</v>
      </c>
      <c r="BH47" s="4" t="s">
        <v>102</v>
      </c>
      <c r="BI47" s="4" t="s">
        <v>101</v>
      </c>
      <c r="BK47" s="4" t="s">
        <v>59</v>
      </c>
      <c r="BR47" s="4" t="s">
        <v>796</v>
      </c>
      <c r="BS47" s="4" t="s">
        <v>235</v>
      </c>
      <c r="BT47" s="4" t="s">
        <v>382</v>
      </c>
      <c r="BU47" s="4" t="s">
        <v>381</v>
      </c>
      <c r="BV47" s="4" t="s">
        <v>234</v>
      </c>
      <c r="BW47" s="4" t="s">
        <v>795</v>
      </c>
      <c r="BX47" s="128">
        <v>28856927</v>
      </c>
      <c r="BY47" s="4" t="s">
        <v>3</v>
      </c>
      <c r="CB47" s="4" t="s">
        <v>22</v>
      </c>
      <c r="CC47" s="4" t="s">
        <v>22</v>
      </c>
      <c r="CF47" s="123">
        <v>104345</v>
      </c>
      <c r="CG47" s="4" t="s">
        <v>109</v>
      </c>
      <c r="CH47" s="4" t="s">
        <v>1</v>
      </c>
    </row>
    <row r="48" spans="1:86">
      <c r="A48" s="4" t="str">
        <f t="shared" si="0"/>
        <v>7514086:6,000,000</v>
      </c>
      <c r="B48" s="4" t="str">
        <f t="shared" si="1"/>
        <v>7514086:11/16/2017</v>
      </c>
      <c r="C48" s="4" t="str">
        <f t="shared" si="2"/>
        <v>7514086:8015872</v>
      </c>
      <c r="D48" s="4" t="str">
        <f t="shared" si="3"/>
        <v>7514086:28852555</v>
      </c>
      <c r="E48" s="4" t="str">
        <f t="shared" si="4"/>
        <v>7514086:PAYNE AIG, LISA</v>
      </c>
      <c r="F48" s="4" t="str">
        <f t="shared" si="5"/>
        <v>7514086:SOLIDA AIG, LUCA</v>
      </c>
      <c r="G48" s="122">
        <v>43055</v>
      </c>
      <c r="H48" s="122">
        <v>43055.505104166667</v>
      </c>
      <c r="I48" s="125">
        <v>9969913</v>
      </c>
      <c r="J48" s="4" t="s">
        <v>273</v>
      </c>
      <c r="K48" s="4" t="s">
        <v>38</v>
      </c>
      <c r="L48" s="129" t="s">
        <v>191</v>
      </c>
      <c r="P48" s="129" t="s">
        <v>272</v>
      </c>
      <c r="S48" s="123">
        <v>6000000</v>
      </c>
      <c r="T48" s="123">
        <v>7901100</v>
      </c>
      <c r="U48" s="122">
        <v>43055</v>
      </c>
      <c r="V48" s="122">
        <v>43055.505104166667</v>
      </c>
      <c r="W48" s="4" t="s">
        <v>169</v>
      </c>
      <c r="AB48" s="128">
        <v>7514086</v>
      </c>
      <c r="AC48" s="4" t="s">
        <v>1</v>
      </c>
      <c r="AD48" s="4" t="s">
        <v>9</v>
      </c>
      <c r="AE48" s="128">
        <v>6809397</v>
      </c>
      <c r="AF48" s="4" t="s">
        <v>22</v>
      </c>
      <c r="AG48" s="4" t="s">
        <v>34</v>
      </c>
      <c r="AH48" s="4" t="s">
        <v>20</v>
      </c>
      <c r="AK48" s="4" t="s">
        <v>33</v>
      </c>
      <c r="AL48" s="4" t="s">
        <v>20</v>
      </c>
      <c r="AM48" s="4" t="s">
        <v>33</v>
      </c>
      <c r="AS48" s="4" t="s">
        <v>173</v>
      </c>
      <c r="AU48" s="4" t="s">
        <v>172</v>
      </c>
      <c r="AY48" s="4" t="s">
        <v>72</v>
      </c>
      <c r="AZ48" s="4" t="s">
        <v>270</v>
      </c>
      <c r="BA48" s="4" t="s">
        <v>270</v>
      </c>
      <c r="BC48" s="4" t="s">
        <v>269</v>
      </c>
      <c r="BE48" s="4" t="s">
        <v>268</v>
      </c>
      <c r="BF48" s="4" t="s">
        <v>211</v>
      </c>
      <c r="BG48" s="4" t="s">
        <v>211</v>
      </c>
      <c r="BH48" s="4" t="s">
        <v>210</v>
      </c>
      <c r="BI48" s="4" t="s">
        <v>184</v>
      </c>
      <c r="BK48" s="4" t="s">
        <v>183</v>
      </c>
      <c r="BR48" s="4" t="s">
        <v>169</v>
      </c>
      <c r="BS48" s="4" t="s">
        <v>168</v>
      </c>
      <c r="BT48" s="4" t="s">
        <v>167</v>
      </c>
      <c r="BU48" s="4" t="s">
        <v>166</v>
      </c>
      <c r="BV48" s="4" t="s">
        <v>165</v>
      </c>
      <c r="BW48" s="4" t="s">
        <v>164</v>
      </c>
      <c r="BX48" s="128">
        <v>28852555</v>
      </c>
      <c r="BY48" s="4" t="s">
        <v>9</v>
      </c>
      <c r="CB48" s="4" t="s">
        <v>23</v>
      </c>
      <c r="CC48" s="4" t="s">
        <v>22</v>
      </c>
      <c r="CG48" s="4" t="s">
        <v>21</v>
      </c>
      <c r="CH48" s="4" t="s">
        <v>1</v>
      </c>
    </row>
    <row r="49" spans="1:86">
      <c r="A49" s="4" t="str">
        <f t="shared" si="0"/>
        <v>7514492:220</v>
      </c>
      <c r="B49" s="4" t="str">
        <f t="shared" si="1"/>
        <v>7514492:11/16/2017</v>
      </c>
      <c r="C49" s="4" t="str">
        <f t="shared" si="2"/>
        <v>7514492:6290919133</v>
      </c>
      <c r="D49" s="4" t="str">
        <f t="shared" si="3"/>
        <v>7514492:28856043</v>
      </c>
      <c r="E49" s="4" t="str">
        <f t="shared" si="4"/>
        <v>7514492:TEWS AIG, GRACE</v>
      </c>
      <c r="F49" s="4" t="str">
        <f t="shared" si="5"/>
        <v>7514492:STEENHUISEN AIG, ERIC</v>
      </c>
      <c r="G49" s="122">
        <v>43055</v>
      </c>
      <c r="H49" s="122">
        <v>43055.736759259256</v>
      </c>
      <c r="I49" s="125">
        <v>9977007</v>
      </c>
      <c r="J49" s="4" t="s">
        <v>98</v>
      </c>
      <c r="K49" s="4" t="s">
        <v>38</v>
      </c>
      <c r="L49" s="129" t="s">
        <v>87</v>
      </c>
      <c r="P49" s="129" t="s">
        <v>97</v>
      </c>
      <c r="S49" s="123">
        <v>220</v>
      </c>
      <c r="T49" s="123">
        <v>220</v>
      </c>
      <c r="U49" s="122">
        <v>43055</v>
      </c>
      <c r="V49" s="122">
        <v>43055.736759259256</v>
      </c>
      <c r="W49" s="4" t="s">
        <v>85</v>
      </c>
      <c r="AB49" s="128">
        <v>7514492</v>
      </c>
      <c r="AC49" s="4" t="s">
        <v>1</v>
      </c>
      <c r="AD49" s="4" t="s">
        <v>3</v>
      </c>
      <c r="AF49" s="4" t="s">
        <v>22</v>
      </c>
      <c r="AG49" s="4" t="s">
        <v>34</v>
      </c>
      <c r="AH49" s="4" t="s">
        <v>20</v>
      </c>
      <c r="AK49" s="4" t="s">
        <v>33</v>
      </c>
      <c r="AL49" s="4" t="s">
        <v>20</v>
      </c>
      <c r="AM49" s="4" t="s">
        <v>33</v>
      </c>
      <c r="AS49" s="4" t="s">
        <v>63</v>
      </c>
      <c r="AU49" s="4" t="s">
        <v>31</v>
      </c>
      <c r="AZ49" s="4" t="s">
        <v>96</v>
      </c>
      <c r="BA49" s="4" t="s">
        <v>96</v>
      </c>
      <c r="BB49" s="4" t="s">
        <v>95</v>
      </c>
      <c r="BC49" s="4" t="s">
        <v>94</v>
      </c>
      <c r="BE49" s="4" t="s">
        <v>94</v>
      </c>
      <c r="BF49" s="4" t="s">
        <v>82</v>
      </c>
      <c r="BG49" s="4" t="s">
        <v>82</v>
      </c>
      <c r="BR49" s="4" t="s">
        <v>81</v>
      </c>
      <c r="BS49" s="4" t="s">
        <v>26</v>
      </c>
      <c r="BT49" s="4" t="s">
        <v>0</v>
      </c>
      <c r="BV49" s="4" t="s">
        <v>25</v>
      </c>
      <c r="BW49" s="4" t="s">
        <v>80</v>
      </c>
      <c r="BX49" s="128">
        <v>28856043</v>
      </c>
      <c r="BY49" s="4" t="s">
        <v>3</v>
      </c>
      <c r="CB49" s="4" t="s">
        <v>23</v>
      </c>
      <c r="CC49" s="4" t="s">
        <v>22</v>
      </c>
      <c r="CG49" s="4" t="s">
        <v>21</v>
      </c>
      <c r="CH49" s="4" t="s">
        <v>1</v>
      </c>
    </row>
    <row r="50" spans="1:86">
      <c r="A50" s="4" t="str">
        <f t="shared" si="0"/>
        <v>7514140:150,000</v>
      </c>
      <c r="B50" s="4" t="str">
        <f t="shared" si="1"/>
        <v>7514140:11/16/2017</v>
      </c>
      <c r="C50" s="4" t="str">
        <f t="shared" si="2"/>
        <v>7514140:6290919133</v>
      </c>
      <c r="D50" s="4" t="str">
        <f t="shared" si="3"/>
        <v>7514140:28856048</v>
      </c>
      <c r="E50" s="4" t="str">
        <f t="shared" si="4"/>
        <v>7514140:STEENHUISEN AIG, ERIC</v>
      </c>
      <c r="F50" s="4" t="str">
        <f t="shared" si="5"/>
        <v>7514140:TEWS AIG, GRACE</v>
      </c>
      <c r="G50" s="122">
        <v>43055</v>
      </c>
      <c r="H50" s="122">
        <v>43055.736967592595</v>
      </c>
      <c r="I50" s="125">
        <v>9977008</v>
      </c>
      <c r="J50" s="4" t="s">
        <v>226</v>
      </c>
      <c r="K50" s="4" t="s">
        <v>38</v>
      </c>
      <c r="L50" s="129" t="s">
        <v>87</v>
      </c>
      <c r="P50" s="129" t="s">
        <v>225</v>
      </c>
      <c r="S50" s="123">
        <v>150000</v>
      </c>
      <c r="T50" s="123">
        <v>150000</v>
      </c>
      <c r="U50" s="122">
        <v>43055</v>
      </c>
      <c r="V50" s="122">
        <v>43055.736967592595</v>
      </c>
      <c r="W50" s="4" t="s">
        <v>85</v>
      </c>
      <c r="Y50" s="4" t="s">
        <v>224</v>
      </c>
      <c r="AB50" s="128">
        <v>7514140</v>
      </c>
      <c r="AC50" s="4" t="s">
        <v>1</v>
      </c>
      <c r="AD50" s="4" t="s">
        <v>3</v>
      </c>
      <c r="AF50" s="4" t="s">
        <v>22</v>
      </c>
      <c r="AG50" s="4" t="s">
        <v>34</v>
      </c>
      <c r="AH50" s="4" t="s">
        <v>20</v>
      </c>
      <c r="AK50" s="4" t="s">
        <v>33</v>
      </c>
      <c r="AL50" s="4" t="s">
        <v>20</v>
      </c>
      <c r="AM50" s="4" t="s">
        <v>33</v>
      </c>
      <c r="AS50" s="4" t="s">
        <v>31</v>
      </c>
      <c r="AU50" s="4" t="s">
        <v>63</v>
      </c>
      <c r="AZ50" s="4" t="s">
        <v>223</v>
      </c>
      <c r="BA50" s="4" t="s">
        <v>223</v>
      </c>
      <c r="BB50" s="4" t="s">
        <v>222</v>
      </c>
      <c r="BF50" s="4" t="s">
        <v>110</v>
      </c>
      <c r="BG50" s="4" t="s">
        <v>110</v>
      </c>
      <c r="BR50" s="4" t="s">
        <v>81</v>
      </c>
      <c r="BS50" s="4" t="s">
        <v>26</v>
      </c>
      <c r="BT50" s="4" t="s">
        <v>0</v>
      </c>
      <c r="BV50" s="4" t="s">
        <v>25</v>
      </c>
      <c r="BW50" s="4" t="s">
        <v>80</v>
      </c>
      <c r="BX50" s="128">
        <v>28856048</v>
      </c>
      <c r="BY50" s="4" t="s">
        <v>3</v>
      </c>
      <c r="CB50" s="4" t="s">
        <v>23</v>
      </c>
      <c r="CC50" s="4" t="s">
        <v>22</v>
      </c>
      <c r="CG50" s="4" t="s">
        <v>21</v>
      </c>
      <c r="CH50" s="4" t="s">
        <v>1</v>
      </c>
    </row>
    <row r="51" spans="1:86">
      <c r="A51" s="4" t="str">
        <f t="shared" si="0"/>
        <v>7514116:785,655</v>
      </c>
      <c r="B51" s="4" t="str">
        <f t="shared" si="1"/>
        <v>7514116:11/16/2017</v>
      </c>
      <c r="C51" s="4" t="str">
        <f t="shared" si="2"/>
        <v>7514116:323957641</v>
      </c>
      <c r="D51" s="4" t="str">
        <f t="shared" si="3"/>
        <v>7514116:28855351</v>
      </c>
      <c r="E51" s="4" t="str">
        <f t="shared" si="4"/>
        <v>7514116:ENG, KEITH</v>
      </c>
      <c r="F51" s="4" t="str">
        <f t="shared" si="5"/>
        <v>7514116:TEWS AIG, GRACE</v>
      </c>
      <c r="G51" s="122">
        <v>43055</v>
      </c>
      <c r="H51" s="122">
        <v>43055.674791666665</v>
      </c>
      <c r="I51" s="125">
        <v>9976889</v>
      </c>
      <c r="J51" s="4" t="s">
        <v>230</v>
      </c>
      <c r="K51" s="4" t="s">
        <v>38</v>
      </c>
      <c r="L51" s="129" t="s">
        <v>113</v>
      </c>
      <c r="M51" s="4" t="s">
        <v>229</v>
      </c>
      <c r="N51" s="4" t="s">
        <v>228</v>
      </c>
      <c r="P51" s="129" t="s">
        <v>37</v>
      </c>
      <c r="S51" s="123">
        <v>785654.57</v>
      </c>
      <c r="T51" s="123">
        <v>785654.57</v>
      </c>
      <c r="U51" s="122">
        <v>43055</v>
      </c>
      <c r="V51" s="122">
        <v>43055.674791666665</v>
      </c>
      <c r="W51" s="4" t="s">
        <v>122</v>
      </c>
      <c r="X51" s="122">
        <v>43055.875</v>
      </c>
      <c r="AB51" s="128">
        <v>7514116</v>
      </c>
      <c r="AC51" s="4" t="s">
        <v>1</v>
      </c>
      <c r="AD51" s="4" t="s">
        <v>3</v>
      </c>
      <c r="AF51" s="4" t="s">
        <v>23</v>
      </c>
      <c r="AG51" s="4" t="s">
        <v>34</v>
      </c>
      <c r="AH51" s="4" t="s">
        <v>20</v>
      </c>
      <c r="AK51" s="4" t="s">
        <v>33</v>
      </c>
      <c r="AL51" s="4" t="s">
        <v>48</v>
      </c>
      <c r="AM51" s="4" t="s">
        <v>20</v>
      </c>
      <c r="AS51" s="4" t="s">
        <v>31</v>
      </c>
      <c r="AU51" s="4" t="s">
        <v>121</v>
      </c>
      <c r="AX51" s="4" t="s">
        <v>227</v>
      </c>
      <c r="AZ51" s="4" t="s">
        <v>61</v>
      </c>
      <c r="BA51" s="4" t="s">
        <v>61</v>
      </c>
      <c r="BC51" s="4" t="s">
        <v>60</v>
      </c>
      <c r="BE51" s="4" t="s">
        <v>59</v>
      </c>
      <c r="BF51" s="4" t="s">
        <v>119</v>
      </c>
      <c r="BG51" s="4" t="s">
        <v>119</v>
      </c>
      <c r="BR51" s="4" t="s">
        <v>118</v>
      </c>
      <c r="BS51" s="4" t="s">
        <v>117</v>
      </c>
      <c r="BT51" s="4" t="s">
        <v>0</v>
      </c>
      <c r="BU51" s="4" t="s">
        <v>4</v>
      </c>
      <c r="BV51" s="4" t="s">
        <v>116</v>
      </c>
      <c r="BW51" s="4" t="s">
        <v>115</v>
      </c>
      <c r="BX51" s="128">
        <v>28855351</v>
      </c>
      <c r="BY51" s="4" t="s">
        <v>3</v>
      </c>
      <c r="CB51" s="4" t="s">
        <v>22</v>
      </c>
      <c r="CC51" s="4" t="s">
        <v>23</v>
      </c>
      <c r="CE51" s="123">
        <v>104287</v>
      </c>
      <c r="CG51" s="4" t="s">
        <v>40</v>
      </c>
      <c r="CH51" s="4" t="s">
        <v>1</v>
      </c>
    </row>
    <row r="52" spans="1:86">
      <c r="A52" s="4" t="str">
        <f t="shared" si="0"/>
        <v>7514314:153,600</v>
      </c>
      <c r="B52" s="4" t="str">
        <f t="shared" si="1"/>
        <v>7514314:11/16/2017</v>
      </c>
      <c r="C52" s="4" t="str">
        <f t="shared" si="2"/>
        <v>7514314:323957641</v>
      </c>
      <c r="D52" s="4" t="str">
        <f t="shared" si="3"/>
        <v>7514314:28855353</v>
      </c>
      <c r="E52" s="4" t="str">
        <f t="shared" si="4"/>
        <v>7514314:ENG, KEITH</v>
      </c>
      <c r="F52" s="4" t="str">
        <f t="shared" si="5"/>
        <v>7514314:TEWS AIG, GRACE</v>
      </c>
      <c r="G52" s="122">
        <v>43055</v>
      </c>
      <c r="H52" s="122">
        <v>43055.674872685187</v>
      </c>
      <c r="I52" s="125">
        <v>9976891</v>
      </c>
      <c r="J52" s="4" t="s">
        <v>151</v>
      </c>
      <c r="K52" s="4" t="s">
        <v>38</v>
      </c>
      <c r="L52" s="129" t="s">
        <v>113</v>
      </c>
      <c r="M52" s="4" t="s">
        <v>148</v>
      </c>
      <c r="N52" s="4" t="s">
        <v>147</v>
      </c>
      <c r="P52" s="129" t="s">
        <v>139</v>
      </c>
      <c r="S52" s="123">
        <v>153600</v>
      </c>
      <c r="T52" s="123">
        <v>153600</v>
      </c>
      <c r="U52" s="122">
        <v>43055</v>
      </c>
      <c r="V52" s="122">
        <v>43055.674872685187</v>
      </c>
      <c r="W52" s="4" t="s">
        <v>146</v>
      </c>
      <c r="X52" s="122">
        <v>43055.875</v>
      </c>
      <c r="Y52" s="4" t="s">
        <v>137</v>
      </c>
      <c r="AB52" s="128">
        <v>7514314</v>
      </c>
      <c r="AC52" s="4" t="s">
        <v>1</v>
      </c>
      <c r="AD52" s="4" t="s">
        <v>3</v>
      </c>
      <c r="AF52" s="4" t="s">
        <v>22</v>
      </c>
      <c r="AG52" s="4" t="s">
        <v>34</v>
      </c>
      <c r="AH52" s="4" t="s">
        <v>20</v>
      </c>
      <c r="AK52" s="4" t="s">
        <v>33</v>
      </c>
      <c r="AL52" s="4" t="s">
        <v>20</v>
      </c>
      <c r="AM52" s="4" t="s">
        <v>20</v>
      </c>
      <c r="AS52" s="4" t="s">
        <v>31</v>
      </c>
      <c r="AU52" s="4" t="s">
        <v>121</v>
      </c>
      <c r="AX52" s="4" t="s">
        <v>150</v>
      </c>
      <c r="AZ52" s="4" t="s">
        <v>137</v>
      </c>
      <c r="BA52" s="4" t="s">
        <v>137</v>
      </c>
      <c r="BF52" s="4" t="s">
        <v>136</v>
      </c>
      <c r="BG52" s="4" t="s">
        <v>136</v>
      </c>
      <c r="BR52" s="4" t="s">
        <v>144</v>
      </c>
      <c r="BS52" s="4" t="s">
        <v>117</v>
      </c>
      <c r="BT52" s="4" t="s">
        <v>0</v>
      </c>
      <c r="BU52" s="4" t="s">
        <v>4</v>
      </c>
      <c r="BV52" s="4" t="s">
        <v>116</v>
      </c>
      <c r="BW52" s="4" t="s">
        <v>143</v>
      </c>
      <c r="BX52" s="128">
        <v>28855353</v>
      </c>
      <c r="BY52" s="4" t="s">
        <v>3</v>
      </c>
      <c r="CB52" s="4" t="s">
        <v>23</v>
      </c>
      <c r="CC52" s="4" t="s">
        <v>23</v>
      </c>
      <c r="CE52" s="123">
        <v>104288</v>
      </c>
      <c r="CG52" s="4" t="s">
        <v>40</v>
      </c>
      <c r="CH52" s="4" t="s">
        <v>1</v>
      </c>
    </row>
    <row r="53" spans="1:86">
      <c r="A53" s="4" t="str">
        <f t="shared" si="0"/>
        <v>7513067:137,500</v>
      </c>
      <c r="B53" s="4" t="str">
        <f t="shared" si="1"/>
        <v>7513067:11/17/2017</v>
      </c>
      <c r="C53" s="4" t="str">
        <f t="shared" si="2"/>
        <v>7513067:90089710</v>
      </c>
      <c r="D53" s="4" t="str">
        <f t="shared" si="3"/>
        <v>7513067:28857553</v>
      </c>
      <c r="E53" s="4" t="str">
        <f t="shared" si="4"/>
        <v>7513067:ENG, KEITH</v>
      </c>
      <c r="F53" s="4" t="str">
        <f t="shared" si="5"/>
        <v>7513067:STEENHUISEN AIG, ERIC</v>
      </c>
      <c r="G53" s="122">
        <v>43055</v>
      </c>
      <c r="H53" s="122">
        <v>43055.836087962962</v>
      </c>
      <c r="I53" s="125">
        <v>9985234</v>
      </c>
      <c r="J53" s="4" t="s">
        <v>1017</v>
      </c>
      <c r="K53" s="4" t="s">
        <v>38</v>
      </c>
      <c r="L53" s="129" t="s">
        <v>510</v>
      </c>
      <c r="P53" s="129" t="s">
        <v>1016</v>
      </c>
      <c r="S53" s="123">
        <v>137500</v>
      </c>
      <c r="T53" s="123">
        <v>161851.25</v>
      </c>
      <c r="U53" s="122">
        <v>43056</v>
      </c>
      <c r="V53" s="122">
        <v>43055.836087962962</v>
      </c>
      <c r="Y53" s="4" t="s">
        <v>911</v>
      </c>
      <c r="AB53" s="128">
        <v>7513067</v>
      </c>
      <c r="AC53" s="4" t="s">
        <v>1</v>
      </c>
      <c r="AD53" s="4" t="s">
        <v>7</v>
      </c>
      <c r="AF53" s="4" t="s">
        <v>22</v>
      </c>
      <c r="AG53" s="4" t="s">
        <v>64</v>
      </c>
      <c r="AH53" s="4" t="s">
        <v>20</v>
      </c>
      <c r="AK53" s="4" t="s">
        <v>33</v>
      </c>
      <c r="AL53" s="4" t="s">
        <v>20</v>
      </c>
      <c r="AM53" s="4" t="s">
        <v>33</v>
      </c>
      <c r="AS53" s="4" t="s">
        <v>63</v>
      </c>
      <c r="AU53" s="4" t="s">
        <v>121</v>
      </c>
      <c r="AZ53" s="4" t="s">
        <v>911</v>
      </c>
      <c r="BA53" s="4" t="s">
        <v>911</v>
      </c>
      <c r="BF53" s="4" t="s">
        <v>390</v>
      </c>
      <c r="BG53" s="4" t="s">
        <v>390</v>
      </c>
      <c r="BH53" s="4" t="s">
        <v>389</v>
      </c>
      <c r="BI53" s="4" t="s">
        <v>184</v>
      </c>
      <c r="BK53" s="4" t="s">
        <v>183</v>
      </c>
      <c r="BL53" s="4" t="s">
        <v>1015</v>
      </c>
      <c r="BM53" s="4" t="s">
        <v>1015</v>
      </c>
      <c r="BN53" s="4" t="s">
        <v>1014</v>
      </c>
      <c r="BO53" s="4" t="s">
        <v>250</v>
      </c>
      <c r="BQ53" s="4" t="s">
        <v>249</v>
      </c>
      <c r="BR53" s="4" t="s">
        <v>100</v>
      </c>
      <c r="BS53" s="4" t="s">
        <v>26</v>
      </c>
      <c r="BT53" s="4" t="s">
        <v>0</v>
      </c>
      <c r="BU53" s="4" t="s">
        <v>4</v>
      </c>
      <c r="BV53" s="4" t="s">
        <v>25</v>
      </c>
      <c r="BW53" s="4" t="s">
        <v>99</v>
      </c>
      <c r="BX53" s="128">
        <v>28857553</v>
      </c>
      <c r="BY53" s="4" t="s">
        <v>7</v>
      </c>
      <c r="CB53" s="4" t="s">
        <v>23</v>
      </c>
      <c r="CC53" s="4" t="s">
        <v>22</v>
      </c>
      <c r="CG53" s="4" t="s">
        <v>21</v>
      </c>
      <c r="CH53" s="4" t="s">
        <v>1</v>
      </c>
    </row>
    <row r="54" spans="1:86">
      <c r="A54" s="4" t="str">
        <f t="shared" si="0"/>
        <v>7511261:550,000</v>
      </c>
      <c r="B54" s="4" t="str">
        <f t="shared" si="1"/>
        <v>7511261:11/16/2017</v>
      </c>
      <c r="C54" s="4" t="str">
        <f t="shared" si="2"/>
        <v>7511261:8900416084</v>
      </c>
      <c r="D54" s="4" t="str">
        <f t="shared" si="3"/>
        <v>7511261:28857558</v>
      </c>
      <c r="E54" s="4" t="str">
        <f t="shared" si="4"/>
        <v>7511261:TEWS AIG, GRACE</v>
      </c>
      <c r="F54" s="4" t="str">
        <f t="shared" si="5"/>
        <v>7511261:FRENKEL, LUCIANA</v>
      </c>
      <c r="G54" s="122">
        <v>43055</v>
      </c>
      <c r="H54" s="122">
        <v>43055.836597222224</v>
      </c>
      <c r="I54" s="125">
        <v>9985236</v>
      </c>
      <c r="J54" s="4" t="s">
        <v>1013</v>
      </c>
      <c r="K54" s="4" t="s">
        <v>38</v>
      </c>
      <c r="L54" s="129" t="s">
        <v>14</v>
      </c>
      <c r="P54" s="129" t="s">
        <v>941</v>
      </c>
      <c r="S54" s="123">
        <v>550000</v>
      </c>
      <c r="T54" s="123">
        <v>550000</v>
      </c>
      <c r="U54" s="122">
        <v>43055</v>
      </c>
      <c r="V54" s="122">
        <v>43055.836597222224</v>
      </c>
      <c r="W54" s="4" t="s">
        <v>100</v>
      </c>
      <c r="Y54" s="4" t="s">
        <v>940</v>
      </c>
      <c r="AB54" s="128">
        <v>7511261</v>
      </c>
      <c r="AC54" s="4" t="s">
        <v>1</v>
      </c>
      <c r="AD54" s="4" t="s">
        <v>3</v>
      </c>
      <c r="AF54" s="4" t="s">
        <v>22</v>
      </c>
      <c r="AG54" s="4" t="s">
        <v>34</v>
      </c>
      <c r="AH54" s="4" t="s">
        <v>20</v>
      </c>
      <c r="AK54" s="4" t="s">
        <v>33</v>
      </c>
      <c r="AL54" s="4" t="s">
        <v>20</v>
      </c>
      <c r="AM54" s="4" t="s">
        <v>33</v>
      </c>
      <c r="AS54" s="4" t="s">
        <v>32</v>
      </c>
      <c r="AU54" s="4" t="s">
        <v>31</v>
      </c>
      <c r="AZ54" s="4" t="s">
        <v>940</v>
      </c>
      <c r="BA54" s="4" t="s">
        <v>940</v>
      </c>
      <c r="BF54" s="4" t="s">
        <v>939</v>
      </c>
      <c r="BG54" s="4" t="s">
        <v>939</v>
      </c>
      <c r="BR54" s="4" t="s">
        <v>100</v>
      </c>
      <c r="BS54" s="4" t="s">
        <v>26</v>
      </c>
      <c r="BT54" s="4" t="s">
        <v>0</v>
      </c>
      <c r="BU54" s="4" t="s">
        <v>4</v>
      </c>
      <c r="BV54" s="4" t="s">
        <v>25</v>
      </c>
      <c r="BW54" s="4" t="s">
        <v>99</v>
      </c>
      <c r="BX54" s="128">
        <v>28857558</v>
      </c>
      <c r="BY54" s="4" t="s">
        <v>3</v>
      </c>
      <c r="CB54" s="4" t="s">
        <v>23</v>
      </c>
      <c r="CC54" s="4" t="s">
        <v>22</v>
      </c>
      <c r="CG54" s="4" t="s">
        <v>21</v>
      </c>
      <c r="CH54" s="4" t="s">
        <v>1</v>
      </c>
    </row>
    <row r="55" spans="1:86">
      <c r="A55" s="4" t="str">
        <f t="shared" si="0"/>
        <v>7514719:150,000</v>
      </c>
      <c r="B55" s="4" t="str">
        <f t="shared" si="1"/>
        <v>7514719:11/16/2017</v>
      </c>
      <c r="C55" s="4" t="str">
        <f t="shared" si="2"/>
        <v>7514719:8900416084</v>
      </c>
      <c r="D55" s="4" t="str">
        <f t="shared" si="3"/>
        <v>7514719:28857561</v>
      </c>
      <c r="E55" s="4" t="str">
        <f t="shared" si="4"/>
        <v>7514719:TEWS AIG, GRACE</v>
      </c>
      <c r="F55" s="4" t="str">
        <f t="shared" si="5"/>
        <v>7514719:FRENKEL, LUCIANA</v>
      </c>
      <c r="G55" s="122">
        <v>43055</v>
      </c>
      <c r="H55" s="122">
        <v>43055.836712962962</v>
      </c>
      <c r="I55" s="125">
        <v>9985239</v>
      </c>
      <c r="J55" s="4" t="s">
        <v>1012</v>
      </c>
      <c r="K55" s="4" t="s">
        <v>38</v>
      </c>
      <c r="L55" s="129" t="s">
        <v>14</v>
      </c>
      <c r="P55" s="129" t="s">
        <v>1011</v>
      </c>
      <c r="S55" s="123">
        <v>150000</v>
      </c>
      <c r="T55" s="123">
        <v>150000</v>
      </c>
      <c r="U55" s="122">
        <v>43055</v>
      </c>
      <c r="V55" s="122">
        <v>43055.836712962962</v>
      </c>
      <c r="Y55" s="4" t="s">
        <v>1010</v>
      </c>
      <c r="AB55" s="128">
        <v>7514719</v>
      </c>
      <c r="AC55" s="4" t="s">
        <v>1</v>
      </c>
      <c r="AD55" s="4" t="s">
        <v>3</v>
      </c>
      <c r="AF55" s="4" t="s">
        <v>23</v>
      </c>
      <c r="AG55" s="4" t="s">
        <v>34</v>
      </c>
      <c r="AH55" s="4" t="s">
        <v>20</v>
      </c>
      <c r="AK55" s="4" t="s">
        <v>33</v>
      </c>
      <c r="AL55" s="4" t="s">
        <v>1009</v>
      </c>
      <c r="AM55" s="4" t="s">
        <v>33</v>
      </c>
      <c r="AS55" s="4" t="s">
        <v>32</v>
      </c>
      <c r="AU55" s="4" t="s">
        <v>31</v>
      </c>
      <c r="AZ55" s="4" t="s">
        <v>1008</v>
      </c>
      <c r="BA55" s="4" t="s">
        <v>1008</v>
      </c>
      <c r="BF55" s="4" t="s">
        <v>879</v>
      </c>
      <c r="BG55" s="4" t="s">
        <v>879</v>
      </c>
      <c r="BH55" s="4" t="s">
        <v>878</v>
      </c>
      <c r="BI55" s="4" t="s">
        <v>101</v>
      </c>
      <c r="BK55" s="4" t="s">
        <v>59</v>
      </c>
      <c r="BR55" s="4" t="s">
        <v>100</v>
      </c>
      <c r="BS55" s="4" t="s">
        <v>26</v>
      </c>
      <c r="BT55" s="4" t="s">
        <v>0</v>
      </c>
      <c r="BU55" s="4" t="s">
        <v>4</v>
      </c>
      <c r="BV55" s="4" t="s">
        <v>25</v>
      </c>
      <c r="BW55" s="4" t="s">
        <v>99</v>
      </c>
      <c r="BX55" s="128">
        <v>28857561</v>
      </c>
      <c r="BY55" s="4" t="s">
        <v>3</v>
      </c>
      <c r="CB55" s="4" t="s">
        <v>23</v>
      </c>
      <c r="CC55" s="4" t="s">
        <v>22</v>
      </c>
      <c r="CG55" s="4" t="s">
        <v>21</v>
      </c>
      <c r="CH55" s="4" t="s">
        <v>1</v>
      </c>
    </row>
    <row r="56" spans="1:86">
      <c r="A56" s="4" t="str">
        <f t="shared" si="0"/>
        <v>7512502:570</v>
      </c>
      <c r="B56" s="4" t="str">
        <f t="shared" si="1"/>
        <v>7512502:11/17/2017</v>
      </c>
      <c r="C56" s="4" t="str">
        <f t="shared" si="2"/>
        <v>7512502:13174174</v>
      </c>
      <c r="D56" s="4" t="str">
        <f t="shared" si="3"/>
        <v>7512502:28857571</v>
      </c>
      <c r="E56" s="4" t="str">
        <f t="shared" si="4"/>
        <v>7512502:ENG, KEITH</v>
      </c>
      <c r="F56" s="4" t="str">
        <f t="shared" si="5"/>
        <v>7512502:TEWS AIG, GRACE</v>
      </c>
      <c r="G56" s="122">
        <v>43055</v>
      </c>
      <c r="H56" s="122">
        <v>43055.837534722225</v>
      </c>
      <c r="I56" s="125">
        <v>9985243</v>
      </c>
      <c r="J56" s="4" t="s">
        <v>1007</v>
      </c>
      <c r="K56" s="4" t="s">
        <v>38</v>
      </c>
      <c r="L56" s="129" t="s">
        <v>16</v>
      </c>
      <c r="P56" s="129" t="s">
        <v>1006</v>
      </c>
      <c r="Q56" s="4" t="s">
        <v>865</v>
      </c>
      <c r="S56" s="123">
        <v>570</v>
      </c>
      <c r="T56" s="123">
        <v>752.11500000000001</v>
      </c>
      <c r="U56" s="122">
        <v>43056</v>
      </c>
      <c r="V56" s="122">
        <v>43055.837534722225</v>
      </c>
      <c r="Y56" s="4" t="s">
        <v>1004</v>
      </c>
      <c r="AB56" s="128">
        <v>7512502</v>
      </c>
      <c r="AC56" s="4" t="s">
        <v>1</v>
      </c>
      <c r="AD56" s="4" t="s">
        <v>9</v>
      </c>
      <c r="AF56" s="4" t="s">
        <v>23</v>
      </c>
      <c r="AG56" s="4" t="s">
        <v>34</v>
      </c>
      <c r="AH56" s="4" t="s">
        <v>20</v>
      </c>
      <c r="AK56" s="4" t="s">
        <v>33</v>
      </c>
      <c r="AL56" s="4" t="s">
        <v>48</v>
      </c>
      <c r="AM56" s="4" t="s">
        <v>33</v>
      </c>
      <c r="AS56" s="4" t="s">
        <v>31</v>
      </c>
      <c r="AU56" s="4" t="s">
        <v>121</v>
      </c>
      <c r="AX56" s="4" t="s">
        <v>1005</v>
      </c>
      <c r="AY56" s="4" t="s">
        <v>62</v>
      </c>
      <c r="AZ56" s="4" t="s">
        <v>1004</v>
      </c>
      <c r="BA56" s="4" t="s">
        <v>1004</v>
      </c>
      <c r="BF56" s="4" t="s">
        <v>1003</v>
      </c>
      <c r="BG56" s="4" t="s">
        <v>1003</v>
      </c>
      <c r="BH56" s="4" t="s">
        <v>958</v>
      </c>
      <c r="BI56" s="4" t="s">
        <v>184</v>
      </c>
      <c r="BK56" s="4" t="s">
        <v>183</v>
      </c>
      <c r="BR56" s="4" t="s">
        <v>860</v>
      </c>
      <c r="BS56" s="4" t="s">
        <v>374</v>
      </c>
      <c r="BT56" s="4" t="s">
        <v>382</v>
      </c>
      <c r="BU56" s="4" t="s">
        <v>4</v>
      </c>
      <c r="BV56" s="4" t="s">
        <v>165</v>
      </c>
      <c r="BW56" s="4" t="s">
        <v>859</v>
      </c>
      <c r="BX56" s="128">
        <v>28857571</v>
      </c>
      <c r="BY56" s="4" t="s">
        <v>9</v>
      </c>
      <c r="CB56" s="4" t="s">
        <v>22</v>
      </c>
      <c r="CC56" s="4" t="s">
        <v>23</v>
      </c>
      <c r="CF56" s="123">
        <v>104381</v>
      </c>
      <c r="CG56" s="4" t="s">
        <v>21</v>
      </c>
      <c r="CH56" s="4" t="s">
        <v>1</v>
      </c>
    </row>
    <row r="57" spans="1:86">
      <c r="A57" s="4" t="str">
        <f t="shared" si="0"/>
        <v>7515172:10,000,000</v>
      </c>
      <c r="B57" s="4" t="str">
        <f t="shared" si="1"/>
        <v>7515172:11/17/2017</v>
      </c>
      <c r="C57" s="4" t="str">
        <f t="shared" si="2"/>
        <v>7515172:21155407</v>
      </c>
      <c r="D57" s="4" t="str">
        <f t="shared" si="3"/>
        <v>7515172:28858312</v>
      </c>
      <c r="E57" s="4" t="str">
        <f t="shared" si="4"/>
        <v>7515172:ENG, KEITH</v>
      </c>
      <c r="F57" s="4" t="str">
        <f t="shared" si="5"/>
        <v>7515172:STEENHUISEN AIG, ERIC</v>
      </c>
      <c r="G57" s="122">
        <v>43055</v>
      </c>
      <c r="H57" s="122">
        <v>43055.886076388888</v>
      </c>
      <c r="I57" s="125">
        <v>9985289</v>
      </c>
      <c r="J57" s="4" t="s">
        <v>1002</v>
      </c>
      <c r="K57" s="4" t="s">
        <v>38</v>
      </c>
      <c r="L57" s="129" t="s">
        <v>562</v>
      </c>
      <c r="P57" s="129" t="s">
        <v>1001</v>
      </c>
      <c r="S57" s="123">
        <v>10000000</v>
      </c>
      <c r="T57" s="123">
        <v>7829000</v>
      </c>
      <c r="U57" s="122">
        <v>43056</v>
      </c>
      <c r="V57" s="122">
        <v>43055.886076388888</v>
      </c>
      <c r="W57" s="4" t="s">
        <v>27</v>
      </c>
      <c r="AB57" s="128">
        <v>7515172</v>
      </c>
      <c r="AC57" s="4" t="s">
        <v>1</v>
      </c>
      <c r="AD57" s="4" t="s">
        <v>905</v>
      </c>
      <c r="AF57" s="4" t="s">
        <v>22</v>
      </c>
      <c r="AG57" s="4" t="s">
        <v>34</v>
      </c>
      <c r="AH57" s="4" t="s">
        <v>20</v>
      </c>
      <c r="AK57" s="4" t="s">
        <v>33</v>
      </c>
      <c r="AL57" s="4" t="s">
        <v>20</v>
      </c>
      <c r="AM57" s="4" t="s">
        <v>33</v>
      </c>
      <c r="AS57" s="4" t="s">
        <v>63</v>
      </c>
      <c r="AU57" s="4" t="s">
        <v>121</v>
      </c>
      <c r="AY57" s="4" t="s">
        <v>62</v>
      </c>
      <c r="AZ57" s="4" t="s">
        <v>127</v>
      </c>
      <c r="BA57" s="4" t="s">
        <v>127</v>
      </c>
      <c r="BC57" s="4" t="s">
        <v>184</v>
      </c>
      <c r="BE57" s="4" t="s">
        <v>183</v>
      </c>
      <c r="BF57" s="4" t="s">
        <v>1000</v>
      </c>
      <c r="BG57" s="4" t="s">
        <v>1000</v>
      </c>
      <c r="BH57" s="4" t="s">
        <v>999</v>
      </c>
      <c r="BI57" s="4" t="s">
        <v>907</v>
      </c>
      <c r="BK57" s="4" t="s">
        <v>906</v>
      </c>
      <c r="BR57" s="4" t="s">
        <v>27</v>
      </c>
      <c r="BS57" s="4" t="s">
        <v>26</v>
      </c>
      <c r="BT57" s="4" t="s">
        <v>0</v>
      </c>
      <c r="BU57" s="4" t="s">
        <v>4</v>
      </c>
      <c r="BV57" s="4" t="s">
        <v>25</v>
      </c>
      <c r="BW57" s="4" t="s">
        <v>24</v>
      </c>
      <c r="BX57" s="128">
        <v>28858312</v>
      </c>
      <c r="BY57" s="4" t="s">
        <v>905</v>
      </c>
      <c r="CB57" s="4" t="s">
        <v>23</v>
      </c>
      <c r="CC57" s="4" t="s">
        <v>22</v>
      </c>
      <c r="CG57" s="4" t="s">
        <v>21</v>
      </c>
      <c r="CH57" s="4" t="s">
        <v>1</v>
      </c>
    </row>
    <row r="58" spans="1:86">
      <c r="A58" s="4" t="str">
        <f t="shared" si="0"/>
        <v>7515193:35,000,000</v>
      </c>
      <c r="B58" s="4" t="str">
        <f t="shared" si="1"/>
        <v>7515193:11/16/2017</v>
      </c>
      <c r="C58" s="4" t="str">
        <f t="shared" si="2"/>
        <v>7515193:PA1A</v>
      </c>
      <c r="D58" s="4" t="str">
        <f t="shared" si="3"/>
        <v>7515193:28858330</v>
      </c>
      <c r="E58" s="4" t="str">
        <f t="shared" si="4"/>
        <v>7515193:FRENKEL, LUCIANA</v>
      </c>
      <c r="F58" s="4" t="str">
        <f t="shared" si="5"/>
        <v>7515193:HOLMES, JOHN</v>
      </c>
      <c r="G58" s="122">
        <v>43055</v>
      </c>
      <c r="H58" s="122">
        <v>43055.887337962966</v>
      </c>
      <c r="I58" s="125">
        <v>9985291</v>
      </c>
      <c r="J58" s="4" t="s">
        <v>998</v>
      </c>
      <c r="K58" s="4" t="s">
        <v>38</v>
      </c>
      <c r="L58" s="129" t="s">
        <v>78</v>
      </c>
      <c r="P58" s="129" t="s">
        <v>757</v>
      </c>
      <c r="S58" s="123">
        <v>35000000</v>
      </c>
      <c r="T58" s="123">
        <v>35000000</v>
      </c>
      <c r="U58" s="122">
        <v>43055</v>
      </c>
      <c r="V58" s="122">
        <v>43055.887337962966</v>
      </c>
      <c r="W58" s="4" t="s">
        <v>76</v>
      </c>
      <c r="Y58" s="4" t="s">
        <v>754</v>
      </c>
      <c r="AB58" s="128">
        <v>7515193</v>
      </c>
      <c r="AC58" s="4" t="s">
        <v>1</v>
      </c>
      <c r="AD58" s="4" t="s">
        <v>3</v>
      </c>
      <c r="AE58" s="128">
        <v>6810128</v>
      </c>
      <c r="AF58" s="4" t="s">
        <v>22</v>
      </c>
      <c r="AG58" s="4" t="s">
        <v>34</v>
      </c>
      <c r="AH58" s="4" t="s">
        <v>20</v>
      </c>
      <c r="AK58" s="4" t="s">
        <v>33</v>
      </c>
      <c r="AL58" s="4" t="s">
        <v>20</v>
      </c>
      <c r="AM58" s="4" t="s">
        <v>33</v>
      </c>
      <c r="AS58" s="4" t="s">
        <v>73</v>
      </c>
      <c r="AU58" s="4" t="s">
        <v>32</v>
      </c>
      <c r="AY58" s="4" t="s">
        <v>72</v>
      </c>
      <c r="AZ58" s="4" t="s">
        <v>754</v>
      </c>
      <c r="BA58" s="4" t="s">
        <v>754</v>
      </c>
      <c r="BF58" s="4" t="s">
        <v>753</v>
      </c>
      <c r="BG58" s="4" t="s">
        <v>753</v>
      </c>
      <c r="BW58" s="4" t="s">
        <v>68</v>
      </c>
      <c r="BX58" s="128">
        <v>28858330</v>
      </c>
      <c r="CB58" s="4" t="s">
        <v>23</v>
      </c>
      <c r="CC58" s="4" t="s">
        <v>22</v>
      </c>
      <c r="CG58" s="4" t="s">
        <v>21</v>
      </c>
      <c r="CH58" s="4" t="s">
        <v>1</v>
      </c>
    </row>
    <row r="59" spans="1:86">
      <c r="A59" s="4" t="str">
        <f t="shared" si="0"/>
        <v>7515213:35,000,000</v>
      </c>
      <c r="B59" s="4" t="str">
        <f t="shared" si="1"/>
        <v>7515213:11/16/2017</v>
      </c>
      <c r="C59" s="4" t="str">
        <f t="shared" si="2"/>
        <v>7515213:PA1A</v>
      </c>
      <c r="D59" s="4" t="str">
        <f t="shared" si="3"/>
        <v>7515213:28859027</v>
      </c>
      <c r="E59" s="4" t="str">
        <f t="shared" si="4"/>
        <v>7515213:STEENHUISEN AIG, ERIC</v>
      </c>
      <c r="F59" s="4" t="str">
        <f t="shared" si="5"/>
        <v>7515213:HOLMES, JOHN</v>
      </c>
      <c r="G59" s="122">
        <v>43055</v>
      </c>
      <c r="H59" s="122">
        <v>43055.909756944442</v>
      </c>
      <c r="I59" s="125">
        <v>9985302</v>
      </c>
      <c r="J59" s="4" t="s">
        <v>996</v>
      </c>
      <c r="K59" s="4" t="s">
        <v>38</v>
      </c>
      <c r="L59" s="129" t="s">
        <v>78</v>
      </c>
      <c r="P59" s="129" t="s">
        <v>995</v>
      </c>
      <c r="S59" s="123">
        <v>35000000</v>
      </c>
      <c r="T59" s="123">
        <v>35000000</v>
      </c>
      <c r="U59" s="122">
        <v>43055</v>
      </c>
      <c r="V59" s="122">
        <v>43055.909756944442</v>
      </c>
      <c r="W59" s="4" t="s">
        <v>76</v>
      </c>
      <c r="Y59" s="4" t="s">
        <v>994</v>
      </c>
      <c r="AB59" s="128">
        <v>7515213</v>
      </c>
      <c r="AC59" s="4" t="s">
        <v>1</v>
      </c>
      <c r="AD59" s="4" t="s">
        <v>3</v>
      </c>
      <c r="AE59" s="128">
        <v>6810183</v>
      </c>
      <c r="AF59" s="4" t="s">
        <v>22</v>
      </c>
      <c r="AG59" s="4" t="s">
        <v>34</v>
      </c>
      <c r="AH59" s="4" t="s">
        <v>20</v>
      </c>
      <c r="AK59" s="4" t="s">
        <v>33</v>
      </c>
      <c r="AL59" s="4" t="s">
        <v>20</v>
      </c>
      <c r="AM59" s="4" t="s">
        <v>33</v>
      </c>
      <c r="AS59" s="4" t="s">
        <v>73</v>
      </c>
      <c r="AU59" s="4" t="s">
        <v>63</v>
      </c>
      <c r="AY59" s="4" t="s">
        <v>72</v>
      </c>
      <c r="AZ59" s="4" t="s">
        <v>992</v>
      </c>
      <c r="BA59" s="4" t="s">
        <v>992</v>
      </c>
      <c r="BB59" s="4" t="s">
        <v>991</v>
      </c>
      <c r="BF59" s="4" t="s">
        <v>159</v>
      </c>
      <c r="BG59" s="4" t="s">
        <v>159</v>
      </c>
      <c r="BW59" s="4" t="s">
        <v>68</v>
      </c>
      <c r="BX59" s="128">
        <v>28859027</v>
      </c>
      <c r="CB59" s="4" t="s">
        <v>23</v>
      </c>
      <c r="CC59" s="4" t="s">
        <v>22</v>
      </c>
      <c r="CG59" s="4" t="s">
        <v>21</v>
      </c>
      <c r="CH59" s="4" t="s">
        <v>1</v>
      </c>
    </row>
    <row r="60" spans="1:86">
      <c r="A60" s="4" t="str">
        <f t="shared" si="0"/>
        <v>7237491:748,148</v>
      </c>
      <c r="B60" s="4" t="str">
        <f t="shared" si="1"/>
        <v>7237491:11/16/2017</v>
      </c>
      <c r="C60" s="4" t="str">
        <f t="shared" si="2"/>
        <v>7237491:30897541</v>
      </c>
      <c r="D60" s="4" t="str">
        <f t="shared" si="3"/>
        <v>7237491:28856940</v>
      </c>
      <c r="E60" s="4" t="str">
        <f t="shared" si="4"/>
        <v>7237491:TEWS AIG, GRACE</v>
      </c>
      <c r="F60" s="4" t="str">
        <f t="shared" si="5"/>
        <v>7237491:FRENKEL, LUCIANA</v>
      </c>
      <c r="G60" s="122">
        <v>43055</v>
      </c>
      <c r="H60" s="122">
        <v>43055.790300925924</v>
      </c>
      <c r="I60" s="125">
        <v>9985153</v>
      </c>
      <c r="J60" s="4" t="s">
        <v>990</v>
      </c>
      <c r="K60" s="4" t="s">
        <v>38</v>
      </c>
      <c r="L60" s="129" t="s">
        <v>37</v>
      </c>
      <c r="P60" s="129" t="s">
        <v>113</v>
      </c>
      <c r="Q60" s="4" t="s">
        <v>124</v>
      </c>
      <c r="S60" s="123">
        <v>748147.5</v>
      </c>
      <c r="T60" s="123">
        <v>748147.5</v>
      </c>
      <c r="U60" s="122">
        <v>43055</v>
      </c>
      <c r="V60" s="122">
        <v>43055.790300925924</v>
      </c>
      <c r="Y60" s="4" t="s">
        <v>111</v>
      </c>
      <c r="Z60" s="122">
        <v>43055.875</v>
      </c>
      <c r="AB60" s="128">
        <v>7237491</v>
      </c>
      <c r="AC60" s="4" t="s">
        <v>1</v>
      </c>
      <c r="AD60" s="4" t="s">
        <v>3</v>
      </c>
      <c r="AF60" s="4" t="s">
        <v>23</v>
      </c>
      <c r="AG60" s="4" t="s">
        <v>34</v>
      </c>
      <c r="AH60" s="4" t="s">
        <v>20</v>
      </c>
      <c r="AK60" s="4" t="s">
        <v>33</v>
      </c>
      <c r="AL60" s="4" t="s">
        <v>48</v>
      </c>
      <c r="AM60" s="4" t="s">
        <v>33</v>
      </c>
      <c r="AS60" s="4" t="s">
        <v>32</v>
      </c>
      <c r="AU60" s="4" t="s">
        <v>31</v>
      </c>
      <c r="AZ60" s="4" t="s">
        <v>111</v>
      </c>
      <c r="BA60" s="4" t="s">
        <v>111</v>
      </c>
      <c r="BF60" s="4" t="s">
        <v>110</v>
      </c>
      <c r="BG60" s="4" t="s">
        <v>110</v>
      </c>
      <c r="BR60" s="4" t="s">
        <v>27</v>
      </c>
      <c r="BS60" s="4" t="s">
        <v>26</v>
      </c>
      <c r="BT60" s="4" t="s">
        <v>0</v>
      </c>
      <c r="BU60" s="4" t="s">
        <v>4</v>
      </c>
      <c r="BV60" s="4" t="s">
        <v>25</v>
      </c>
      <c r="BW60" s="4" t="s">
        <v>24</v>
      </c>
      <c r="BX60" s="128">
        <v>28856940</v>
      </c>
      <c r="BY60" s="4" t="s">
        <v>3</v>
      </c>
      <c r="CB60" s="4" t="s">
        <v>22</v>
      </c>
      <c r="CC60" s="4" t="s">
        <v>23</v>
      </c>
      <c r="CF60" s="123">
        <v>104347</v>
      </c>
      <c r="CG60" s="4" t="s">
        <v>109</v>
      </c>
      <c r="CH60" s="4" t="s">
        <v>1</v>
      </c>
    </row>
    <row r="61" spans="1:86">
      <c r="A61" s="4" t="str">
        <f t="shared" si="0"/>
        <v>7511487:1,495,042</v>
      </c>
      <c r="B61" s="4" t="str">
        <f t="shared" si="1"/>
        <v>7511487:11/16/2017</v>
      </c>
      <c r="C61" s="4" t="str">
        <f t="shared" si="2"/>
        <v>7511487:30897541</v>
      </c>
      <c r="D61" s="4" t="str">
        <f t="shared" si="3"/>
        <v>7511487:28856954</v>
      </c>
      <c r="E61" s="4" t="str">
        <f t="shared" si="4"/>
        <v>7511487:FRENKEL, LUCIANA</v>
      </c>
      <c r="F61" s="4" t="str">
        <f t="shared" si="5"/>
        <v>7511487:TEWS AIG, GRACE</v>
      </c>
      <c r="G61" s="122">
        <v>43055</v>
      </c>
      <c r="H61" s="122">
        <v>43055.790937500002</v>
      </c>
      <c r="I61" s="125">
        <v>9985166</v>
      </c>
      <c r="J61" s="4" t="s">
        <v>989</v>
      </c>
      <c r="K61" s="4" t="s">
        <v>38</v>
      </c>
      <c r="L61" s="129" t="s">
        <v>37</v>
      </c>
      <c r="P61" s="129" t="s">
        <v>14</v>
      </c>
      <c r="S61" s="123">
        <v>1495042.11</v>
      </c>
      <c r="T61" s="123">
        <v>1495042.11</v>
      </c>
      <c r="U61" s="122">
        <v>43055</v>
      </c>
      <c r="V61" s="122">
        <v>43055.790937500002</v>
      </c>
      <c r="W61" s="4" t="s">
        <v>27</v>
      </c>
      <c r="Y61" s="4" t="s">
        <v>13</v>
      </c>
      <c r="AB61" s="128">
        <v>7511487</v>
      </c>
      <c r="AC61" s="4" t="s">
        <v>1</v>
      </c>
      <c r="AD61" s="4" t="s">
        <v>3</v>
      </c>
      <c r="AF61" s="4" t="s">
        <v>23</v>
      </c>
      <c r="AG61" s="4" t="s">
        <v>34</v>
      </c>
      <c r="AH61" s="4" t="s">
        <v>20</v>
      </c>
      <c r="AK61" s="4" t="s">
        <v>33</v>
      </c>
      <c r="AL61" s="4" t="s">
        <v>48</v>
      </c>
      <c r="AM61" s="4" t="s">
        <v>33</v>
      </c>
      <c r="AS61" s="4" t="s">
        <v>31</v>
      </c>
      <c r="AU61" s="4" t="s">
        <v>32</v>
      </c>
      <c r="AY61" s="4" t="s">
        <v>62</v>
      </c>
      <c r="AZ61" s="4" t="s">
        <v>13</v>
      </c>
      <c r="BA61" s="4" t="s">
        <v>13</v>
      </c>
      <c r="BF61" s="4" t="s">
        <v>988</v>
      </c>
      <c r="BG61" s="4" t="s">
        <v>988</v>
      </c>
      <c r="BR61" s="4" t="s">
        <v>27</v>
      </c>
      <c r="BS61" s="4" t="s">
        <v>26</v>
      </c>
      <c r="BT61" s="4" t="s">
        <v>0</v>
      </c>
      <c r="BU61" s="4" t="s">
        <v>4</v>
      </c>
      <c r="BV61" s="4" t="s">
        <v>25</v>
      </c>
      <c r="BW61" s="4" t="s">
        <v>24</v>
      </c>
      <c r="BX61" s="128">
        <v>28856954</v>
      </c>
      <c r="BY61" s="4" t="s">
        <v>3</v>
      </c>
      <c r="CB61" s="4" t="s">
        <v>22</v>
      </c>
      <c r="CC61" s="4" t="s">
        <v>22</v>
      </c>
      <c r="CG61" s="4" t="s">
        <v>21</v>
      </c>
      <c r="CH61" s="4" t="s">
        <v>1</v>
      </c>
    </row>
    <row r="62" spans="1:86">
      <c r="A62" s="4" t="str">
        <f t="shared" si="0"/>
        <v>7514728:20,864,000</v>
      </c>
      <c r="B62" s="4" t="str">
        <f t="shared" si="1"/>
        <v>7514728:11/16/2017</v>
      </c>
      <c r="C62" s="4" t="str">
        <f t="shared" si="2"/>
        <v>7514728:2607358400</v>
      </c>
      <c r="D62" s="4" t="str">
        <f t="shared" si="3"/>
        <v>7514728:28857090</v>
      </c>
      <c r="E62" s="4" t="str">
        <f t="shared" si="4"/>
        <v>7514728:PALIWODA AIG, ANTHONY</v>
      </c>
      <c r="F62" s="4" t="str">
        <f t="shared" si="5"/>
        <v>7514728:SULLIVAN AIG, MARLENE</v>
      </c>
      <c r="G62" s="122">
        <v>43055</v>
      </c>
      <c r="H62" s="122">
        <v>43055.803194444445</v>
      </c>
      <c r="I62" s="125">
        <v>9985172</v>
      </c>
      <c r="J62" s="4" t="s">
        <v>987</v>
      </c>
      <c r="K62" s="4" t="s">
        <v>38</v>
      </c>
      <c r="L62" s="129" t="s">
        <v>733</v>
      </c>
      <c r="P62" s="129" t="s">
        <v>745</v>
      </c>
      <c r="S62" s="123">
        <v>20864000</v>
      </c>
      <c r="T62" s="123">
        <v>20864000</v>
      </c>
      <c r="U62" s="122">
        <v>43055</v>
      </c>
      <c r="V62" s="122">
        <v>43055.803194444445</v>
      </c>
      <c r="W62" s="4" t="s">
        <v>122</v>
      </c>
      <c r="Y62" s="4" t="s">
        <v>744</v>
      </c>
      <c r="AB62" s="128">
        <v>7514728</v>
      </c>
      <c r="AC62" s="4" t="s">
        <v>1</v>
      </c>
      <c r="AD62" s="4" t="s">
        <v>3</v>
      </c>
      <c r="AF62" s="4" t="s">
        <v>22</v>
      </c>
      <c r="AG62" s="4" t="s">
        <v>64</v>
      </c>
      <c r="AH62" s="4" t="s">
        <v>20</v>
      </c>
      <c r="AK62" s="4" t="s">
        <v>33</v>
      </c>
      <c r="AL62" s="4" t="s">
        <v>20</v>
      </c>
      <c r="AM62" s="4" t="s">
        <v>33</v>
      </c>
      <c r="AS62" s="4" t="s">
        <v>694</v>
      </c>
      <c r="AU62" s="4" t="s">
        <v>695</v>
      </c>
      <c r="AZ62" s="4" t="s">
        <v>744</v>
      </c>
      <c r="BA62" s="4" t="s">
        <v>744</v>
      </c>
      <c r="BF62" s="4" t="s">
        <v>743</v>
      </c>
      <c r="BG62" s="4" t="s">
        <v>743</v>
      </c>
      <c r="BR62" s="4" t="s">
        <v>118</v>
      </c>
      <c r="BS62" s="4" t="s">
        <v>117</v>
      </c>
      <c r="BT62" s="4" t="s">
        <v>0</v>
      </c>
      <c r="BU62" s="4" t="s">
        <v>4</v>
      </c>
      <c r="BV62" s="4" t="s">
        <v>116</v>
      </c>
      <c r="BW62" s="4" t="s">
        <v>115</v>
      </c>
      <c r="BX62" s="128">
        <v>28857090</v>
      </c>
      <c r="BY62" s="4" t="s">
        <v>3</v>
      </c>
      <c r="CB62" s="4" t="s">
        <v>23</v>
      </c>
      <c r="CC62" s="4" t="s">
        <v>22</v>
      </c>
      <c r="CG62" s="4" t="s">
        <v>21</v>
      </c>
      <c r="CH62" s="4" t="s">
        <v>1</v>
      </c>
    </row>
    <row r="63" spans="1:86">
      <c r="A63" s="4" t="str">
        <f t="shared" si="0"/>
        <v>7514733:5,230,000</v>
      </c>
      <c r="B63" s="4" t="str">
        <f t="shared" si="1"/>
        <v>7514733:11/16/2017</v>
      </c>
      <c r="C63" s="4" t="str">
        <f t="shared" si="2"/>
        <v>7514733:8866328400</v>
      </c>
      <c r="D63" s="4" t="str">
        <f t="shared" si="3"/>
        <v>7514733:28857097</v>
      </c>
      <c r="E63" s="4" t="str">
        <f t="shared" si="4"/>
        <v>7514733:PALIWODA AIG, ANTHONY</v>
      </c>
      <c r="F63" s="4" t="str">
        <f t="shared" si="5"/>
        <v>7514733:SULLIVAN AIG, MARLENE</v>
      </c>
      <c r="G63" s="122">
        <v>43055</v>
      </c>
      <c r="H63" s="122">
        <v>43055.803379629629</v>
      </c>
      <c r="I63" s="125">
        <v>9985177</v>
      </c>
      <c r="J63" s="4" t="s">
        <v>986</v>
      </c>
      <c r="K63" s="4" t="s">
        <v>38</v>
      </c>
      <c r="L63" s="129" t="s">
        <v>725</v>
      </c>
      <c r="P63" s="129" t="s">
        <v>745</v>
      </c>
      <c r="S63" s="123">
        <v>5230000</v>
      </c>
      <c r="T63" s="123">
        <v>5230000</v>
      </c>
      <c r="U63" s="122">
        <v>43055</v>
      </c>
      <c r="V63" s="122">
        <v>43055.803379629629</v>
      </c>
      <c r="W63" s="4" t="s">
        <v>132</v>
      </c>
      <c r="Y63" s="4" t="s">
        <v>744</v>
      </c>
      <c r="AB63" s="128">
        <v>7514733</v>
      </c>
      <c r="AC63" s="4" t="s">
        <v>1</v>
      </c>
      <c r="AD63" s="4" t="s">
        <v>3</v>
      </c>
      <c r="AF63" s="4" t="s">
        <v>22</v>
      </c>
      <c r="AG63" s="4" t="s">
        <v>64</v>
      </c>
      <c r="AH63" s="4" t="s">
        <v>20</v>
      </c>
      <c r="AK63" s="4" t="s">
        <v>33</v>
      </c>
      <c r="AL63" s="4" t="s">
        <v>20</v>
      </c>
      <c r="AM63" s="4" t="s">
        <v>33</v>
      </c>
      <c r="AS63" s="4" t="s">
        <v>694</v>
      </c>
      <c r="AU63" s="4" t="s">
        <v>695</v>
      </c>
      <c r="AZ63" s="4" t="s">
        <v>744</v>
      </c>
      <c r="BA63" s="4" t="s">
        <v>744</v>
      </c>
      <c r="BF63" s="4" t="s">
        <v>743</v>
      </c>
      <c r="BG63" s="4" t="s">
        <v>743</v>
      </c>
      <c r="BR63" s="4" t="s">
        <v>130</v>
      </c>
      <c r="BS63" s="4" t="s">
        <v>117</v>
      </c>
      <c r="BT63" s="4" t="s">
        <v>0</v>
      </c>
      <c r="BU63" s="4" t="s">
        <v>4</v>
      </c>
      <c r="BV63" s="4" t="s">
        <v>116</v>
      </c>
      <c r="BW63" s="4" t="s">
        <v>129</v>
      </c>
      <c r="BX63" s="128">
        <v>28857097</v>
      </c>
      <c r="BY63" s="4" t="s">
        <v>3</v>
      </c>
      <c r="CB63" s="4" t="s">
        <v>23</v>
      </c>
      <c r="CC63" s="4" t="s">
        <v>22</v>
      </c>
      <c r="CG63" s="4" t="s">
        <v>21</v>
      </c>
      <c r="CH63" s="4" t="s">
        <v>1</v>
      </c>
    </row>
    <row r="64" spans="1:86">
      <c r="A64" s="4" t="str">
        <f t="shared" si="0"/>
        <v>7378585:42,760</v>
      </c>
      <c r="B64" s="4" t="str">
        <f t="shared" si="1"/>
        <v>7378585:11/17/2017</v>
      </c>
      <c r="C64" s="4" t="str">
        <f t="shared" si="2"/>
        <v>7378585:13402762</v>
      </c>
      <c r="D64" s="4" t="str">
        <f t="shared" si="3"/>
        <v>7378585:28857542</v>
      </c>
      <c r="E64" s="4" t="str">
        <f t="shared" si="4"/>
        <v>7378585:ENG, KEITH</v>
      </c>
      <c r="F64" s="4" t="str">
        <f t="shared" si="5"/>
        <v>7378585:STEENHUISEN AIG, ERIC</v>
      </c>
      <c r="G64" s="122">
        <v>43055</v>
      </c>
      <c r="H64" s="122">
        <v>43055.834988425922</v>
      </c>
      <c r="I64" s="125">
        <v>9985228</v>
      </c>
      <c r="J64" s="4" t="s">
        <v>985</v>
      </c>
      <c r="K64" s="4" t="s">
        <v>38</v>
      </c>
      <c r="L64" s="129" t="s">
        <v>17</v>
      </c>
      <c r="P64" s="129" t="s">
        <v>984</v>
      </c>
      <c r="S64" s="123">
        <v>42759.56</v>
      </c>
      <c r="T64" s="123">
        <v>50332.278076000002</v>
      </c>
      <c r="U64" s="122">
        <v>43056</v>
      </c>
      <c r="V64" s="122">
        <v>43055.834988425922</v>
      </c>
      <c r="W64" s="4" t="s">
        <v>27</v>
      </c>
      <c r="AB64" s="128">
        <v>7378585</v>
      </c>
      <c r="AC64" s="4" t="s">
        <v>1</v>
      </c>
      <c r="AD64" s="4" t="s">
        <v>7</v>
      </c>
      <c r="AF64" s="4" t="s">
        <v>22</v>
      </c>
      <c r="AG64" s="4" t="s">
        <v>34</v>
      </c>
      <c r="AH64" s="4" t="s">
        <v>20</v>
      </c>
      <c r="AK64" s="4" t="s">
        <v>33</v>
      </c>
      <c r="AL64" s="4" t="s">
        <v>20</v>
      </c>
      <c r="AM64" s="4" t="s">
        <v>33</v>
      </c>
      <c r="AS64" s="4" t="s">
        <v>63</v>
      </c>
      <c r="AU64" s="4" t="s">
        <v>121</v>
      </c>
      <c r="AZ64" s="4" t="s">
        <v>983</v>
      </c>
      <c r="BA64" s="4" t="s">
        <v>983</v>
      </c>
      <c r="BB64" s="4" t="s">
        <v>982</v>
      </c>
      <c r="BC64" s="4" t="s">
        <v>269</v>
      </c>
      <c r="BE64" s="4" t="s">
        <v>268</v>
      </c>
      <c r="BF64" s="4" t="s">
        <v>983</v>
      </c>
      <c r="BG64" s="4" t="s">
        <v>983</v>
      </c>
      <c r="BH64" s="4" t="s">
        <v>982</v>
      </c>
      <c r="BI64" s="4" t="s">
        <v>269</v>
      </c>
      <c r="BK64" s="4" t="s">
        <v>268</v>
      </c>
      <c r="BR64" s="4" t="s">
        <v>27</v>
      </c>
      <c r="BS64" s="4" t="s">
        <v>26</v>
      </c>
      <c r="BT64" s="4" t="s">
        <v>0</v>
      </c>
      <c r="BU64" s="4" t="s">
        <v>4</v>
      </c>
      <c r="BV64" s="4" t="s">
        <v>25</v>
      </c>
      <c r="BW64" s="4" t="s">
        <v>24</v>
      </c>
      <c r="BX64" s="128">
        <v>28857542</v>
      </c>
      <c r="BY64" s="4" t="s">
        <v>7</v>
      </c>
      <c r="CB64" s="4" t="s">
        <v>23</v>
      </c>
      <c r="CC64" s="4" t="s">
        <v>22</v>
      </c>
      <c r="CG64" s="4" t="s">
        <v>21</v>
      </c>
      <c r="CH64" s="4" t="s">
        <v>1</v>
      </c>
    </row>
    <row r="65" spans="1:86">
      <c r="A65" s="4" t="str">
        <f t="shared" si="0"/>
        <v>7514505:30,000,000</v>
      </c>
      <c r="B65" s="4" t="str">
        <f t="shared" si="1"/>
        <v>7514505:11/16/2017</v>
      </c>
      <c r="C65" s="4" t="str">
        <f t="shared" si="2"/>
        <v>7514505:PA1A</v>
      </c>
      <c r="D65" s="4" t="str">
        <f t="shared" si="3"/>
        <v>7514505:28856169</v>
      </c>
      <c r="E65" s="4" t="str">
        <f t="shared" si="4"/>
        <v>7514505:FRENKEL, LUCIANA</v>
      </c>
      <c r="F65" s="4" t="str">
        <f t="shared" si="5"/>
        <v>7514505:HOLMES, JOHN</v>
      </c>
      <c r="G65" s="122">
        <v>43055</v>
      </c>
      <c r="H65" s="122">
        <v>43055.745983796296</v>
      </c>
      <c r="I65" s="125">
        <v>9977045</v>
      </c>
      <c r="J65" s="4" t="s">
        <v>79</v>
      </c>
      <c r="K65" s="4" t="s">
        <v>38</v>
      </c>
      <c r="L65" s="129" t="s">
        <v>78</v>
      </c>
      <c r="P65" s="129" t="s">
        <v>77</v>
      </c>
      <c r="S65" s="123">
        <v>30000000</v>
      </c>
      <c r="T65" s="123">
        <v>30000000</v>
      </c>
      <c r="U65" s="122">
        <v>43055</v>
      </c>
      <c r="V65" s="122">
        <v>43055.745983796296</v>
      </c>
      <c r="W65" s="4" t="s">
        <v>76</v>
      </c>
      <c r="Y65" s="4" t="s">
        <v>75</v>
      </c>
      <c r="AB65" s="128">
        <v>7514505</v>
      </c>
      <c r="AC65" s="4" t="s">
        <v>1</v>
      </c>
      <c r="AD65" s="4" t="s">
        <v>3</v>
      </c>
      <c r="AE65" s="128">
        <v>6809850</v>
      </c>
      <c r="AF65" s="4" t="s">
        <v>22</v>
      </c>
      <c r="AG65" s="4" t="s">
        <v>34</v>
      </c>
      <c r="AH65" s="4" t="s">
        <v>20</v>
      </c>
      <c r="AK65" s="4" t="s">
        <v>33</v>
      </c>
      <c r="AL65" s="4" t="s">
        <v>20</v>
      </c>
      <c r="AM65" s="4" t="s">
        <v>33</v>
      </c>
      <c r="AS65" s="4" t="s">
        <v>73</v>
      </c>
      <c r="AU65" s="4" t="s">
        <v>32</v>
      </c>
      <c r="AY65" s="4" t="s">
        <v>72</v>
      </c>
      <c r="AZ65" s="4" t="s">
        <v>71</v>
      </c>
      <c r="BA65" s="4" t="s">
        <v>71</v>
      </c>
      <c r="BB65" s="4" t="s">
        <v>70</v>
      </c>
      <c r="BF65" s="4" t="s">
        <v>69</v>
      </c>
      <c r="BG65" s="4" t="s">
        <v>69</v>
      </c>
      <c r="BW65" s="4" t="s">
        <v>68</v>
      </c>
      <c r="BX65" s="128">
        <v>28856169</v>
      </c>
      <c r="CB65" s="4" t="s">
        <v>23</v>
      </c>
      <c r="CC65" s="4" t="s">
        <v>22</v>
      </c>
      <c r="CG65" s="4" t="s">
        <v>21</v>
      </c>
      <c r="CH65" s="4" t="s">
        <v>1</v>
      </c>
    </row>
    <row r="66" spans="1:86">
      <c r="A66" s="4" t="str">
        <f t="shared" si="0"/>
        <v>7514061:36,500,000</v>
      </c>
      <c r="B66" s="4" t="str">
        <f t="shared" si="1"/>
        <v>7514061:11/17/2017</v>
      </c>
      <c r="C66" s="4" t="str">
        <f t="shared" si="2"/>
        <v>7514061:17678436</v>
      </c>
      <c r="D66" s="4" t="str">
        <f t="shared" si="3"/>
        <v>7514061:28851957</v>
      </c>
      <c r="E66" s="4" t="str">
        <f t="shared" si="4"/>
        <v>7514061:PAYNE AIG, LISA</v>
      </c>
      <c r="F66" s="4" t="str">
        <f t="shared" si="5"/>
        <v>7514061:SOLIDA AIG, LUCA</v>
      </c>
      <c r="G66" s="122">
        <v>43055</v>
      </c>
      <c r="H66" s="122">
        <v>43055.419456018521</v>
      </c>
      <c r="I66" s="125">
        <v>9961925</v>
      </c>
      <c r="J66" s="4" t="s">
        <v>328</v>
      </c>
      <c r="K66" s="4" t="s">
        <v>38</v>
      </c>
      <c r="L66" s="129" t="s">
        <v>327</v>
      </c>
      <c r="P66" s="129" t="s">
        <v>326</v>
      </c>
      <c r="S66" s="123">
        <v>36500000</v>
      </c>
      <c r="T66" s="123">
        <v>10171090</v>
      </c>
      <c r="U66" s="122">
        <v>43056</v>
      </c>
      <c r="V66" s="122">
        <v>43055.419456018521</v>
      </c>
      <c r="AB66" s="128">
        <v>7514061</v>
      </c>
      <c r="AC66" s="4" t="s">
        <v>1</v>
      </c>
      <c r="AD66" s="4" t="s">
        <v>318</v>
      </c>
      <c r="AE66" s="128">
        <v>6809235</v>
      </c>
      <c r="AF66" s="4" t="s">
        <v>22</v>
      </c>
      <c r="AG66" s="4" t="s">
        <v>34</v>
      </c>
      <c r="AH66" s="4" t="s">
        <v>20</v>
      </c>
      <c r="AK66" s="4" t="s">
        <v>33</v>
      </c>
      <c r="AL66" s="4" t="s">
        <v>20</v>
      </c>
      <c r="AM66" s="4" t="s">
        <v>33</v>
      </c>
      <c r="AS66" s="4" t="s">
        <v>173</v>
      </c>
      <c r="AU66" s="4" t="s">
        <v>172</v>
      </c>
      <c r="AY66" s="4" t="s">
        <v>72</v>
      </c>
      <c r="AZ66" s="4" t="s">
        <v>270</v>
      </c>
      <c r="BA66" s="4" t="s">
        <v>270</v>
      </c>
      <c r="BC66" s="4" t="s">
        <v>269</v>
      </c>
      <c r="BE66" s="4" t="s">
        <v>268</v>
      </c>
      <c r="BF66" s="4" t="s">
        <v>324</v>
      </c>
      <c r="BG66" s="4" t="s">
        <v>324</v>
      </c>
      <c r="BH66" s="4" t="s">
        <v>323</v>
      </c>
      <c r="BI66" s="4" t="s">
        <v>250</v>
      </c>
      <c r="BK66" s="4" t="s">
        <v>249</v>
      </c>
      <c r="BL66" s="4" t="s">
        <v>322</v>
      </c>
      <c r="BM66" s="4" t="s">
        <v>322</v>
      </c>
      <c r="BN66" s="4" t="s">
        <v>321</v>
      </c>
      <c r="BO66" s="4" t="s">
        <v>320</v>
      </c>
      <c r="BQ66" s="4" t="s">
        <v>319</v>
      </c>
      <c r="BR66" s="4" t="s">
        <v>169</v>
      </c>
      <c r="BS66" s="4" t="s">
        <v>168</v>
      </c>
      <c r="BT66" s="4" t="s">
        <v>167</v>
      </c>
      <c r="BU66" s="4" t="s">
        <v>166</v>
      </c>
      <c r="BV66" s="4" t="s">
        <v>165</v>
      </c>
      <c r="BW66" s="4" t="s">
        <v>164</v>
      </c>
      <c r="BX66" s="128">
        <v>28851957</v>
      </c>
      <c r="BY66" s="4" t="s">
        <v>318</v>
      </c>
      <c r="CB66" s="4" t="s">
        <v>23</v>
      </c>
      <c r="CC66" s="4" t="s">
        <v>22</v>
      </c>
      <c r="CG66" s="4" t="s">
        <v>21</v>
      </c>
      <c r="CH66" s="4" t="s">
        <v>1</v>
      </c>
    </row>
    <row r="67" spans="1:86">
      <c r="A67" s="4" t="str">
        <f t="shared" ref="A67:A130" si="6">AB67&amp;":"&amp;TEXT(S67,"#,##0")</f>
        <v>7514223:33,725</v>
      </c>
      <c r="B67" s="4" t="str">
        <f t="shared" ref="B67:B130" si="7">$AB67&amp;":"&amp;TEXT(U67,"MM/DD/YYYY")</f>
        <v>7514223:11/16/2017</v>
      </c>
      <c r="C67" s="4" t="str">
        <f t="shared" ref="C67:C98" si="8">$AB67&amp;":"&amp;TEXT(L67,"General")</f>
        <v>7514223:13174174</v>
      </c>
      <c r="D67" s="4" t="str">
        <f t="shared" ref="D67:D130" si="9">$AB67&amp;":"&amp;TEXT(BX67,"General")</f>
        <v>7514223:28853721</v>
      </c>
      <c r="E67" s="4" t="str">
        <f t="shared" ref="E67:E130" si="10">$AB67&amp;":"&amp;AU67</f>
        <v>7514223:TEWS AIG, GRACE</v>
      </c>
      <c r="F67" s="4" t="str">
        <f t="shared" ref="F67:F130" si="11">$AB67&amp;":"&amp;AS67</f>
        <v>7514223:STEENHUISEN AIG, ERIC</v>
      </c>
      <c r="G67" s="122">
        <v>43055</v>
      </c>
      <c r="H67" s="122">
        <v>43055.604837962965</v>
      </c>
      <c r="I67" s="125">
        <v>9976782</v>
      </c>
      <c r="J67" s="4" t="s">
        <v>201</v>
      </c>
      <c r="K67" s="4" t="s">
        <v>38</v>
      </c>
      <c r="L67" s="129" t="s">
        <v>16</v>
      </c>
      <c r="P67" s="129" t="s">
        <v>200</v>
      </c>
      <c r="S67" s="123">
        <v>33725.29</v>
      </c>
      <c r="T67" s="123">
        <v>44411.1481365</v>
      </c>
      <c r="U67" s="122">
        <v>43055</v>
      </c>
      <c r="V67" s="122">
        <v>43055.604837962965</v>
      </c>
      <c r="W67" s="4" t="s">
        <v>27</v>
      </c>
      <c r="Y67" s="4" t="s">
        <v>199</v>
      </c>
      <c r="AB67" s="128">
        <v>7514223</v>
      </c>
      <c r="AC67" s="4" t="s">
        <v>1</v>
      </c>
      <c r="AD67" s="4" t="s">
        <v>9</v>
      </c>
      <c r="AF67" s="4" t="s">
        <v>22</v>
      </c>
      <c r="AG67" s="4" t="s">
        <v>34</v>
      </c>
      <c r="AH67" s="4" t="s">
        <v>20</v>
      </c>
      <c r="AK67" s="4" t="s">
        <v>33</v>
      </c>
      <c r="AL67" s="4" t="s">
        <v>20</v>
      </c>
      <c r="AM67" s="4" t="s">
        <v>33</v>
      </c>
      <c r="AS67" s="4" t="s">
        <v>63</v>
      </c>
      <c r="AU67" s="4" t="s">
        <v>31</v>
      </c>
      <c r="AZ67" s="4" t="s">
        <v>199</v>
      </c>
      <c r="BA67" s="4" t="s">
        <v>199</v>
      </c>
      <c r="BF67" s="4" t="s">
        <v>198</v>
      </c>
      <c r="BG67" s="4" t="s">
        <v>198</v>
      </c>
      <c r="BH67" s="4" t="s">
        <v>197</v>
      </c>
      <c r="BI67" s="4" t="s">
        <v>101</v>
      </c>
      <c r="BK67" s="4" t="s">
        <v>59</v>
      </c>
      <c r="BL67" s="4" t="s">
        <v>196</v>
      </c>
      <c r="BM67" s="4" t="s">
        <v>196</v>
      </c>
      <c r="BN67" s="4" t="s">
        <v>195</v>
      </c>
      <c r="BO67" s="4" t="s">
        <v>184</v>
      </c>
      <c r="BQ67" s="4" t="s">
        <v>183</v>
      </c>
      <c r="BR67" s="4" t="s">
        <v>27</v>
      </c>
      <c r="BS67" s="4" t="s">
        <v>26</v>
      </c>
      <c r="BT67" s="4" t="s">
        <v>0</v>
      </c>
      <c r="BU67" s="4" t="s">
        <v>4</v>
      </c>
      <c r="BV67" s="4" t="s">
        <v>25</v>
      </c>
      <c r="BW67" s="4" t="s">
        <v>24</v>
      </c>
      <c r="BX67" s="128">
        <v>28853721</v>
      </c>
      <c r="BY67" s="4" t="s">
        <v>9</v>
      </c>
      <c r="CB67" s="4" t="s">
        <v>23</v>
      </c>
      <c r="CC67" s="4" t="s">
        <v>22</v>
      </c>
      <c r="CG67" s="4" t="s">
        <v>21</v>
      </c>
      <c r="CH67" s="4" t="s">
        <v>1</v>
      </c>
    </row>
    <row r="68" spans="1:86">
      <c r="A68" s="4" t="str">
        <f t="shared" si="6"/>
        <v>7510155:35,165</v>
      </c>
      <c r="B68" s="4" t="str">
        <f t="shared" si="7"/>
        <v>7510155:11/16/2017</v>
      </c>
      <c r="C68" s="4" t="str">
        <f t="shared" si="8"/>
        <v>7510155:30897541</v>
      </c>
      <c r="D68" s="4" t="str">
        <f t="shared" si="9"/>
        <v>7510155:28856952</v>
      </c>
      <c r="E68" s="4" t="str">
        <f t="shared" si="10"/>
        <v>7510155:TEWS AIG, GRACE</v>
      </c>
      <c r="F68" s="4" t="str">
        <f t="shared" si="11"/>
        <v>7510155:ENG, KEITH</v>
      </c>
      <c r="G68" s="122">
        <v>43055</v>
      </c>
      <c r="H68" s="122">
        <v>43055.790671296294</v>
      </c>
      <c r="I68" s="125">
        <v>9985164</v>
      </c>
      <c r="J68" s="4" t="s">
        <v>981</v>
      </c>
      <c r="K68" s="4" t="s">
        <v>38</v>
      </c>
      <c r="L68" s="129" t="s">
        <v>37</v>
      </c>
      <c r="P68" s="129" t="s">
        <v>363</v>
      </c>
      <c r="Q68" s="4" t="s">
        <v>980</v>
      </c>
      <c r="S68" s="123">
        <v>35165.129999999997</v>
      </c>
      <c r="T68" s="123">
        <v>35165.129999999997</v>
      </c>
      <c r="U68" s="122">
        <v>43055</v>
      </c>
      <c r="V68" s="122">
        <v>43055.790671296294</v>
      </c>
      <c r="W68" s="4" t="s">
        <v>27</v>
      </c>
      <c r="Y68" s="4" t="s">
        <v>798</v>
      </c>
      <c r="Z68" s="122">
        <v>43055.8125</v>
      </c>
      <c r="AB68" s="128">
        <v>7510155</v>
      </c>
      <c r="AC68" s="4" t="s">
        <v>1</v>
      </c>
      <c r="AD68" s="4" t="s">
        <v>3</v>
      </c>
      <c r="AF68" s="4" t="s">
        <v>23</v>
      </c>
      <c r="AG68" s="4" t="s">
        <v>34</v>
      </c>
      <c r="AH68" s="4" t="s">
        <v>20</v>
      </c>
      <c r="AK68" s="4" t="s">
        <v>33</v>
      </c>
      <c r="AL68" s="4" t="s">
        <v>48</v>
      </c>
      <c r="AM68" s="4" t="s">
        <v>33</v>
      </c>
      <c r="AS68" s="4" t="s">
        <v>121</v>
      </c>
      <c r="AU68" s="4" t="s">
        <v>31</v>
      </c>
      <c r="AY68" s="4" t="s">
        <v>62</v>
      </c>
      <c r="AZ68" s="4" t="s">
        <v>797</v>
      </c>
      <c r="BA68" s="4" t="s">
        <v>797</v>
      </c>
      <c r="BF68" s="4" t="s">
        <v>103</v>
      </c>
      <c r="BG68" s="4" t="s">
        <v>103</v>
      </c>
      <c r="BH68" s="4" t="s">
        <v>102</v>
      </c>
      <c r="BI68" s="4" t="s">
        <v>101</v>
      </c>
      <c r="BK68" s="4" t="s">
        <v>59</v>
      </c>
      <c r="BR68" s="4" t="s">
        <v>27</v>
      </c>
      <c r="BS68" s="4" t="s">
        <v>26</v>
      </c>
      <c r="BT68" s="4" t="s">
        <v>0</v>
      </c>
      <c r="BU68" s="4" t="s">
        <v>4</v>
      </c>
      <c r="BV68" s="4" t="s">
        <v>25</v>
      </c>
      <c r="BW68" s="4" t="s">
        <v>24</v>
      </c>
      <c r="BX68" s="128">
        <v>28856952</v>
      </c>
      <c r="BY68" s="4" t="s">
        <v>3</v>
      </c>
      <c r="CB68" s="4" t="s">
        <v>22</v>
      </c>
      <c r="CC68" s="4" t="s">
        <v>22</v>
      </c>
      <c r="CF68" s="123">
        <v>104355</v>
      </c>
      <c r="CG68" s="4" t="s">
        <v>109</v>
      </c>
      <c r="CH68" s="4" t="s">
        <v>1</v>
      </c>
    </row>
    <row r="69" spans="1:86">
      <c r="A69" s="4" t="str">
        <f t="shared" si="6"/>
        <v>7509728:21,967</v>
      </c>
      <c r="B69" s="4" t="str">
        <f t="shared" si="7"/>
        <v>7509728:11/16/2017</v>
      </c>
      <c r="C69" s="4" t="str">
        <f t="shared" si="8"/>
        <v>7509728:30897541</v>
      </c>
      <c r="D69" s="4" t="str">
        <f t="shared" si="9"/>
        <v>7509728:28856953</v>
      </c>
      <c r="E69" s="4" t="str">
        <f t="shared" si="10"/>
        <v>7509728:TEWS AIG, GRACE</v>
      </c>
      <c r="F69" s="4" t="str">
        <f t="shared" si="11"/>
        <v>7509728:STEENHUISEN AIG, ERIC</v>
      </c>
      <c r="G69" s="122">
        <v>43055</v>
      </c>
      <c r="H69" s="122">
        <v>43055.790706018517</v>
      </c>
      <c r="I69" s="125">
        <v>9985165</v>
      </c>
      <c r="J69" s="4" t="s">
        <v>979</v>
      </c>
      <c r="K69" s="4" t="s">
        <v>38</v>
      </c>
      <c r="L69" s="129" t="s">
        <v>37</v>
      </c>
      <c r="P69" s="129" t="s">
        <v>978</v>
      </c>
      <c r="Q69" s="4" t="s">
        <v>977</v>
      </c>
      <c r="S69" s="123">
        <v>21966.76</v>
      </c>
      <c r="T69" s="123">
        <v>21966.76</v>
      </c>
      <c r="U69" s="122">
        <v>43055</v>
      </c>
      <c r="V69" s="122">
        <v>43055.790706018517</v>
      </c>
      <c r="Y69" s="4" t="s">
        <v>976</v>
      </c>
      <c r="AA69" s="4" t="s">
        <v>888</v>
      </c>
      <c r="AB69" s="128">
        <v>7509728</v>
      </c>
      <c r="AC69" s="4" t="s">
        <v>1</v>
      </c>
      <c r="AD69" s="4" t="s">
        <v>3</v>
      </c>
      <c r="AF69" s="4" t="s">
        <v>23</v>
      </c>
      <c r="AG69" s="4" t="s">
        <v>34</v>
      </c>
      <c r="AH69" s="4" t="s">
        <v>20</v>
      </c>
      <c r="AK69" s="4" t="s">
        <v>33</v>
      </c>
      <c r="AL69" s="4" t="s">
        <v>48</v>
      </c>
      <c r="AM69" s="4" t="s">
        <v>33</v>
      </c>
      <c r="AS69" s="4" t="s">
        <v>63</v>
      </c>
      <c r="AU69" s="4" t="s">
        <v>31</v>
      </c>
      <c r="AY69" s="4" t="s">
        <v>62</v>
      </c>
      <c r="AZ69" s="4" t="s">
        <v>976</v>
      </c>
      <c r="BA69" s="4" t="s">
        <v>976</v>
      </c>
      <c r="BF69" s="4" t="s">
        <v>211</v>
      </c>
      <c r="BG69" s="4" t="s">
        <v>211</v>
      </c>
      <c r="BH69" s="4" t="s">
        <v>210</v>
      </c>
      <c r="BI69" s="4" t="s">
        <v>184</v>
      </c>
      <c r="BK69" s="4" t="s">
        <v>183</v>
      </c>
      <c r="BL69" s="4" t="s">
        <v>28</v>
      </c>
      <c r="BM69" s="4" t="s">
        <v>28</v>
      </c>
      <c r="BR69" s="4" t="s">
        <v>975</v>
      </c>
      <c r="BS69" s="4" t="s">
        <v>235</v>
      </c>
      <c r="BT69" s="4" t="s">
        <v>0</v>
      </c>
      <c r="BU69" s="4" t="s">
        <v>974</v>
      </c>
      <c r="BV69" s="4" t="s">
        <v>234</v>
      </c>
      <c r="BW69" s="4" t="s">
        <v>973</v>
      </c>
      <c r="BX69" s="128">
        <v>28856953</v>
      </c>
      <c r="BY69" s="4" t="s">
        <v>3</v>
      </c>
      <c r="CB69" s="4" t="s">
        <v>22</v>
      </c>
      <c r="CC69" s="4" t="s">
        <v>22</v>
      </c>
      <c r="CF69" s="123">
        <v>104356</v>
      </c>
      <c r="CG69" s="4" t="s">
        <v>21</v>
      </c>
      <c r="CH69" s="4" t="s">
        <v>1</v>
      </c>
    </row>
    <row r="70" spans="1:86">
      <c r="A70" s="4" t="str">
        <f t="shared" si="6"/>
        <v>7514375:42,760</v>
      </c>
      <c r="B70" s="4" t="str">
        <f t="shared" si="7"/>
        <v>7514375:11/17/2017</v>
      </c>
      <c r="C70" s="4" t="str">
        <f t="shared" si="8"/>
        <v>7514375:90089710</v>
      </c>
      <c r="D70" s="4" t="str">
        <f t="shared" si="9"/>
        <v>7514375:28857539</v>
      </c>
      <c r="E70" s="4" t="str">
        <f t="shared" si="10"/>
        <v>7514375:ENG, KEITH</v>
      </c>
      <c r="F70" s="4" t="str">
        <f t="shared" si="11"/>
        <v>7514375:STEENHUISEN AIG, ERIC</v>
      </c>
      <c r="G70" s="122">
        <v>43055</v>
      </c>
      <c r="H70" s="122">
        <v>43055.834930555553</v>
      </c>
      <c r="I70" s="125">
        <v>9985227</v>
      </c>
      <c r="J70" s="4" t="s">
        <v>972</v>
      </c>
      <c r="K70" s="4" t="s">
        <v>38</v>
      </c>
      <c r="L70" s="129" t="s">
        <v>510</v>
      </c>
      <c r="P70" s="129" t="s">
        <v>971</v>
      </c>
      <c r="S70" s="123">
        <v>42759.56</v>
      </c>
      <c r="T70" s="123">
        <v>50332.278076000002</v>
      </c>
      <c r="U70" s="122">
        <v>43056</v>
      </c>
      <c r="V70" s="122">
        <v>43055.834930555553</v>
      </c>
      <c r="W70" s="4" t="s">
        <v>100</v>
      </c>
      <c r="AB70" s="128">
        <v>7514375</v>
      </c>
      <c r="AC70" s="4" t="s">
        <v>1</v>
      </c>
      <c r="AD70" s="4" t="s">
        <v>7</v>
      </c>
      <c r="AF70" s="4" t="s">
        <v>23</v>
      </c>
      <c r="AG70" s="4" t="s">
        <v>64</v>
      </c>
      <c r="AH70" s="4" t="s">
        <v>20</v>
      </c>
      <c r="AK70" s="4" t="s">
        <v>33</v>
      </c>
      <c r="AL70" s="4" t="s">
        <v>48</v>
      </c>
      <c r="AM70" s="4" t="s">
        <v>33</v>
      </c>
      <c r="AS70" s="4" t="s">
        <v>63</v>
      </c>
      <c r="AU70" s="4" t="s">
        <v>121</v>
      </c>
      <c r="AZ70" s="4" t="s">
        <v>61</v>
      </c>
      <c r="BA70" s="4" t="s">
        <v>61</v>
      </c>
      <c r="BC70" s="4" t="s">
        <v>60</v>
      </c>
      <c r="BE70" s="4" t="s">
        <v>59</v>
      </c>
      <c r="BF70" s="4" t="s">
        <v>211</v>
      </c>
      <c r="BG70" s="4" t="s">
        <v>211</v>
      </c>
      <c r="BH70" s="4" t="s">
        <v>210</v>
      </c>
      <c r="BI70" s="4" t="s">
        <v>184</v>
      </c>
      <c r="BK70" s="4" t="s">
        <v>183</v>
      </c>
      <c r="BR70" s="4" t="s">
        <v>100</v>
      </c>
      <c r="BS70" s="4" t="s">
        <v>26</v>
      </c>
      <c r="BT70" s="4" t="s">
        <v>0</v>
      </c>
      <c r="BU70" s="4" t="s">
        <v>4</v>
      </c>
      <c r="BV70" s="4" t="s">
        <v>25</v>
      </c>
      <c r="BW70" s="4" t="s">
        <v>99</v>
      </c>
      <c r="BX70" s="128">
        <v>28857539</v>
      </c>
      <c r="BY70" s="4" t="s">
        <v>7</v>
      </c>
      <c r="CB70" s="4" t="s">
        <v>22</v>
      </c>
      <c r="CC70" s="4" t="s">
        <v>22</v>
      </c>
      <c r="CG70" s="4" t="s">
        <v>21</v>
      </c>
      <c r="CH70" s="4" t="s">
        <v>1</v>
      </c>
    </row>
    <row r="71" spans="1:86">
      <c r="A71" s="4" t="str">
        <f t="shared" si="6"/>
        <v>7514364:4,320,000</v>
      </c>
      <c r="B71" s="4" t="str">
        <f t="shared" si="7"/>
        <v>7514364:11/17/2017</v>
      </c>
      <c r="C71" s="4" t="str">
        <f t="shared" si="8"/>
        <v>7514364:13402762</v>
      </c>
      <c r="D71" s="4" t="str">
        <f t="shared" si="9"/>
        <v>7514364:28857547</v>
      </c>
      <c r="E71" s="4" t="str">
        <f t="shared" si="10"/>
        <v>7514364:ENG, KEITH</v>
      </c>
      <c r="F71" s="4" t="str">
        <f t="shared" si="11"/>
        <v>7514364:STEENHUISEN AIG, ERIC</v>
      </c>
      <c r="G71" s="122">
        <v>43055</v>
      </c>
      <c r="H71" s="122">
        <v>43055.835555555554</v>
      </c>
      <c r="I71" s="125">
        <v>9985231</v>
      </c>
      <c r="J71" s="4" t="s">
        <v>970</v>
      </c>
      <c r="K71" s="4" t="s">
        <v>38</v>
      </c>
      <c r="L71" s="129" t="s">
        <v>17</v>
      </c>
      <c r="P71" s="129" t="s">
        <v>969</v>
      </c>
      <c r="S71" s="123">
        <v>4320000</v>
      </c>
      <c r="T71" s="123">
        <v>5085072</v>
      </c>
      <c r="U71" s="122">
        <v>43056</v>
      </c>
      <c r="V71" s="122">
        <v>43055.835555555554</v>
      </c>
      <c r="AB71" s="128">
        <v>7514364</v>
      </c>
      <c r="AC71" s="4" t="s">
        <v>1</v>
      </c>
      <c r="AD71" s="4" t="s">
        <v>7</v>
      </c>
      <c r="AF71" s="4" t="s">
        <v>22</v>
      </c>
      <c r="AG71" s="4" t="s">
        <v>34</v>
      </c>
      <c r="AH71" s="4" t="s">
        <v>20</v>
      </c>
      <c r="AK71" s="4" t="s">
        <v>33</v>
      </c>
      <c r="AL71" s="4" t="s">
        <v>20</v>
      </c>
      <c r="AM71" s="4" t="s">
        <v>33</v>
      </c>
      <c r="AS71" s="4" t="s">
        <v>63</v>
      </c>
      <c r="AU71" s="4" t="s">
        <v>121</v>
      </c>
      <c r="AZ71" s="4" t="s">
        <v>968</v>
      </c>
      <c r="BA71" s="4" t="s">
        <v>968</v>
      </c>
      <c r="BB71" s="4" t="s">
        <v>967</v>
      </c>
      <c r="BC71" s="4" t="s">
        <v>269</v>
      </c>
      <c r="BE71" s="4" t="s">
        <v>268</v>
      </c>
      <c r="BF71" s="4" t="s">
        <v>968</v>
      </c>
      <c r="BG71" s="4" t="s">
        <v>968</v>
      </c>
      <c r="BH71" s="4" t="s">
        <v>967</v>
      </c>
      <c r="BI71" s="4" t="s">
        <v>269</v>
      </c>
      <c r="BK71" s="4" t="s">
        <v>268</v>
      </c>
      <c r="BR71" s="4" t="s">
        <v>27</v>
      </c>
      <c r="BS71" s="4" t="s">
        <v>26</v>
      </c>
      <c r="BT71" s="4" t="s">
        <v>0</v>
      </c>
      <c r="BU71" s="4" t="s">
        <v>4</v>
      </c>
      <c r="BV71" s="4" t="s">
        <v>25</v>
      </c>
      <c r="BW71" s="4" t="s">
        <v>24</v>
      </c>
      <c r="BX71" s="128">
        <v>28857547</v>
      </c>
      <c r="BY71" s="4" t="s">
        <v>7</v>
      </c>
      <c r="CB71" s="4" t="s">
        <v>23</v>
      </c>
      <c r="CC71" s="4" t="s">
        <v>22</v>
      </c>
      <c r="CG71" s="4" t="s">
        <v>21</v>
      </c>
      <c r="CH71" s="4" t="s">
        <v>1</v>
      </c>
    </row>
    <row r="72" spans="1:86">
      <c r="A72" s="4" t="str">
        <f t="shared" si="6"/>
        <v>7511510:220,107</v>
      </c>
      <c r="B72" s="4" t="str">
        <f t="shared" si="7"/>
        <v>7511510:11/16/2017</v>
      </c>
      <c r="C72" s="4" t="str">
        <f t="shared" si="8"/>
        <v>7511510:8900416084</v>
      </c>
      <c r="D72" s="4" t="str">
        <f t="shared" si="9"/>
        <v>7511510:28857560</v>
      </c>
      <c r="E72" s="4" t="str">
        <f t="shared" si="10"/>
        <v>7511510:TEWS AIG, GRACE</v>
      </c>
      <c r="F72" s="4" t="str">
        <f t="shared" si="11"/>
        <v>7511510:FRENKEL, LUCIANA</v>
      </c>
      <c r="G72" s="122">
        <v>43055</v>
      </c>
      <c r="H72" s="122">
        <v>43055.836678240739</v>
      </c>
      <c r="I72" s="125">
        <v>9985238</v>
      </c>
      <c r="J72" s="4" t="s">
        <v>966</v>
      </c>
      <c r="K72" s="4" t="s">
        <v>38</v>
      </c>
      <c r="L72" s="129" t="s">
        <v>14</v>
      </c>
      <c r="P72" s="129" t="s">
        <v>37</v>
      </c>
      <c r="S72" s="123">
        <v>220106.91</v>
      </c>
      <c r="T72" s="123">
        <v>220106.91</v>
      </c>
      <c r="U72" s="122">
        <v>43055</v>
      </c>
      <c r="V72" s="122">
        <v>43055.836678240739</v>
      </c>
      <c r="W72" s="4" t="s">
        <v>100</v>
      </c>
      <c r="AB72" s="128">
        <v>7511510</v>
      </c>
      <c r="AC72" s="4" t="s">
        <v>1</v>
      </c>
      <c r="AD72" s="4" t="s">
        <v>3</v>
      </c>
      <c r="AF72" s="4" t="s">
        <v>23</v>
      </c>
      <c r="AG72" s="4" t="s">
        <v>34</v>
      </c>
      <c r="AH72" s="4" t="s">
        <v>20</v>
      </c>
      <c r="AK72" s="4" t="s">
        <v>33</v>
      </c>
      <c r="AL72" s="4" t="s">
        <v>48</v>
      </c>
      <c r="AM72" s="4" t="s">
        <v>33</v>
      </c>
      <c r="AS72" s="4" t="s">
        <v>32</v>
      </c>
      <c r="AU72" s="4" t="s">
        <v>31</v>
      </c>
      <c r="AZ72" s="4" t="s">
        <v>61</v>
      </c>
      <c r="BA72" s="4" t="s">
        <v>61</v>
      </c>
      <c r="BC72" s="4" t="s">
        <v>60</v>
      </c>
      <c r="BE72" s="4" t="s">
        <v>59</v>
      </c>
      <c r="BF72" s="4" t="s">
        <v>127</v>
      </c>
      <c r="BG72" s="4" t="s">
        <v>127</v>
      </c>
      <c r="BH72" s="4" t="s">
        <v>126</v>
      </c>
      <c r="BI72" s="4" t="s">
        <v>101</v>
      </c>
      <c r="BK72" s="4" t="s">
        <v>59</v>
      </c>
      <c r="BR72" s="4" t="s">
        <v>100</v>
      </c>
      <c r="BS72" s="4" t="s">
        <v>26</v>
      </c>
      <c r="BT72" s="4" t="s">
        <v>0</v>
      </c>
      <c r="BU72" s="4" t="s">
        <v>4</v>
      </c>
      <c r="BV72" s="4" t="s">
        <v>25</v>
      </c>
      <c r="BW72" s="4" t="s">
        <v>99</v>
      </c>
      <c r="BX72" s="128">
        <v>28857560</v>
      </c>
      <c r="BY72" s="4" t="s">
        <v>3</v>
      </c>
      <c r="CB72" s="4" t="s">
        <v>22</v>
      </c>
      <c r="CC72" s="4" t="s">
        <v>22</v>
      </c>
      <c r="CG72" s="4" t="s">
        <v>21</v>
      </c>
      <c r="CH72" s="4" t="s">
        <v>1</v>
      </c>
    </row>
    <row r="73" spans="1:86">
      <c r="A73" s="4" t="str">
        <f t="shared" si="6"/>
        <v>7511422:50</v>
      </c>
      <c r="B73" s="4" t="str">
        <f t="shared" si="7"/>
        <v>7511422:11/17/2017</v>
      </c>
      <c r="C73" s="4" t="str">
        <f t="shared" si="8"/>
        <v>7511422:13174174</v>
      </c>
      <c r="D73" s="4" t="str">
        <f t="shared" si="9"/>
        <v>7511422:28857573</v>
      </c>
      <c r="E73" s="4" t="str">
        <f t="shared" si="10"/>
        <v>7511422:ENG, KEITH</v>
      </c>
      <c r="F73" s="4" t="str">
        <f t="shared" si="11"/>
        <v>7511422:STEENHUISEN AIG, ERIC</v>
      </c>
      <c r="G73" s="122">
        <v>43055</v>
      </c>
      <c r="H73" s="122">
        <v>43055.837569444448</v>
      </c>
      <c r="I73" s="125">
        <v>9985244</v>
      </c>
      <c r="J73" s="4" t="s">
        <v>965</v>
      </c>
      <c r="K73" s="4" t="s">
        <v>38</v>
      </c>
      <c r="L73" s="129" t="s">
        <v>16</v>
      </c>
      <c r="P73" s="129" t="s">
        <v>964</v>
      </c>
      <c r="Q73" s="4" t="s">
        <v>865</v>
      </c>
      <c r="S73" s="123">
        <v>50</v>
      </c>
      <c r="T73" s="123">
        <v>65.974999999999994</v>
      </c>
      <c r="U73" s="122">
        <v>43056</v>
      </c>
      <c r="V73" s="122">
        <v>43055.837569444448</v>
      </c>
      <c r="Y73" s="4" t="s">
        <v>963</v>
      </c>
      <c r="AB73" s="128">
        <v>7511422</v>
      </c>
      <c r="AC73" s="4" t="s">
        <v>1</v>
      </c>
      <c r="AD73" s="4" t="s">
        <v>9</v>
      </c>
      <c r="AF73" s="4" t="s">
        <v>23</v>
      </c>
      <c r="AG73" s="4" t="s">
        <v>34</v>
      </c>
      <c r="AH73" s="4" t="s">
        <v>20</v>
      </c>
      <c r="AK73" s="4" t="s">
        <v>33</v>
      </c>
      <c r="AL73" s="4" t="s">
        <v>48</v>
      </c>
      <c r="AM73" s="4" t="s">
        <v>33</v>
      </c>
      <c r="AS73" s="4" t="s">
        <v>63</v>
      </c>
      <c r="AU73" s="4" t="s">
        <v>121</v>
      </c>
      <c r="AX73" s="4" t="s">
        <v>962</v>
      </c>
      <c r="AY73" s="4" t="s">
        <v>62</v>
      </c>
      <c r="AZ73" s="4" t="s">
        <v>961</v>
      </c>
      <c r="BA73" s="4" t="s">
        <v>961</v>
      </c>
      <c r="BB73" s="4" t="s">
        <v>960</v>
      </c>
      <c r="BF73" s="4" t="s">
        <v>959</v>
      </c>
      <c r="BG73" s="4" t="s">
        <v>959</v>
      </c>
      <c r="BH73" s="4" t="s">
        <v>958</v>
      </c>
      <c r="BI73" s="4" t="s">
        <v>184</v>
      </c>
      <c r="BK73" s="4" t="s">
        <v>183</v>
      </c>
      <c r="BR73" s="4" t="s">
        <v>860</v>
      </c>
      <c r="BS73" s="4" t="s">
        <v>374</v>
      </c>
      <c r="BT73" s="4" t="s">
        <v>382</v>
      </c>
      <c r="BU73" s="4" t="s">
        <v>4</v>
      </c>
      <c r="BV73" s="4" t="s">
        <v>165</v>
      </c>
      <c r="BW73" s="4" t="s">
        <v>859</v>
      </c>
      <c r="BX73" s="128">
        <v>28857573</v>
      </c>
      <c r="BY73" s="4" t="s">
        <v>9</v>
      </c>
      <c r="CB73" s="4" t="s">
        <v>22</v>
      </c>
      <c r="CC73" s="4" t="s">
        <v>23</v>
      </c>
      <c r="CF73" s="123">
        <v>104382</v>
      </c>
      <c r="CG73" s="4" t="s">
        <v>21</v>
      </c>
      <c r="CH73" s="4" t="s">
        <v>1</v>
      </c>
    </row>
    <row r="74" spans="1:86">
      <c r="A74" s="4" t="str">
        <f t="shared" si="6"/>
        <v>7514360:3,917,795</v>
      </c>
      <c r="B74" s="4" t="str">
        <f t="shared" si="7"/>
        <v>7514360:11/17/2017</v>
      </c>
      <c r="C74" s="4" t="str">
        <f t="shared" si="8"/>
        <v>7514360:13402762</v>
      </c>
      <c r="D74" s="4" t="str">
        <f t="shared" si="9"/>
        <v>7514360:28857587</v>
      </c>
      <c r="E74" s="4" t="str">
        <f t="shared" si="10"/>
        <v>7514360:ENG, KEITH</v>
      </c>
      <c r="F74" s="4" t="str">
        <f t="shared" si="11"/>
        <v>7514360:STEENHUISEN AIG, ERIC</v>
      </c>
      <c r="G74" s="122">
        <v>43055</v>
      </c>
      <c r="H74" s="122">
        <v>43055.837847222225</v>
      </c>
      <c r="I74" s="125">
        <v>9985250</v>
      </c>
      <c r="J74" s="4" t="s">
        <v>957</v>
      </c>
      <c r="K74" s="4" t="s">
        <v>38</v>
      </c>
      <c r="L74" s="129" t="s">
        <v>17</v>
      </c>
      <c r="P74" s="129" t="s">
        <v>255</v>
      </c>
      <c r="S74" s="123">
        <v>3917795.11</v>
      </c>
      <c r="T74" s="123">
        <v>4611636.6239809999</v>
      </c>
      <c r="U74" s="122">
        <v>43056</v>
      </c>
      <c r="V74" s="122">
        <v>43055.837847222225</v>
      </c>
      <c r="W74" s="4" t="s">
        <v>27</v>
      </c>
      <c r="Y74" s="4" t="s">
        <v>13</v>
      </c>
      <c r="AB74" s="128">
        <v>7514360</v>
      </c>
      <c r="AC74" s="4" t="s">
        <v>1</v>
      </c>
      <c r="AD74" s="4" t="s">
        <v>7</v>
      </c>
      <c r="AF74" s="4" t="s">
        <v>23</v>
      </c>
      <c r="AG74" s="4" t="s">
        <v>34</v>
      </c>
      <c r="AH74" s="4" t="s">
        <v>20</v>
      </c>
      <c r="AK74" s="4" t="s">
        <v>33</v>
      </c>
      <c r="AL74" s="4" t="s">
        <v>48</v>
      </c>
      <c r="AM74" s="4" t="s">
        <v>33</v>
      </c>
      <c r="AS74" s="4" t="s">
        <v>63</v>
      </c>
      <c r="AU74" s="4" t="s">
        <v>121</v>
      </c>
      <c r="AY74" s="4" t="s">
        <v>62</v>
      </c>
      <c r="AZ74" s="4" t="s">
        <v>13</v>
      </c>
      <c r="BA74" s="4" t="s">
        <v>13</v>
      </c>
      <c r="BF74" s="4" t="s">
        <v>252</v>
      </c>
      <c r="BG74" s="4" t="s">
        <v>252</v>
      </c>
      <c r="BH74" s="4" t="s">
        <v>251</v>
      </c>
      <c r="BI74" s="4" t="s">
        <v>250</v>
      </c>
      <c r="BK74" s="4" t="s">
        <v>249</v>
      </c>
      <c r="BR74" s="4" t="s">
        <v>27</v>
      </c>
      <c r="BS74" s="4" t="s">
        <v>26</v>
      </c>
      <c r="BT74" s="4" t="s">
        <v>0</v>
      </c>
      <c r="BU74" s="4" t="s">
        <v>4</v>
      </c>
      <c r="BV74" s="4" t="s">
        <v>25</v>
      </c>
      <c r="BW74" s="4" t="s">
        <v>24</v>
      </c>
      <c r="BX74" s="128">
        <v>28857587</v>
      </c>
      <c r="BY74" s="4" t="s">
        <v>7</v>
      </c>
      <c r="CB74" s="4" t="s">
        <v>22</v>
      </c>
      <c r="CC74" s="4" t="s">
        <v>22</v>
      </c>
      <c r="CG74" s="4" t="s">
        <v>21</v>
      </c>
      <c r="CH74" s="4" t="s">
        <v>1</v>
      </c>
    </row>
    <row r="75" spans="1:86">
      <c r="A75" s="4" t="str">
        <f t="shared" si="6"/>
        <v>7511419:11,627</v>
      </c>
      <c r="B75" s="4" t="str">
        <f t="shared" si="7"/>
        <v>7511419:11/17/2017</v>
      </c>
      <c r="C75" s="4" t="str">
        <f t="shared" si="8"/>
        <v>7511419:921163AUD00001</v>
      </c>
      <c r="D75" s="4" t="str">
        <f t="shared" si="9"/>
        <v>7511419:28857606</v>
      </c>
      <c r="E75" s="4" t="str">
        <f t="shared" si="10"/>
        <v>7511419:ENG, KEITH</v>
      </c>
      <c r="F75" s="4" t="str">
        <f t="shared" si="11"/>
        <v>7511419:STEENHUISEN AIG, ERIC</v>
      </c>
      <c r="G75" s="122">
        <v>43055</v>
      </c>
      <c r="H75" s="122">
        <v>43055.838287037041</v>
      </c>
      <c r="I75" s="125">
        <v>9985259</v>
      </c>
      <c r="J75" s="4" t="s">
        <v>956</v>
      </c>
      <c r="K75" s="4" t="s">
        <v>38</v>
      </c>
      <c r="L75" s="129" t="s">
        <v>578</v>
      </c>
      <c r="P75" s="129" t="s">
        <v>853</v>
      </c>
      <c r="Q75" s="4" t="s">
        <v>852</v>
      </c>
      <c r="S75" s="123">
        <v>11626.69</v>
      </c>
      <c r="T75" s="123">
        <v>8823.4950410000001</v>
      </c>
      <c r="U75" s="122">
        <v>43056</v>
      </c>
      <c r="V75" s="122">
        <v>43055.838287037041</v>
      </c>
      <c r="Y75" s="4" t="s">
        <v>851</v>
      </c>
      <c r="AB75" s="128">
        <v>7511419</v>
      </c>
      <c r="AC75" s="4" t="s">
        <v>1</v>
      </c>
      <c r="AD75" s="4" t="s">
        <v>6</v>
      </c>
      <c r="AF75" s="4" t="s">
        <v>23</v>
      </c>
      <c r="AG75" s="4" t="s">
        <v>34</v>
      </c>
      <c r="AH75" s="4" t="s">
        <v>20</v>
      </c>
      <c r="AK75" s="4" t="s">
        <v>33</v>
      </c>
      <c r="AL75" s="4" t="s">
        <v>48</v>
      </c>
      <c r="AM75" s="4" t="s">
        <v>33</v>
      </c>
      <c r="AS75" s="4" t="s">
        <v>63</v>
      </c>
      <c r="AU75" s="4" t="s">
        <v>121</v>
      </c>
      <c r="AY75" s="4" t="s">
        <v>62</v>
      </c>
      <c r="AZ75" s="4" t="s">
        <v>851</v>
      </c>
      <c r="BA75" s="4" t="s">
        <v>851</v>
      </c>
      <c r="BF75" s="4" t="s">
        <v>850</v>
      </c>
      <c r="BG75" s="4" t="s">
        <v>850</v>
      </c>
      <c r="BH75" s="4" t="s">
        <v>849</v>
      </c>
      <c r="BI75" s="4" t="s">
        <v>848</v>
      </c>
      <c r="BK75" s="4" t="s">
        <v>274</v>
      </c>
      <c r="BR75" s="4" t="s">
        <v>236</v>
      </c>
      <c r="BS75" s="4" t="s">
        <v>235</v>
      </c>
      <c r="BT75" s="4" t="s">
        <v>0</v>
      </c>
      <c r="BU75" s="4" t="s">
        <v>4</v>
      </c>
      <c r="BV75" s="4" t="s">
        <v>234</v>
      </c>
      <c r="BW75" s="4" t="s">
        <v>233</v>
      </c>
      <c r="BX75" s="128">
        <v>28857606</v>
      </c>
      <c r="BY75" s="4" t="s">
        <v>6</v>
      </c>
      <c r="CB75" s="4" t="s">
        <v>22</v>
      </c>
      <c r="CC75" s="4" t="s">
        <v>22</v>
      </c>
      <c r="CF75" s="123">
        <v>104392</v>
      </c>
      <c r="CG75" s="4" t="s">
        <v>21</v>
      </c>
      <c r="CH75" s="4" t="s">
        <v>1</v>
      </c>
    </row>
    <row r="76" spans="1:86">
      <c r="A76" s="4" t="str">
        <f t="shared" si="6"/>
        <v>7511418:112,781</v>
      </c>
      <c r="B76" s="4" t="str">
        <f t="shared" si="7"/>
        <v>7511418:11/17/2017</v>
      </c>
      <c r="C76" s="4" t="str">
        <f t="shared" si="8"/>
        <v>7511418:921163AUD00001</v>
      </c>
      <c r="D76" s="4" t="str">
        <f t="shared" si="9"/>
        <v>7511418:28857607</v>
      </c>
      <c r="E76" s="4" t="str">
        <f t="shared" si="10"/>
        <v>7511418:ENG, KEITH</v>
      </c>
      <c r="F76" s="4" t="str">
        <f t="shared" si="11"/>
        <v>7511418:STEENHUISEN AIG, ERIC</v>
      </c>
      <c r="G76" s="122">
        <v>43055</v>
      </c>
      <c r="H76" s="122">
        <v>43055.838321759256</v>
      </c>
      <c r="I76" s="125">
        <v>9985260</v>
      </c>
      <c r="J76" s="4" t="s">
        <v>955</v>
      </c>
      <c r="K76" s="4" t="s">
        <v>38</v>
      </c>
      <c r="L76" s="129" t="s">
        <v>578</v>
      </c>
      <c r="P76" s="129" t="s">
        <v>954</v>
      </c>
      <c r="Q76" s="4" t="s">
        <v>852</v>
      </c>
      <c r="S76" s="123">
        <v>112781.15</v>
      </c>
      <c r="T76" s="123">
        <v>85589.614734999996</v>
      </c>
      <c r="U76" s="122">
        <v>43056</v>
      </c>
      <c r="V76" s="122">
        <v>43055.838321759256</v>
      </c>
      <c r="Y76" s="4" t="s">
        <v>953</v>
      </c>
      <c r="AB76" s="128">
        <v>7511418</v>
      </c>
      <c r="AC76" s="4" t="s">
        <v>1</v>
      </c>
      <c r="AD76" s="4" t="s">
        <v>6</v>
      </c>
      <c r="AF76" s="4" t="s">
        <v>23</v>
      </c>
      <c r="AG76" s="4" t="s">
        <v>34</v>
      </c>
      <c r="AH76" s="4" t="s">
        <v>20</v>
      </c>
      <c r="AK76" s="4" t="s">
        <v>33</v>
      </c>
      <c r="AL76" s="4" t="s">
        <v>48</v>
      </c>
      <c r="AM76" s="4" t="s">
        <v>33</v>
      </c>
      <c r="AS76" s="4" t="s">
        <v>63</v>
      </c>
      <c r="AU76" s="4" t="s">
        <v>121</v>
      </c>
      <c r="AY76" s="4" t="s">
        <v>62</v>
      </c>
      <c r="AZ76" s="4" t="s">
        <v>953</v>
      </c>
      <c r="BA76" s="4" t="s">
        <v>953</v>
      </c>
      <c r="BF76" s="4" t="s">
        <v>952</v>
      </c>
      <c r="BG76" s="4" t="s">
        <v>952</v>
      </c>
      <c r="BH76" s="4" t="s">
        <v>951</v>
      </c>
      <c r="BI76" s="4" t="s">
        <v>275</v>
      </c>
      <c r="BK76" s="4" t="s">
        <v>274</v>
      </c>
      <c r="BR76" s="4" t="s">
        <v>236</v>
      </c>
      <c r="BS76" s="4" t="s">
        <v>235</v>
      </c>
      <c r="BT76" s="4" t="s">
        <v>0</v>
      </c>
      <c r="BU76" s="4" t="s">
        <v>4</v>
      </c>
      <c r="BV76" s="4" t="s">
        <v>234</v>
      </c>
      <c r="BW76" s="4" t="s">
        <v>233</v>
      </c>
      <c r="BX76" s="128">
        <v>28857607</v>
      </c>
      <c r="BY76" s="4" t="s">
        <v>6</v>
      </c>
      <c r="CB76" s="4" t="s">
        <v>22</v>
      </c>
      <c r="CC76" s="4" t="s">
        <v>22</v>
      </c>
      <c r="CF76" s="123">
        <v>104393</v>
      </c>
      <c r="CG76" s="4" t="s">
        <v>21</v>
      </c>
      <c r="CH76" s="4" t="s">
        <v>1</v>
      </c>
    </row>
    <row r="77" spans="1:86">
      <c r="A77" s="4" t="str">
        <f t="shared" si="6"/>
        <v>7510232:41,500</v>
      </c>
      <c r="B77" s="4" t="str">
        <f t="shared" si="7"/>
        <v>7510232:11/16/2017</v>
      </c>
      <c r="C77" s="4" t="str">
        <f t="shared" si="8"/>
        <v>7510232:30897541</v>
      </c>
      <c r="D77" s="4" t="str">
        <f t="shared" si="9"/>
        <v>7510232:28856951</v>
      </c>
      <c r="E77" s="4" t="str">
        <f t="shared" si="10"/>
        <v>7510232:TEWS AIG, GRACE</v>
      </c>
      <c r="F77" s="4" t="str">
        <f t="shared" si="11"/>
        <v>7510232:FRENKEL, LUCIANA</v>
      </c>
      <c r="G77" s="122">
        <v>43055</v>
      </c>
      <c r="H77" s="122">
        <v>43055.790636574071</v>
      </c>
      <c r="I77" s="125">
        <v>9985163</v>
      </c>
      <c r="J77" s="4" t="s">
        <v>950</v>
      </c>
      <c r="K77" s="4" t="s">
        <v>38</v>
      </c>
      <c r="L77" s="129" t="s">
        <v>37</v>
      </c>
      <c r="P77" s="129" t="s">
        <v>949</v>
      </c>
      <c r="S77" s="123">
        <v>41500</v>
      </c>
      <c r="T77" s="123">
        <v>41500</v>
      </c>
      <c r="U77" s="122">
        <v>43055</v>
      </c>
      <c r="V77" s="122">
        <v>43055.790636574071</v>
      </c>
      <c r="W77" s="4" t="s">
        <v>27</v>
      </c>
      <c r="Y77" s="4" t="s">
        <v>948</v>
      </c>
      <c r="AB77" s="128">
        <v>7510232</v>
      </c>
      <c r="AC77" s="4" t="s">
        <v>1</v>
      </c>
      <c r="AD77" s="4" t="s">
        <v>3</v>
      </c>
      <c r="AF77" s="4" t="s">
        <v>22</v>
      </c>
      <c r="AG77" s="4" t="s">
        <v>34</v>
      </c>
      <c r="AH77" s="4" t="s">
        <v>20</v>
      </c>
      <c r="AK77" s="4" t="s">
        <v>33</v>
      </c>
      <c r="AL77" s="4" t="s">
        <v>20</v>
      </c>
      <c r="AM77" s="4" t="s">
        <v>33</v>
      </c>
      <c r="AS77" s="4" t="s">
        <v>32</v>
      </c>
      <c r="AU77" s="4" t="s">
        <v>31</v>
      </c>
      <c r="AZ77" s="4" t="s">
        <v>948</v>
      </c>
      <c r="BA77" s="4" t="s">
        <v>948</v>
      </c>
      <c r="BF77" s="4" t="s">
        <v>948</v>
      </c>
      <c r="BG77" s="4" t="s">
        <v>948</v>
      </c>
      <c r="BR77" s="4" t="s">
        <v>27</v>
      </c>
      <c r="BS77" s="4" t="s">
        <v>26</v>
      </c>
      <c r="BT77" s="4" t="s">
        <v>0</v>
      </c>
      <c r="BU77" s="4" t="s">
        <v>4</v>
      </c>
      <c r="BV77" s="4" t="s">
        <v>25</v>
      </c>
      <c r="BW77" s="4" t="s">
        <v>24</v>
      </c>
      <c r="BX77" s="128">
        <v>28856951</v>
      </c>
      <c r="BY77" s="4" t="s">
        <v>3</v>
      </c>
      <c r="CB77" s="4" t="s">
        <v>23</v>
      </c>
      <c r="CC77" s="4" t="s">
        <v>22</v>
      </c>
      <c r="CG77" s="4" t="s">
        <v>21</v>
      </c>
      <c r="CH77" s="4" t="s">
        <v>1</v>
      </c>
    </row>
    <row r="78" spans="1:86">
      <c r="A78" s="4" t="str">
        <f t="shared" si="6"/>
        <v>7514737:157,000</v>
      </c>
      <c r="B78" s="4" t="str">
        <f t="shared" si="7"/>
        <v>7514737:11/16/2017</v>
      </c>
      <c r="C78" s="4" t="str">
        <f t="shared" si="8"/>
        <v>7514737:8866478400</v>
      </c>
      <c r="D78" s="4" t="str">
        <f t="shared" si="9"/>
        <v>7514737:28857101</v>
      </c>
      <c r="E78" s="4" t="str">
        <f t="shared" si="10"/>
        <v>7514737:PALIWODA AIG, ANTHONY</v>
      </c>
      <c r="F78" s="4" t="str">
        <f t="shared" si="11"/>
        <v>7514737:SULLIVAN AIG, MARLENE</v>
      </c>
      <c r="G78" s="122">
        <v>43055</v>
      </c>
      <c r="H78" s="122">
        <v>43055.803518518522</v>
      </c>
      <c r="I78" s="125">
        <v>9985181</v>
      </c>
      <c r="J78" s="4" t="s">
        <v>947</v>
      </c>
      <c r="K78" s="4" t="s">
        <v>38</v>
      </c>
      <c r="L78" s="129" t="s">
        <v>717</v>
      </c>
      <c r="P78" s="129" t="s">
        <v>745</v>
      </c>
      <c r="S78" s="123">
        <v>157000</v>
      </c>
      <c r="T78" s="123">
        <v>157000</v>
      </c>
      <c r="U78" s="122">
        <v>43055</v>
      </c>
      <c r="V78" s="122">
        <v>43055.803518518522</v>
      </c>
      <c r="W78" s="4" t="s">
        <v>132</v>
      </c>
      <c r="Y78" s="4" t="s">
        <v>744</v>
      </c>
      <c r="AB78" s="128">
        <v>7514737</v>
      </c>
      <c r="AC78" s="4" t="s">
        <v>1</v>
      </c>
      <c r="AD78" s="4" t="s">
        <v>3</v>
      </c>
      <c r="AF78" s="4" t="s">
        <v>22</v>
      </c>
      <c r="AG78" s="4" t="s">
        <v>64</v>
      </c>
      <c r="AH78" s="4" t="s">
        <v>394</v>
      </c>
      <c r="AI78" s="4" t="s">
        <v>946</v>
      </c>
      <c r="AJ78" s="4" t="s">
        <v>945</v>
      </c>
      <c r="AK78" s="4" t="s">
        <v>33</v>
      </c>
      <c r="AL78" s="4" t="s">
        <v>20</v>
      </c>
      <c r="AM78" s="4" t="s">
        <v>33</v>
      </c>
      <c r="AS78" s="4" t="s">
        <v>694</v>
      </c>
      <c r="AU78" s="4" t="s">
        <v>695</v>
      </c>
      <c r="AZ78" s="4" t="s">
        <v>744</v>
      </c>
      <c r="BA78" s="4" t="s">
        <v>744</v>
      </c>
      <c r="BF78" s="4" t="s">
        <v>743</v>
      </c>
      <c r="BG78" s="4" t="s">
        <v>743</v>
      </c>
      <c r="BR78" s="4" t="s">
        <v>130</v>
      </c>
      <c r="BS78" s="4" t="s">
        <v>117</v>
      </c>
      <c r="BT78" s="4" t="s">
        <v>0</v>
      </c>
      <c r="BU78" s="4" t="s">
        <v>4</v>
      </c>
      <c r="BV78" s="4" t="s">
        <v>116</v>
      </c>
      <c r="BW78" s="4" t="s">
        <v>129</v>
      </c>
      <c r="BX78" s="128">
        <v>28857101</v>
      </c>
      <c r="BY78" s="4" t="s">
        <v>3</v>
      </c>
      <c r="CB78" s="4" t="s">
        <v>23</v>
      </c>
      <c r="CC78" s="4" t="s">
        <v>22</v>
      </c>
      <c r="CG78" s="4" t="s">
        <v>21</v>
      </c>
      <c r="CH78" s="4" t="s">
        <v>1</v>
      </c>
    </row>
    <row r="79" spans="1:86">
      <c r="A79" s="4" t="str">
        <f t="shared" si="6"/>
        <v>7509692:286,541</v>
      </c>
      <c r="B79" s="4" t="str">
        <f t="shared" si="7"/>
        <v>7509692:11/16/2017</v>
      </c>
      <c r="C79" s="4" t="str">
        <f t="shared" si="8"/>
        <v>7509692:9102475804</v>
      </c>
      <c r="D79" s="4" t="str">
        <f t="shared" si="9"/>
        <v>7509692:28855352</v>
      </c>
      <c r="E79" s="4" t="str">
        <f t="shared" si="10"/>
        <v>7509692:ENG, KEITH</v>
      </c>
      <c r="F79" s="4" t="str">
        <f t="shared" si="11"/>
        <v>7509692:STEENHUISEN AIG, ERIC</v>
      </c>
      <c r="G79" s="122">
        <v>43055</v>
      </c>
      <c r="H79" s="122">
        <v>43055.674837962964</v>
      </c>
      <c r="I79" s="125">
        <v>9976890</v>
      </c>
      <c r="J79" s="4" t="s">
        <v>379</v>
      </c>
      <c r="K79" s="4" t="s">
        <v>38</v>
      </c>
      <c r="L79" s="129" t="s">
        <v>378</v>
      </c>
      <c r="P79" s="129" t="s">
        <v>37</v>
      </c>
      <c r="S79" s="123">
        <v>286540.65999999997</v>
      </c>
      <c r="T79" s="123">
        <v>286540.65999999997</v>
      </c>
      <c r="U79" s="122">
        <v>43055</v>
      </c>
      <c r="V79" s="122">
        <v>43055.674837962964</v>
      </c>
      <c r="W79" s="4" t="s">
        <v>377</v>
      </c>
      <c r="AB79" s="128">
        <v>7509692</v>
      </c>
      <c r="AC79" s="4" t="s">
        <v>1</v>
      </c>
      <c r="AD79" s="4" t="s">
        <v>3</v>
      </c>
      <c r="AF79" s="4" t="s">
        <v>23</v>
      </c>
      <c r="AG79" s="4" t="s">
        <v>34</v>
      </c>
      <c r="AH79" s="4" t="s">
        <v>20</v>
      </c>
      <c r="AK79" s="4" t="s">
        <v>33</v>
      </c>
      <c r="AL79" s="4" t="s">
        <v>48</v>
      </c>
      <c r="AM79" s="4" t="s">
        <v>33</v>
      </c>
      <c r="AS79" s="4" t="s">
        <v>63</v>
      </c>
      <c r="AU79" s="4" t="s">
        <v>121</v>
      </c>
      <c r="AX79" s="4" t="s">
        <v>376</v>
      </c>
      <c r="AY79" s="4" t="s">
        <v>62</v>
      </c>
      <c r="AZ79" s="4" t="s">
        <v>61</v>
      </c>
      <c r="BA79" s="4" t="s">
        <v>61</v>
      </c>
      <c r="BC79" s="4" t="s">
        <v>60</v>
      </c>
      <c r="BE79" s="4" t="s">
        <v>59</v>
      </c>
      <c r="BF79" s="4" t="s">
        <v>127</v>
      </c>
      <c r="BG79" s="4" t="s">
        <v>127</v>
      </c>
      <c r="BH79" s="4" t="s">
        <v>126</v>
      </c>
      <c r="BI79" s="4" t="s">
        <v>101</v>
      </c>
      <c r="BK79" s="4" t="s">
        <v>59</v>
      </c>
      <c r="BR79" s="4" t="s">
        <v>375</v>
      </c>
      <c r="BS79" s="4" t="s">
        <v>374</v>
      </c>
      <c r="BT79" s="4" t="s">
        <v>0</v>
      </c>
      <c r="BU79" s="4" t="s">
        <v>4</v>
      </c>
      <c r="BV79" s="4" t="s">
        <v>165</v>
      </c>
      <c r="BW79" s="4" t="s">
        <v>373</v>
      </c>
      <c r="BX79" s="128">
        <v>28855352</v>
      </c>
      <c r="BY79" s="4" t="s">
        <v>3</v>
      </c>
      <c r="CB79" s="4" t="s">
        <v>22</v>
      </c>
      <c r="CC79" s="4" t="s">
        <v>23</v>
      </c>
      <c r="CG79" s="4" t="s">
        <v>21</v>
      </c>
      <c r="CH79" s="4" t="s">
        <v>1</v>
      </c>
    </row>
    <row r="80" spans="1:86">
      <c r="A80" s="4" t="str">
        <f t="shared" si="6"/>
        <v>7514742:14,969,000</v>
      </c>
      <c r="B80" s="4" t="str">
        <f t="shared" si="7"/>
        <v>7514742:11/16/2017</v>
      </c>
      <c r="C80" s="4" t="str">
        <f t="shared" si="8"/>
        <v>7514742:PA1A</v>
      </c>
      <c r="D80" s="4" t="str">
        <f t="shared" si="9"/>
        <v>7514742:28857108</v>
      </c>
      <c r="E80" s="4" t="str">
        <f t="shared" si="10"/>
        <v>7514742:PALIWODA AIG, ANTHONY</v>
      </c>
      <c r="F80" s="4" t="str">
        <f t="shared" si="11"/>
        <v>7514742:SULLIVAN AIG, MARLENE</v>
      </c>
      <c r="G80" s="122">
        <v>43055</v>
      </c>
      <c r="H80" s="122">
        <v>43055.80369212963</v>
      </c>
      <c r="I80" s="125">
        <v>9985186</v>
      </c>
      <c r="J80" s="4" t="s">
        <v>944</v>
      </c>
      <c r="K80" s="4" t="s">
        <v>38</v>
      </c>
      <c r="L80" s="129" t="s">
        <v>78</v>
      </c>
      <c r="P80" s="129" t="s">
        <v>702</v>
      </c>
      <c r="S80" s="123">
        <v>14969000</v>
      </c>
      <c r="T80" s="123">
        <v>14969000</v>
      </c>
      <c r="U80" s="122">
        <v>43055</v>
      </c>
      <c r="V80" s="122">
        <v>43055.80369212963</v>
      </c>
      <c r="W80" s="4" t="s">
        <v>76</v>
      </c>
      <c r="Y80" s="4" t="s">
        <v>943</v>
      </c>
      <c r="AB80" s="128">
        <v>7514742</v>
      </c>
      <c r="AC80" s="4" t="s">
        <v>1</v>
      </c>
      <c r="AD80" s="4" t="s">
        <v>3</v>
      </c>
      <c r="AF80" s="4" t="s">
        <v>23</v>
      </c>
      <c r="AG80" s="4" t="s">
        <v>34</v>
      </c>
      <c r="AH80" s="4" t="s">
        <v>20</v>
      </c>
      <c r="AK80" s="4" t="s">
        <v>33</v>
      </c>
      <c r="AL80" s="4" t="s">
        <v>20</v>
      </c>
      <c r="AM80" s="4" t="s">
        <v>33</v>
      </c>
      <c r="AS80" s="4" t="s">
        <v>694</v>
      </c>
      <c r="AU80" s="4" t="s">
        <v>695</v>
      </c>
      <c r="AZ80" s="4" t="s">
        <v>943</v>
      </c>
      <c r="BA80" s="4" t="s">
        <v>943</v>
      </c>
      <c r="BF80" s="4" t="s">
        <v>45</v>
      </c>
      <c r="BG80" s="4" t="s">
        <v>45</v>
      </c>
      <c r="BW80" s="4" t="s">
        <v>68</v>
      </c>
      <c r="BX80" s="128">
        <v>28857108</v>
      </c>
      <c r="CB80" s="4" t="s">
        <v>23</v>
      </c>
      <c r="CC80" s="4" t="s">
        <v>22</v>
      </c>
      <c r="CG80" s="4" t="s">
        <v>21</v>
      </c>
      <c r="CH80" s="4" t="s">
        <v>1</v>
      </c>
    </row>
    <row r="81" spans="1:86">
      <c r="A81" s="4" t="str">
        <f t="shared" si="6"/>
        <v>7514081:7,000,000</v>
      </c>
      <c r="B81" s="4" t="str">
        <f t="shared" si="7"/>
        <v>7514081:11/16/2017</v>
      </c>
      <c r="C81" s="4" t="str">
        <f t="shared" si="8"/>
        <v>7514081:8015872</v>
      </c>
      <c r="D81" s="4" t="str">
        <f t="shared" si="9"/>
        <v>7514081:28852547</v>
      </c>
      <c r="E81" s="4" t="str">
        <f t="shared" si="10"/>
        <v>7514081:PAYNE AIG, LISA</v>
      </c>
      <c r="F81" s="4" t="str">
        <f t="shared" si="11"/>
        <v>7514081:SOLIDA AIG, LUCA</v>
      </c>
      <c r="G81" s="122">
        <v>43055</v>
      </c>
      <c r="H81" s="122">
        <v>43055.502974537034</v>
      </c>
      <c r="I81" s="125">
        <v>9969909</v>
      </c>
      <c r="J81" s="4" t="s">
        <v>283</v>
      </c>
      <c r="K81" s="4" t="s">
        <v>38</v>
      </c>
      <c r="L81" s="129" t="s">
        <v>191</v>
      </c>
      <c r="P81" s="129" t="s">
        <v>190</v>
      </c>
      <c r="S81" s="123">
        <v>7000000</v>
      </c>
      <c r="T81" s="123">
        <v>9217950</v>
      </c>
      <c r="U81" s="122">
        <v>43055</v>
      </c>
      <c r="V81" s="122">
        <v>43055.502974537034</v>
      </c>
      <c r="W81" s="4" t="s">
        <v>169</v>
      </c>
      <c r="AB81" s="128">
        <v>7514081</v>
      </c>
      <c r="AC81" s="4" t="s">
        <v>1</v>
      </c>
      <c r="AD81" s="4" t="s">
        <v>9</v>
      </c>
      <c r="AE81" s="128">
        <v>6809403</v>
      </c>
      <c r="AF81" s="4" t="s">
        <v>22</v>
      </c>
      <c r="AG81" s="4" t="s">
        <v>34</v>
      </c>
      <c r="AH81" s="4" t="s">
        <v>20</v>
      </c>
      <c r="AK81" s="4" t="s">
        <v>33</v>
      </c>
      <c r="AL81" s="4" t="s">
        <v>20</v>
      </c>
      <c r="AM81" s="4" t="s">
        <v>33</v>
      </c>
      <c r="AS81" s="4" t="s">
        <v>173</v>
      </c>
      <c r="AU81" s="4" t="s">
        <v>172</v>
      </c>
      <c r="AY81" s="4" t="s">
        <v>72</v>
      </c>
      <c r="AZ81" s="4" t="s">
        <v>188</v>
      </c>
      <c r="BA81" s="4" t="s">
        <v>188</v>
      </c>
      <c r="BB81" s="4" t="s">
        <v>187</v>
      </c>
      <c r="BC81" s="4" t="s">
        <v>184</v>
      </c>
      <c r="BE81" s="4" t="s">
        <v>183</v>
      </c>
      <c r="BF81" s="4" t="s">
        <v>186</v>
      </c>
      <c r="BG81" s="4" t="s">
        <v>186</v>
      </c>
      <c r="BH81" s="4" t="s">
        <v>185</v>
      </c>
      <c r="BI81" s="4" t="s">
        <v>184</v>
      </c>
      <c r="BK81" s="4" t="s">
        <v>183</v>
      </c>
      <c r="BR81" s="4" t="s">
        <v>169</v>
      </c>
      <c r="BS81" s="4" t="s">
        <v>168</v>
      </c>
      <c r="BT81" s="4" t="s">
        <v>167</v>
      </c>
      <c r="BU81" s="4" t="s">
        <v>166</v>
      </c>
      <c r="BV81" s="4" t="s">
        <v>165</v>
      </c>
      <c r="BW81" s="4" t="s">
        <v>164</v>
      </c>
      <c r="BX81" s="128">
        <v>28852547</v>
      </c>
      <c r="BY81" s="4" t="s">
        <v>9</v>
      </c>
      <c r="CB81" s="4" t="s">
        <v>23</v>
      </c>
      <c r="CC81" s="4" t="s">
        <v>22</v>
      </c>
      <c r="CG81" s="4" t="s">
        <v>21</v>
      </c>
      <c r="CH81" s="4" t="s">
        <v>1</v>
      </c>
    </row>
    <row r="82" spans="1:86">
      <c r="A82" s="4" t="str">
        <f t="shared" si="6"/>
        <v>7514080:12,000,000</v>
      </c>
      <c r="B82" s="4" t="str">
        <f t="shared" si="7"/>
        <v>7514080:11/16/2017</v>
      </c>
      <c r="C82" s="4" t="str">
        <f t="shared" si="8"/>
        <v>7514080:3111598</v>
      </c>
      <c r="D82" s="4" t="str">
        <f t="shared" si="9"/>
        <v>7514080:28852551</v>
      </c>
      <c r="E82" s="4" t="str">
        <f t="shared" si="10"/>
        <v>7514080:PAYNE AIG, LISA</v>
      </c>
      <c r="F82" s="4" t="str">
        <f t="shared" si="11"/>
        <v>7514080:SOLIDA AIG, LUCA</v>
      </c>
      <c r="G82" s="122">
        <v>43055</v>
      </c>
      <c r="H82" s="122">
        <v>43055.50408564815</v>
      </c>
      <c r="I82" s="125">
        <v>9969911</v>
      </c>
      <c r="J82" s="4" t="s">
        <v>287</v>
      </c>
      <c r="K82" s="4" t="s">
        <v>38</v>
      </c>
      <c r="L82" s="129" t="s">
        <v>176</v>
      </c>
      <c r="P82" s="129" t="s">
        <v>286</v>
      </c>
      <c r="S82" s="123">
        <v>12000000</v>
      </c>
      <c r="T82" s="123">
        <v>12000000</v>
      </c>
      <c r="U82" s="122">
        <v>43055</v>
      </c>
      <c r="V82" s="122">
        <v>43055.50408564815</v>
      </c>
      <c r="W82" s="4" t="s">
        <v>169</v>
      </c>
      <c r="AB82" s="128">
        <v>7514080</v>
      </c>
      <c r="AC82" s="4" t="s">
        <v>1</v>
      </c>
      <c r="AD82" s="4" t="s">
        <v>3</v>
      </c>
      <c r="AE82" s="128">
        <v>6809409</v>
      </c>
      <c r="AF82" s="4" t="s">
        <v>22</v>
      </c>
      <c r="AG82" s="4" t="s">
        <v>34</v>
      </c>
      <c r="AH82" s="4" t="s">
        <v>20</v>
      </c>
      <c r="AK82" s="4" t="s">
        <v>33</v>
      </c>
      <c r="AL82" s="4" t="s">
        <v>20</v>
      </c>
      <c r="AM82" s="4" t="s">
        <v>33</v>
      </c>
      <c r="AS82" s="4" t="s">
        <v>173</v>
      </c>
      <c r="AU82" s="4" t="s">
        <v>172</v>
      </c>
      <c r="AY82" s="4" t="s">
        <v>72</v>
      </c>
      <c r="AZ82" s="4" t="s">
        <v>188</v>
      </c>
      <c r="BA82" s="4" t="s">
        <v>188</v>
      </c>
      <c r="BB82" s="4" t="s">
        <v>187</v>
      </c>
      <c r="BC82" s="4" t="s">
        <v>184</v>
      </c>
      <c r="BE82" s="4" t="s">
        <v>183</v>
      </c>
      <c r="BF82" s="4" t="s">
        <v>284</v>
      </c>
      <c r="BG82" s="4" t="s">
        <v>284</v>
      </c>
      <c r="BR82" s="4" t="s">
        <v>169</v>
      </c>
      <c r="BS82" s="4" t="s">
        <v>168</v>
      </c>
      <c r="BT82" s="4" t="s">
        <v>167</v>
      </c>
      <c r="BU82" s="4" t="s">
        <v>166</v>
      </c>
      <c r="BV82" s="4" t="s">
        <v>165</v>
      </c>
      <c r="BW82" s="4" t="s">
        <v>164</v>
      </c>
      <c r="BX82" s="128">
        <v>28852551</v>
      </c>
      <c r="BY82" s="4" t="s">
        <v>3</v>
      </c>
      <c r="CB82" s="4" t="s">
        <v>23</v>
      </c>
      <c r="CC82" s="4" t="s">
        <v>22</v>
      </c>
      <c r="CG82" s="4" t="s">
        <v>21</v>
      </c>
      <c r="CH82" s="4" t="s">
        <v>1</v>
      </c>
    </row>
    <row r="83" spans="1:86">
      <c r="A83" s="4" t="str">
        <f t="shared" si="6"/>
        <v>7514322:3,859,009</v>
      </c>
      <c r="B83" s="4" t="str">
        <f t="shared" si="7"/>
        <v>7514322:11/16/2017</v>
      </c>
      <c r="C83" s="4" t="str">
        <f t="shared" si="8"/>
        <v>7514322:30897541</v>
      </c>
      <c r="D83" s="4" t="str">
        <f t="shared" si="9"/>
        <v>7514322:28856919</v>
      </c>
      <c r="E83" s="4" t="str">
        <f t="shared" si="10"/>
        <v>7514322:TEWS AIG, GRACE</v>
      </c>
      <c r="F83" s="4" t="str">
        <f t="shared" si="11"/>
        <v>7514322:FRENKEL, LUCIANA</v>
      </c>
      <c r="G83" s="122">
        <v>43055</v>
      </c>
      <c r="H83" s="122">
        <v>43055.789942129632</v>
      </c>
      <c r="I83" s="125">
        <v>9985143</v>
      </c>
      <c r="J83" s="4" t="s">
        <v>942</v>
      </c>
      <c r="K83" s="4" t="s">
        <v>38</v>
      </c>
      <c r="L83" s="129" t="s">
        <v>37</v>
      </c>
      <c r="P83" s="129" t="s">
        <v>941</v>
      </c>
      <c r="S83" s="123">
        <v>3859008.84</v>
      </c>
      <c r="T83" s="123">
        <v>3859008.84</v>
      </c>
      <c r="U83" s="122">
        <v>43055</v>
      </c>
      <c r="V83" s="122">
        <v>43055.789942129632</v>
      </c>
      <c r="W83" s="4" t="s">
        <v>27</v>
      </c>
      <c r="Y83" s="4" t="s">
        <v>940</v>
      </c>
      <c r="AB83" s="128">
        <v>7514322</v>
      </c>
      <c r="AC83" s="4" t="s">
        <v>1</v>
      </c>
      <c r="AD83" s="4" t="s">
        <v>3</v>
      </c>
      <c r="AF83" s="4" t="s">
        <v>22</v>
      </c>
      <c r="AG83" s="4" t="s">
        <v>34</v>
      </c>
      <c r="AH83" s="4" t="s">
        <v>20</v>
      </c>
      <c r="AK83" s="4" t="s">
        <v>33</v>
      </c>
      <c r="AL83" s="4" t="s">
        <v>20</v>
      </c>
      <c r="AM83" s="4" t="s">
        <v>33</v>
      </c>
      <c r="AS83" s="4" t="s">
        <v>32</v>
      </c>
      <c r="AU83" s="4" t="s">
        <v>31</v>
      </c>
      <c r="AZ83" s="4" t="s">
        <v>940</v>
      </c>
      <c r="BA83" s="4" t="s">
        <v>940</v>
      </c>
      <c r="BF83" s="4" t="s">
        <v>939</v>
      </c>
      <c r="BG83" s="4" t="s">
        <v>939</v>
      </c>
      <c r="BR83" s="4" t="s">
        <v>27</v>
      </c>
      <c r="BS83" s="4" t="s">
        <v>26</v>
      </c>
      <c r="BT83" s="4" t="s">
        <v>0</v>
      </c>
      <c r="BU83" s="4" t="s">
        <v>4</v>
      </c>
      <c r="BV83" s="4" t="s">
        <v>25</v>
      </c>
      <c r="BW83" s="4" t="s">
        <v>24</v>
      </c>
      <c r="BX83" s="128">
        <v>28856919</v>
      </c>
      <c r="BY83" s="4" t="s">
        <v>3</v>
      </c>
      <c r="CB83" s="4" t="s">
        <v>23</v>
      </c>
      <c r="CC83" s="4" t="s">
        <v>22</v>
      </c>
      <c r="CG83" s="4" t="s">
        <v>21</v>
      </c>
      <c r="CH83" s="4" t="s">
        <v>1</v>
      </c>
    </row>
    <row r="84" spans="1:86">
      <c r="A84" s="4" t="str">
        <f t="shared" si="6"/>
        <v>7510311:6,478</v>
      </c>
      <c r="B84" s="4" t="str">
        <f t="shared" si="7"/>
        <v>7510311:11/16/2017</v>
      </c>
      <c r="C84" s="4" t="str">
        <f t="shared" si="8"/>
        <v>7510311:30897541</v>
      </c>
      <c r="D84" s="4" t="str">
        <f t="shared" si="9"/>
        <v>7510311:28853654</v>
      </c>
      <c r="E84" s="4" t="str">
        <f t="shared" si="10"/>
        <v>7510311:CONWAY AIG, MARK</v>
      </c>
      <c r="F84" s="4" t="str">
        <f t="shared" si="11"/>
        <v>7510311:LITTLE AIG, GARETH</v>
      </c>
      <c r="G84" s="122">
        <v>43055</v>
      </c>
      <c r="H84" s="122">
        <v>43055.594629629632</v>
      </c>
      <c r="I84" s="125">
        <v>9976747</v>
      </c>
      <c r="J84" s="4" t="s">
        <v>359</v>
      </c>
      <c r="K84" s="4" t="s">
        <v>38</v>
      </c>
      <c r="L84" s="129" t="s">
        <v>37</v>
      </c>
      <c r="P84" s="129" t="s">
        <v>358</v>
      </c>
      <c r="S84" s="123">
        <v>6477.52</v>
      </c>
      <c r="T84" s="123">
        <v>6477.52</v>
      </c>
      <c r="U84" s="122">
        <v>43055</v>
      </c>
      <c r="V84" s="122">
        <v>43055.594629629632</v>
      </c>
      <c r="W84" s="4" t="s">
        <v>27</v>
      </c>
      <c r="AB84" s="128">
        <v>7510311</v>
      </c>
      <c r="AC84" s="4" t="s">
        <v>1</v>
      </c>
      <c r="AD84" s="4" t="s">
        <v>3</v>
      </c>
      <c r="AF84" s="4" t="s">
        <v>22</v>
      </c>
      <c r="AG84" s="4" t="s">
        <v>34</v>
      </c>
      <c r="AH84" s="4" t="s">
        <v>20</v>
      </c>
      <c r="AK84" s="4" t="s">
        <v>33</v>
      </c>
      <c r="AL84" s="4" t="s">
        <v>20</v>
      </c>
      <c r="AM84" s="4" t="s">
        <v>33</v>
      </c>
      <c r="AS84" s="4" t="s">
        <v>296</v>
      </c>
      <c r="AU84" s="4" t="s">
        <v>295</v>
      </c>
      <c r="AY84" s="4" t="s">
        <v>62</v>
      </c>
      <c r="AZ84" s="4" t="s">
        <v>357</v>
      </c>
      <c r="BA84" s="4" t="s">
        <v>357</v>
      </c>
      <c r="BB84" s="4" t="s">
        <v>356</v>
      </c>
      <c r="BC84" s="4" t="s">
        <v>355</v>
      </c>
      <c r="BE84" s="4" t="s">
        <v>59</v>
      </c>
      <c r="BF84" s="4" t="s">
        <v>354</v>
      </c>
      <c r="BG84" s="4" t="s">
        <v>354</v>
      </c>
      <c r="BR84" s="4" t="s">
        <v>27</v>
      </c>
      <c r="BS84" s="4" t="s">
        <v>26</v>
      </c>
      <c r="BT84" s="4" t="s">
        <v>0</v>
      </c>
      <c r="BU84" s="4" t="s">
        <v>4</v>
      </c>
      <c r="BV84" s="4" t="s">
        <v>25</v>
      </c>
      <c r="BW84" s="4" t="s">
        <v>24</v>
      </c>
      <c r="BX84" s="128">
        <v>28853654</v>
      </c>
      <c r="BY84" s="4" t="s">
        <v>3</v>
      </c>
      <c r="CB84" s="4" t="s">
        <v>23</v>
      </c>
      <c r="CC84" s="4" t="s">
        <v>22</v>
      </c>
      <c r="CG84" s="4" t="s">
        <v>21</v>
      </c>
      <c r="CH84" s="4" t="s">
        <v>1</v>
      </c>
    </row>
    <row r="85" spans="1:86">
      <c r="A85" s="4" t="str">
        <f t="shared" si="6"/>
        <v>7514090:15,000,000</v>
      </c>
      <c r="B85" s="4" t="str">
        <f t="shared" si="7"/>
        <v>7514090:11/16/2017</v>
      </c>
      <c r="C85" s="4" t="str">
        <f t="shared" si="8"/>
        <v>7514090:8015872</v>
      </c>
      <c r="D85" s="4" t="str">
        <f t="shared" si="9"/>
        <v>7514090:28853695</v>
      </c>
      <c r="E85" s="4" t="str">
        <f t="shared" si="10"/>
        <v>7514090:PAYNE AIG, LISA</v>
      </c>
      <c r="F85" s="4" t="str">
        <f t="shared" si="11"/>
        <v>7514090:SOLIDA AIG, LUCA</v>
      </c>
      <c r="G85" s="122">
        <v>43055</v>
      </c>
      <c r="H85" s="122">
        <v>43055.602511574078</v>
      </c>
      <c r="I85" s="125">
        <v>9976752</v>
      </c>
      <c r="J85" s="4" t="s">
        <v>267</v>
      </c>
      <c r="K85" s="4" t="s">
        <v>38</v>
      </c>
      <c r="L85" s="129" t="s">
        <v>191</v>
      </c>
      <c r="P85" s="129" t="s">
        <v>266</v>
      </c>
      <c r="S85" s="123">
        <v>15000000</v>
      </c>
      <c r="T85" s="123">
        <v>19752750</v>
      </c>
      <c r="U85" s="122">
        <v>43055</v>
      </c>
      <c r="V85" s="122">
        <v>43055.602511574078</v>
      </c>
      <c r="W85" s="4" t="s">
        <v>169</v>
      </c>
      <c r="AB85" s="128">
        <v>7514090</v>
      </c>
      <c r="AC85" s="4" t="s">
        <v>1</v>
      </c>
      <c r="AD85" s="4" t="s">
        <v>9</v>
      </c>
      <c r="AE85" s="128">
        <v>6809391</v>
      </c>
      <c r="AF85" s="4" t="s">
        <v>22</v>
      </c>
      <c r="AG85" s="4" t="s">
        <v>34</v>
      </c>
      <c r="AH85" s="4" t="s">
        <v>20</v>
      </c>
      <c r="AK85" s="4" t="s">
        <v>33</v>
      </c>
      <c r="AL85" s="4" t="s">
        <v>20</v>
      </c>
      <c r="AM85" s="4" t="s">
        <v>33</v>
      </c>
      <c r="AS85" s="4" t="s">
        <v>173</v>
      </c>
      <c r="AU85" s="4" t="s">
        <v>172</v>
      </c>
      <c r="AY85" s="4" t="s">
        <v>72</v>
      </c>
      <c r="AZ85" s="4" t="s">
        <v>264</v>
      </c>
      <c r="BA85" s="4" t="s">
        <v>264</v>
      </c>
      <c r="BB85" s="4" t="s">
        <v>263</v>
      </c>
      <c r="BC85" s="4" t="s">
        <v>262</v>
      </c>
      <c r="BE85" s="4" t="s">
        <v>261</v>
      </c>
      <c r="BF85" s="4" t="s">
        <v>260</v>
      </c>
      <c r="BG85" s="4" t="s">
        <v>260</v>
      </c>
      <c r="BH85" s="4" t="s">
        <v>259</v>
      </c>
      <c r="BI85" s="4" t="s">
        <v>184</v>
      </c>
      <c r="BK85" s="4" t="s">
        <v>183</v>
      </c>
      <c r="BL85" s="4" t="s">
        <v>196</v>
      </c>
      <c r="BM85" s="4" t="s">
        <v>196</v>
      </c>
      <c r="BN85" s="4" t="s">
        <v>195</v>
      </c>
      <c r="BO85" s="4" t="s">
        <v>184</v>
      </c>
      <c r="BQ85" s="4" t="s">
        <v>183</v>
      </c>
      <c r="BR85" s="4" t="s">
        <v>169</v>
      </c>
      <c r="BS85" s="4" t="s">
        <v>168</v>
      </c>
      <c r="BT85" s="4" t="s">
        <v>167</v>
      </c>
      <c r="BU85" s="4" t="s">
        <v>166</v>
      </c>
      <c r="BV85" s="4" t="s">
        <v>165</v>
      </c>
      <c r="BW85" s="4" t="s">
        <v>164</v>
      </c>
      <c r="BX85" s="128">
        <v>28853695</v>
      </c>
      <c r="BY85" s="4" t="s">
        <v>9</v>
      </c>
      <c r="CB85" s="4" t="s">
        <v>23</v>
      </c>
      <c r="CC85" s="4" t="s">
        <v>22</v>
      </c>
      <c r="CG85" s="4" t="s">
        <v>21</v>
      </c>
      <c r="CH85" s="4" t="s">
        <v>1</v>
      </c>
    </row>
    <row r="86" spans="1:86">
      <c r="A86" s="4" t="str">
        <f t="shared" si="6"/>
        <v>7514095:611,097</v>
      </c>
      <c r="B86" s="4" t="str">
        <f t="shared" si="7"/>
        <v>7514095:11/16/2017</v>
      </c>
      <c r="C86" s="4" t="str">
        <f t="shared" si="8"/>
        <v>7514095:13402762</v>
      </c>
      <c r="D86" s="4" t="str">
        <f t="shared" si="9"/>
        <v>7514095:28853698</v>
      </c>
      <c r="E86" s="4" t="str">
        <f t="shared" si="10"/>
        <v>7514095:TEWS AIG, GRACE</v>
      </c>
      <c r="F86" s="4" t="str">
        <f t="shared" si="11"/>
        <v>7514095:STEENHUISEN AIG, ERIC</v>
      </c>
      <c r="G86" s="122">
        <v>43055</v>
      </c>
      <c r="H86" s="122">
        <v>43055.603530092594</v>
      </c>
      <c r="I86" s="125">
        <v>9976754</v>
      </c>
      <c r="J86" s="4" t="s">
        <v>256</v>
      </c>
      <c r="K86" s="4" t="s">
        <v>38</v>
      </c>
      <c r="L86" s="129" t="s">
        <v>17</v>
      </c>
      <c r="P86" s="129" t="s">
        <v>255</v>
      </c>
      <c r="S86" s="123">
        <v>611096.72</v>
      </c>
      <c r="T86" s="123">
        <v>720849.69091200002</v>
      </c>
      <c r="U86" s="122">
        <v>43055</v>
      </c>
      <c r="V86" s="122">
        <v>43055.603530092594</v>
      </c>
      <c r="W86" s="4" t="s">
        <v>27</v>
      </c>
      <c r="Y86" s="4" t="s">
        <v>13</v>
      </c>
      <c r="AB86" s="128">
        <v>7514095</v>
      </c>
      <c r="AC86" s="4" t="s">
        <v>1</v>
      </c>
      <c r="AD86" s="4" t="s">
        <v>7</v>
      </c>
      <c r="AF86" s="4" t="s">
        <v>23</v>
      </c>
      <c r="AG86" s="4" t="s">
        <v>34</v>
      </c>
      <c r="AH86" s="4" t="s">
        <v>20</v>
      </c>
      <c r="AK86" s="4" t="s">
        <v>33</v>
      </c>
      <c r="AL86" s="4" t="s">
        <v>48</v>
      </c>
      <c r="AM86" s="4" t="s">
        <v>33</v>
      </c>
      <c r="AS86" s="4" t="s">
        <v>63</v>
      </c>
      <c r="AU86" s="4" t="s">
        <v>31</v>
      </c>
      <c r="AZ86" s="4" t="s">
        <v>254</v>
      </c>
      <c r="BA86" s="4" t="s">
        <v>254</v>
      </c>
      <c r="BB86" s="4" t="s">
        <v>253</v>
      </c>
      <c r="BF86" s="4" t="s">
        <v>252</v>
      </c>
      <c r="BG86" s="4" t="s">
        <v>252</v>
      </c>
      <c r="BH86" s="4" t="s">
        <v>251</v>
      </c>
      <c r="BI86" s="4" t="s">
        <v>250</v>
      </c>
      <c r="BK86" s="4" t="s">
        <v>249</v>
      </c>
      <c r="BR86" s="4" t="s">
        <v>27</v>
      </c>
      <c r="BS86" s="4" t="s">
        <v>26</v>
      </c>
      <c r="BT86" s="4" t="s">
        <v>0</v>
      </c>
      <c r="BU86" s="4" t="s">
        <v>4</v>
      </c>
      <c r="BV86" s="4" t="s">
        <v>25</v>
      </c>
      <c r="BW86" s="4" t="s">
        <v>24</v>
      </c>
      <c r="BX86" s="128">
        <v>28853698</v>
      </c>
      <c r="BY86" s="4" t="s">
        <v>7</v>
      </c>
      <c r="CB86" s="4" t="s">
        <v>22</v>
      </c>
      <c r="CC86" s="4" t="s">
        <v>22</v>
      </c>
      <c r="CG86" s="4" t="s">
        <v>21</v>
      </c>
      <c r="CH86" s="4" t="s">
        <v>1</v>
      </c>
    </row>
    <row r="87" spans="1:86">
      <c r="A87" s="4" t="str">
        <f t="shared" si="6"/>
        <v>7511395:128,929</v>
      </c>
      <c r="B87" s="4" t="str">
        <f t="shared" si="7"/>
        <v>7511395:11/17/2017</v>
      </c>
      <c r="C87" s="4" t="str">
        <f t="shared" si="8"/>
        <v>7511395:AIG0001978</v>
      </c>
      <c r="D87" s="4" t="str">
        <f t="shared" si="9"/>
        <v>7511395:28857599</v>
      </c>
      <c r="E87" s="4" t="str">
        <f t="shared" si="10"/>
        <v>7511395:ENG, KEITH</v>
      </c>
      <c r="F87" s="4" t="str">
        <f t="shared" si="11"/>
        <v>7511395:STEENHUISEN AIG, ERIC</v>
      </c>
      <c r="G87" s="122">
        <v>43055</v>
      </c>
      <c r="H87" s="122">
        <v>43055.838136574072</v>
      </c>
      <c r="I87" s="125">
        <v>9985256</v>
      </c>
      <c r="J87" s="4" t="s">
        <v>938</v>
      </c>
      <c r="K87" s="4" t="s">
        <v>38</v>
      </c>
      <c r="L87" s="129" t="s">
        <v>565</v>
      </c>
      <c r="P87" s="129" t="s">
        <v>578</v>
      </c>
      <c r="S87" s="123">
        <v>128928.61</v>
      </c>
      <c r="T87" s="123">
        <v>97843.922128999999</v>
      </c>
      <c r="U87" s="122">
        <v>43056</v>
      </c>
      <c r="V87" s="122">
        <v>43055.838136574072</v>
      </c>
      <c r="AB87" s="128">
        <v>7511395</v>
      </c>
      <c r="AC87" s="4" t="s">
        <v>1</v>
      </c>
      <c r="AD87" s="4" t="s">
        <v>6</v>
      </c>
      <c r="AF87" s="4" t="s">
        <v>23</v>
      </c>
      <c r="AG87" s="4" t="s">
        <v>34</v>
      </c>
      <c r="AH87" s="4" t="s">
        <v>20</v>
      </c>
      <c r="AK87" s="4" t="s">
        <v>33</v>
      </c>
      <c r="AL87" s="4" t="s">
        <v>48</v>
      </c>
      <c r="AM87" s="4" t="s">
        <v>33</v>
      </c>
      <c r="AS87" s="4" t="s">
        <v>63</v>
      </c>
      <c r="AU87" s="4" t="s">
        <v>121</v>
      </c>
      <c r="AY87" s="4" t="s">
        <v>62</v>
      </c>
      <c r="AZ87" s="4" t="s">
        <v>61</v>
      </c>
      <c r="BA87" s="4" t="s">
        <v>61</v>
      </c>
      <c r="BC87" s="4" t="s">
        <v>60</v>
      </c>
      <c r="BE87" s="4" t="s">
        <v>59</v>
      </c>
      <c r="BF87" s="4" t="s">
        <v>850</v>
      </c>
      <c r="BG87" s="4" t="s">
        <v>850</v>
      </c>
      <c r="BH87" s="4" t="s">
        <v>849</v>
      </c>
      <c r="BI87" s="4" t="s">
        <v>848</v>
      </c>
      <c r="BK87" s="4" t="s">
        <v>274</v>
      </c>
      <c r="BR87" s="4" t="s">
        <v>100</v>
      </c>
      <c r="BS87" s="4" t="s">
        <v>26</v>
      </c>
      <c r="BT87" s="4" t="s">
        <v>0</v>
      </c>
      <c r="BU87" s="4" t="s">
        <v>4</v>
      </c>
      <c r="BV87" s="4" t="s">
        <v>25</v>
      </c>
      <c r="BW87" s="4" t="s">
        <v>99</v>
      </c>
      <c r="BX87" s="128">
        <v>28857599</v>
      </c>
      <c r="BY87" s="4" t="s">
        <v>6</v>
      </c>
      <c r="CB87" s="4" t="s">
        <v>22</v>
      </c>
      <c r="CC87" s="4" t="s">
        <v>22</v>
      </c>
      <c r="CG87" s="4" t="s">
        <v>21</v>
      </c>
      <c r="CH87" s="4" t="s">
        <v>1</v>
      </c>
    </row>
    <row r="88" spans="1:86">
      <c r="A88" s="4" t="str">
        <f t="shared" si="6"/>
        <v>7514729:56,948,000</v>
      </c>
      <c r="B88" s="4" t="str">
        <f t="shared" si="7"/>
        <v>7514729:11/16/2017</v>
      </c>
      <c r="C88" s="4" t="str">
        <f t="shared" si="8"/>
        <v>7514729:8866238400</v>
      </c>
      <c r="D88" s="4" t="str">
        <f t="shared" si="9"/>
        <v>7514729:28857091</v>
      </c>
      <c r="E88" s="4" t="str">
        <f t="shared" si="10"/>
        <v>7514729:PALIWODA AIG, ANTHONY</v>
      </c>
      <c r="F88" s="4" t="str">
        <f t="shared" si="11"/>
        <v>7514729:SULLIVAN AIG, MARLENE</v>
      </c>
      <c r="G88" s="122">
        <v>43055</v>
      </c>
      <c r="H88" s="122">
        <v>43055.803229166668</v>
      </c>
      <c r="I88" s="125">
        <v>9985173</v>
      </c>
      <c r="J88" s="4" t="s">
        <v>937</v>
      </c>
      <c r="K88" s="4" t="s">
        <v>38</v>
      </c>
      <c r="L88" s="129" t="s">
        <v>731</v>
      </c>
      <c r="P88" s="129" t="s">
        <v>745</v>
      </c>
      <c r="S88" s="123">
        <v>56948000</v>
      </c>
      <c r="T88" s="123">
        <v>56948000</v>
      </c>
      <c r="U88" s="122">
        <v>43055</v>
      </c>
      <c r="V88" s="122">
        <v>43055.803229166668</v>
      </c>
      <c r="W88" s="4" t="s">
        <v>132</v>
      </c>
      <c r="Y88" s="4" t="s">
        <v>744</v>
      </c>
      <c r="AB88" s="128">
        <v>7514729</v>
      </c>
      <c r="AC88" s="4" t="s">
        <v>1</v>
      </c>
      <c r="AD88" s="4" t="s">
        <v>3</v>
      </c>
      <c r="AF88" s="4" t="s">
        <v>22</v>
      </c>
      <c r="AG88" s="4" t="s">
        <v>64</v>
      </c>
      <c r="AH88" s="4" t="s">
        <v>20</v>
      </c>
      <c r="AK88" s="4" t="s">
        <v>33</v>
      </c>
      <c r="AL88" s="4" t="s">
        <v>20</v>
      </c>
      <c r="AM88" s="4" t="s">
        <v>33</v>
      </c>
      <c r="AS88" s="4" t="s">
        <v>694</v>
      </c>
      <c r="AU88" s="4" t="s">
        <v>695</v>
      </c>
      <c r="AZ88" s="4" t="s">
        <v>744</v>
      </c>
      <c r="BA88" s="4" t="s">
        <v>744</v>
      </c>
      <c r="BF88" s="4" t="s">
        <v>743</v>
      </c>
      <c r="BG88" s="4" t="s">
        <v>743</v>
      </c>
      <c r="BR88" s="4" t="s">
        <v>130</v>
      </c>
      <c r="BS88" s="4" t="s">
        <v>117</v>
      </c>
      <c r="BT88" s="4" t="s">
        <v>0</v>
      </c>
      <c r="BU88" s="4" t="s">
        <v>4</v>
      </c>
      <c r="BV88" s="4" t="s">
        <v>116</v>
      </c>
      <c r="BW88" s="4" t="s">
        <v>129</v>
      </c>
      <c r="BX88" s="128">
        <v>28857091</v>
      </c>
      <c r="BY88" s="4" t="s">
        <v>3</v>
      </c>
      <c r="CB88" s="4" t="s">
        <v>23</v>
      </c>
      <c r="CC88" s="4" t="s">
        <v>22</v>
      </c>
      <c r="CG88" s="4" t="s">
        <v>21</v>
      </c>
      <c r="CH88" s="4" t="s">
        <v>1</v>
      </c>
    </row>
    <row r="89" spans="1:86">
      <c r="A89" s="4" t="str">
        <f t="shared" si="6"/>
        <v>7514731:132,000</v>
      </c>
      <c r="B89" s="4" t="str">
        <f t="shared" si="7"/>
        <v>7514731:11/16/2017</v>
      </c>
      <c r="C89" s="4" t="str">
        <f t="shared" si="8"/>
        <v>7514731:8866268400</v>
      </c>
      <c r="D89" s="4" t="str">
        <f t="shared" si="9"/>
        <v>7514731:28857094</v>
      </c>
      <c r="E89" s="4" t="str">
        <f t="shared" si="10"/>
        <v>7514731:PALIWODA AIG, ANTHONY</v>
      </c>
      <c r="F89" s="4" t="str">
        <f t="shared" si="11"/>
        <v>7514731:SULLIVAN AIG, MARLENE</v>
      </c>
      <c r="G89" s="122">
        <v>43055</v>
      </c>
      <c r="H89" s="122">
        <v>43055.803310185183</v>
      </c>
      <c r="I89" s="125">
        <v>9985175</v>
      </c>
      <c r="J89" s="4" t="s">
        <v>936</v>
      </c>
      <c r="K89" s="4" t="s">
        <v>38</v>
      </c>
      <c r="L89" s="129" t="s">
        <v>729</v>
      </c>
      <c r="P89" s="129" t="s">
        <v>745</v>
      </c>
      <c r="S89" s="123">
        <v>132000</v>
      </c>
      <c r="T89" s="123">
        <v>132000</v>
      </c>
      <c r="U89" s="122">
        <v>43055</v>
      </c>
      <c r="V89" s="122">
        <v>43055.803310185183</v>
      </c>
      <c r="W89" s="4" t="s">
        <v>132</v>
      </c>
      <c r="Y89" s="4" t="s">
        <v>744</v>
      </c>
      <c r="AB89" s="128">
        <v>7514731</v>
      </c>
      <c r="AC89" s="4" t="s">
        <v>1</v>
      </c>
      <c r="AD89" s="4" t="s">
        <v>3</v>
      </c>
      <c r="AF89" s="4" t="s">
        <v>22</v>
      </c>
      <c r="AG89" s="4" t="s">
        <v>64</v>
      </c>
      <c r="AH89" s="4" t="s">
        <v>20</v>
      </c>
      <c r="AK89" s="4" t="s">
        <v>33</v>
      </c>
      <c r="AL89" s="4" t="s">
        <v>20</v>
      </c>
      <c r="AM89" s="4" t="s">
        <v>33</v>
      </c>
      <c r="AS89" s="4" t="s">
        <v>694</v>
      </c>
      <c r="AU89" s="4" t="s">
        <v>695</v>
      </c>
      <c r="AZ89" s="4" t="s">
        <v>744</v>
      </c>
      <c r="BA89" s="4" t="s">
        <v>744</v>
      </c>
      <c r="BF89" s="4" t="s">
        <v>743</v>
      </c>
      <c r="BG89" s="4" t="s">
        <v>743</v>
      </c>
      <c r="BR89" s="4" t="s">
        <v>130</v>
      </c>
      <c r="BS89" s="4" t="s">
        <v>117</v>
      </c>
      <c r="BT89" s="4" t="s">
        <v>0</v>
      </c>
      <c r="BU89" s="4" t="s">
        <v>4</v>
      </c>
      <c r="BV89" s="4" t="s">
        <v>116</v>
      </c>
      <c r="BW89" s="4" t="s">
        <v>129</v>
      </c>
      <c r="BX89" s="128">
        <v>28857094</v>
      </c>
      <c r="BY89" s="4" t="s">
        <v>3</v>
      </c>
      <c r="CB89" s="4" t="s">
        <v>23</v>
      </c>
      <c r="CC89" s="4" t="s">
        <v>22</v>
      </c>
      <c r="CG89" s="4" t="s">
        <v>21</v>
      </c>
      <c r="CH89" s="4" t="s">
        <v>1</v>
      </c>
    </row>
    <row r="90" spans="1:86">
      <c r="A90" s="4" t="str">
        <f t="shared" si="6"/>
        <v>7515070:11,600,000</v>
      </c>
      <c r="B90" s="4" t="str">
        <f t="shared" si="7"/>
        <v>7515070:11/16/2017</v>
      </c>
      <c r="C90" s="4" t="str">
        <f t="shared" si="8"/>
        <v>7515070:PA1O</v>
      </c>
      <c r="D90" s="4" t="str">
        <f t="shared" si="9"/>
        <v>7515070:28857821</v>
      </c>
      <c r="E90" s="4" t="str">
        <f t="shared" si="10"/>
        <v>7515070:FRENKEL, LUCIANA</v>
      </c>
      <c r="F90" s="4" t="str">
        <f t="shared" si="11"/>
        <v>7515070:HOLMES, JOHN</v>
      </c>
      <c r="G90" s="122">
        <v>43055</v>
      </c>
      <c r="H90" s="122">
        <v>43055.857256944444</v>
      </c>
      <c r="I90" s="125">
        <v>9985272</v>
      </c>
      <c r="J90" s="4" t="s">
        <v>935</v>
      </c>
      <c r="K90" s="4" t="s">
        <v>38</v>
      </c>
      <c r="L90" s="129" t="s">
        <v>519</v>
      </c>
      <c r="P90" s="129" t="s">
        <v>934</v>
      </c>
      <c r="S90" s="123">
        <v>11600000</v>
      </c>
      <c r="T90" s="123">
        <v>11600000</v>
      </c>
      <c r="U90" s="122">
        <v>43055</v>
      </c>
      <c r="V90" s="122">
        <v>43055.857256944444</v>
      </c>
      <c r="W90" s="4" t="s">
        <v>756</v>
      </c>
      <c r="Y90" s="4" t="s">
        <v>933</v>
      </c>
      <c r="AB90" s="128">
        <v>7515070</v>
      </c>
      <c r="AC90" s="4" t="s">
        <v>1</v>
      </c>
      <c r="AD90" s="4" t="s">
        <v>3</v>
      </c>
      <c r="AE90" s="128">
        <v>6810046</v>
      </c>
      <c r="AF90" s="4" t="s">
        <v>22</v>
      </c>
      <c r="AG90" s="4" t="s">
        <v>34</v>
      </c>
      <c r="AH90" s="4" t="s">
        <v>20</v>
      </c>
      <c r="AK90" s="4" t="s">
        <v>33</v>
      </c>
      <c r="AL90" s="4" t="s">
        <v>20</v>
      </c>
      <c r="AM90" s="4" t="s">
        <v>33</v>
      </c>
      <c r="AS90" s="4" t="s">
        <v>73</v>
      </c>
      <c r="AU90" s="4" t="s">
        <v>32</v>
      </c>
      <c r="AY90" s="4" t="s">
        <v>72</v>
      </c>
      <c r="AZ90" s="4" t="s">
        <v>931</v>
      </c>
      <c r="BA90" s="4" t="s">
        <v>931</v>
      </c>
      <c r="BB90" s="4" t="s">
        <v>930</v>
      </c>
      <c r="BF90" s="4" t="s">
        <v>929</v>
      </c>
      <c r="BG90" s="4" t="s">
        <v>929</v>
      </c>
      <c r="BH90" s="4" t="s">
        <v>928</v>
      </c>
      <c r="BW90" s="4" t="s">
        <v>752</v>
      </c>
      <c r="BX90" s="128">
        <v>28857821</v>
      </c>
      <c r="CB90" s="4" t="s">
        <v>23</v>
      </c>
      <c r="CC90" s="4" t="s">
        <v>22</v>
      </c>
      <c r="CG90" s="4" t="s">
        <v>21</v>
      </c>
      <c r="CH90" s="4" t="s">
        <v>1</v>
      </c>
    </row>
    <row r="91" spans="1:86">
      <c r="A91" s="4" t="str">
        <f t="shared" si="6"/>
        <v>7514074:9,500,000</v>
      </c>
      <c r="B91" s="4" t="str">
        <f t="shared" si="7"/>
        <v>7514074:11/16/2017</v>
      </c>
      <c r="C91" s="4" t="str">
        <f t="shared" si="8"/>
        <v>7514074:17142048</v>
      </c>
      <c r="D91" s="4" t="str">
        <f t="shared" si="9"/>
        <v>7514074:28852381</v>
      </c>
      <c r="E91" s="4" t="str">
        <f t="shared" si="10"/>
        <v>7514074:PAYNE AIG, LISA</v>
      </c>
      <c r="F91" s="4" t="str">
        <f t="shared" si="11"/>
        <v>7514074:SOLIDA AIG, LUCA</v>
      </c>
      <c r="G91" s="122">
        <v>43055</v>
      </c>
      <c r="H91" s="122">
        <v>43055.483622685184</v>
      </c>
      <c r="I91" s="125">
        <v>9969900</v>
      </c>
      <c r="J91" s="4" t="s">
        <v>308</v>
      </c>
      <c r="K91" s="4" t="s">
        <v>38</v>
      </c>
      <c r="L91" s="129" t="s">
        <v>307</v>
      </c>
      <c r="P91" s="129" t="s">
        <v>306</v>
      </c>
      <c r="S91" s="123">
        <v>9500000</v>
      </c>
      <c r="T91" s="123">
        <v>9500000</v>
      </c>
      <c r="U91" s="122">
        <v>43055</v>
      </c>
      <c r="V91" s="122">
        <v>43055.483622685184</v>
      </c>
      <c r="AB91" s="128">
        <v>7514074</v>
      </c>
      <c r="AC91" s="4" t="s">
        <v>1</v>
      </c>
      <c r="AD91" s="4" t="s">
        <v>3</v>
      </c>
      <c r="AE91" s="128">
        <v>6809373</v>
      </c>
      <c r="AF91" s="4" t="s">
        <v>22</v>
      </c>
      <c r="AG91" s="4" t="s">
        <v>34</v>
      </c>
      <c r="AH91" s="4" t="s">
        <v>20</v>
      </c>
      <c r="AK91" s="4" t="s">
        <v>33</v>
      </c>
      <c r="AL91" s="4" t="s">
        <v>20</v>
      </c>
      <c r="AM91" s="4" t="s">
        <v>33</v>
      </c>
      <c r="AS91" s="4" t="s">
        <v>173</v>
      </c>
      <c r="AU91" s="4" t="s">
        <v>172</v>
      </c>
      <c r="AY91" s="4" t="s">
        <v>72</v>
      </c>
      <c r="AZ91" s="4" t="s">
        <v>270</v>
      </c>
      <c r="BA91" s="4" t="s">
        <v>270</v>
      </c>
      <c r="BC91" s="4" t="s">
        <v>269</v>
      </c>
      <c r="BE91" s="4" t="s">
        <v>268</v>
      </c>
      <c r="BF91" s="4" t="s">
        <v>304</v>
      </c>
      <c r="BG91" s="4" t="s">
        <v>304</v>
      </c>
      <c r="BH91" s="4" t="s">
        <v>303</v>
      </c>
      <c r="BR91" s="4" t="s">
        <v>302</v>
      </c>
      <c r="BS91" s="4" t="s">
        <v>43</v>
      </c>
      <c r="BT91" s="4" t="s">
        <v>0</v>
      </c>
      <c r="BU91" s="4" t="s">
        <v>301</v>
      </c>
      <c r="BV91" s="4" t="s">
        <v>300</v>
      </c>
      <c r="BW91" s="4" t="s">
        <v>299</v>
      </c>
      <c r="BX91" s="128">
        <v>28852381</v>
      </c>
      <c r="BY91" s="4" t="s">
        <v>3</v>
      </c>
      <c r="CB91" s="4" t="s">
        <v>23</v>
      </c>
      <c r="CC91" s="4" t="s">
        <v>22</v>
      </c>
      <c r="CG91" s="4" t="s">
        <v>21</v>
      </c>
      <c r="CH91" s="4" t="s">
        <v>1</v>
      </c>
    </row>
    <row r="92" spans="1:86">
      <c r="A92" s="4" t="str">
        <f t="shared" si="6"/>
        <v>7511275:1,200,000</v>
      </c>
      <c r="B92" s="4" t="str">
        <f t="shared" si="7"/>
        <v>7511275:11/16/2017</v>
      </c>
      <c r="C92" s="4" t="str">
        <f t="shared" si="8"/>
        <v>7511275:323957641</v>
      </c>
      <c r="D92" s="4" t="str">
        <f t="shared" si="9"/>
        <v>7511275:28855350</v>
      </c>
      <c r="E92" s="4" t="str">
        <f t="shared" si="10"/>
        <v>7511275:ENG, KEITH</v>
      </c>
      <c r="F92" s="4" t="str">
        <f t="shared" si="11"/>
        <v>7511275:TEWS AIG, GRACE</v>
      </c>
      <c r="G92" s="122">
        <v>43055</v>
      </c>
      <c r="H92" s="122">
        <v>43055.674756944441</v>
      </c>
      <c r="I92" s="125">
        <v>9976888</v>
      </c>
      <c r="J92" s="4" t="s">
        <v>344</v>
      </c>
      <c r="K92" s="4" t="s">
        <v>38</v>
      </c>
      <c r="L92" s="129" t="s">
        <v>113</v>
      </c>
      <c r="M92" s="4" t="s">
        <v>343</v>
      </c>
      <c r="N92" s="4" t="s">
        <v>342</v>
      </c>
      <c r="P92" s="129" t="s">
        <v>341</v>
      </c>
      <c r="S92" s="123">
        <v>1200000</v>
      </c>
      <c r="T92" s="123">
        <v>1200000</v>
      </c>
      <c r="U92" s="122">
        <v>43055</v>
      </c>
      <c r="V92" s="122">
        <v>43055.674756944441</v>
      </c>
      <c r="W92" s="4" t="s">
        <v>132</v>
      </c>
      <c r="X92" s="122">
        <v>43055.875</v>
      </c>
      <c r="Y92" s="4" t="s">
        <v>339</v>
      </c>
      <c r="AB92" s="128">
        <v>7511275</v>
      </c>
      <c r="AC92" s="4" t="s">
        <v>1</v>
      </c>
      <c r="AD92" s="4" t="s">
        <v>3</v>
      </c>
      <c r="AF92" s="4" t="s">
        <v>22</v>
      </c>
      <c r="AG92" s="4" t="s">
        <v>34</v>
      </c>
      <c r="AH92" s="4" t="s">
        <v>20</v>
      </c>
      <c r="AK92" s="4" t="s">
        <v>33</v>
      </c>
      <c r="AL92" s="4" t="s">
        <v>20</v>
      </c>
      <c r="AM92" s="4" t="s">
        <v>20</v>
      </c>
      <c r="AS92" s="4" t="s">
        <v>31</v>
      </c>
      <c r="AU92" s="4" t="s">
        <v>121</v>
      </c>
      <c r="AX92" s="4" t="s">
        <v>340</v>
      </c>
      <c r="AZ92" s="4" t="s">
        <v>339</v>
      </c>
      <c r="BA92" s="4" t="s">
        <v>339</v>
      </c>
      <c r="BF92" s="4" t="s">
        <v>159</v>
      </c>
      <c r="BG92" s="4" t="s">
        <v>159</v>
      </c>
      <c r="BR92" s="4" t="s">
        <v>130</v>
      </c>
      <c r="BS92" s="4" t="s">
        <v>117</v>
      </c>
      <c r="BT92" s="4" t="s">
        <v>0</v>
      </c>
      <c r="BU92" s="4" t="s">
        <v>4</v>
      </c>
      <c r="BV92" s="4" t="s">
        <v>116</v>
      </c>
      <c r="BW92" s="4" t="s">
        <v>129</v>
      </c>
      <c r="BX92" s="128">
        <v>28855350</v>
      </c>
      <c r="BY92" s="4" t="s">
        <v>3</v>
      </c>
      <c r="CB92" s="4" t="s">
        <v>23</v>
      </c>
      <c r="CC92" s="4" t="s">
        <v>23</v>
      </c>
      <c r="CE92" s="123">
        <v>104286</v>
      </c>
      <c r="CG92" s="4" t="s">
        <v>40</v>
      </c>
      <c r="CH92" s="4" t="s">
        <v>1</v>
      </c>
    </row>
    <row r="93" spans="1:86">
      <c r="A93" s="4" t="str">
        <f t="shared" si="6"/>
        <v>7510309:6,478</v>
      </c>
      <c r="B93" s="4" t="str">
        <f t="shared" si="7"/>
        <v>7510309:11/16/2017</v>
      </c>
      <c r="C93" s="4" t="str">
        <f t="shared" si="8"/>
        <v>7510309:8900504366</v>
      </c>
      <c r="D93" s="4" t="str">
        <f t="shared" si="9"/>
        <v>7510309:28855367</v>
      </c>
      <c r="E93" s="4" t="str">
        <f t="shared" si="10"/>
        <v>7510309:ENG, KEITH</v>
      </c>
      <c r="F93" s="4" t="str">
        <f t="shared" si="11"/>
        <v>7510309:TEWS AIG, GRACE</v>
      </c>
      <c r="G93" s="122">
        <v>43055</v>
      </c>
      <c r="H93" s="122">
        <v>43055.675057870372</v>
      </c>
      <c r="I93" s="125">
        <v>9976896</v>
      </c>
      <c r="J93" s="4" t="s">
        <v>364</v>
      </c>
      <c r="K93" s="4" t="s">
        <v>38</v>
      </c>
      <c r="L93" s="129" t="s">
        <v>363</v>
      </c>
      <c r="M93" s="4" t="s">
        <v>362</v>
      </c>
      <c r="N93" s="4" t="s">
        <v>361</v>
      </c>
      <c r="P93" s="129" t="s">
        <v>37</v>
      </c>
      <c r="S93" s="123">
        <v>6477.52</v>
      </c>
      <c r="T93" s="123">
        <v>6477.52</v>
      </c>
      <c r="U93" s="122">
        <v>43055</v>
      </c>
      <c r="V93" s="122">
        <v>43055.675057870372</v>
      </c>
      <c r="W93" s="4" t="s">
        <v>242</v>
      </c>
      <c r="X93" s="122">
        <v>43055.8125</v>
      </c>
      <c r="AB93" s="128">
        <v>7510309</v>
      </c>
      <c r="AC93" s="4" t="s">
        <v>1</v>
      </c>
      <c r="AD93" s="4" t="s">
        <v>3</v>
      </c>
      <c r="AF93" s="4" t="s">
        <v>23</v>
      </c>
      <c r="AG93" s="4" t="s">
        <v>34</v>
      </c>
      <c r="AH93" s="4" t="s">
        <v>20</v>
      </c>
      <c r="AK93" s="4" t="s">
        <v>33</v>
      </c>
      <c r="AL93" s="4" t="s">
        <v>48</v>
      </c>
      <c r="AM93" s="4" t="s">
        <v>20</v>
      </c>
      <c r="AS93" s="4" t="s">
        <v>31</v>
      </c>
      <c r="AU93" s="4" t="s">
        <v>121</v>
      </c>
      <c r="AX93" s="4" t="s">
        <v>360</v>
      </c>
      <c r="AY93" s="4" t="s">
        <v>62</v>
      </c>
      <c r="AZ93" s="4" t="s">
        <v>61</v>
      </c>
      <c r="BA93" s="4" t="s">
        <v>61</v>
      </c>
      <c r="BC93" s="4" t="s">
        <v>60</v>
      </c>
      <c r="BE93" s="4" t="s">
        <v>59</v>
      </c>
      <c r="BF93" s="4" t="s">
        <v>127</v>
      </c>
      <c r="BG93" s="4" t="s">
        <v>127</v>
      </c>
      <c r="BH93" s="4" t="s">
        <v>126</v>
      </c>
      <c r="BI93" s="4" t="s">
        <v>101</v>
      </c>
      <c r="BK93" s="4" t="s">
        <v>59</v>
      </c>
      <c r="BR93" s="4" t="s">
        <v>241</v>
      </c>
      <c r="BS93" s="4" t="s">
        <v>235</v>
      </c>
      <c r="BT93" s="4" t="s">
        <v>0</v>
      </c>
      <c r="BU93" s="4" t="s">
        <v>4</v>
      </c>
      <c r="BV93" s="4" t="s">
        <v>234</v>
      </c>
      <c r="BW93" s="4" t="s">
        <v>240</v>
      </c>
      <c r="BX93" s="128">
        <v>28855367</v>
      </c>
      <c r="BY93" s="4" t="s">
        <v>3</v>
      </c>
      <c r="CB93" s="4" t="s">
        <v>22</v>
      </c>
      <c r="CC93" s="4" t="s">
        <v>23</v>
      </c>
      <c r="CE93" s="123">
        <v>104292</v>
      </c>
      <c r="CG93" s="4" t="s">
        <v>40</v>
      </c>
      <c r="CH93" s="4" t="s">
        <v>1</v>
      </c>
    </row>
    <row r="94" spans="1:86">
      <c r="A94" s="4" t="str">
        <f t="shared" si="6"/>
        <v>7515078:11,000,000</v>
      </c>
      <c r="B94" s="4" t="str">
        <f t="shared" si="7"/>
        <v>7515078:11/16/2017</v>
      </c>
      <c r="C94" s="4" t="str">
        <f t="shared" si="8"/>
        <v>7515078:PA1O</v>
      </c>
      <c r="D94" s="4" t="str">
        <f t="shared" si="9"/>
        <v>7515078:28857753</v>
      </c>
      <c r="E94" s="4" t="str">
        <f t="shared" si="10"/>
        <v>7515078:FRENKEL, LUCIANA</v>
      </c>
      <c r="F94" s="4" t="str">
        <f t="shared" si="11"/>
        <v>7515078:HOLMES, JOHN</v>
      </c>
      <c r="G94" s="122">
        <v>43055</v>
      </c>
      <c r="H94" s="122">
        <v>43055.856203703705</v>
      </c>
      <c r="I94" s="125">
        <v>9985270</v>
      </c>
      <c r="J94" s="4" t="s">
        <v>927</v>
      </c>
      <c r="K94" s="4" t="s">
        <v>38</v>
      </c>
      <c r="L94" s="129" t="s">
        <v>519</v>
      </c>
      <c r="P94" s="129" t="s">
        <v>926</v>
      </c>
      <c r="S94" s="123">
        <v>11000000</v>
      </c>
      <c r="T94" s="123">
        <v>11000000</v>
      </c>
      <c r="U94" s="122">
        <v>43055</v>
      </c>
      <c r="V94" s="122">
        <v>43055.856203703705</v>
      </c>
      <c r="W94" s="4" t="s">
        <v>756</v>
      </c>
      <c r="Y94" s="4" t="s">
        <v>924</v>
      </c>
      <c r="AB94" s="128">
        <v>7515078</v>
      </c>
      <c r="AC94" s="4" t="s">
        <v>1</v>
      </c>
      <c r="AD94" s="4" t="s">
        <v>3</v>
      </c>
      <c r="AE94" s="128">
        <v>6810022</v>
      </c>
      <c r="AF94" s="4" t="s">
        <v>22</v>
      </c>
      <c r="AG94" s="4" t="s">
        <v>34</v>
      </c>
      <c r="AH94" s="4" t="s">
        <v>20</v>
      </c>
      <c r="AK94" s="4" t="s">
        <v>33</v>
      </c>
      <c r="AL94" s="4" t="s">
        <v>20</v>
      </c>
      <c r="AM94" s="4" t="s">
        <v>33</v>
      </c>
      <c r="AS94" s="4" t="s">
        <v>73</v>
      </c>
      <c r="AU94" s="4" t="s">
        <v>32</v>
      </c>
      <c r="AY94" s="4" t="s">
        <v>72</v>
      </c>
      <c r="AZ94" s="4" t="s">
        <v>924</v>
      </c>
      <c r="BA94" s="4" t="s">
        <v>924</v>
      </c>
      <c r="BF94" s="4" t="s">
        <v>923</v>
      </c>
      <c r="BG94" s="4" t="s">
        <v>923</v>
      </c>
      <c r="BW94" s="4" t="s">
        <v>752</v>
      </c>
      <c r="BX94" s="128">
        <v>28857753</v>
      </c>
      <c r="CB94" s="4" t="s">
        <v>23</v>
      </c>
      <c r="CC94" s="4" t="s">
        <v>22</v>
      </c>
      <c r="CG94" s="4" t="s">
        <v>21</v>
      </c>
      <c r="CH94" s="4" t="s">
        <v>1</v>
      </c>
    </row>
    <row r="95" spans="1:86">
      <c r="A95" s="4" t="str">
        <f t="shared" si="6"/>
        <v>7514063:44,000,000</v>
      </c>
      <c r="B95" s="4" t="str">
        <f t="shared" si="7"/>
        <v>7514063:11/16/2017</v>
      </c>
      <c r="C95" s="4" t="str">
        <f t="shared" si="8"/>
        <v>7514063:12698587</v>
      </c>
      <c r="D95" s="4" t="str">
        <f t="shared" si="9"/>
        <v>7514063:28852056</v>
      </c>
      <c r="E95" s="4" t="str">
        <f t="shared" si="10"/>
        <v>7514063:PAYNE AIG, LISA</v>
      </c>
      <c r="F95" s="4" t="str">
        <f t="shared" si="11"/>
        <v>7514063:SOLIDA AIG, LUCA</v>
      </c>
      <c r="G95" s="122">
        <v>43055</v>
      </c>
      <c r="H95" s="122">
        <v>43055.429976851854</v>
      </c>
      <c r="I95" s="125">
        <v>9961928</v>
      </c>
      <c r="J95" s="4" t="s">
        <v>317</v>
      </c>
      <c r="K95" s="4" t="s">
        <v>38</v>
      </c>
      <c r="L95" s="129" t="s">
        <v>316</v>
      </c>
      <c r="P95" s="129" t="s">
        <v>315</v>
      </c>
      <c r="S95" s="123">
        <v>44000000</v>
      </c>
      <c r="T95" s="123">
        <v>5342920</v>
      </c>
      <c r="U95" s="122">
        <v>43055</v>
      </c>
      <c r="V95" s="122">
        <v>43055.429976851854</v>
      </c>
      <c r="W95" s="4" t="s">
        <v>169</v>
      </c>
      <c r="AB95" s="128">
        <v>7514063</v>
      </c>
      <c r="AC95" s="4" t="s">
        <v>1</v>
      </c>
      <c r="AD95" s="4" t="s">
        <v>309</v>
      </c>
      <c r="AE95" s="128">
        <v>6809229</v>
      </c>
      <c r="AF95" s="4" t="s">
        <v>22</v>
      </c>
      <c r="AG95" s="4" t="s">
        <v>34</v>
      </c>
      <c r="AH95" s="4" t="s">
        <v>20</v>
      </c>
      <c r="AK95" s="4" t="s">
        <v>33</v>
      </c>
      <c r="AL95" s="4" t="s">
        <v>20</v>
      </c>
      <c r="AM95" s="4" t="s">
        <v>33</v>
      </c>
      <c r="AS95" s="4" t="s">
        <v>173</v>
      </c>
      <c r="AU95" s="4" t="s">
        <v>172</v>
      </c>
      <c r="AY95" s="4" t="s">
        <v>72</v>
      </c>
      <c r="AZ95" s="4" t="s">
        <v>313</v>
      </c>
      <c r="BA95" s="4" t="s">
        <v>313</v>
      </c>
      <c r="BB95" s="4" t="s">
        <v>312</v>
      </c>
      <c r="BC95" s="4" t="s">
        <v>311</v>
      </c>
      <c r="BE95" s="4" t="s">
        <v>310</v>
      </c>
      <c r="BF95" s="4" t="s">
        <v>313</v>
      </c>
      <c r="BG95" s="4" t="s">
        <v>313</v>
      </c>
      <c r="BH95" s="4" t="s">
        <v>312</v>
      </c>
      <c r="BI95" s="4" t="s">
        <v>311</v>
      </c>
      <c r="BK95" s="4" t="s">
        <v>310</v>
      </c>
      <c r="BR95" s="4" t="s">
        <v>169</v>
      </c>
      <c r="BS95" s="4" t="s">
        <v>168</v>
      </c>
      <c r="BT95" s="4" t="s">
        <v>167</v>
      </c>
      <c r="BU95" s="4" t="s">
        <v>166</v>
      </c>
      <c r="BV95" s="4" t="s">
        <v>165</v>
      </c>
      <c r="BW95" s="4" t="s">
        <v>164</v>
      </c>
      <c r="BX95" s="128">
        <v>28852056</v>
      </c>
      <c r="BY95" s="4" t="s">
        <v>309</v>
      </c>
      <c r="CB95" s="4" t="s">
        <v>23</v>
      </c>
      <c r="CC95" s="4" t="s">
        <v>22</v>
      </c>
      <c r="CG95" s="4" t="s">
        <v>21</v>
      </c>
      <c r="CH95" s="4" t="s">
        <v>1</v>
      </c>
    </row>
    <row r="96" spans="1:86">
      <c r="A96" s="4" t="str">
        <f t="shared" si="6"/>
        <v>7514561:2,243,180</v>
      </c>
      <c r="B96" s="4" t="str">
        <f t="shared" si="7"/>
        <v>7514561:11/16/2017</v>
      </c>
      <c r="C96" s="4" t="str">
        <f t="shared" si="8"/>
        <v>7514561:30799159</v>
      </c>
      <c r="D96" s="4" t="str">
        <f t="shared" si="9"/>
        <v>7514561:28856646</v>
      </c>
      <c r="E96" s="4" t="str">
        <f t="shared" si="10"/>
        <v>7514561:TEWS AIG, GRACE</v>
      </c>
      <c r="F96" s="4" t="str">
        <f t="shared" si="11"/>
        <v>7514561:FRENKEL, LUCIANA</v>
      </c>
      <c r="G96" s="122">
        <v>43055</v>
      </c>
      <c r="H96" s="122">
        <v>43055.770208333335</v>
      </c>
      <c r="I96" s="125">
        <v>9981191</v>
      </c>
      <c r="J96" s="4" t="s">
        <v>54</v>
      </c>
      <c r="K96" s="4" t="s">
        <v>38</v>
      </c>
      <c r="L96" s="129" t="s">
        <v>53</v>
      </c>
      <c r="M96" s="4" t="s">
        <v>52</v>
      </c>
      <c r="N96" s="4" t="s">
        <v>51</v>
      </c>
      <c r="P96" s="129" t="s">
        <v>50</v>
      </c>
      <c r="S96" s="123">
        <v>2243180</v>
      </c>
      <c r="T96" s="123">
        <v>2243180</v>
      </c>
      <c r="U96" s="122">
        <v>43055</v>
      </c>
      <c r="V96" s="122">
        <v>43055.770208333335</v>
      </c>
      <c r="W96" s="4" t="s">
        <v>49</v>
      </c>
      <c r="X96" s="122">
        <v>43055.895833333336</v>
      </c>
      <c r="Y96" s="4" t="s">
        <v>46</v>
      </c>
      <c r="AB96" s="128">
        <v>7514561</v>
      </c>
      <c r="AC96" s="4" t="s">
        <v>1</v>
      </c>
      <c r="AD96" s="4" t="s">
        <v>3</v>
      </c>
      <c r="AF96" s="4" t="s">
        <v>23</v>
      </c>
      <c r="AG96" s="4" t="s">
        <v>34</v>
      </c>
      <c r="AH96" s="4" t="s">
        <v>20</v>
      </c>
      <c r="AK96" s="4" t="s">
        <v>33</v>
      </c>
      <c r="AL96" s="4" t="s">
        <v>48</v>
      </c>
      <c r="AM96" s="4" t="s">
        <v>20</v>
      </c>
      <c r="AS96" s="4" t="s">
        <v>32</v>
      </c>
      <c r="AU96" s="4" t="s">
        <v>31</v>
      </c>
      <c r="AX96" s="4" t="s">
        <v>47</v>
      </c>
      <c r="AZ96" s="4" t="s">
        <v>46</v>
      </c>
      <c r="BA96" s="4" t="s">
        <v>46</v>
      </c>
      <c r="BF96" s="4" t="s">
        <v>45</v>
      </c>
      <c r="BG96" s="4" t="s">
        <v>45</v>
      </c>
      <c r="BR96" s="4" t="s">
        <v>44</v>
      </c>
      <c r="BS96" s="4" t="s">
        <v>43</v>
      </c>
      <c r="BT96" s="4" t="s">
        <v>0</v>
      </c>
      <c r="BU96" s="4" t="s">
        <v>4</v>
      </c>
      <c r="BV96" s="4" t="s">
        <v>42</v>
      </c>
      <c r="BW96" s="4" t="s">
        <v>41</v>
      </c>
      <c r="BX96" s="128">
        <v>28856646</v>
      </c>
      <c r="BY96" s="4" t="s">
        <v>3</v>
      </c>
      <c r="CB96" s="4" t="s">
        <v>22</v>
      </c>
      <c r="CC96" s="4" t="s">
        <v>23</v>
      </c>
      <c r="CE96" s="123">
        <v>104335</v>
      </c>
      <c r="CG96" s="4" t="s">
        <v>40</v>
      </c>
      <c r="CH96" s="4" t="s">
        <v>1</v>
      </c>
    </row>
    <row r="97" spans="1:86">
      <c r="A97" s="4" t="str">
        <f t="shared" si="6"/>
        <v>7514488:4,500,000</v>
      </c>
      <c r="B97" s="4" t="str">
        <f t="shared" si="7"/>
        <v>7514488:11/16/2017</v>
      </c>
      <c r="C97" s="4" t="str">
        <f t="shared" si="8"/>
        <v>7514488:9851428400</v>
      </c>
      <c r="D97" s="4" t="str">
        <f t="shared" si="9"/>
        <v>7514488:28856653</v>
      </c>
      <c r="E97" s="4" t="str">
        <f t="shared" si="10"/>
        <v>7514488:TEWS AIG, GRACE</v>
      </c>
      <c r="F97" s="4" t="str">
        <f t="shared" si="11"/>
        <v>7514488:FRENKEL, LUCIANA</v>
      </c>
      <c r="G97" s="122">
        <v>43055</v>
      </c>
      <c r="H97" s="122">
        <v>43055.770416666666</v>
      </c>
      <c r="I97" s="125">
        <v>9981197</v>
      </c>
      <c r="J97" s="4" t="s">
        <v>108</v>
      </c>
      <c r="K97" s="4" t="s">
        <v>38</v>
      </c>
      <c r="L97" s="129" t="s">
        <v>107</v>
      </c>
      <c r="P97" s="129" t="s">
        <v>14</v>
      </c>
      <c r="S97" s="123">
        <v>4500000</v>
      </c>
      <c r="T97" s="123">
        <v>4500000</v>
      </c>
      <c r="U97" s="122">
        <v>43055</v>
      </c>
      <c r="V97" s="122">
        <v>43055.770416666666</v>
      </c>
      <c r="W97" s="4" t="s">
        <v>100</v>
      </c>
      <c r="AB97" s="128">
        <v>7514488</v>
      </c>
      <c r="AC97" s="4" t="s">
        <v>1</v>
      </c>
      <c r="AD97" s="4" t="s">
        <v>3</v>
      </c>
      <c r="AF97" s="4" t="s">
        <v>23</v>
      </c>
      <c r="AG97" s="4" t="s">
        <v>64</v>
      </c>
      <c r="AH97" s="4" t="s">
        <v>20</v>
      </c>
      <c r="AK97" s="4" t="s">
        <v>33</v>
      </c>
      <c r="AL97" s="4" t="s">
        <v>20</v>
      </c>
      <c r="AM97" s="4" t="s">
        <v>33</v>
      </c>
      <c r="AS97" s="4" t="s">
        <v>32</v>
      </c>
      <c r="AU97" s="4" t="s">
        <v>31</v>
      </c>
      <c r="AZ97" s="4" t="s">
        <v>106</v>
      </c>
      <c r="BA97" s="4" t="s">
        <v>106</v>
      </c>
      <c r="BB97" s="4" t="s">
        <v>105</v>
      </c>
      <c r="BC97" s="4" t="s">
        <v>104</v>
      </c>
      <c r="BE97" s="4" t="s">
        <v>59</v>
      </c>
      <c r="BF97" s="4" t="s">
        <v>103</v>
      </c>
      <c r="BG97" s="4" t="s">
        <v>103</v>
      </c>
      <c r="BH97" s="4" t="s">
        <v>102</v>
      </c>
      <c r="BI97" s="4" t="s">
        <v>101</v>
      </c>
      <c r="BK97" s="4" t="s">
        <v>59</v>
      </c>
      <c r="BR97" s="4" t="s">
        <v>100</v>
      </c>
      <c r="BS97" s="4" t="s">
        <v>26</v>
      </c>
      <c r="BT97" s="4" t="s">
        <v>0</v>
      </c>
      <c r="BU97" s="4" t="s">
        <v>4</v>
      </c>
      <c r="BV97" s="4" t="s">
        <v>25</v>
      </c>
      <c r="BW97" s="4" t="s">
        <v>99</v>
      </c>
      <c r="BX97" s="128">
        <v>28856653</v>
      </c>
      <c r="BY97" s="4" t="s">
        <v>3</v>
      </c>
      <c r="CB97" s="4" t="s">
        <v>23</v>
      </c>
      <c r="CC97" s="4" t="s">
        <v>22</v>
      </c>
      <c r="CG97" s="4" t="s">
        <v>21</v>
      </c>
      <c r="CH97" s="4" t="s">
        <v>1</v>
      </c>
    </row>
    <row r="98" spans="1:86">
      <c r="A98" s="4" t="str">
        <f t="shared" si="6"/>
        <v>7514600:105,000</v>
      </c>
      <c r="B98" s="4" t="str">
        <f t="shared" si="7"/>
        <v>7514600:11/16/2017</v>
      </c>
      <c r="C98" s="4" t="str">
        <f t="shared" si="8"/>
        <v>7514600:2615128400</v>
      </c>
      <c r="D98" s="4" t="str">
        <f t="shared" si="9"/>
        <v>7514600:28856832</v>
      </c>
      <c r="E98" s="4" t="str">
        <f t="shared" si="10"/>
        <v>7514600:PALIWODA AIG, ANTHONY</v>
      </c>
      <c r="F98" s="4" t="str">
        <f t="shared" si="11"/>
        <v>7514600:KURAS AIG, KRISTIN</v>
      </c>
      <c r="G98" s="122">
        <v>43055</v>
      </c>
      <c r="H98" s="122">
        <v>43055.78324074074</v>
      </c>
      <c r="I98" s="125">
        <v>9985122</v>
      </c>
      <c r="J98" s="4" t="s">
        <v>922</v>
      </c>
      <c r="K98" s="4" t="s">
        <v>38</v>
      </c>
      <c r="L98" s="129" t="s">
        <v>707</v>
      </c>
      <c r="P98" s="129" t="s">
        <v>53</v>
      </c>
      <c r="S98" s="123">
        <v>105000</v>
      </c>
      <c r="T98" s="123">
        <v>105000</v>
      </c>
      <c r="U98" s="122">
        <v>43055</v>
      </c>
      <c r="V98" s="122">
        <v>43055.78324074074</v>
      </c>
      <c r="W98" s="4" t="s">
        <v>49</v>
      </c>
      <c r="Y98" s="4" t="s">
        <v>921</v>
      </c>
      <c r="Z98" s="122">
        <v>43055.895833333336</v>
      </c>
      <c r="AB98" s="128">
        <v>7514600</v>
      </c>
      <c r="AC98" s="4" t="s">
        <v>1</v>
      </c>
      <c r="AD98" s="4" t="s">
        <v>3</v>
      </c>
      <c r="AF98" s="4" t="s">
        <v>23</v>
      </c>
      <c r="AG98" s="4" t="s">
        <v>64</v>
      </c>
      <c r="AH98" s="4" t="s">
        <v>20</v>
      </c>
      <c r="AK98" s="4" t="s">
        <v>33</v>
      </c>
      <c r="AL98" s="4" t="s">
        <v>20</v>
      </c>
      <c r="AM98" s="4" t="s">
        <v>33</v>
      </c>
      <c r="AS98" s="4" t="s">
        <v>699</v>
      </c>
      <c r="AU98" s="4" t="s">
        <v>695</v>
      </c>
      <c r="AZ98" s="4" t="s">
        <v>920</v>
      </c>
      <c r="BA98" s="4" t="s">
        <v>920</v>
      </c>
      <c r="BB98" s="4" t="s">
        <v>919</v>
      </c>
      <c r="BF98" s="4" t="s">
        <v>28</v>
      </c>
      <c r="BG98" s="4" t="s">
        <v>28</v>
      </c>
      <c r="BR98" s="4" t="s">
        <v>44</v>
      </c>
      <c r="BS98" s="4" t="s">
        <v>43</v>
      </c>
      <c r="BT98" s="4" t="s">
        <v>0</v>
      </c>
      <c r="BU98" s="4" t="s">
        <v>4</v>
      </c>
      <c r="BV98" s="4" t="s">
        <v>42</v>
      </c>
      <c r="BW98" s="4" t="s">
        <v>41</v>
      </c>
      <c r="BX98" s="128">
        <v>28856832</v>
      </c>
      <c r="BY98" s="4" t="s">
        <v>3</v>
      </c>
      <c r="CB98" s="4" t="s">
        <v>23</v>
      </c>
      <c r="CC98" s="4" t="s">
        <v>22</v>
      </c>
      <c r="CG98" s="4" t="s">
        <v>21</v>
      </c>
      <c r="CH98" s="4" t="s">
        <v>1</v>
      </c>
    </row>
    <row r="99" spans="1:86">
      <c r="A99" s="4" t="str">
        <f t="shared" si="6"/>
        <v>7514735:1,272,000</v>
      </c>
      <c r="B99" s="4" t="str">
        <f t="shared" si="7"/>
        <v>7514735:11/16/2017</v>
      </c>
      <c r="C99" s="4" t="str">
        <f t="shared" ref="C99:C130" si="12">$AB99&amp;":"&amp;TEXT(L99,"General")</f>
        <v>7514735:8866408400</v>
      </c>
      <c r="D99" s="4" t="str">
        <f t="shared" si="9"/>
        <v>7514735:28857099</v>
      </c>
      <c r="E99" s="4" t="str">
        <f t="shared" si="10"/>
        <v>7514735:PALIWODA AIG, ANTHONY</v>
      </c>
      <c r="F99" s="4" t="str">
        <f t="shared" si="11"/>
        <v>7514735:SULLIVAN AIG, MARLENE</v>
      </c>
      <c r="G99" s="122">
        <v>43055</v>
      </c>
      <c r="H99" s="122">
        <v>43055.803449074076</v>
      </c>
      <c r="I99" s="125">
        <v>9985179</v>
      </c>
      <c r="J99" s="4" t="s">
        <v>918</v>
      </c>
      <c r="K99" s="4" t="s">
        <v>38</v>
      </c>
      <c r="L99" s="129" t="s">
        <v>721</v>
      </c>
      <c r="P99" s="129" t="s">
        <v>745</v>
      </c>
      <c r="S99" s="123">
        <v>1272000</v>
      </c>
      <c r="T99" s="123">
        <v>1272000</v>
      </c>
      <c r="U99" s="122">
        <v>43055</v>
      </c>
      <c r="V99" s="122">
        <v>43055.803449074076</v>
      </c>
      <c r="W99" s="4" t="s">
        <v>132</v>
      </c>
      <c r="Y99" s="4" t="s">
        <v>744</v>
      </c>
      <c r="AB99" s="128">
        <v>7514735</v>
      </c>
      <c r="AC99" s="4" t="s">
        <v>1</v>
      </c>
      <c r="AD99" s="4" t="s">
        <v>3</v>
      </c>
      <c r="AF99" s="4" t="s">
        <v>22</v>
      </c>
      <c r="AG99" s="4" t="s">
        <v>64</v>
      </c>
      <c r="AH99" s="4" t="s">
        <v>20</v>
      </c>
      <c r="AK99" s="4" t="s">
        <v>33</v>
      </c>
      <c r="AL99" s="4" t="s">
        <v>20</v>
      </c>
      <c r="AM99" s="4" t="s">
        <v>33</v>
      </c>
      <c r="AS99" s="4" t="s">
        <v>694</v>
      </c>
      <c r="AU99" s="4" t="s">
        <v>695</v>
      </c>
      <c r="AZ99" s="4" t="s">
        <v>744</v>
      </c>
      <c r="BA99" s="4" t="s">
        <v>744</v>
      </c>
      <c r="BF99" s="4" t="s">
        <v>743</v>
      </c>
      <c r="BG99" s="4" t="s">
        <v>743</v>
      </c>
      <c r="BR99" s="4" t="s">
        <v>130</v>
      </c>
      <c r="BS99" s="4" t="s">
        <v>117</v>
      </c>
      <c r="BT99" s="4" t="s">
        <v>0</v>
      </c>
      <c r="BU99" s="4" t="s">
        <v>4</v>
      </c>
      <c r="BV99" s="4" t="s">
        <v>116</v>
      </c>
      <c r="BW99" s="4" t="s">
        <v>129</v>
      </c>
      <c r="BX99" s="128">
        <v>28857099</v>
      </c>
      <c r="BY99" s="4" t="s">
        <v>3</v>
      </c>
      <c r="CB99" s="4" t="s">
        <v>23</v>
      </c>
      <c r="CC99" s="4" t="s">
        <v>22</v>
      </c>
      <c r="CG99" s="4" t="s">
        <v>21</v>
      </c>
      <c r="CH99" s="4" t="s">
        <v>1</v>
      </c>
    </row>
    <row r="100" spans="1:86">
      <c r="A100" s="4" t="str">
        <f t="shared" si="6"/>
        <v>7514738:74,000</v>
      </c>
      <c r="B100" s="4" t="str">
        <f t="shared" si="7"/>
        <v>7514738:11/16/2017</v>
      </c>
      <c r="C100" s="4" t="str">
        <f t="shared" si="12"/>
        <v>7514738:8866518400</v>
      </c>
      <c r="D100" s="4" t="str">
        <f t="shared" si="9"/>
        <v>7514738:28857102</v>
      </c>
      <c r="E100" s="4" t="str">
        <f t="shared" si="10"/>
        <v>7514738:PALIWODA AIG, ANTHONY</v>
      </c>
      <c r="F100" s="4" t="str">
        <f t="shared" si="11"/>
        <v>7514738:SULLIVAN AIG, MARLENE</v>
      </c>
      <c r="G100" s="122">
        <v>43055</v>
      </c>
      <c r="H100" s="122">
        <v>43055.803553240738</v>
      </c>
      <c r="I100" s="125">
        <v>9985182</v>
      </c>
      <c r="J100" s="4" t="s">
        <v>917</v>
      </c>
      <c r="K100" s="4" t="s">
        <v>38</v>
      </c>
      <c r="L100" s="129" t="s">
        <v>696</v>
      </c>
      <c r="P100" s="129" t="s">
        <v>745</v>
      </c>
      <c r="S100" s="123">
        <v>74000</v>
      </c>
      <c r="T100" s="123">
        <v>74000</v>
      </c>
      <c r="U100" s="122">
        <v>43055</v>
      </c>
      <c r="V100" s="122">
        <v>43055.803553240738</v>
      </c>
      <c r="W100" s="4" t="s">
        <v>916</v>
      </c>
      <c r="Y100" s="4" t="s">
        <v>744</v>
      </c>
      <c r="AB100" s="128">
        <v>7514738</v>
      </c>
      <c r="AC100" s="4" t="s">
        <v>1</v>
      </c>
      <c r="AD100" s="4" t="s">
        <v>3</v>
      </c>
      <c r="AF100" s="4" t="s">
        <v>22</v>
      </c>
      <c r="AG100" s="4" t="s">
        <v>64</v>
      </c>
      <c r="AH100" s="4" t="s">
        <v>20</v>
      </c>
      <c r="AK100" s="4" t="s">
        <v>33</v>
      </c>
      <c r="AL100" s="4" t="s">
        <v>20</v>
      </c>
      <c r="AM100" s="4" t="s">
        <v>33</v>
      </c>
      <c r="AS100" s="4" t="s">
        <v>694</v>
      </c>
      <c r="AU100" s="4" t="s">
        <v>695</v>
      </c>
      <c r="AZ100" s="4" t="s">
        <v>744</v>
      </c>
      <c r="BA100" s="4" t="s">
        <v>744</v>
      </c>
      <c r="BF100" s="4" t="s">
        <v>743</v>
      </c>
      <c r="BG100" s="4" t="s">
        <v>743</v>
      </c>
      <c r="BR100" s="4" t="s">
        <v>916</v>
      </c>
      <c r="BS100" s="4" t="s">
        <v>117</v>
      </c>
      <c r="BT100" s="4" t="s">
        <v>0</v>
      </c>
      <c r="BU100" s="4" t="s">
        <v>381</v>
      </c>
      <c r="BV100" s="4" t="s">
        <v>116</v>
      </c>
      <c r="BW100" s="4" t="s">
        <v>915</v>
      </c>
      <c r="BX100" s="128">
        <v>28857102</v>
      </c>
      <c r="BY100" s="4" t="s">
        <v>3</v>
      </c>
      <c r="CB100" s="4" t="s">
        <v>23</v>
      </c>
      <c r="CC100" s="4" t="s">
        <v>22</v>
      </c>
      <c r="CG100" s="4" t="s">
        <v>21</v>
      </c>
      <c r="CH100" s="4" t="s">
        <v>1</v>
      </c>
    </row>
    <row r="101" spans="1:86">
      <c r="A101" s="4" t="str">
        <f t="shared" si="6"/>
        <v>7514298:5,000,000</v>
      </c>
      <c r="B101" s="4" t="str">
        <f t="shared" si="7"/>
        <v>7514298:11/16/2017</v>
      </c>
      <c r="C101" s="4" t="str">
        <f t="shared" si="12"/>
        <v>7514298:12731770</v>
      </c>
      <c r="D101" s="4" t="str">
        <f t="shared" si="9"/>
        <v>7514298:28854669</v>
      </c>
      <c r="E101" s="4" t="str">
        <f t="shared" si="10"/>
        <v>7514298:PAYNE AIG, LISA</v>
      </c>
      <c r="F101" s="4" t="str">
        <f t="shared" si="11"/>
        <v>7514298:SOLIDA AIG, LUCA</v>
      </c>
      <c r="G101" s="122">
        <v>43055</v>
      </c>
      <c r="H101" s="122">
        <v>43055.656840277778</v>
      </c>
      <c r="I101" s="125">
        <v>9976854</v>
      </c>
      <c r="J101" s="4" t="s">
        <v>182</v>
      </c>
      <c r="K101" s="4" t="s">
        <v>38</v>
      </c>
      <c r="L101" s="129" t="s">
        <v>181</v>
      </c>
      <c r="P101" s="129" t="s">
        <v>175</v>
      </c>
      <c r="S101" s="123">
        <v>5000000</v>
      </c>
      <c r="T101" s="123">
        <v>5000000</v>
      </c>
      <c r="U101" s="122">
        <v>43055</v>
      </c>
      <c r="V101" s="122">
        <v>43055.656840277778</v>
      </c>
      <c r="W101" s="4" t="s">
        <v>179</v>
      </c>
      <c r="AB101" s="128">
        <v>7514298</v>
      </c>
      <c r="AC101" s="4" t="s">
        <v>1</v>
      </c>
      <c r="AD101" s="4" t="s">
        <v>3</v>
      </c>
      <c r="AE101" s="128">
        <v>6809575</v>
      </c>
      <c r="AF101" s="4" t="s">
        <v>22</v>
      </c>
      <c r="AG101" s="4" t="s">
        <v>34</v>
      </c>
      <c r="AH101" s="4" t="s">
        <v>20</v>
      </c>
      <c r="AK101" s="4" t="s">
        <v>33</v>
      </c>
      <c r="AL101" s="4" t="s">
        <v>20</v>
      </c>
      <c r="AM101" s="4" t="s">
        <v>33</v>
      </c>
      <c r="AS101" s="4" t="s">
        <v>173</v>
      </c>
      <c r="AU101" s="4" t="s">
        <v>172</v>
      </c>
      <c r="AY101" s="4" t="s">
        <v>72</v>
      </c>
      <c r="AZ101" s="4" t="s">
        <v>171</v>
      </c>
      <c r="BA101" s="4" t="s">
        <v>171</v>
      </c>
      <c r="BB101" s="4" t="s">
        <v>170</v>
      </c>
      <c r="BC101" s="4" t="s">
        <v>101</v>
      </c>
      <c r="BE101" s="4" t="s">
        <v>59</v>
      </c>
      <c r="BF101" s="4" t="s">
        <v>110</v>
      </c>
      <c r="BG101" s="4" t="s">
        <v>110</v>
      </c>
      <c r="BR101" s="4" t="s">
        <v>179</v>
      </c>
      <c r="BS101" s="4" t="s">
        <v>168</v>
      </c>
      <c r="BT101" s="4" t="s">
        <v>167</v>
      </c>
      <c r="BU101" s="4" t="s">
        <v>166</v>
      </c>
      <c r="BV101" s="4" t="s">
        <v>165</v>
      </c>
      <c r="BW101" s="4" t="s">
        <v>178</v>
      </c>
      <c r="BX101" s="128">
        <v>28854669</v>
      </c>
      <c r="BY101" s="4" t="s">
        <v>3</v>
      </c>
      <c r="CB101" s="4" t="s">
        <v>23</v>
      </c>
      <c r="CC101" s="4" t="s">
        <v>22</v>
      </c>
      <c r="CG101" s="4" t="s">
        <v>21</v>
      </c>
      <c r="CH101" s="4" t="s">
        <v>1</v>
      </c>
    </row>
    <row r="102" spans="1:86">
      <c r="A102" s="4" t="str">
        <f t="shared" si="6"/>
        <v>7514562:58,000,000</v>
      </c>
      <c r="B102" s="4" t="str">
        <f t="shared" si="7"/>
        <v>7514562:11/16/2017</v>
      </c>
      <c r="C102" s="4" t="str">
        <f t="shared" si="12"/>
        <v>7514562:30897541</v>
      </c>
      <c r="D102" s="4" t="str">
        <f t="shared" si="9"/>
        <v>7514562:28856649</v>
      </c>
      <c r="E102" s="4" t="str">
        <f t="shared" si="10"/>
        <v>7514562:TEWS AIG, GRACE</v>
      </c>
      <c r="F102" s="4" t="str">
        <f t="shared" si="11"/>
        <v>7514562:FRENKEL, LUCIANA</v>
      </c>
      <c r="G102" s="122">
        <v>43055</v>
      </c>
      <c r="H102" s="122">
        <v>43055.770312499997</v>
      </c>
      <c r="I102" s="125">
        <v>9981194</v>
      </c>
      <c r="J102" s="4" t="s">
        <v>39</v>
      </c>
      <c r="K102" s="4" t="s">
        <v>38</v>
      </c>
      <c r="L102" s="129" t="s">
        <v>37</v>
      </c>
      <c r="P102" s="129" t="s">
        <v>36</v>
      </c>
      <c r="S102" s="123">
        <v>58000000</v>
      </c>
      <c r="T102" s="123">
        <v>58000000</v>
      </c>
      <c r="U102" s="122">
        <v>43055</v>
      </c>
      <c r="V102" s="122">
        <v>43055.770312499997</v>
      </c>
      <c r="W102" s="4" t="s">
        <v>27</v>
      </c>
      <c r="Y102" s="4" t="s">
        <v>35</v>
      </c>
      <c r="Z102" s="122">
        <v>43055.875</v>
      </c>
      <c r="AB102" s="128">
        <v>7514562</v>
      </c>
      <c r="AC102" s="4" t="s">
        <v>1</v>
      </c>
      <c r="AD102" s="4" t="s">
        <v>3</v>
      </c>
      <c r="AF102" s="4" t="s">
        <v>23</v>
      </c>
      <c r="AG102" s="4" t="s">
        <v>34</v>
      </c>
      <c r="AH102" s="4" t="s">
        <v>20</v>
      </c>
      <c r="AK102" s="4" t="s">
        <v>33</v>
      </c>
      <c r="AL102" s="4" t="s">
        <v>20</v>
      </c>
      <c r="AM102" s="4" t="s">
        <v>33</v>
      </c>
      <c r="AS102" s="4" t="s">
        <v>32</v>
      </c>
      <c r="AU102" s="4" t="s">
        <v>31</v>
      </c>
      <c r="AZ102" s="4" t="s">
        <v>30</v>
      </c>
      <c r="BA102" s="4" t="s">
        <v>30</v>
      </c>
      <c r="BB102" s="4" t="s">
        <v>29</v>
      </c>
      <c r="BF102" s="4" t="s">
        <v>28</v>
      </c>
      <c r="BG102" s="4" t="s">
        <v>28</v>
      </c>
      <c r="BR102" s="4" t="s">
        <v>27</v>
      </c>
      <c r="BS102" s="4" t="s">
        <v>26</v>
      </c>
      <c r="BT102" s="4" t="s">
        <v>0</v>
      </c>
      <c r="BU102" s="4" t="s">
        <v>4</v>
      </c>
      <c r="BV102" s="4" t="s">
        <v>25</v>
      </c>
      <c r="BW102" s="4" t="s">
        <v>24</v>
      </c>
      <c r="BX102" s="128">
        <v>28856649</v>
      </c>
      <c r="BY102" s="4" t="s">
        <v>3</v>
      </c>
      <c r="CB102" s="4" t="s">
        <v>23</v>
      </c>
      <c r="CC102" s="4" t="s">
        <v>22</v>
      </c>
      <c r="CG102" s="4" t="s">
        <v>21</v>
      </c>
      <c r="CH102" s="4" t="s">
        <v>1</v>
      </c>
    </row>
    <row r="103" spans="1:86">
      <c r="A103" s="4" t="str">
        <f t="shared" si="6"/>
        <v>7514401:1,890,075</v>
      </c>
      <c r="B103" s="4" t="str">
        <f t="shared" si="7"/>
        <v>7514401:11/16/2017</v>
      </c>
      <c r="C103" s="4" t="str">
        <f t="shared" si="12"/>
        <v>7514401:8900416084</v>
      </c>
      <c r="D103" s="4" t="str">
        <f t="shared" si="9"/>
        <v>7514401:28856651</v>
      </c>
      <c r="E103" s="4" t="str">
        <f t="shared" si="10"/>
        <v>7514401:TEWS AIG, GRACE</v>
      </c>
      <c r="F103" s="4" t="str">
        <f t="shared" si="11"/>
        <v>7514401:FRENKEL, LUCIANA</v>
      </c>
      <c r="G103" s="122">
        <v>43055</v>
      </c>
      <c r="H103" s="122">
        <v>43055.770381944443</v>
      </c>
      <c r="I103" s="125">
        <v>9981196</v>
      </c>
      <c r="J103" s="4" t="s">
        <v>128</v>
      </c>
      <c r="K103" s="4" t="s">
        <v>38</v>
      </c>
      <c r="L103" s="129" t="s">
        <v>14</v>
      </c>
      <c r="P103" s="129" t="s">
        <v>37</v>
      </c>
      <c r="S103" s="123">
        <v>1890074.54</v>
      </c>
      <c r="T103" s="123">
        <v>1890074.54</v>
      </c>
      <c r="U103" s="122">
        <v>43055</v>
      </c>
      <c r="V103" s="122">
        <v>43055.770381944443</v>
      </c>
      <c r="W103" s="4" t="s">
        <v>100</v>
      </c>
      <c r="AB103" s="128">
        <v>7514401</v>
      </c>
      <c r="AC103" s="4" t="s">
        <v>1</v>
      </c>
      <c r="AD103" s="4" t="s">
        <v>3</v>
      </c>
      <c r="AF103" s="4" t="s">
        <v>23</v>
      </c>
      <c r="AG103" s="4" t="s">
        <v>34</v>
      </c>
      <c r="AH103" s="4" t="s">
        <v>20</v>
      </c>
      <c r="AK103" s="4" t="s">
        <v>33</v>
      </c>
      <c r="AL103" s="4" t="s">
        <v>20</v>
      </c>
      <c r="AM103" s="4" t="s">
        <v>33</v>
      </c>
      <c r="AS103" s="4" t="s">
        <v>32</v>
      </c>
      <c r="AU103" s="4" t="s">
        <v>31</v>
      </c>
      <c r="AZ103" s="4" t="s">
        <v>61</v>
      </c>
      <c r="BA103" s="4" t="s">
        <v>61</v>
      </c>
      <c r="BC103" s="4" t="s">
        <v>60</v>
      </c>
      <c r="BE103" s="4" t="s">
        <v>59</v>
      </c>
      <c r="BF103" s="4" t="s">
        <v>127</v>
      </c>
      <c r="BG103" s="4" t="s">
        <v>127</v>
      </c>
      <c r="BH103" s="4" t="s">
        <v>126</v>
      </c>
      <c r="BI103" s="4" t="s">
        <v>101</v>
      </c>
      <c r="BK103" s="4" t="s">
        <v>59</v>
      </c>
      <c r="BR103" s="4" t="s">
        <v>100</v>
      </c>
      <c r="BS103" s="4" t="s">
        <v>26</v>
      </c>
      <c r="BT103" s="4" t="s">
        <v>0</v>
      </c>
      <c r="BU103" s="4" t="s">
        <v>4</v>
      </c>
      <c r="BV103" s="4" t="s">
        <v>25</v>
      </c>
      <c r="BW103" s="4" t="s">
        <v>99</v>
      </c>
      <c r="BX103" s="128">
        <v>28856651</v>
      </c>
      <c r="BY103" s="4" t="s">
        <v>3</v>
      </c>
      <c r="CB103" s="4" t="s">
        <v>23</v>
      </c>
      <c r="CC103" s="4" t="s">
        <v>22</v>
      </c>
      <c r="CG103" s="4" t="s">
        <v>21</v>
      </c>
      <c r="CH103" s="4" t="s">
        <v>1</v>
      </c>
    </row>
    <row r="104" spans="1:86">
      <c r="A104" s="4" t="str">
        <f t="shared" si="6"/>
        <v>7511214:2,243,180</v>
      </c>
      <c r="B104" s="4" t="str">
        <f t="shared" si="7"/>
        <v>7511214:11/16/2017</v>
      </c>
      <c r="C104" s="4" t="str">
        <f t="shared" si="12"/>
        <v>7511214:2610888400</v>
      </c>
      <c r="D104" s="4" t="str">
        <f t="shared" si="9"/>
        <v>7511214:28856645</v>
      </c>
      <c r="E104" s="4" t="str">
        <f t="shared" si="10"/>
        <v>7511214:TEWS AIG, GRACE</v>
      </c>
      <c r="F104" s="4" t="str">
        <f t="shared" si="11"/>
        <v>7511214:FRENKEL, LUCIANA</v>
      </c>
      <c r="G104" s="122">
        <v>43055</v>
      </c>
      <c r="H104" s="122">
        <v>43055.770173611112</v>
      </c>
      <c r="I104" s="125">
        <v>9981190</v>
      </c>
      <c r="J104" s="4" t="s">
        <v>348</v>
      </c>
      <c r="K104" s="4" t="s">
        <v>38</v>
      </c>
      <c r="L104" s="129" t="s">
        <v>50</v>
      </c>
      <c r="P104" s="129" t="s">
        <v>347</v>
      </c>
      <c r="S104" s="123">
        <v>2243180</v>
      </c>
      <c r="T104" s="123">
        <v>2243180</v>
      </c>
      <c r="U104" s="122">
        <v>43055</v>
      </c>
      <c r="V104" s="122">
        <v>43055.770173611112</v>
      </c>
      <c r="W104" s="4" t="s">
        <v>346</v>
      </c>
      <c r="AB104" s="128">
        <v>7511214</v>
      </c>
      <c r="AC104" s="4" t="s">
        <v>1</v>
      </c>
      <c r="AD104" s="4" t="s">
        <v>3</v>
      </c>
      <c r="AF104" s="4" t="s">
        <v>22</v>
      </c>
      <c r="AG104" s="4" t="s">
        <v>64</v>
      </c>
      <c r="AH104" s="4" t="s">
        <v>20</v>
      </c>
      <c r="AK104" s="4" t="s">
        <v>33</v>
      </c>
      <c r="AL104" s="4" t="s">
        <v>20</v>
      </c>
      <c r="AM104" s="4" t="s">
        <v>33</v>
      </c>
      <c r="AS104" s="4" t="s">
        <v>32</v>
      </c>
      <c r="AU104" s="4" t="s">
        <v>31</v>
      </c>
      <c r="AZ104" s="4" t="s">
        <v>186</v>
      </c>
      <c r="BA104" s="4" t="s">
        <v>186</v>
      </c>
      <c r="BB104" s="4" t="s">
        <v>185</v>
      </c>
      <c r="BC104" s="4" t="s">
        <v>184</v>
      </c>
      <c r="BE104" s="4" t="s">
        <v>183</v>
      </c>
      <c r="BF104" s="4" t="s">
        <v>345</v>
      </c>
      <c r="BG104" s="4" t="s">
        <v>345</v>
      </c>
      <c r="BR104" s="4" t="s">
        <v>44</v>
      </c>
      <c r="BS104" s="4" t="s">
        <v>43</v>
      </c>
      <c r="BT104" s="4" t="s">
        <v>0</v>
      </c>
      <c r="BU104" s="4" t="s">
        <v>4</v>
      </c>
      <c r="BV104" s="4" t="s">
        <v>42</v>
      </c>
      <c r="BW104" s="4" t="s">
        <v>41</v>
      </c>
      <c r="BX104" s="128">
        <v>28856645</v>
      </c>
      <c r="BY104" s="4" t="s">
        <v>3</v>
      </c>
      <c r="CB104" s="4" t="s">
        <v>23</v>
      </c>
      <c r="CC104" s="4" t="s">
        <v>22</v>
      </c>
      <c r="CG104" s="4" t="s">
        <v>21</v>
      </c>
      <c r="CH104" s="4" t="s">
        <v>1</v>
      </c>
    </row>
    <row r="105" spans="1:86">
      <c r="A105" s="4" t="str">
        <f t="shared" si="6"/>
        <v>7515136:149,000,000</v>
      </c>
      <c r="B105" s="4" t="str">
        <f t="shared" si="7"/>
        <v>7515136:11/16/2017</v>
      </c>
      <c r="C105" s="4" t="str">
        <f t="shared" si="12"/>
        <v>7515136:8866248400</v>
      </c>
      <c r="D105" s="4" t="str">
        <f t="shared" si="9"/>
        <v>7515136:28858182</v>
      </c>
      <c r="E105" s="4" t="str">
        <f t="shared" si="10"/>
        <v>7515136:PALIWODA AIG, ANTHONY</v>
      </c>
      <c r="F105" s="4" t="str">
        <f t="shared" si="11"/>
        <v>7515136:KURAS AIG, KRISTIN</v>
      </c>
      <c r="G105" s="122">
        <v>43055</v>
      </c>
      <c r="H105" s="122">
        <v>43055.868518518517</v>
      </c>
      <c r="I105" s="125">
        <v>9985276</v>
      </c>
      <c r="J105" s="4" t="s">
        <v>914</v>
      </c>
      <c r="K105" s="4" t="s">
        <v>38</v>
      </c>
      <c r="L105" s="129" t="s">
        <v>700</v>
      </c>
      <c r="P105" s="129" t="s">
        <v>745</v>
      </c>
      <c r="S105" s="123">
        <v>149000000</v>
      </c>
      <c r="T105" s="123">
        <v>149000000</v>
      </c>
      <c r="U105" s="122">
        <v>43055</v>
      </c>
      <c r="V105" s="122">
        <v>43055.868518518517</v>
      </c>
      <c r="W105" s="4" t="s">
        <v>132</v>
      </c>
      <c r="Y105" s="4" t="s">
        <v>744</v>
      </c>
      <c r="AB105" s="128">
        <v>7515136</v>
      </c>
      <c r="AC105" s="4" t="s">
        <v>1</v>
      </c>
      <c r="AD105" s="4" t="s">
        <v>3</v>
      </c>
      <c r="AF105" s="4" t="s">
        <v>22</v>
      </c>
      <c r="AG105" s="4" t="s">
        <v>64</v>
      </c>
      <c r="AH105" s="4" t="s">
        <v>20</v>
      </c>
      <c r="AK105" s="4" t="s">
        <v>33</v>
      </c>
      <c r="AL105" s="4" t="s">
        <v>20</v>
      </c>
      <c r="AM105" s="4" t="s">
        <v>33</v>
      </c>
      <c r="AS105" s="4" t="s">
        <v>699</v>
      </c>
      <c r="AU105" s="4" t="s">
        <v>695</v>
      </c>
      <c r="AZ105" s="4" t="s">
        <v>744</v>
      </c>
      <c r="BA105" s="4" t="s">
        <v>744</v>
      </c>
      <c r="BF105" s="4" t="s">
        <v>743</v>
      </c>
      <c r="BG105" s="4" t="s">
        <v>743</v>
      </c>
      <c r="BR105" s="4" t="s">
        <v>130</v>
      </c>
      <c r="BS105" s="4" t="s">
        <v>117</v>
      </c>
      <c r="BT105" s="4" t="s">
        <v>0</v>
      </c>
      <c r="BU105" s="4" t="s">
        <v>4</v>
      </c>
      <c r="BV105" s="4" t="s">
        <v>116</v>
      </c>
      <c r="BW105" s="4" t="s">
        <v>129</v>
      </c>
      <c r="BX105" s="128">
        <v>28858182</v>
      </c>
      <c r="BY105" s="4" t="s">
        <v>3</v>
      </c>
      <c r="CB105" s="4" t="s">
        <v>23</v>
      </c>
      <c r="CC105" s="4" t="s">
        <v>22</v>
      </c>
      <c r="CG105" s="4" t="s">
        <v>21</v>
      </c>
      <c r="CH105" s="4" t="s">
        <v>1</v>
      </c>
    </row>
    <row r="106" spans="1:86">
      <c r="A106" s="4" t="str">
        <f t="shared" si="6"/>
        <v>7513066:43,200</v>
      </c>
      <c r="B106" s="4" t="str">
        <f t="shared" si="7"/>
        <v>7513066:11/17/2017</v>
      </c>
      <c r="C106" s="4" t="str">
        <f t="shared" si="12"/>
        <v>7513066:178258260</v>
      </c>
      <c r="D106" s="4" t="str">
        <f t="shared" si="9"/>
        <v>7513066:28857552</v>
      </c>
      <c r="E106" s="4" t="str">
        <f t="shared" si="10"/>
        <v>7513066:ENG, KEITH</v>
      </c>
      <c r="F106" s="4" t="str">
        <f t="shared" si="11"/>
        <v>7513066:STEENHUISEN AIG, ERIC</v>
      </c>
      <c r="G106" s="122">
        <v>43055</v>
      </c>
      <c r="H106" s="122">
        <v>43055.836053240739</v>
      </c>
      <c r="I106" s="125">
        <v>9985233</v>
      </c>
      <c r="J106" s="4" t="s">
        <v>913</v>
      </c>
      <c r="K106" s="4" t="s">
        <v>38</v>
      </c>
      <c r="L106" s="129" t="s">
        <v>257</v>
      </c>
      <c r="P106" s="129" t="s">
        <v>912</v>
      </c>
      <c r="S106" s="123">
        <v>43200</v>
      </c>
      <c r="T106" s="123">
        <v>57002.400000000001</v>
      </c>
      <c r="U106" s="122">
        <v>43056</v>
      </c>
      <c r="V106" s="122">
        <v>43055.836053240739</v>
      </c>
      <c r="Y106" s="4" t="s">
        <v>911</v>
      </c>
      <c r="AB106" s="128">
        <v>7513066</v>
      </c>
      <c r="AC106" s="4" t="s">
        <v>1</v>
      </c>
      <c r="AD106" s="4" t="s">
        <v>9</v>
      </c>
      <c r="AF106" s="4" t="s">
        <v>22</v>
      </c>
      <c r="AG106" s="4" t="s">
        <v>64</v>
      </c>
      <c r="AH106" s="4" t="s">
        <v>20</v>
      </c>
      <c r="AK106" s="4" t="s">
        <v>33</v>
      </c>
      <c r="AL106" s="4" t="s">
        <v>20</v>
      </c>
      <c r="AM106" s="4" t="s">
        <v>33</v>
      </c>
      <c r="AS106" s="4" t="s">
        <v>63</v>
      </c>
      <c r="AU106" s="4" t="s">
        <v>121</v>
      </c>
      <c r="AZ106" s="4" t="s">
        <v>911</v>
      </c>
      <c r="BA106" s="4" t="s">
        <v>911</v>
      </c>
      <c r="BF106" s="4" t="s">
        <v>390</v>
      </c>
      <c r="BG106" s="4" t="s">
        <v>390</v>
      </c>
      <c r="BH106" s="4" t="s">
        <v>389</v>
      </c>
      <c r="BI106" s="4" t="s">
        <v>184</v>
      </c>
      <c r="BK106" s="4" t="s">
        <v>183</v>
      </c>
      <c r="BR106" s="4" t="s">
        <v>100</v>
      </c>
      <c r="BS106" s="4" t="s">
        <v>26</v>
      </c>
      <c r="BT106" s="4" t="s">
        <v>0</v>
      </c>
      <c r="BU106" s="4" t="s">
        <v>4</v>
      </c>
      <c r="BV106" s="4" t="s">
        <v>25</v>
      </c>
      <c r="BW106" s="4" t="s">
        <v>99</v>
      </c>
      <c r="BX106" s="128">
        <v>28857552</v>
      </c>
      <c r="BY106" s="4" t="s">
        <v>9</v>
      </c>
      <c r="CB106" s="4" t="s">
        <v>23</v>
      </c>
      <c r="CC106" s="4" t="s">
        <v>22</v>
      </c>
      <c r="CG106" s="4" t="s">
        <v>21</v>
      </c>
      <c r="CH106" s="4" t="s">
        <v>1</v>
      </c>
    </row>
    <row r="107" spans="1:86">
      <c r="A107" s="4" t="str">
        <f t="shared" si="6"/>
        <v>7512469:66,700</v>
      </c>
      <c r="B107" s="4" t="str">
        <f t="shared" si="7"/>
        <v>7512469:11/17/2017</v>
      </c>
      <c r="C107" s="4" t="str">
        <f t="shared" si="12"/>
        <v>7512469:8033826916</v>
      </c>
      <c r="D107" s="4" t="str">
        <f t="shared" si="9"/>
        <v>7512469:28857567</v>
      </c>
      <c r="E107" s="4" t="str">
        <f t="shared" si="10"/>
        <v>7512469:ENG, KEITH</v>
      </c>
      <c r="F107" s="4" t="str">
        <f t="shared" si="11"/>
        <v>7512469:STEENHUISEN AIG, ERIC</v>
      </c>
      <c r="G107" s="122">
        <v>43055</v>
      </c>
      <c r="H107" s="122">
        <v>43055.837407407409</v>
      </c>
      <c r="I107" s="125">
        <v>9985240</v>
      </c>
      <c r="J107" s="4" t="s">
        <v>910</v>
      </c>
      <c r="K107" s="4" t="s">
        <v>38</v>
      </c>
      <c r="L107" s="129" t="s">
        <v>587</v>
      </c>
      <c r="P107" s="129" t="s">
        <v>562</v>
      </c>
      <c r="S107" s="123">
        <v>66700</v>
      </c>
      <c r="T107" s="123">
        <v>52219.43</v>
      </c>
      <c r="U107" s="122">
        <v>43056</v>
      </c>
      <c r="V107" s="122">
        <v>43055.837407407409</v>
      </c>
      <c r="W107" s="4" t="s">
        <v>100</v>
      </c>
      <c r="AB107" s="128">
        <v>7512469</v>
      </c>
      <c r="AC107" s="4" t="s">
        <v>1</v>
      </c>
      <c r="AD107" s="4" t="s">
        <v>905</v>
      </c>
      <c r="AF107" s="4" t="s">
        <v>23</v>
      </c>
      <c r="AG107" s="4" t="s">
        <v>64</v>
      </c>
      <c r="AH107" s="4" t="s">
        <v>20</v>
      </c>
      <c r="AK107" s="4" t="s">
        <v>33</v>
      </c>
      <c r="AL107" s="4" t="s">
        <v>48</v>
      </c>
      <c r="AM107" s="4" t="s">
        <v>33</v>
      </c>
      <c r="AS107" s="4" t="s">
        <v>63</v>
      </c>
      <c r="AU107" s="4" t="s">
        <v>121</v>
      </c>
      <c r="AY107" s="4" t="s">
        <v>62</v>
      </c>
      <c r="AZ107" s="4" t="s">
        <v>61</v>
      </c>
      <c r="BA107" s="4" t="s">
        <v>61</v>
      </c>
      <c r="BC107" s="4" t="s">
        <v>60</v>
      </c>
      <c r="BE107" s="4" t="s">
        <v>59</v>
      </c>
      <c r="BF107" s="4" t="s">
        <v>909</v>
      </c>
      <c r="BG107" s="4" t="s">
        <v>909</v>
      </c>
      <c r="BH107" s="4" t="s">
        <v>908</v>
      </c>
      <c r="BI107" s="4" t="s">
        <v>907</v>
      </c>
      <c r="BK107" s="4" t="s">
        <v>906</v>
      </c>
      <c r="BR107" s="4" t="s">
        <v>100</v>
      </c>
      <c r="BS107" s="4" t="s">
        <v>26</v>
      </c>
      <c r="BT107" s="4" t="s">
        <v>0</v>
      </c>
      <c r="BU107" s="4" t="s">
        <v>4</v>
      </c>
      <c r="BV107" s="4" t="s">
        <v>25</v>
      </c>
      <c r="BW107" s="4" t="s">
        <v>99</v>
      </c>
      <c r="BX107" s="128">
        <v>28857567</v>
      </c>
      <c r="BY107" s="4" t="s">
        <v>905</v>
      </c>
      <c r="CB107" s="4" t="s">
        <v>22</v>
      </c>
      <c r="CC107" s="4" t="s">
        <v>22</v>
      </c>
      <c r="CG107" s="4" t="s">
        <v>21</v>
      </c>
      <c r="CH107" s="4" t="s">
        <v>1</v>
      </c>
    </row>
    <row r="108" spans="1:86">
      <c r="A108" s="4" t="str">
        <f t="shared" si="6"/>
        <v>7511424:8,042</v>
      </c>
      <c r="B108" s="4" t="str">
        <f t="shared" si="7"/>
        <v>7511424:11/17/2017</v>
      </c>
      <c r="C108" s="4" t="str">
        <f t="shared" si="12"/>
        <v>7511424:13402762</v>
      </c>
      <c r="D108" s="4" t="str">
        <f t="shared" si="9"/>
        <v>7511424:28857582</v>
      </c>
      <c r="E108" s="4" t="str">
        <f t="shared" si="10"/>
        <v>7511424:ENG, KEITH</v>
      </c>
      <c r="F108" s="4" t="str">
        <f t="shared" si="11"/>
        <v>7511424:STEENHUISEN AIG, ERIC</v>
      </c>
      <c r="G108" s="122">
        <v>43055</v>
      </c>
      <c r="H108" s="122">
        <v>43055.837743055556</v>
      </c>
      <c r="I108" s="125">
        <v>9985247</v>
      </c>
      <c r="J108" s="4" t="s">
        <v>904</v>
      </c>
      <c r="K108" s="4" t="s">
        <v>38</v>
      </c>
      <c r="L108" s="129" t="s">
        <v>17</v>
      </c>
      <c r="P108" s="129" t="s">
        <v>903</v>
      </c>
      <c r="Q108" s="4" t="s">
        <v>865</v>
      </c>
      <c r="S108" s="123">
        <v>8042.29</v>
      </c>
      <c r="T108" s="123">
        <v>9466.5795589999998</v>
      </c>
      <c r="U108" s="122">
        <v>43056</v>
      </c>
      <c r="V108" s="122">
        <v>43055.837743055556</v>
      </c>
      <c r="Y108" s="4" t="s">
        <v>901</v>
      </c>
      <c r="AB108" s="128">
        <v>7511424</v>
      </c>
      <c r="AC108" s="4" t="s">
        <v>1</v>
      </c>
      <c r="AD108" s="4" t="s">
        <v>7</v>
      </c>
      <c r="AF108" s="4" t="s">
        <v>23</v>
      </c>
      <c r="AG108" s="4" t="s">
        <v>34</v>
      </c>
      <c r="AH108" s="4" t="s">
        <v>20</v>
      </c>
      <c r="AK108" s="4" t="s">
        <v>33</v>
      </c>
      <c r="AL108" s="4" t="s">
        <v>48</v>
      </c>
      <c r="AM108" s="4" t="s">
        <v>33</v>
      </c>
      <c r="AS108" s="4" t="s">
        <v>63</v>
      </c>
      <c r="AU108" s="4" t="s">
        <v>121</v>
      </c>
      <c r="AX108" s="4" t="s">
        <v>902</v>
      </c>
      <c r="AY108" s="4" t="s">
        <v>62</v>
      </c>
      <c r="AZ108" s="4" t="s">
        <v>901</v>
      </c>
      <c r="BA108" s="4" t="s">
        <v>901</v>
      </c>
      <c r="BF108" s="4" t="s">
        <v>900</v>
      </c>
      <c r="BG108" s="4" t="s">
        <v>900</v>
      </c>
      <c r="BH108" s="4" t="s">
        <v>899</v>
      </c>
      <c r="BI108" s="4" t="s">
        <v>898</v>
      </c>
      <c r="BK108" s="4" t="s">
        <v>787</v>
      </c>
      <c r="BR108" s="4" t="s">
        <v>860</v>
      </c>
      <c r="BS108" s="4" t="s">
        <v>374</v>
      </c>
      <c r="BT108" s="4" t="s">
        <v>382</v>
      </c>
      <c r="BU108" s="4" t="s">
        <v>4</v>
      </c>
      <c r="BV108" s="4" t="s">
        <v>165</v>
      </c>
      <c r="BW108" s="4" t="s">
        <v>859</v>
      </c>
      <c r="BX108" s="128">
        <v>28857582</v>
      </c>
      <c r="BY108" s="4" t="s">
        <v>7</v>
      </c>
      <c r="CB108" s="4" t="s">
        <v>22</v>
      </c>
      <c r="CC108" s="4" t="s">
        <v>23</v>
      </c>
      <c r="CF108" s="123">
        <v>104384</v>
      </c>
      <c r="CG108" s="4" t="s">
        <v>21</v>
      </c>
      <c r="CH108" s="4" t="s">
        <v>1</v>
      </c>
    </row>
    <row r="109" spans="1:86">
      <c r="A109" s="4" t="str">
        <f t="shared" si="6"/>
        <v>7511425:1,749</v>
      </c>
      <c r="B109" s="4" t="str">
        <f t="shared" si="7"/>
        <v>7511425:11/17/2017</v>
      </c>
      <c r="C109" s="4" t="str">
        <f t="shared" si="12"/>
        <v>7511425:13402762</v>
      </c>
      <c r="D109" s="4" t="str">
        <f t="shared" si="9"/>
        <v>7511425:28857583</v>
      </c>
      <c r="E109" s="4" t="str">
        <f t="shared" si="10"/>
        <v>7511425:ENG, KEITH</v>
      </c>
      <c r="F109" s="4" t="str">
        <f t="shared" si="11"/>
        <v>7511425:STEENHUISEN AIG, ERIC</v>
      </c>
      <c r="G109" s="122">
        <v>43055</v>
      </c>
      <c r="H109" s="122">
        <v>43055.837777777779</v>
      </c>
      <c r="I109" s="125">
        <v>9985248</v>
      </c>
      <c r="J109" s="4" t="s">
        <v>897</v>
      </c>
      <c r="K109" s="4" t="s">
        <v>38</v>
      </c>
      <c r="L109" s="129" t="s">
        <v>17</v>
      </c>
      <c r="P109" s="129" t="s">
        <v>896</v>
      </c>
      <c r="Q109" s="4" t="s">
        <v>865</v>
      </c>
      <c r="S109" s="123">
        <v>1748.86</v>
      </c>
      <c r="T109" s="123">
        <v>2058.583106</v>
      </c>
      <c r="U109" s="122">
        <v>43056</v>
      </c>
      <c r="V109" s="122">
        <v>43055.837777777779</v>
      </c>
      <c r="Y109" s="4" t="s">
        <v>894</v>
      </c>
      <c r="AB109" s="128">
        <v>7511425</v>
      </c>
      <c r="AC109" s="4" t="s">
        <v>1</v>
      </c>
      <c r="AD109" s="4" t="s">
        <v>7</v>
      </c>
      <c r="AF109" s="4" t="s">
        <v>23</v>
      </c>
      <c r="AG109" s="4" t="s">
        <v>34</v>
      </c>
      <c r="AH109" s="4" t="s">
        <v>20</v>
      </c>
      <c r="AK109" s="4" t="s">
        <v>33</v>
      </c>
      <c r="AL109" s="4" t="s">
        <v>48</v>
      </c>
      <c r="AM109" s="4" t="s">
        <v>33</v>
      </c>
      <c r="AS109" s="4" t="s">
        <v>63</v>
      </c>
      <c r="AU109" s="4" t="s">
        <v>121</v>
      </c>
      <c r="AX109" s="4" t="s">
        <v>895</v>
      </c>
      <c r="AY109" s="4" t="s">
        <v>62</v>
      </c>
      <c r="AZ109" s="4" t="s">
        <v>894</v>
      </c>
      <c r="BA109" s="4" t="s">
        <v>894</v>
      </c>
      <c r="BF109" s="4" t="s">
        <v>893</v>
      </c>
      <c r="BG109" s="4" t="s">
        <v>893</v>
      </c>
      <c r="BH109" s="4" t="s">
        <v>892</v>
      </c>
      <c r="BI109" s="4" t="s">
        <v>205</v>
      </c>
      <c r="BK109" s="4" t="s">
        <v>204</v>
      </c>
      <c r="BR109" s="4" t="s">
        <v>860</v>
      </c>
      <c r="BS109" s="4" t="s">
        <v>374</v>
      </c>
      <c r="BT109" s="4" t="s">
        <v>382</v>
      </c>
      <c r="BU109" s="4" t="s">
        <v>4</v>
      </c>
      <c r="BV109" s="4" t="s">
        <v>165</v>
      </c>
      <c r="BW109" s="4" t="s">
        <v>859</v>
      </c>
      <c r="BX109" s="128">
        <v>28857583</v>
      </c>
      <c r="BY109" s="4" t="s">
        <v>7</v>
      </c>
      <c r="CB109" s="4" t="s">
        <v>22</v>
      </c>
      <c r="CC109" s="4" t="s">
        <v>23</v>
      </c>
      <c r="CF109" s="123">
        <v>104385</v>
      </c>
      <c r="CG109" s="4" t="s">
        <v>21</v>
      </c>
      <c r="CH109" s="4" t="s">
        <v>1</v>
      </c>
    </row>
    <row r="110" spans="1:86">
      <c r="A110" s="4" t="str">
        <f t="shared" si="6"/>
        <v>7511182:560,000</v>
      </c>
      <c r="B110" s="4" t="str">
        <f t="shared" si="7"/>
        <v>7511182:11/16/2017</v>
      </c>
      <c r="C110" s="4" t="str">
        <f t="shared" si="12"/>
        <v>7511182:30897541</v>
      </c>
      <c r="D110" s="4" t="str">
        <f t="shared" si="9"/>
        <v>7511182:28856945</v>
      </c>
      <c r="E110" s="4" t="str">
        <f t="shared" si="10"/>
        <v>7511182:TEWS AIG, GRACE</v>
      </c>
      <c r="F110" s="4" t="str">
        <f t="shared" si="11"/>
        <v>7511182:FRENKEL, LUCIANA</v>
      </c>
      <c r="G110" s="122">
        <v>43055</v>
      </c>
      <c r="H110" s="122">
        <v>43055.790451388886</v>
      </c>
      <c r="I110" s="125">
        <v>9985158</v>
      </c>
      <c r="J110" s="4" t="s">
        <v>891</v>
      </c>
      <c r="K110" s="4" t="s">
        <v>38</v>
      </c>
      <c r="L110" s="129" t="s">
        <v>37</v>
      </c>
      <c r="P110" s="129" t="s">
        <v>890</v>
      </c>
      <c r="S110" s="123">
        <v>560000</v>
      </c>
      <c r="T110" s="123">
        <v>560000</v>
      </c>
      <c r="U110" s="122">
        <v>43055</v>
      </c>
      <c r="V110" s="122">
        <v>43055.790451388886</v>
      </c>
      <c r="W110" s="4" t="s">
        <v>27</v>
      </c>
      <c r="Y110" s="4" t="s">
        <v>889</v>
      </c>
      <c r="AB110" s="128">
        <v>7511182</v>
      </c>
      <c r="AC110" s="4" t="s">
        <v>1</v>
      </c>
      <c r="AD110" s="4" t="s">
        <v>3</v>
      </c>
      <c r="AF110" s="4" t="s">
        <v>22</v>
      </c>
      <c r="AG110" s="4" t="s">
        <v>34</v>
      </c>
      <c r="AH110" s="4" t="s">
        <v>20</v>
      </c>
      <c r="AK110" s="4" t="s">
        <v>33</v>
      </c>
      <c r="AL110" s="4" t="s">
        <v>20</v>
      </c>
      <c r="AM110" s="4" t="s">
        <v>33</v>
      </c>
      <c r="AS110" s="4" t="s">
        <v>32</v>
      </c>
      <c r="AU110" s="4" t="s">
        <v>31</v>
      </c>
      <c r="AZ110" s="4" t="s">
        <v>889</v>
      </c>
      <c r="BA110" s="4" t="s">
        <v>889</v>
      </c>
      <c r="BF110" s="4" t="s">
        <v>888</v>
      </c>
      <c r="BG110" s="4" t="s">
        <v>888</v>
      </c>
      <c r="BR110" s="4" t="s">
        <v>27</v>
      </c>
      <c r="BS110" s="4" t="s">
        <v>26</v>
      </c>
      <c r="BT110" s="4" t="s">
        <v>0</v>
      </c>
      <c r="BU110" s="4" t="s">
        <v>4</v>
      </c>
      <c r="BV110" s="4" t="s">
        <v>25</v>
      </c>
      <c r="BW110" s="4" t="s">
        <v>24</v>
      </c>
      <c r="BX110" s="128">
        <v>28856945</v>
      </c>
      <c r="BY110" s="4" t="s">
        <v>3</v>
      </c>
      <c r="CB110" s="4" t="s">
        <v>23</v>
      </c>
      <c r="CC110" s="4" t="s">
        <v>22</v>
      </c>
      <c r="CG110" s="4" t="s">
        <v>21</v>
      </c>
      <c r="CH110" s="4" t="s">
        <v>1</v>
      </c>
    </row>
    <row r="111" spans="1:86">
      <c r="A111" s="4" t="str">
        <f t="shared" si="6"/>
        <v>7377172:220,107</v>
      </c>
      <c r="B111" s="4" t="str">
        <f t="shared" si="7"/>
        <v>7377172:11/16/2017</v>
      </c>
      <c r="C111" s="4" t="str">
        <f t="shared" si="12"/>
        <v>7377172:30897541</v>
      </c>
      <c r="D111" s="4" t="str">
        <f t="shared" si="9"/>
        <v>7377172:28856948</v>
      </c>
      <c r="E111" s="4" t="str">
        <f t="shared" si="10"/>
        <v>7377172:TEWS AIG, GRACE</v>
      </c>
      <c r="F111" s="4" t="str">
        <f t="shared" si="11"/>
        <v>7377172:FRENKEL, LUCIANA</v>
      </c>
      <c r="G111" s="122">
        <v>43055</v>
      </c>
      <c r="H111" s="122">
        <v>43055.790520833332</v>
      </c>
      <c r="I111" s="125">
        <v>9985160</v>
      </c>
      <c r="J111" s="4" t="s">
        <v>887</v>
      </c>
      <c r="K111" s="4" t="s">
        <v>38</v>
      </c>
      <c r="L111" s="129" t="s">
        <v>37</v>
      </c>
      <c r="P111" s="129" t="s">
        <v>886</v>
      </c>
      <c r="S111" s="123">
        <v>220106.91</v>
      </c>
      <c r="T111" s="123">
        <v>220106.91</v>
      </c>
      <c r="U111" s="122">
        <v>43055</v>
      </c>
      <c r="V111" s="122">
        <v>43055.790520833332</v>
      </c>
      <c r="W111" s="4" t="s">
        <v>27</v>
      </c>
      <c r="Y111" s="4" t="s">
        <v>885</v>
      </c>
      <c r="AB111" s="128">
        <v>7377172</v>
      </c>
      <c r="AC111" s="4" t="s">
        <v>1</v>
      </c>
      <c r="AD111" s="4" t="s">
        <v>3</v>
      </c>
      <c r="AF111" s="4" t="s">
        <v>22</v>
      </c>
      <c r="AG111" s="4" t="s">
        <v>34</v>
      </c>
      <c r="AH111" s="4" t="s">
        <v>20</v>
      </c>
      <c r="AK111" s="4" t="s">
        <v>33</v>
      </c>
      <c r="AL111" s="4" t="s">
        <v>20</v>
      </c>
      <c r="AM111" s="4" t="s">
        <v>33</v>
      </c>
      <c r="AS111" s="4" t="s">
        <v>32</v>
      </c>
      <c r="AU111" s="4" t="s">
        <v>31</v>
      </c>
      <c r="AZ111" s="4" t="s">
        <v>885</v>
      </c>
      <c r="BA111" s="4" t="s">
        <v>885</v>
      </c>
      <c r="BF111" s="4" t="s">
        <v>837</v>
      </c>
      <c r="BG111" s="4" t="s">
        <v>837</v>
      </c>
      <c r="BR111" s="4" t="s">
        <v>27</v>
      </c>
      <c r="BS111" s="4" t="s">
        <v>26</v>
      </c>
      <c r="BT111" s="4" t="s">
        <v>0</v>
      </c>
      <c r="BU111" s="4" t="s">
        <v>4</v>
      </c>
      <c r="BV111" s="4" t="s">
        <v>25</v>
      </c>
      <c r="BW111" s="4" t="s">
        <v>24</v>
      </c>
      <c r="BX111" s="128">
        <v>28856948</v>
      </c>
      <c r="BY111" s="4" t="s">
        <v>3</v>
      </c>
      <c r="CB111" s="4" t="s">
        <v>23</v>
      </c>
      <c r="CC111" s="4" t="s">
        <v>22</v>
      </c>
      <c r="CG111" s="4" t="s">
        <v>21</v>
      </c>
      <c r="CH111" s="4" t="s">
        <v>1</v>
      </c>
    </row>
    <row r="112" spans="1:86">
      <c r="A112" s="4" t="str">
        <f t="shared" si="6"/>
        <v>7515080:11,500,000</v>
      </c>
      <c r="B112" s="4" t="str">
        <f t="shared" si="7"/>
        <v>7515080:11/16/2017</v>
      </c>
      <c r="C112" s="4" t="str">
        <f t="shared" si="12"/>
        <v>7515080:PA1O</v>
      </c>
      <c r="D112" s="4" t="str">
        <f t="shared" si="9"/>
        <v>7515080:28857750</v>
      </c>
      <c r="E112" s="4" t="str">
        <f t="shared" si="10"/>
        <v>7515080:FRENKEL, LUCIANA</v>
      </c>
      <c r="F112" s="4" t="str">
        <f t="shared" si="11"/>
        <v>7515080:HOLMES, JOHN</v>
      </c>
      <c r="G112" s="122">
        <v>43055</v>
      </c>
      <c r="H112" s="122">
        <v>43055.856099537035</v>
      </c>
      <c r="I112" s="125">
        <v>9985266</v>
      </c>
      <c r="J112" s="4" t="s">
        <v>884</v>
      </c>
      <c r="K112" s="4" t="s">
        <v>38</v>
      </c>
      <c r="L112" s="129" t="s">
        <v>519</v>
      </c>
      <c r="P112" s="129" t="s">
        <v>883</v>
      </c>
      <c r="S112" s="123">
        <v>11500000</v>
      </c>
      <c r="T112" s="123">
        <v>11500000</v>
      </c>
      <c r="U112" s="122">
        <v>43055</v>
      </c>
      <c r="V112" s="122">
        <v>43055.856099537035</v>
      </c>
      <c r="W112" s="4" t="s">
        <v>756</v>
      </c>
      <c r="AB112" s="128">
        <v>7515080</v>
      </c>
      <c r="AC112" s="4" t="s">
        <v>1</v>
      </c>
      <c r="AD112" s="4" t="s">
        <v>3</v>
      </c>
      <c r="AE112" s="128">
        <v>6810034</v>
      </c>
      <c r="AF112" s="4" t="s">
        <v>22</v>
      </c>
      <c r="AG112" s="4" t="s">
        <v>34</v>
      </c>
      <c r="AH112" s="4" t="s">
        <v>20</v>
      </c>
      <c r="AK112" s="4" t="s">
        <v>33</v>
      </c>
      <c r="AL112" s="4" t="s">
        <v>20</v>
      </c>
      <c r="AM112" s="4" t="s">
        <v>33</v>
      </c>
      <c r="AS112" s="4" t="s">
        <v>73</v>
      </c>
      <c r="AU112" s="4" t="s">
        <v>32</v>
      </c>
      <c r="AY112" s="4" t="s">
        <v>72</v>
      </c>
      <c r="AZ112" s="4" t="s">
        <v>881</v>
      </c>
      <c r="BA112" s="4" t="s">
        <v>881</v>
      </c>
      <c r="BB112" s="4" t="s">
        <v>880</v>
      </c>
      <c r="BC112" s="4" t="s">
        <v>101</v>
      </c>
      <c r="BE112" s="4" t="s">
        <v>59</v>
      </c>
      <c r="BF112" s="4" t="s">
        <v>879</v>
      </c>
      <c r="BG112" s="4" t="s">
        <v>879</v>
      </c>
      <c r="BH112" s="4" t="s">
        <v>878</v>
      </c>
      <c r="BI112" s="4" t="s">
        <v>101</v>
      </c>
      <c r="BK112" s="4" t="s">
        <v>59</v>
      </c>
      <c r="BW112" s="4" t="s">
        <v>752</v>
      </c>
      <c r="BX112" s="128">
        <v>28857750</v>
      </c>
      <c r="CB112" s="4" t="s">
        <v>23</v>
      </c>
      <c r="CC112" s="4" t="s">
        <v>22</v>
      </c>
      <c r="CG112" s="4" t="s">
        <v>21</v>
      </c>
      <c r="CH112" s="4" t="s">
        <v>1</v>
      </c>
    </row>
    <row r="113" spans="1:87">
      <c r="A113" s="4" t="str">
        <f t="shared" si="6"/>
        <v>7515082:11,000,000</v>
      </c>
      <c r="B113" s="4" t="str">
        <f t="shared" si="7"/>
        <v>7515082:11/16/2017</v>
      </c>
      <c r="C113" s="4" t="str">
        <f t="shared" si="12"/>
        <v>7515082:PA1O</v>
      </c>
      <c r="D113" s="4" t="str">
        <f t="shared" si="9"/>
        <v>7515082:28857754</v>
      </c>
      <c r="E113" s="4" t="str">
        <f t="shared" si="10"/>
        <v>7515082:FRENKEL, LUCIANA</v>
      </c>
      <c r="F113" s="4" t="str">
        <f t="shared" si="11"/>
        <v>7515082:HOLMES, JOHN</v>
      </c>
      <c r="G113" s="122">
        <v>43055</v>
      </c>
      <c r="H113" s="122">
        <v>43055.856238425928</v>
      </c>
      <c r="I113" s="125">
        <v>9985271</v>
      </c>
      <c r="J113" s="4" t="s">
        <v>877</v>
      </c>
      <c r="K113" s="4" t="s">
        <v>38</v>
      </c>
      <c r="L113" s="129" t="s">
        <v>519</v>
      </c>
      <c r="P113" s="129" t="s">
        <v>805</v>
      </c>
      <c r="S113" s="123">
        <v>11000000</v>
      </c>
      <c r="T113" s="123">
        <v>11000000</v>
      </c>
      <c r="U113" s="122">
        <v>43055</v>
      </c>
      <c r="V113" s="122">
        <v>43055.856238425928</v>
      </c>
      <c r="W113" s="4" t="s">
        <v>756</v>
      </c>
      <c r="Y113" s="4" t="s">
        <v>804</v>
      </c>
      <c r="AB113" s="128">
        <v>7515082</v>
      </c>
      <c r="AC113" s="4" t="s">
        <v>1</v>
      </c>
      <c r="AD113" s="4" t="s">
        <v>3</v>
      </c>
      <c r="AE113" s="128">
        <v>6810028</v>
      </c>
      <c r="AF113" s="4" t="s">
        <v>22</v>
      </c>
      <c r="AG113" s="4" t="s">
        <v>34</v>
      </c>
      <c r="AH113" s="4" t="s">
        <v>20</v>
      </c>
      <c r="AK113" s="4" t="s">
        <v>33</v>
      </c>
      <c r="AL113" s="4" t="s">
        <v>20</v>
      </c>
      <c r="AM113" s="4" t="s">
        <v>33</v>
      </c>
      <c r="AS113" s="4" t="s">
        <v>73</v>
      </c>
      <c r="AU113" s="4" t="s">
        <v>32</v>
      </c>
      <c r="AY113" s="4" t="s">
        <v>72</v>
      </c>
      <c r="AZ113" s="4" t="s">
        <v>802</v>
      </c>
      <c r="BA113" s="4" t="s">
        <v>802</v>
      </c>
      <c r="BB113" s="4" t="s">
        <v>801</v>
      </c>
      <c r="BF113" s="4" t="s">
        <v>110</v>
      </c>
      <c r="BG113" s="4" t="s">
        <v>110</v>
      </c>
      <c r="BW113" s="4" t="s">
        <v>752</v>
      </c>
      <c r="BX113" s="128">
        <v>28857754</v>
      </c>
      <c r="CB113" s="4" t="s">
        <v>23</v>
      </c>
      <c r="CC113" s="4" t="s">
        <v>22</v>
      </c>
      <c r="CG113" s="4" t="s">
        <v>21</v>
      </c>
      <c r="CH113" s="4" t="s">
        <v>1</v>
      </c>
    </row>
    <row r="114" spans="1:87">
      <c r="A114" s="4" t="str">
        <f t="shared" si="6"/>
        <v>7498167:455,082,920</v>
      </c>
      <c r="B114" s="4" t="str">
        <f t="shared" si="7"/>
        <v>7498167:11/17/2017</v>
      </c>
      <c r="C114" s="4" t="str">
        <f t="shared" si="12"/>
        <v>7498167:41449320</v>
      </c>
      <c r="D114" s="4" t="str">
        <f t="shared" si="9"/>
        <v>7498167:28852471</v>
      </c>
      <c r="E114" s="4" t="str">
        <f t="shared" si="10"/>
        <v>7498167:CONWAY AIG, MARK</v>
      </c>
      <c r="F114" s="4" t="str">
        <f t="shared" si="11"/>
        <v>7498167:LITTLE AIG, GARETH</v>
      </c>
      <c r="G114" s="122">
        <v>43055</v>
      </c>
      <c r="H114" s="122">
        <v>43055.498518518521</v>
      </c>
      <c r="I114" s="125">
        <v>9969905</v>
      </c>
      <c r="J114" s="4" t="s">
        <v>407</v>
      </c>
      <c r="K114" s="4" t="s">
        <v>38</v>
      </c>
      <c r="L114" s="129" t="s">
        <v>406</v>
      </c>
      <c r="P114" s="129" t="s">
        <v>15</v>
      </c>
      <c r="S114" s="123">
        <v>455082920</v>
      </c>
      <c r="T114" s="123">
        <v>4032034.6712000002</v>
      </c>
      <c r="U114" s="122">
        <v>43056</v>
      </c>
      <c r="V114" s="122">
        <v>43055.498518518521</v>
      </c>
      <c r="W114" s="4" t="s">
        <v>405</v>
      </c>
      <c r="AB114" s="128">
        <v>7498167</v>
      </c>
      <c r="AC114" s="4" t="s">
        <v>1</v>
      </c>
      <c r="AD114" s="4" t="s">
        <v>11</v>
      </c>
      <c r="AF114" s="4" t="s">
        <v>23</v>
      </c>
      <c r="AG114" s="4" t="s">
        <v>64</v>
      </c>
      <c r="AH114" s="4" t="s">
        <v>20</v>
      </c>
      <c r="AK114" s="4" t="s">
        <v>33</v>
      </c>
      <c r="AL114" s="4" t="s">
        <v>48</v>
      </c>
      <c r="AM114" s="4" t="s">
        <v>33</v>
      </c>
      <c r="AS114" s="4" t="s">
        <v>296</v>
      </c>
      <c r="AU114" s="4" t="s">
        <v>295</v>
      </c>
      <c r="AZ114" s="4" t="s">
        <v>61</v>
      </c>
      <c r="BA114" s="4" t="s">
        <v>61</v>
      </c>
      <c r="BC114" s="4" t="s">
        <v>60</v>
      </c>
      <c r="BE114" s="4" t="s">
        <v>59</v>
      </c>
      <c r="BF114" s="4" t="s">
        <v>58</v>
      </c>
      <c r="BG114" s="4" t="s">
        <v>58</v>
      </c>
      <c r="BH114" s="4" t="s">
        <v>57</v>
      </c>
      <c r="BI114" s="4" t="s">
        <v>56</v>
      </c>
      <c r="BK114" s="4" t="s">
        <v>55</v>
      </c>
      <c r="BR114" s="4" t="s">
        <v>404</v>
      </c>
      <c r="BS114" s="4" t="s">
        <v>374</v>
      </c>
      <c r="BT114" s="4" t="s">
        <v>403</v>
      </c>
      <c r="BU114" s="4" t="s">
        <v>402</v>
      </c>
      <c r="BV114" s="4" t="s">
        <v>165</v>
      </c>
      <c r="BW114" s="4" t="s">
        <v>401</v>
      </c>
      <c r="BX114" s="128">
        <v>28852471</v>
      </c>
      <c r="BY114" s="4" t="s">
        <v>11</v>
      </c>
      <c r="CB114" s="4" t="s">
        <v>22</v>
      </c>
      <c r="CC114" s="4" t="s">
        <v>22</v>
      </c>
      <c r="CG114" s="4" t="s">
        <v>21</v>
      </c>
      <c r="CH114" s="4" t="s">
        <v>1</v>
      </c>
    </row>
    <row r="115" spans="1:87">
      <c r="A115" s="4" t="str">
        <f t="shared" si="6"/>
        <v>7498181:4,000,000</v>
      </c>
      <c r="B115" s="4" t="str">
        <f t="shared" si="7"/>
        <v>7498181:11/17/2017</v>
      </c>
      <c r="C115" s="4" t="str">
        <f t="shared" si="12"/>
        <v>7498181:30897541</v>
      </c>
      <c r="D115" s="4" t="str">
        <f t="shared" si="9"/>
        <v>7498181:28852497</v>
      </c>
      <c r="E115" s="4" t="str">
        <f t="shared" si="10"/>
        <v>7498181:CONWAY AIG, MARK</v>
      </c>
      <c r="F115" s="4" t="str">
        <f t="shared" si="11"/>
        <v>7498181:LITTLE AIG, GARETH</v>
      </c>
      <c r="G115" s="138">
        <v>43055</v>
      </c>
      <c r="H115" s="138">
        <v>43055.499016203707</v>
      </c>
      <c r="I115" s="139">
        <v>9969907</v>
      </c>
      <c r="J115" s="140" t="s">
        <v>400</v>
      </c>
      <c r="K115" s="140" t="s">
        <v>38</v>
      </c>
      <c r="L115" s="141" t="s">
        <v>37</v>
      </c>
      <c r="M115" s="140"/>
      <c r="N115" s="140"/>
      <c r="O115" s="140"/>
      <c r="P115" s="141" t="s">
        <v>399</v>
      </c>
      <c r="Q115" s="140"/>
      <c r="R115" s="140"/>
      <c r="S115" s="142">
        <v>4000000</v>
      </c>
      <c r="T115" s="142">
        <v>4000000</v>
      </c>
      <c r="U115" s="138">
        <v>43056</v>
      </c>
      <c r="V115" s="138">
        <v>43055.499016203707</v>
      </c>
      <c r="W115" s="140"/>
      <c r="X115" s="140"/>
      <c r="Y115" s="140" t="s">
        <v>398</v>
      </c>
      <c r="Z115" s="140"/>
      <c r="AA115" s="140"/>
      <c r="AB115" s="143">
        <v>7498181</v>
      </c>
      <c r="AC115" s="140" t="s">
        <v>1</v>
      </c>
      <c r="AD115" s="140" t="s">
        <v>3</v>
      </c>
      <c r="AE115" s="140"/>
      <c r="AF115" s="140" t="s">
        <v>23</v>
      </c>
      <c r="AG115" s="140" t="s">
        <v>34</v>
      </c>
      <c r="AH115" s="140" t="s">
        <v>394</v>
      </c>
      <c r="AI115" s="140" t="s">
        <v>393</v>
      </c>
      <c r="AJ115" s="140" t="s">
        <v>392</v>
      </c>
      <c r="AK115" s="140" t="s">
        <v>33</v>
      </c>
      <c r="AL115" s="140" t="s">
        <v>20</v>
      </c>
      <c r="AM115" s="140" t="s">
        <v>33</v>
      </c>
      <c r="AN115" s="140"/>
      <c r="AO115" s="140"/>
      <c r="AP115" s="140"/>
      <c r="AQ115" s="140"/>
      <c r="AR115" s="140"/>
      <c r="AS115" s="140" t="s">
        <v>296</v>
      </c>
      <c r="AT115" s="140"/>
      <c r="AU115" s="140" t="s">
        <v>295</v>
      </c>
      <c r="AV115" s="140"/>
      <c r="AW115" s="140"/>
      <c r="AX115" s="140"/>
      <c r="AY115" s="140"/>
      <c r="AZ115" s="140" t="s">
        <v>391</v>
      </c>
      <c r="BA115" s="140" t="s">
        <v>391</v>
      </c>
      <c r="BB115" s="140" t="s">
        <v>397</v>
      </c>
      <c r="BC115" s="140"/>
      <c r="BD115" s="140"/>
      <c r="BE115" s="140"/>
      <c r="BF115" s="140" t="s">
        <v>390</v>
      </c>
      <c r="BG115" s="140" t="s">
        <v>390</v>
      </c>
      <c r="BH115" s="140" t="s">
        <v>389</v>
      </c>
      <c r="BI115" s="140" t="s">
        <v>184</v>
      </c>
      <c r="BJ115" s="140"/>
      <c r="BK115" s="140" t="s">
        <v>183</v>
      </c>
      <c r="BL115" s="140" t="s">
        <v>388</v>
      </c>
      <c r="BM115" s="140" t="s">
        <v>388</v>
      </c>
      <c r="BN115" s="140" t="s">
        <v>387</v>
      </c>
      <c r="BO115" s="140" t="s">
        <v>101</v>
      </c>
      <c r="BP115" s="140"/>
      <c r="BQ115" s="140" t="s">
        <v>59</v>
      </c>
      <c r="BR115" s="140" t="s">
        <v>27</v>
      </c>
      <c r="BS115" s="140" t="s">
        <v>26</v>
      </c>
      <c r="BT115" s="140" t="s">
        <v>0</v>
      </c>
      <c r="BU115" s="140" t="s">
        <v>4</v>
      </c>
      <c r="BV115" s="140" t="s">
        <v>25</v>
      </c>
      <c r="BW115" s="140" t="s">
        <v>24</v>
      </c>
      <c r="BX115" s="143">
        <v>28852497</v>
      </c>
      <c r="BY115" s="140" t="s">
        <v>3</v>
      </c>
      <c r="BZ115" s="140"/>
      <c r="CA115" s="140"/>
      <c r="CB115" s="140" t="s">
        <v>23</v>
      </c>
      <c r="CC115" s="140" t="s">
        <v>22</v>
      </c>
      <c r="CD115" s="140"/>
      <c r="CE115" s="140"/>
      <c r="CF115" s="140"/>
      <c r="CG115" s="140" t="s">
        <v>21</v>
      </c>
      <c r="CH115" s="140" t="s">
        <v>1</v>
      </c>
      <c r="CI115" s="140"/>
    </row>
    <row r="116" spans="1:87">
      <c r="A116" s="4" t="str">
        <f t="shared" si="6"/>
        <v>7514084:4,000,000</v>
      </c>
      <c r="B116" s="4" t="str">
        <f t="shared" si="7"/>
        <v>7514084:11/17/2017</v>
      </c>
      <c r="C116" s="4" t="str">
        <f t="shared" si="12"/>
        <v>7514084:11863096</v>
      </c>
      <c r="D116" s="4" t="str">
        <f t="shared" si="9"/>
        <v>7514084:28852530</v>
      </c>
      <c r="E116" s="4" t="str">
        <f t="shared" si="10"/>
        <v>7514084:PAYNE AIG, LISA</v>
      </c>
      <c r="F116" s="4" t="str">
        <f t="shared" si="11"/>
        <v>7514084:SOLIDA AIG, LUCA</v>
      </c>
      <c r="G116" s="122">
        <v>43055</v>
      </c>
      <c r="H116" s="122">
        <v>43055.501701388886</v>
      </c>
      <c r="I116" s="125">
        <v>9969908</v>
      </c>
      <c r="J116" s="4" t="s">
        <v>281</v>
      </c>
      <c r="K116" s="4" t="s">
        <v>38</v>
      </c>
      <c r="L116" s="129" t="s">
        <v>280</v>
      </c>
      <c r="P116" s="129" t="s">
        <v>279</v>
      </c>
      <c r="S116" s="123">
        <v>4000000</v>
      </c>
      <c r="T116" s="123">
        <v>3034400</v>
      </c>
      <c r="U116" s="122">
        <v>43056</v>
      </c>
      <c r="V116" s="122">
        <v>43055.501701388886</v>
      </c>
      <c r="W116" s="4" t="s">
        <v>169</v>
      </c>
      <c r="AB116" s="128">
        <v>7514084</v>
      </c>
      <c r="AC116" s="4" t="s">
        <v>1</v>
      </c>
      <c r="AD116" s="4" t="s">
        <v>6</v>
      </c>
      <c r="AE116" s="128">
        <v>6809385</v>
      </c>
      <c r="AF116" s="4" t="s">
        <v>22</v>
      </c>
      <c r="AG116" s="4" t="s">
        <v>34</v>
      </c>
      <c r="AH116" s="4" t="s">
        <v>20</v>
      </c>
      <c r="AK116" s="4" t="s">
        <v>33</v>
      </c>
      <c r="AL116" s="4" t="s">
        <v>20</v>
      </c>
      <c r="AM116" s="4" t="s">
        <v>33</v>
      </c>
      <c r="AS116" s="4" t="s">
        <v>173</v>
      </c>
      <c r="AU116" s="4" t="s">
        <v>172</v>
      </c>
      <c r="AY116" s="4" t="s">
        <v>72</v>
      </c>
      <c r="AZ116" s="4" t="s">
        <v>188</v>
      </c>
      <c r="BA116" s="4" t="s">
        <v>188</v>
      </c>
      <c r="BB116" s="4" t="s">
        <v>187</v>
      </c>
      <c r="BC116" s="4" t="s">
        <v>184</v>
      </c>
      <c r="BE116" s="4" t="s">
        <v>183</v>
      </c>
      <c r="BF116" s="4" t="s">
        <v>277</v>
      </c>
      <c r="BG116" s="4" t="s">
        <v>277</v>
      </c>
      <c r="BH116" s="4" t="s">
        <v>276</v>
      </c>
      <c r="BI116" s="4" t="s">
        <v>275</v>
      </c>
      <c r="BK116" s="4" t="s">
        <v>274</v>
      </c>
      <c r="BR116" s="4" t="s">
        <v>169</v>
      </c>
      <c r="BS116" s="4" t="s">
        <v>168</v>
      </c>
      <c r="BT116" s="4" t="s">
        <v>167</v>
      </c>
      <c r="BU116" s="4" t="s">
        <v>166</v>
      </c>
      <c r="BV116" s="4" t="s">
        <v>165</v>
      </c>
      <c r="BW116" s="4" t="s">
        <v>164</v>
      </c>
      <c r="BX116" s="128">
        <v>28852530</v>
      </c>
      <c r="BY116" s="4" t="s">
        <v>6</v>
      </c>
      <c r="CB116" s="4" t="s">
        <v>23</v>
      </c>
      <c r="CC116" s="4" t="s">
        <v>22</v>
      </c>
      <c r="CG116" s="4" t="s">
        <v>21</v>
      </c>
      <c r="CH116" s="4" t="s">
        <v>1</v>
      </c>
    </row>
    <row r="117" spans="1:87">
      <c r="A117" s="4" t="str">
        <f t="shared" si="6"/>
        <v>7511461:21,037</v>
      </c>
      <c r="B117" s="4" t="str">
        <f t="shared" si="7"/>
        <v>7511461:11/17/2017</v>
      </c>
      <c r="C117" s="4" t="str">
        <f t="shared" si="12"/>
        <v>7511461:13498840</v>
      </c>
      <c r="D117" s="4" t="str">
        <f t="shared" si="9"/>
        <v>7511461:28857579</v>
      </c>
      <c r="E117" s="4" t="str">
        <f t="shared" si="10"/>
        <v>7511461:ENG, KEITH</v>
      </c>
      <c r="F117" s="4" t="str">
        <f t="shared" si="11"/>
        <v>7511461:STEENHUISEN AIG, ERIC</v>
      </c>
      <c r="G117" s="122">
        <v>43055</v>
      </c>
      <c r="H117" s="122">
        <v>43055.83766203704</v>
      </c>
      <c r="I117" s="125">
        <v>9985246</v>
      </c>
      <c r="J117" s="4" t="s">
        <v>875</v>
      </c>
      <c r="K117" s="4" t="s">
        <v>38</v>
      </c>
      <c r="L117" s="129" t="s">
        <v>570</v>
      </c>
      <c r="P117" s="129" t="s">
        <v>874</v>
      </c>
      <c r="Q117" s="4" t="s">
        <v>865</v>
      </c>
      <c r="S117" s="123">
        <v>21036.5</v>
      </c>
      <c r="T117" s="123">
        <v>21191.118275000001</v>
      </c>
      <c r="U117" s="122">
        <v>43056</v>
      </c>
      <c r="V117" s="122">
        <v>43055.83766203704</v>
      </c>
      <c r="Y117" s="4" t="s">
        <v>872</v>
      </c>
      <c r="AB117" s="128">
        <v>7511461</v>
      </c>
      <c r="AC117" s="4" t="s">
        <v>1</v>
      </c>
      <c r="AD117" s="4" t="s">
        <v>827</v>
      </c>
      <c r="AF117" s="4" t="s">
        <v>23</v>
      </c>
      <c r="AG117" s="4" t="s">
        <v>34</v>
      </c>
      <c r="AH117" s="4" t="s">
        <v>20</v>
      </c>
      <c r="AK117" s="4" t="s">
        <v>33</v>
      </c>
      <c r="AL117" s="4" t="s">
        <v>48</v>
      </c>
      <c r="AM117" s="4" t="s">
        <v>33</v>
      </c>
      <c r="AS117" s="4" t="s">
        <v>63</v>
      </c>
      <c r="AU117" s="4" t="s">
        <v>121</v>
      </c>
      <c r="AX117" s="4" t="s">
        <v>873</v>
      </c>
      <c r="AY117" s="4" t="s">
        <v>62</v>
      </c>
      <c r="AZ117" s="4" t="s">
        <v>872</v>
      </c>
      <c r="BA117" s="4" t="s">
        <v>872</v>
      </c>
      <c r="BF117" s="4" t="s">
        <v>871</v>
      </c>
      <c r="BG117" s="4" t="s">
        <v>871</v>
      </c>
      <c r="BH117" s="4" t="s">
        <v>870</v>
      </c>
      <c r="BI117" s="4" t="s">
        <v>869</v>
      </c>
      <c r="BK117" s="4" t="s">
        <v>868</v>
      </c>
      <c r="BR117" s="4" t="s">
        <v>860</v>
      </c>
      <c r="BS117" s="4" t="s">
        <v>374</v>
      </c>
      <c r="BT117" s="4" t="s">
        <v>382</v>
      </c>
      <c r="BU117" s="4" t="s">
        <v>4</v>
      </c>
      <c r="BV117" s="4" t="s">
        <v>165</v>
      </c>
      <c r="BW117" s="4" t="s">
        <v>859</v>
      </c>
      <c r="BX117" s="128">
        <v>28857579</v>
      </c>
      <c r="BY117" s="4" t="s">
        <v>827</v>
      </c>
      <c r="CB117" s="4" t="s">
        <v>22</v>
      </c>
      <c r="CC117" s="4" t="s">
        <v>23</v>
      </c>
      <c r="CF117" s="123">
        <v>104383</v>
      </c>
      <c r="CG117" s="4" t="s">
        <v>21</v>
      </c>
      <c r="CH117" s="4" t="s">
        <v>1</v>
      </c>
    </row>
    <row r="118" spans="1:87">
      <c r="A118" s="4" t="str">
        <f t="shared" si="6"/>
        <v>7514076:531,250</v>
      </c>
      <c r="B118" s="4" t="str">
        <f t="shared" si="7"/>
        <v>7514076:11/16/2017</v>
      </c>
      <c r="C118" s="4" t="str">
        <f t="shared" si="12"/>
        <v>7514076:110028400</v>
      </c>
      <c r="D118" s="4" t="str">
        <f t="shared" si="9"/>
        <v>7514076:28852396</v>
      </c>
      <c r="E118" s="4" t="str">
        <f t="shared" si="10"/>
        <v>7514076:CONWAY AIG, MARK</v>
      </c>
      <c r="F118" s="4" t="str">
        <f t="shared" si="11"/>
        <v>7514076:LITTLE AIG, GARETH</v>
      </c>
      <c r="G118" s="122">
        <v>43055</v>
      </c>
      <c r="H118" s="122">
        <v>43055.489641203705</v>
      </c>
      <c r="I118" s="125">
        <v>9969901</v>
      </c>
      <c r="J118" s="4" t="s">
        <v>298</v>
      </c>
      <c r="K118" s="4" t="s">
        <v>38</v>
      </c>
      <c r="L118" s="129" t="s">
        <v>297</v>
      </c>
      <c r="P118" s="129" t="s">
        <v>157</v>
      </c>
      <c r="S118" s="123">
        <v>531250</v>
      </c>
      <c r="T118" s="123">
        <v>531250</v>
      </c>
      <c r="U118" s="122">
        <v>43055</v>
      </c>
      <c r="V118" s="122">
        <v>43055.489641203705</v>
      </c>
      <c r="W118" s="4" t="s">
        <v>156</v>
      </c>
      <c r="Y118" s="4" t="s">
        <v>156</v>
      </c>
      <c r="AB118" s="128">
        <v>7514076</v>
      </c>
      <c r="AC118" s="4" t="s">
        <v>1</v>
      </c>
      <c r="AD118" s="4" t="s">
        <v>3</v>
      </c>
      <c r="AF118" s="4" t="s">
        <v>23</v>
      </c>
      <c r="AG118" s="4" t="s">
        <v>64</v>
      </c>
      <c r="AH118" s="4" t="s">
        <v>20</v>
      </c>
      <c r="AK118" s="4" t="s">
        <v>33</v>
      </c>
      <c r="AL118" s="4" t="s">
        <v>20</v>
      </c>
      <c r="AM118" s="4" t="s">
        <v>33</v>
      </c>
      <c r="AS118" s="4" t="s">
        <v>296</v>
      </c>
      <c r="AU118" s="4" t="s">
        <v>295</v>
      </c>
      <c r="AZ118" s="4" t="s">
        <v>156</v>
      </c>
      <c r="BA118" s="4" t="s">
        <v>156</v>
      </c>
      <c r="BF118" s="4" t="s">
        <v>103</v>
      </c>
      <c r="BG118" s="4" t="s">
        <v>103</v>
      </c>
      <c r="BH118" s="4" t="s">
        <v>102</v>
      </c>
      <c r="BI118" s="4" t="s">
        <v>101</v>
      </c>
      <c r="BK118" s="4" t="s">
        <v>59</v>
      </c>
      <c r="BR118" s="4" t="s">
        <v>156</v>
      </c>
      <c r="BS118" s="4" t="s">
        <v>26</v>
      </c>
      <c r="BT118" s="4" t="s">
        <v>0</v>
      </c>
      <c r="BU118" s="4" t="s">
        <v>4</v>
      </c>
      <c r="BV118" s="4" t="s">
        <v>25</v>
      </c>
      <c r="BW118" s="4" t="s">
        <v>155</v>
      </c>
      <c r="BX118" s="128">
        <v>28852396</v>
      </c>
      <c r="BY118" s="4" t="s">
        <v>3</v>
      </c>
      <c r="CB118" s="4" t="s">
        <v>23</v>
      </c>
      <c r="CC118" s="4" t="s">
        <v>22</v>
      </c>
      <c r="CG118" s="4" t="s">
        <v>21</v>
      </c>
      <c r="CH118" s="4" t="s">
        <v>1</v>
      </c>
    </row>
    <row r="119" spans="1:87">
      <c r="A119" s="4" t="str">
        <f t="shared" si="6"/>
        <v>7511462:39,491</v>
      </c>
      <c r="B119" s="4" t="str">
        <f t="shared" si="7"/>
        <v>7511462:11/17/2017</v>
      </c>
      <c r="C119" s="4" t="str">
        <f t="shared" si="12"/>
        <v>7511462:193946ZAR671201</v>
      </c>
      <c r="D119" s="4" t="str">
        <f t="shared" si="9"/>
        <v>7511462:28857609</v>
      </c>
      <c r="E119" s="4" t="str">
        <f t="shared" si="10"/>
        <v>7511462:ENG, KEITH</v>
      </c>
      <c r="F119" s="4" t="str">
        <f t="shared" si="11"/>
        <v>7511462:STEENHUISEN AIG, ERIC</v>
      </c>
      <c r="G119" s="122">
        <v>43055</v>
      </c>
      <c r="H119" s="122">
        <v>43055.838402777779</v>
      </c>
      <c r="I119" s="125">
        <v>9985262</v>
      </c>
      <c r="J119" s="4" t="s">
        <v>867</v>
      </c>
      <c r="K119" s="4" t="s">
        <v>38</v>
      </c>
      <c r="L119" s="129" t="s">
        <v>568</v>
      </c>
      <c r="P119" s="129" t="s">
        <v>866</v>
      </c>
      <c r="Q119" s="4" t="s">
        <v>865</v>
      </c>
      <c r="S119" s="123">
        <v>39491</v>
      </c>
      <c r="T119" s="123">
        <v>2783.3256799999999</v>
      </c>
      <c r="U119" s="122">
        <v>43056</v>
      </c>
      <c r="V119" s="122">
        <v>43055.838402777779</v>
      </c>
      <c r="Y119" s="4" t="s">
        <v>863</v>
      </c>
      <c r="AB119" s="128">
        <v>7511462</v>
      </c>
      <c r="AC119" s="4" t="s">
        <v>1</v>
      </c>
      <c r="AD119" s="4" t="s">
        <v>842</v>
      </c>
      <c r="AF119" s="4" t="s">
        <v>23</v>
      </c>
      <c r="AG119" s="4" t="s">
        <v>34</v>
      </c>
      <c r="AH119" s="4" t="s">
        <v>20</v>
      </c>
      <c r="AK119" s="4" t="s">
        <v>33</v>
      </c>
      <c r="AL119" s="4" t="s">
        <v>48</v>
      </c>
      <c r="AM119" s="4" t="s">
        <v>33</v>
      </c>
      <c r="AS119" s="4" t="s">
        <v>63</v>
      </c>
      <c r="AU119" s="4" t="s">
        <v>121</v>
      </c>
      <c r="AX119" s="4" t="s">
        <v>864</v>
      </c>
      <c r="AY119" s="4" t="s">
        <v>62</v>
      </c>
      <c r="AZ119" s="4" t="s">
        <v>863</v>
      </c>
      <c r="BA119" s="4" t="s">
        <v>863</v>
      </c>
      <c r="BF119" s="4" t="s">
        <v>862</v>
      </c>
      <c r="BG119" s="4" t="s">
        <v>862</v>
      </c>
      <c r="BH119" s="4" t="s">
        <v>861</v>
      </c>
      <c r="BI119" s="4" t="s">
        <v>844</v>
      </c>
      <c r="BK119" s="4" t="s">
        <v>843</v>
      </c>
      <c r="BR119" s="4" t="s">
        <v>860</v>
      </c>
      <c r="BS119" s="4" t="s">
        <v>374</v>
      </c>
      <c r="BT119" s="4" t="s">
        <v>382</v>
      </c>
      <c r="BU119" s="4" t="s">
        <v>4</v>
      </c>
      <c r="BV119" s="4" t="s">
        <v>165</v>
      </c>
      <c r="BW119" s="4" t="s">
        <v>859</v>
      </c>
      <c r="BX119" s="128">
        <v>28857609</v>
      </c>
      <c r="BY119" s="4" t="s">
        <v>842</v>
      </c>
      <c r="CB119" s="4" t="s">
        <v>22</v>
      </c>
      <c r="CC119" s="4" t="s">
        <v>23</v>
      </c>
      <c r="CF119" s="123">
        <v>104394</v>
      </c>
      <c r="CG119" s="4" t="s">
        <v>21</v>
      </c>
      <c r="CH119" s="4" t="s">
        <v>1</v>
      </c>
    </row>
    <row r="120" spans="1:87">
      <c r="A120" s="4" t="str">
        <f t="shared" si="6"/>
        <v>7512499:1,944,812</v>
      </c>
      <c r="B120" s="4" t="str">
        <f t="shared" si="7"/>
        <v>7512499:11/17/2017</v>
      </c>
      <c r="C120" s="4" t="str">
        <f t="shared" si="12"/>
        <v>7512499:3779</v>
      </c>
      <c r="D120" s="4" t="str">
        <f t="shared" si="9"/>
        <v>7512499:28857597</v>
      </c>
      <c r="E120" s="4" t="str">
        <f t="shared" si="10"/>
        <v>7512499:ENG, KEITH</v>
      </c>
      <c r="F120" s="4" t="str">
        <f t="shared" si="11"/>
        <v>7512499:STEENHUISEN AIG, ERIC</v>
      </c>
      <c r="G120" s="122">
        <v>43055</v>
      </c>
      <c r="H120" s="122">
        <v>43055.838055555556</v>
      </c>
      <c r="I120" s="125">
        <v>9985254</v>
      </c>
      <c r="J120" s="4" t="s">
        <v>858</v>
      </c>
      <c r="K120" s="4" t="s">
        <v>38</v>
      </c>
      <c r="L120" s="129" t="s">
        <v>15</v>
      </c>
      <c r="P120" s="129" t="s">
        <v>857</v>
      </c>
      <c r="Q120" s="4" t="s">
        <v>792</v>
      </c>
      <c r="S120" s="123">
        <v>1944812</v>
      </c>
      <c r="T120" s="123">
        <v>17231.034319999999</v>
      </c>
      <c r="U120" s="122">
        <v>43056</v>
      </c>
      <c r="V120" s="122">
        <v>43055.838055555556</v>
      </c>
      <c r="W120" s="4" t="s">
        <v>27</v>
      </c>
      <c r="Y120" s="4" t="s">
        <v>856</v>
      </c>
      <c r="AB120" s="128">
        <v>7512499</v>
      </c>
      <c r="AC120" s="4" t="s">
        <v>1</v>
      </c>
      <c r="AD120" s="4" t="s">
        <v>11</v>
      </c>
      <c r="AF120" s="4" t="s">
        <v>23</v>
      </c>
      <c r="AG120" s="4" t="s">
        <v>34</v>
      </c>
      <c r="AH120" s="4" t="s">
        <v>20</v>
      </c>
      <c r="AK120" s="4" t="s">
        <v>33</v>
      </c>
      <c r="AL120" s="4" t="s">
        <v>20</v>
      </c>
      <c r="AM120" s="4" t="s">
        <v>33</v>
      </c>
      <c r="AS120" s="4" t="s">
        <v>63</v>
      </c>
      <c r="AU120" s="4" t="s">
        <v>121</v>
      </c>
      <c r="AY120" s="4" t="s">
        <v>62</v>
      </c>
      <c r="AZ120" s="4" t="s">
        <v>855</v>
      </c>
      <c r="BA120" s="4" t="s">
        <v>855</v>
      </c>
      <c r="BF120" s="4" t="s">
        <v>58</v>
      </c>
      <c r="BG120" s="4" t="s">
        <v>58</v>
      </c>
      <c r="BH120" s="4" t="s">
        <v>57</v>
      </c>
      <c r="BI120" s="4" t="s">
        <v>56</v>
      </c>
      <c r="BK120" s="4" t="s">
        <v>55</v>
      </c>
      <c r="BR120" s="4" t="s">
        <v>786</v>
      </c>
      <c r="BS120" s="4" t="s">
        <v>374</v>
      </c>
      <c r="BT120" s="4" t="s">
        <v>382</v>
      </c>
      <c r="BU120" s="4" t="s">
        <v>381</v>
      </c>
      <c r="BV120" s="4" t="s">
        <v>165</v>
      </c>
      <c r="BW120" s="4" t="s">
        <v>785</v>
      </c>
      <c r="BX120" s="128">
        <v>28857597</v>
      </c>
      <c r="BY120" s="4" t="s">
        <v>11</v>
      </c>
      <c r="CB120" s="4" t="s">
        <v>23</v>
      </c>
      <c r="CC120" s="4" t="s">
        <v>23</v>
      </c>
      <c r="CF120" s="123">
        <v>104389</v>
      </c>
      <c r="CG120" s="4" t="s">
        <v>21</v>
      </c>
      <c r="CH120" s="4" t="s">
        <v>1</v>
      </c>
    </row>
    <row r="121" spans="1:87">
      <c r="A121" s="4" t="str">
        <f t="shared" si="6"/>
        <v>7511420:3,921</v>
      </c>
      <c r="B121" s="4" t="str">
        <f t="shared" si="7"/>
        <v>7511420:11/17/2017</v>
      </c>
      <c r="C121" s="4" t="str">
        <f t="shared" si="12"/>
        <v>7511420:921163AUD00001</v>
      </c>
      <c r="D121" s="4" t="str">
        <f t="shared" si="9"/>
        <v>7511420:28857603</v>
      </c>
      <c r="E121" s="4" t="str">
        <f t="shared" si="10"/>
        <v>7511420:ENG, KEITH</v>
      </c>
      <c r="F121" s="4" t="str">
        <f t="shared" si="11"/>
        <v>7511420:STEENHUISEN AIG, ERIC</v>
      </c>
      <c r="G121" s="122">
        <v>43055</v>
      </c>
      <c r="H121" s="122">
        <v>43055.838252314818</v>
      </c>
      <c r="I121" s="125">
        <v>9985258</v>
      </c>
      <c r="J121" s="4" t="s">
        <v>854</v>
      </c>
      <c r="K121" s="4" t="s">
        <v>38</v>
      </c>
      <c r="L121" s="129" t="s">
        <v>578</v>
      </c>
      <c r="P121" s="129" t="s">
        <v>853</v>
      </c>
      <c r="Q121" s="4" t="s">
        <v>852</v>
      </c>
      <c r="S121" s="123">
        <v>3920.77</v>
      </c>
      <c r="T121" s="123">
        <v>2975.4723530000001</v>
      </c>
      <c r="U121" s="122">
        <v>43056</v>
      </c>
      <c r="V121" s="122">
        <v>43055.838252314818</v>
      </c>
      <c r="Y121" s="4" t="s">
        <v>851</v>
      </c>
      <c r="AB121" s="128">
        <v>7511420</v>
      </c>
      <c r="AC121" s="4" t="s">
        <v>1</v>
      </c>
      <c r="AD121" s="4" t="s">
        <v>6</v>
      </c>
      <c r="AF121" s="4" t="s">
        <v>23</v>
      </c>
      <c r="AG121" s="4" t="s">
        <v>34</v>
      </c>
      <c r="AH121" s="4" t="s">
        <v>20</v>
      </c>
      <c r="AK121" s="4" t="s">
        <v>33</v>
      </c>
      <c r="AL121" s="4" t="s">
        <v>48</v>
      </c>
      <c r="AM121" s="4" t="s">
        <v>33</v>
      </c>
      <c r="AS121" s="4" t="s">
        <v>63</v>
      </c>
      <c r="AU121" s="4" t="s">
        <v>121</v>
      </c>
      <c r="AY121" s="4" t="s">
        <v>62</v>
      </c>
      <c r="AZ121" s="4" t="s">
        <v>851</v>
      </c>
      <c r="BA121" s="4" t="s">
        <v>851</v>
      </c>
      <c r="BF121" s="4" t="s">
        <v>850</v>
      </c>
      <c r="BG121" s="4" t="s">
        <v>850</v>
      </c>
      <c r="BH121" s="4" t="s">
        <v>849</v>
      </c>
      <c r="BI121" s="4" t="s">
        <v>848</v>
      </c>
      <c r="BK121" s="4" t="s">
        <v>274</v>
      </c>
      <c r="BR121" s="4" t="s">
        <v>236</v>
      </c>
      <c r="BS121" s="4" t="s">
        <v>235</v>
      </c>
      <c r="BT121" s="4" t="s">
        <v>0</v>
      </c>
      <c r="BU121" s="4" t="s">
        <v>4</v>
      </c>
      <c r="BV121" s="4" t="s">
        <v>234</v>
      </c>
      <c r="BW121" s="4" t="s">
        <v>233</v>
      </c>
      <c r="BX121" s="128">
        <v>28857603</v>
      </c>
      <c r="BY121" s="4" t="s">
        <v>6</v>
      </c>
      <c r="CB121" s="4" t="s">
        <v>22</v>
      </c>
      <c r="CC121" s="4" t="s">
        <v>22</v>
      </c>
      <c r="CF121" s="123">
        <v>104391</v>
      </c>
      <c r="CG121" s="4" t="s">
        <v>21</v>
      </c>
      <c r="CH121" s="4" t="s">
        <v>1</v>
      </c>
    </row>
    <row r="122" spans="1:87">
      <c r="A122" s="4" t="str">
        <f t="shared" si="6"/>
        <v>7511449:39,491</v>
      </c>
      <c r="B122" s="4" t="str">
        <f t="shared" si="7"/>
        <v>7511449:11/17/2017</v>
      </c>
      <c r="C122" s="4" t="str">
        <f t="shared" si="12"/>
        <v>7511449:8033896361</v>
      </c>
      <c r="D122" s="4" t="str">
        <f t="shared" si="9"/>
        <v>7511449:28857608</v>
      </c>
      <c r="E122" s="4" t="str">
        <f t="shared" si="10"/>
        <v>7511449:ENG, KEITH</v>
      </c>
      <c r="F122" s="4" t="str">
        <f t="shared" si="11"/>
        <v>7511449:STEENHUISEN AIG, ERIC</v>
      </c>
      <c r="G122" s="122">
        <v>43055</v>
      </c>
      <c r="H122" s="122">
        <v>43055.838368055556</v>
      </c>
      <c r="I122" s="125">
        <v>9985261</v>
      </c>
      <c r="J122" s="4" t="s">
        <v>847</v>
      </c>
      <c r="K122" s="4" t="s">
        <v>38</v>
      </c>
      <c r="L122" s="129" t="s">
        <v>572</v>
      </c>
      <c r="P122" s="129" t="s">
        <v>568</v>
      </c>
      <c r="S122" s="123">
        <v>39491</v>
      </c>
      <c r="T122" s="123">
        <v>2783.3256799999999</v>
      </c>
      <c r="U122" s="122">
        <v>43056</v>
      </c>
      <c r="V122" s="122">
        <v>43055.838368055556</v>
      </c>
      <c r="W122" s="4" t="s">
        <v>100</v>
      </c>
      <c r="AB122" s="128">
        <v>7511449</v>
      </c>
      <c r="AC122" s="4" t="s">
        <v>1</v>
      </c>
      <c r="AD122" s="4" t="s">
        <v>842</v>
      </c>
      <c r="AF122" s="4" t="s">
        <v>23</v>
      </c>
      <c r="AG122" s="4" t="s">
        <v>64</v>
      </c>
      <c r="AH122" s="4" t="s">
        <v>20</v>
      </c>
      <c r="AK122" s="4" t="s">
        <v>33</v>
      </c>
      <c r="AL122" s="4" t="s">
        <v>48</v>
      </c>
      <c r="AM122" s="4" t="s">
        <v>33</v>
      </c>
      <c r="AS122" s="4" t="s">
        <v>63</v>
      </c>
      <c r="AU122" s="4" t="s">
        <v>121</v>
      </c>
      <c r="AY122" s="4" t="s">
        <v>62</v>
      </c>
      <c r="AZ122" s="4" t="s">
        <v>61</v>
      </c>
      <c r="BA122" s="4" t="s">
        <v>61</v>
      </c>
      <c r="BC122" s="4" t="s">
        <v>60</v>
      </c>
      <c r="BE122" s="4" t="s">
        <v>59</v>
      </c>
      <c r="BF122" s="4" t="s">
        <v>846</v>
      </c>
      <c r="BG122" s="4" t="s">
        <v>846</v>
      </c>
      <c r="BH122" s="4" t="s">
        <v>845</v>
      </c>
      <c r="BI122" s="4" t="s">
        <v>844</v>
      </c>
      <c r="BK122" s="4" t="s">
        <v>843</v>
      </c>
      <c r="BR122" s="4" t="s">
        <v>100</v>
      </c>
      <c r="BS122" s="4" t="s">
        <v>26</v>
      </c>
      <c r="BT122" s="4" t="s">
        <v>0</v>
      </c>
      <c r="BU122" s="4" t="s">
        <v>4</v>
      </c>
      <c r="BV122" s="4" t="s">
        <v>25</v>
      </c>
      <c r="BW122" s="4" t="s">
        <v>99</v>
      </c>
      <c r="BX122" s="128">
        <v>28857608</v>
      </c>
      <c r="BY122" s="4" t="s">
        <v>842</v>
      </c>
      <c r="CB122" s="4" t="s">
        <v>22</v>
      </c>
      <c r="CC122" s="4" t="s">
        <v>22</v>
      </c>
      <c r="CG122" s="4" t="s">
        <v>21</v>
      </c>
      <c r="CH122" s="4" t="s">
        <v>1</v>
      </c>
    </row>
    <row r="123" spans="1:87">
      <c r="A123" s="4" t="str">
        <f t="shared" si="6"/>
        <v>7498181:4,000,000</v>
      </c>
      <c r="B123" s="4" t="str">
        <f t="shared" si="7"/>
        <v>7498181:11/17/2017</v>
      </c>
      <c r="C123" s="4" t="str">
        <f t="shared" si="12"/>
        <v>7498181:30897541</v>
      </c>
      <c r="D123" s="4" t="str">
        <f t="shared" si="9"/>
        <v>7498181:28852496</v>
      </c>
      <c r="E123" s="4" t="str">
        <f t="shared" si="10"/>
        <v>7498181:CONWAY AIG, MARK</v>
      </c>
      <c r="F123" s="4" t="str">
        <f t="shared" si="11"/>
        <v>7498181:LITTLE AIG, GARETH</v>
      </c>
      <c r="G123" s="138">
        <v>43055</v>
      </c>
      <c r="H123" s="138">
        <v>43055.498981481483</v>
      </c>
      <c r="I123" s="139">
        <v>9969906</v>
      </c>
      <c r="J123" s="140" t="s">
        <v>396</v>
      </c>
      <c r="K123" s="140" t="s">
        <v>38</v>
      </c>
      <c r="L123" s="141" t="s">
        <v>37</v>
      </c>
      <c r="M123" s="140"/>
      <c r="N123" s="140"/>
      <c r="O123" s="140"/>
      <c r="P123" s="141" t="s">
        <v>395</v>
      </c>
      <c r="Q123" s="140"/>
      <c r="R123" s="140"/>
      <c r="S123" s="142">
        <v>4000000</v>
      </c>
      <c r="T123" s="142">
        <v>4000000</v>
      </c>
      <c r="U123" s="138">
        <v>43056</v>
      </c>
      <c r="V123" s="138">
        <v>43055.498981481483</v>
      </c>
      <c r="W123" s="140" t="s">
        <v>27</v>
      </c>
      <c r="X123" s="140"/>
      <c r="Y123" s="140"/>
      <c r="Z123" s="140"/>
      <c r="AA123" s="140"/>
      <c r="AB123" s="143">
        <v>7498181</v>
      </c>
      <c r="AC123" s="140" t="s">
        <v>1</v>
      </c>
      <c r="AD123" s="140" t="s">
        <v>3</v>
      </c>
      <c r="AE123" s="140"/>
      <c r="AF123" s="140" t="s">
        <v>23</v>
      </c>
      <c r="AG123" s="140" t="s">
        <v>64</v>
      </c>
      <c r="AH123" s="140" t="s">
        <v>394</v>
      </c>
      <c r="AI123" s="140" t="s">
        <v>393</v>
      </c>
      <c r="AJ123" s="140" t="s">
        <v>392</v>
      </c>
      <c r="AK123" s="140" t="s">
        <v>33</v>
      </c>
      <c r="AL123" s="140" t="s">
        <v>20</v>
      </c>
      <c r="AM123" s="140" t="s">
        <v>33</v>
      </c>
      <c r="AN123" s="140"/>
      <c r="AO123" s="140"/>
      <c r="AP123" s="140"/>
      <c r="AQ123" s="140"/>
      <c r="AR123" s="140"/>
      <c r="AS123" s="140" t="s">
        <v>296</v>
      </c>
      <c r="AT123" s="140"/>
      <c r="AU123" s="140" t="s">
        <v>295</v>
      </c>
      <c r="AV123" s="140"/>
      <c r="AW123" s="140"/>
      <c r="AX123" s="140"/>
      <c r="AY123" s="140"/>
      <c r="AZ123" s="140" t="s">
        <v>391</v>
      </c>
      <c r="BA123" s="140" t="s">
        <v>391</v>
      </c>
      <c r="BB123" s="140"/>
      <c r="BC123" s="140"/>
      <c r="BD123" s="140"/>
      <c r="BE123" s="140"/>
      <c r="BF123" s="140" t="s">
        <v>390</v>
      </c>
      <c r="BG123" s="140" t="s">
        <v>390</v>
      </c>
      <c r="BH123" s="140" t="s">
        <v>389</v>
      </c>
      <c r="BI123" s="140" t="s">
        <v>184</v>
      </c>
      <c r="BJ123" s="140"/>
      <c r="BK123" s="140" t="s">
        <v>183</v>
      </c>
      <c r="BL123" s="140" t="s">
        <v>388</v>
      </c>
      <c r="BM123" s="140" t="s">
        <v>388</v>
      </c>
      <c r="BN123" s="140" t="s">
        <v>387</v>
      </c>
      <c r="BO123" s="140" t="s">
        <v>101</v>
      </c>
      <c r="BP123" s="140"/>
      <c r="BQ123" s="140" t="s">
        <v>59</v>
      </c>
      <c r="BR123" s="140" t="s">
        <v>27</v>
      </c>
      <c r="BS123" s="140" t="s">
        <v>26</v>
      </c>
      <c r="BT123" s="140" t="s">
        <v>0</v>
      </c>
      <c r="BU123" s="140" t="s">
        <v>4</v>
      </c>
      <c r="BV123" s="140" t="s">
        <v>25</v>
      </c>
      <c r="BW123" s="140" t="s">
        <v>24</v>
      </c>
      <c r="BX123" s="143">
        <v>28852496</v>
      </c>
      <c r="BY123" s="140" t="s">
        <v>3</v>
      </c>
      <c r="BZ123" s="140"/>
      <c r="CA123" s="140"/>
      <c r="CB123" s="140" t="s">
        <v>23</v>
      </c>
      <c r="CC123" s="140" t="s">
        <v>22</v>
      </c>
      <c r="CD123" s="140"/>
      <c r="CE123" s="140"/>
      <c r="CF123" s="140"/>
      <c r="CG123" s="140" t="s">
        <v>21</v>
      </c>
      <c r="CH123" s="140" t="s">
        <v>1</v>
      </c>
      <c r="CI123" s="140"/>
    </row>
    <row r="124" spans="1:87">
      <c r="A124" s="4" t="str">
        <f t="shared" si="6"/>
        <v>7514115:4,747,708</v>
      </c>
      <c r="B124" s="4" t="str">
        <f t="shared" si="7"/>
        <v>7514115:11/16/2017</v>
      </c>
      <c r="C124" s="4" t="str">
        <f t="shared" si="12"/>
        <v>7514115:30799159</v>
      </c>
      <c r="D124" s="4" t="str">
        <f t="shared" si="9"/>
        <v>7514115:28855344</v>
      </c>
      <c r="E124" s="4" t="str">
        <f t="shared" si="10"/>
        <v>7514115:ENG, KEITH</v>
      </c>
      <c r="F124" s="4" t="str">
        <f t="shared" si="11"/>
        <v>7514115:TEWS AIG, GRACE</v>
      </c>
      <c r="G124" s="122">
        <v>43055</v>
      </c>
      <c r="H124" s="122">
        <v>43055.674560185187</v>
      </c>
      <c r="I124" s="125">
        <v>9976883</v>
      </c>
      <c r="J124" s="4" t="s">
        <v>232</v>
      </c>
      <c r="K124" s="4" t="s">
        <v>38</v>
      </c>
      <c r="L124" s="129" t="s">
        <v>53</v>
      </c>
      <c r="M124" s="4" t="s">
        <v>52</v>
      </c>
      <c r="N124" s="4" t="s">
        <v>51</v>
      </c>
      <c r="P124" s="129" t="s">
        <v>37</v>
      </c>
      <c r="S124" s="123">
        <v>4747707.75</v>
      </c>
      <c r="T124" s="123">
        <v>4747707.75</v>
      </c>
      <c r="U124" s="122">
        <v>43055</v>
      </c>
      <c r="V124" s="122">
        <v>43055.674560185187</v>
      </c>
      <c r="W124" s="4" t="s">
        <v>49</v>
      </c>
      <c r="X124" s="122">
        <v>43055.895833333336</v>
      </c>
      <c r="AB124" s="128">
        <v>7514115</v>
      </c>
      <c r="AC124" s="4" t="s">
        <v>1</v>
      </c>
      <c r="AD124" s="4" t="s">
        <v>3</v>
      </c>
      <c r="AF124" s="4" t="s">
        <v>23</v>
      </c>
      <c r="AG124" s="4" t="s">
        <v>34</v>
      </c>
      <c r="AH124" s="4" t="s">
        <v>20</v>
      </c>
      <c r="AK124" s="4" t="s">
        <v>33</v>
      </c>
      <c r="AL124" s="4" t="s">
        <v>48</v>
      </c>
      <c r="AM124" s="4" t="s">
        <v>20</v>
      </c>
      <c r="AS124" s="4" t="s">
        <v>31</v>
      </c>
      <c r="AU124" s="4" t="s">
        <v>121</v>
      </c>
      <c r="AX124" s="4" t="s">
        <v>231</v>
      </c>
      <c r="AZ124" s="4" t="s">
        <v>61</v>
      </c>
      <c r="BA124" s="4" t="s">
        <v>61</v>
      </c>
      <c r="BC124" s="4" t="s">
        <v>60</v>
      </c>
      <c r="BE124" s="4" t="s">
        <v>59</v>
      </c>
      <c r="BF124" s="4" t="s">
        <v>119</v>
      </c>
      <c r="BG124" s="4" t="s">
        <v>119</v>
      </c>
      <c r="BR124" s="4" t="s">
        <v>44</v>
      </c>
      <c r="BS124" s="4" t="s">
        <v>43</v>
      </c>
      <c r="BT124" s="4" t="s">
        <v>0</v>
      </c>
      <c r="BU124" s="4" t="s">
        <v>4</v>
      </c>
      <c r="BV124" s="4" t="s">
        <v>42</v>
      </c>
      <c r="BW124" s="4" t="s">
        <v>41</v>
      </c>
      <c r="BX124" s="128">
        <v>28855344</v>
      </c>
      <c r="BY124" s="4" t="s">
        <v>3</v>
      </c>
      <c r="CB124" s="4" t="s">
        <v>22</v>
      </c>
      <c r="CC124" s="4" t="s">
        <v>23</v>
      </c>
      <c r="CE124" s="123">
        <v>104283</v>
      </c>
      <c r="CG124" s="4" t="s">
        <v>40</v>
      </c>
      <c r="CH124" s="4" t="s">
        <v>1</v>
      </c>
    </row>
    <row r="125" spans="1:87">
      <c r="A125" s="4" t="str">
        <f t="shared" si="6"/>
        <v>7511212:3,470,000</v>
      </c>
      <c r="B125" s="4" t="str">
        <f t="shared" si="7"/>
        <v>7511212:11/16/2017</v>
      </c>
      <c r="C125" s="4" t="str">
        <f t="shared" si="12"/>
        <v>7511212:9102460970</v>
      </c>
      <c r="D125" s="4" t="str">
        <f t="shared" si="9"/>
        <v>7511212:28855345</v>
      </c>
      <c r="E125" s="4" t="str">
        <f t="shared" si="10"/>
        <v>7511212:ENG, KEITH</v>
      </c>
      <c r="F125" s="4" t="str">
        <f t="shared" si="11"/>
        <v>7511212:TEWS AIG, GRACE</v>
      </c>
      <c r="G125" s="122">
        <v>43055</v>
      </c>
      <c r="H125" s="122">
        <v>43055.67460648148</v>
      </c>
      <c r="I125" s="125">
        <v>9976884</v>
      </c>
      <c r="J125" s="4" t="s">
        <v>353</v>
      </c>
      <c r="K125" s="4" t="s">
        <v>38</v>
      </c>
      <c r="L125" s="129" t="s">
        <v>352</v>
      </c>
      <c r="P125" s="129" t="s">
        <v>37</v>
      </c>
      <c r="S125" s="123">
        <v>3470000</v>
      </c>
      <c r="T125" s="123">
        <v>3470000</v>
      </c>
      <c r="U125" s="122">
        <v>43055</v>
      </c>
      <c r="V125" s="122">
        <v>43055.67460648148</v>
      </c>
      <c r="W125" s="4" t="s">
        <v>351</v>
      </c>
      <c r="AB125" s="128">
        <v>7511212</v>
      </c>
      <c r="AC125" s="4" t="s">
        <v>1</v>
      </c>
      <c r="AD125" s="4" t="s">
        <v>3</v>
      </c>
      <c r="AF125" s="4" t="s">
        <v>23</v>
      </c>
      <c r="AG125" s="4" t="s">
        <v>34</v>
      </c>
      <c r="AH125" s="4" t="s">
        <v>20</v>
      </c>
      <c r="AK125" s="4" t="s">
        <v>33</v>
      </c>
      <c r="AL125" s="4" t="s">
        <v>48</v>
      </c>
      <c r="AM125" s="4" t="s">
        <v>33</v>
      </c>
      <c r="AS125" s="4" t="s">
        <v>31</v>
      </c>
      <c r="AU125" s="4" t="s">
        <v>121</v>
      </c>
      <c r="AZ125" s="4" t="s">
        <v>61</v>
      </c>
      <c r="BA125" s="4" t="s">
        <v>61</v>
      </c>
      <c r="BC125" s="4" t="s">
        <v>60</v>
      </c>
      <c r="BE125" s="4" t="s">
        <v>59</v>
      </c>
      <c r="BF125" s="4" t="s">
        <v>119</v>
      </c>
      <c r="BG125" s="4" t="s">
        <v>119</v>
      </c>
      <c r="BR125" s="4" t="s">
        <v>350</v>
      </c>
      <c r="BS125" s="4" t="s">
        <v>235</v>
      </c>
      <c r="BT125" s="4" t="s">
        <v>0</v>
      </c>
      <c r="BU125" s="4" t="s">
        <v>4</v>
      </c>
      <c r="BV125" s="4" t="s">
        <v>234</v>
      </c>
      <c r="BW125" s="4" t="s">
        <v>349</v>
      </c>
      <c r="BX125" s="128">
        <v>28855345</v>
      </c>
      <c r="BY125" s="4" t="s">
        <v>3</v>
      </c>
      <c r="CB125" s="4" t="s">
        <v>22</v>
      </c>
      <c r="CC125" s="4" t="s">
        <v>23</v>
      </c>
      <c r="CG125" s="4" t="s">
        <v>21</v>
      </c>
      <c r="CH125" s="4" t="s">
        <v>1</v>
      </c>
    </row>
    <row r="126" spans="1:87">
      <c r="A126" s="4" t="str">
        <f t="shared" si="6"/>
        <v>7514112:2,862,759</v>
      </c>
      <c r="B126" s="4" t="str">
        <f t="shared" si="7"/>
        <v>7514112:11/16/2017</v>
      </c>
      <c r="C126" s="4" t="str">
        <f t="shared" si="12"/>
        <v>7514112:8611824654</v>
      </c>
      <c r="D126" s="4" t="str">
        <f t="shared" si="9"/>
        <v>7514112:28855346</v>
      </c>
      <c r="E126" s="4" t="str">
        <f t="shared" si="10"/>
        <v>7514112:ENG, KEITH</v>
      </c>
      <c r="F126" s="4" t="str">
        <f t="shared" si="11"/>
        <v>7514112:TEWS AIG, GRACE</v>
      </c>
      <c r="G126" s="122">
        <v>43055</v>
      </c>
      <c r="H126" s="122">
        <v>43055.674641203703</v>
      </c>
      <c r="I126" s="125">
        <v>9976885</v>
      </c>
      <c r="J126" s="4" t="s">
        <v>244</v>
      </c>
      <c r="K126" s="4" t="s">
        <v>38</v>
      </c>
      <c r="L126" s="129" t="s">
        <v>243</v>
      </c>
      <c r="P126" s="129" t="s">
        <v>37</v>
      </c>
      <c r="S126" s="123">
        <v>2862759.15</v>
      </c>
      <c r="T126" s="123">
        <v>2862759.15</v>
      </c>
      <c r="U126" s="122">
        <v>43055</v>
      </c>
      <c r="V126" s="122">
        <v>43055.674641203703</v>
      </c>
      <c r="W126" s="4" t="s">
        <v>242</v>
      </c>
      <c r="AB126" s="128">
        <v>7514112</v>
      </c>
      <c r="AC126" s="4" t="s">
        <v>1</v>
      </c>
      <c r="AD126" s="4" t="s">
        <v>3</v>
      </c>
      <c r="AF126" s="4" t="s">
        <v>23</v>
      </c>
      <c r="AG126" s="4" t="s">
        <v>34</v>
      </c>
      <c r="AH126" s="4" t="s">
        <v>20</v>
      </c>
      <c r="AK126" s="4" t="s">
        <v>33</v>
      </c>
      <c r="AL126" s="4" t="s">
        <v>48</v>
      </c>
      <c r="AM126" s="4" t="s">
        <v>33</v>
      </c>
      <c r="AS126" s="4" t="s">
        <v>31</v>
      </c>
      <c r="AU126" s="4" t="s">
        <v>121</v>
      </c>
      <c r="AZ126" s="4" t="s">
        <v>61</v>
      </c>
      <c r="BA126" s="4" t="s">
        <v>61</v>
      </c>
      <c r="BC126" s="4" t="s">
        <v>60</v>
      </c>
      <c r="BE126" s="4" t="s">
        <v>59</v>
      </c>
      <c r="BF126" s="4" t="s">
        <v>119</v>
      </c>
      <c r="BG126" s="4" t="s">
        <v>119</v>
      </c>
      <c r="BR126" s="4" t="s">
        <v>241</v>
      </c>
      <c r="BS126" s="4" t="s">
        <v>235</v>
      </c>
      <c r="BT126" s="4" t="s">
        <v>0</v>
      </c>
      <c r="BU126" s="4" t="s">
        <v>4</v>
      </c>
      <c r="BV126" s="4" t="s">
        <v>234</v>
      </c>
      <c r="BW126" s="4" t="s">
        <v>240</v>
      </c>
      <c r="BX126" s="128">
        <v>28855346</v>
      </c>
      <c r="BY126" s="4" t="s">
        <v>3</v>
      </c>
      <c r="CB126" s="4" t="s">
        <v>22</v>
      </c>
      <c r="CC126" s="4" t="s">
        <v>23</v>
      </c>
      <c r="CG126" s="4" t="s">
        <v>21</v>
      </c>
      <c r="CH126" s="4" t="s">
        <v>1</v>
      </c>
    </row>
    <row r="127" spans="1:87">
      <c r="A127" s="4" t="str">
        <f t="shared" si="6"/>
        <v>7514316:124,800</v>
      </c>
      <c r="B127" s="4" t="str">
        <f t="shared" si="7"/>
        <v>7514316:11/16/2017</v>
      </c>
      <c r="C127" s="4" t="str">
        <f t="shared" si="12"/>
        <v>7514316:323957641</v>
      </c>
      <c r="D127" s="4" t="str">
        <f t="shared" si="9"/>
        <v>7514316:28855363</v>
      </c>
      <c r="E127" s="4" t="str">
        <f t="shared" si="10"/>
        <v>7514316:ENG, KEITH</v>
      </c>
      <c r="F127" s="4" t="str">
        <f t="shared" si="11"/>
        <v>7514316:TEWS AIG, GRACE</v>
      </c>
      <c r="G127" s="122">
        <v>43055</v>
      </c>
      <c r="H127" s="122">
        <v>43055.674907407411</v>
      </c>
      <c r="I127" s="125">
        <v>9976892</v>
      </c>
      <c r="J127" s="4" t="s">
        <v>142</v>
      </c>
      <c r="K127" s="4" t="s">
        <v>38</v>
      </c>
      <c r="L127" s="129" t="s">
        <v>113</v>
      </c>
      <c r="M127" s="4" t="s">
        <v>141</v>
      </c>
      <c r="N127" s="4" t="s">
        <v>140</v>
      </c>
      <c r="P127" s="129" t="s">
        <v>139</v>
      </c>
      <c r="S127" s="123">
        <v>124800</v>
      </c>
      <c r="T127" s="123">
        <v>124800</v>
      </c>
      <c r="U127" s="122">
        <v>43055</v>
      </c>
      <c r="V127" s="122">
        <v>43055.674907407411</v>
      </c>
      <c r="W127" s="4" t="s">
        <v>122</v>
      </c>
      <c r="X127" s="122">
        <v>43055.875</v>
      </c>
      <c r="Y127" s="4" t="s">
        <v>137</v>
      </c>
      <c r="AB127" s="128">
        <v>7514316</v>
      </c>
      <c r="AC127" s="4" t="s">
        <v>1</v>
      </c>
      <c r="AD127" s="4" t="s">
        <v>3</v>
      </c>
      <c r="AF127" s="4" t="s">
        <v>22</v>
      </c>
      <c r="AG127" s="4" t="s">
        <v>34</v>
      </c>
      <c r="AH127" s="4" t="s">
        <v>20</v>
      </c>
      <c r="AK127" s="4" t="s">
        <v>33</v>
      </c>
      <c r="AL127" s="4" t="s">
        <v>20</v>
      </c>
      <c r="AM127" s="4" t="s">
        <v>20</v>
      </c>
      <c r="AS127" s="4" t="s">
        <v>31</v>
      </c>
      <c r="AU127" s="4" t="s">
        <v>121</v>
      </c>
      <c r="AX127" s="4" t="s">
        <v>138</v>
      </c>
      <c r="AZ127" s="4" t="s">
        <v>137</v>
      </c>
      <c r="BA127" s="4" t="s">
        <v>137</v>
      </c>
      <c r="BF127" s="4" t="s">
        <v>136</v>
      </c>
      <c r="BG127" s="4" t="s">
        <v>136</v>
      </c>
      <c r="BR127" s="4" t="s">
        <v>118</v>
      </c>
      <c r="BS127" s="4" t="s">
        <v>117</v>
      </c>
      <c r="BT127" s="4" t="s">
        <v>0</v>
      </c>
      <c r="BU127" s="4" t="s">
        <v>4</v>
      </c>
      <c r="BV127" s="4" t="s">
        <v>116</v>
      </c>
      <c r="BW127" s="4" t="s">
        <v>115</v>
      </c>
      <c r="BX127" s="128">
        <v>28855363</v>
      </c>
      <c r="BY127" s="4" t="s">
        <v>3</v>
      </c>
      <c r="CB127" s="4" t="s">
        <v>23</v>
      </c>
      <c r="CC127" s="4" t="s">
        <v>23</v>
      </c>
      <c r="CE127" s="123">
        <v>104289</v>
      </c>
      <c r="CG127" s="4" t="s">
        <v>40</v>
      </c>
      <c r="CH127" s="4" t="s">
        <v>1</v>
      </c>
    </row>
    <row r="128" spans="1:87">
      <c r="A128" s="4" t="str">
        <f t="shared" si="6"/>
        <v>7514108:58,111</v>
      </c>
      <c r="B128" s="4" t="str">
        <f t="shared" si="7"/>
        <v>7514108:11/16/2017</v>
      </c>
      <c r="C128" s="4" t="str">
        <f t="shared" si="12"/>
        <v>7514108:30799159</v>
      </c>
      <c r="D128" s="4" t="str">
        <f t="shared" si="9"/>
        <v>7514108:28855364</v>
      </c>
      <c r="E128" s="4" t="str">
        <f t="shared" si="10"/>
        <v>7514108:ENG, KEITH</v>
      </c>
      <c r="F128" s="4" t="str">
        <f t="shared" si="11"/>
        <v>7514108:TEWS AIG, GRACE</v>
      </c>
      <c r="G128" s="122">
        <v>43055</v>
      </c>
      <c r="H128" s="122">
        <v>43055.674942129626</v>
      </c>
      <c r="I128" s="125">
        <v>9976893</v>
      </c>
      <c r="J128" s="4" t="s">
        <v>248</v>
      </c>
      <c r="K128" s="4" t="s">
        <v>38</v>
      </c>
      <c r="L128" s="129" t="s">
        <v>53</v>
      </c>
      <c r="M128" s="4" t="s">
        <v>247</v>
      </c>
      <c r="N128" s="4" t="s">
        <v>246</v>
      </c>
      <c r="P128" s="129" t="s">
        <v>37</v>
      </c>
      <c r="S128" s="123">
        <v>58111.07</v>
      </c>
      <c r="T128" s="123">
        <v>58111.07</v>
      </c>
      <c r="U128" s="122">
        <v>43055</v>
      </c>
      <c r="V128" s="122">
        <v>43055.674942129626</v>
      </c>
      <c r="W128" s="4" t="s">
        <v>65</v>
      </c>
      <c r="X128" s="122">
        <v>43055.895833333336</v>
      </c>
      <c r="AB128" s="128">
        <v>7514108</v>
      </c>
      <c r="AC128" s="4" t="s">
        <v>1</v>
      </c>
      <c r="AD128" s="4" t="s">
        <v>3</v>
      </c>
      <c r="AF128" s="4" t="s">
        <v>23</v>
      </c>
      <c r="AG128" s="4" t="s">
        <v>34</v>
      </c>
      <c r="AH128" s="4" t="s">
        <v>20</v>
      </c>
      <c r="AK128" s="4" t="s">
        <v>33</v>
      </c>
      <c r="AL128" s="4" t="s">
        <v>48</v>
      </c>
      <c r="AM128" s="4" t="s">
        <v>20</v>
      </c>
      <c r="AS128" s="4" t="s">
        <v>31</v>
      </c>
      <c r="AU128" s="4" t="s">
        <v>121</v>
      </c>
      <c r="AX128" s="4" t="s">
        <v>245</v>
      </c>
      <c r="AZ128" s="4" t="s">
        <v>61</v>
      </c>
      <c r="BA128" s="4" t="s">
        <v>61</v>
      </c>
      <c r="BC128" s="4" t="s">
        <v>60</v>
      </c>
      <c r="BE128" s="4" t="s">
        <v>59</v>
      </c>
      <c r="BF128" s="4" t="s">
        <v>119</v>
      </c>
      <c r="BG128" s="4" t="s">
        <v>119</v>
      </c>
      <c r="BR128" s="4" t="s">
        <v>44</v>
      </c>
      <c r="BS128" s="4" t="s">
        <v>43</v>
      </c>
      <c r="BT128" s="4" t="s">
        <v>0</v>
      </c>
      <c r="BU128" s="4" t="s">
        <v>4</v>
      </c>
      <c r="BV128" s="4" t="s">
        <v>42</v>
      </c>
      <c r="BW128" s="4" t="s">
        <v>41</v>
      </c>
      <c r="BX128" s="128">
        <v>28855364</v>
      </c>
      <c r="BY128" s="4" t="s">
        <v>3</v>
      </c>
      <c r="CB128" s="4" t="s">
        <v>22</v>
      </c>
      <c r="CC128" s="4" t="s">
        <v>23</v>
      </c>
      <c r="CE128" s="123">
        <v>104290</v>
      </c>
      <c r="CG128" s="4" t="s">
        <v>40</v>
      </c>
      <c r="CH128" s="4" t="s">
        <v>1</v>
      </c>
    </row>
    <row r="129" spans="1:86">
      <c r="A129" s="4" t="str">
        <f t="shared" si="6"/>
        <v>7515211:52,000,000</v>
      </c>
      <c r="B129" s="4" t="str">
        <f t="shared" si="7"/>
        <v>7515211:11/16/2017</v>
      </c>
      <c r="C129" s="4" t="str">
        <f t="shared" si="12"/>
        <v>7515211:PA1A</v>
      </c>
      <c r="D129" s="4" t="str">
        <f t="shared" si="9"/>
        <v>7515211:28859031</v>
      </c>
      <c r="E129" s="4" t="str">
        <f t="shared" si="10"/>
        <v>7515211:STEENHUISEN AIG, ERIC</v>
      </c>
      <c r="F129" s="4" t="str">
        <f t="shared" si="11"/>
        <v>7515211:HOLMES, JOHN</v>
      </c>
      <c r="G129" s="122">
        <v>43055</v>
      </c>
      <c r="H129" s="122">
        <v>43055.909791666665</v>
      </c>
      <c r="I129" s="125">
        <v>9985303</v>
      </c>
      <c r="J129" s="4" t="s">
        <v>841</v>
      </c>
      <c r="K129" s="4" t="s">
        <v>38</v>
      </c>
      <c r="L129" s="129" t="s">
        <v>78</v>
      </c>
      <c r="P129" s="129" t="s">
        <v>840</v>
      </c>
      <c r="S129" s="123">
        <v>52000000</v>
      </c>
      <c r="T129" s="123">
        <v>52000000</v>
      </c>
      <c r="U129" s="122">
        <v>43055</v>
      </c>
      <c r="V129" s="122">
        <v>43055.909791666665</v>
      </c>
      <c r="W129" s="4" t="s">
        <v>76</v>
      </c>
      <c r="Y129" s="4" t="s">
        <v>838</v>
      </c>
      <c r="AB129" s="128">
        <v>7515211</v>
      </c>
      <c r="AC129" s="4" t="s">
        <v>1</v>
      </c>
      <c r="AD129" s="4" t="s">
        <v>3</v>
      </c>
      <c r="AE129" s="128">
        <v>6810202</v>
      </c>
      <c r="AF129" s="4" t="s">
        <v>22</v>
      </c>
      <c r="AG129" s="4" t="s">
        <v>34</v>
      </c>
      <c r="AH129" s="4" t="s">
        <v>20</v>
      </c>
      <c r="AK129" s="4" t="s">
        <v>33</v>
      </c>
      <c r="AL129" s="4" t="s">
        <v>20</v>
      </c>
      <c r="AM129" s="4" t="s">
        <v>33</v>
      </c>
      <c r="AS129" s="4" t="s">
        <v>73</v>
      </c>
      <c r="AU129" s="4" t="s">
        <v>63</v>
      </c>
      <c r="AY129" s="4" t="s">
        <v>72</v>
      </c>
      <c r="AZ129" s="4" t="s">
        <v>838</v>
      </c>
      <c r="BA129" s="4" t="s">
        <v>838</v>
      </c>
      <c r="BF129" s="4" t="s">
        <v>837</v>
      </c>
      <c r="BG129" s="4" t="s">
        <v>837</v>
      </c>
      <c r="BW129" s="4" t="s">
        <v>68</v>
      </c>
      <c r="BX129" s="128">
        <v>28859031</v>
      </c>
      <c r="CB129" s="4" t="s">
        <v>23</v>
      </c>
      <c r="CC129" s="4" t="s">
        <v>22</v>
      </c>
      <c r="CG129" s="4" t="s">
        <v>21</v>
      </c>
      <c r="CH129" s="4" t="s">
        <v>1</v>
      </c>
    </row>
    <row r="130" spans="1:86">
      <c r="A130" s="4" t="str">
        <f t="shared" si="6"/>
        <v>7514315:9,600</v>
      </c>
      <c r="B130" s="4" t="str">
        <f t="shared" si="7"/>
        <v>7514315:11/16/2017</v>
      </c>
      <c r="C130" s="4" t="str">
        <f t="shared" si="12"/>
        <v>7514315:323957641</v>
      </c>
      <c r="D130" s="4" t="str">
        <f t="shared" si="9"/>
        <v>7514315:28855365</v>
      </c>
      <c r="E130" s="4" t="str">
        <f t="shared" si="10"/>
        <v>7514315:ENG, KEITH</v>
      </c>
      <c r="F130" s="4" t="str">
        <f t="shared" si="11"/>
        <v>7514315:TEWS AIG, GRACE</v>
      </c>
      <c r="G130" s="122">
        <v>43055</v>
      </c>
      <c r="H130" s="122">
        <v>43055.674988425926</v>
      </c>
      <c r="I130" s="125">
        <v>9976894</v>
      </c>
      <c r="J130" s="4" t="s">
        <v>149</v>
      </c>
      <c r="K130" s="4" t="s">
        <v>38</v>
      </c>
      <c r="L130" s="129" t="s">
        <v>113</v>
      </c>
      <c r="M130" s="4" t="s">
        <v>148</v>
      </c>
      <c r="N130" s="4" t="s">
        <v>147</v>
      </c>
      <c r="P130" s="129" t="s">
        <v>139</v>
      </c>
      <c r="S130" s="123">
        <v>9600</v>
      </c>
      <c r="T130" s="123">
        <v>9600</v>
      </c>
      <c r="U130" s="122">
        <v>43055</v>
      </c>
      <c r="V130" s="122">
        <v>43055.674988425926</v>
      </c>
      <c r="W130" s="4" t="s">
        <v>146</v>
      </c>
      <c r="X130" s="122">
        <v>43055.875</v>
      </c>
      <c r="Y130" s="4" t="s">
        <v>137</v>
      </c>
      <c r="AB130" s="128">
        <v>7514315</v>
      </c>
      <c r="AC130" s="4" t="s">
        <v>1</v>
      </c>
      <c r="AD130" s="4" t="s">
        <v>3</v>
      </c>
      <c r="AF130" s="4" t="s">
        <v>22</v>
      </c>
      <c r="AG130" s="4" t="s">
        <v>34</v>
      </c>
      <c r="AH130" s="4" t="s">
        <v>20</v>
      </c>
      <c r="AK130" s="4" t="s">
        <v>33</v>
      </c>
      <c r="AL130" s="4" t="s">
        <v>20</v>
      </c>
      <c r="AM130" s="4" t="s">
        <v>20</v>
      </c>
      <c r="AS130" s="4" t="s">
        <v>31</v>
      </c>
      <c r="AU130" s="4" t="s">
        <v>121</v>
      </c>
      <c r="AX130" s="4" t="s">
        <v>145</v>
      </c>
      <c r="AZ130" s="4" t="s">
        <v>137</v>
      </c>
      <c r="BA130" s="4" t="s">
        <v>137</v>
      </c>
      <c r="BF130" s="4" t="s">
        <v>136</v>
      </c>
      <c r="BG130" s="4" t="s">
        <v>136</v>
      </c>
      <c r="BR130" s="4" t="s">
        <v>144</v>
      </c>
      <c r="BS130" s="4" t="s">
        <v>117</v>
      </c>
      <c r="BT130" s="4" t="s">
        <v>0</v>
      </c>
      <c r="BU130" s="4" t="s">
        <v>4</v>
      </c>
      <c r="BV130" s="4" t="s">
        <v>116</v>
      </c>
      <c r="BW130" s="4" t="s">
        <v>143</v>
      </c>
      <c r="BX130" s="128">
        <v>28855365</v>
      </c>
      <c r="BY130" s="4" t="s">
        <v>3</v>
      </c>
      <c r="CB130" s="4" t="s">
        <v>23</v>
      </c>
      <c r="CC130" s="4" t="s">
        <v>23</v>
      </c>
      <c r="CE130" s="123">
        <v>104291</v>
      </c>
      <c r="CG130" s="4" t="s">
        <v>40</v>
      </c>
      <c r="CH130" s="4" t="s">
        <v>1</v>
      </c>
    </row>
    <row r="131" spans="1:86">
      <c r="A131" s="4" t="str">
        <f t="shared" ref="A131:A164" si="13">AB131&amp;":"&amp;TEXT(S131,"#,##0")</f>
        <v>7510241:706,648</v>
      </c>
      <c r="B131" s="4" t="str">
        <f t="shared" ref="B131:B164" si="14">$AB131&amp;":"&amp;TEXT(U131,"MM/DD/YYYY")</f>
        <v>7510241:11/16/2017</v>
      </c>
      <c r="C131" s="4" t="str">
        <f t="shared" ref="C131:C164" si="15">$AB131&amp;":"&amp;TEXT(L131,"General")</f>
        <v>7510241:30897541</v>
      </c>
      <c r="D131" s="4" t="str">
        <f t="shared" ref="D131:D164" si="16">$AB131&amp;":"&amp;TEXT(BX131,"General")</f>
        <v>7510241:28856941</v>
      </c>
      <c r="E131" s="4" t="str">
        <f t="shared" ref="E131:E164" si="17">$AB131&amp;":"&amp;AU131</f>
        <v>7510241:TEWS AIG, GRACE</v>
      </c>
      <c r="F131" s="4" t="str">
        <f t="shared" ref="F131:F164" si="18">$AB131&amp;":"&amp;AS131</f>
        <v>7510241:FRENKEL, LUCIANA</v>
      </c>
      <c r="G131" s="122">
        <v>43055</v>
      </c>
      <c r="H131" s="122">
        <v>43055.790335648147</v>
      </c>
      <c r="I131" s="125">
        <v>9985154</v>
      </c>
      <c r="J131" s="4" t="s">
        <v>836</v>
      </c>
      <c r="K131" s="4" t="s">
        <v>38</v>
      </c>
      <c r="L131" s="129" t="s">
        <v>37</v>
      </c>
      <c r="P131" s="129" t="s">
        <v>113</v>
      </c>
      <c r="Q131" s="4" t="s">
        <v>835</v>
      </c>
      <c r="S131" s="123">
        <v>706647.5</v>
      </c>
      <c r="T131" s="123">
        <v>706647.5</v>
      </c>
      <c r="U131" s="122">
        <v>43055</v>
      </c>
      <c r="V131" s="122">
        <v>43055.790335648147</v>
      </c>
      <c r="Y131" s="4" t="s">
        <v>111</v>
      </c>
      <c r="Z131" s="122">
        <v>43055.875</v>
      </c>
      <c r="AB131" s="128">
        <v>7510241</v>
      </c>
      <c r="AC131" s="4" t="s">
        <v>1</v>
      </c>
      <c r="AD131" s="4" t="s">
        <v>3</v>
      </c>
      <c r="AF131" s="4" t="s">
        <v>23</v>
      </c>
      <c r="AG131" s="4" t="s">
        <v>34</v>
      </c>
      <c r="AH131" s="4" t="s">
        <v>20</v>
      </c>
      <c r="AK131" s="4" t="s">
        <v>33</v>
      </c>
      <c r="AL131" s="4" t="s">
        <v>48</v>
      </c>
      <c r="AM131" s="4" t="s">
        <v>33</v>
      </c>
      <c r="AS131" s="4" t="s">
        <v>32</v>
      </c>
      <c r="AU131" s="4" t="s">
        <v>31</v>
      </c>
      <c r="AZ131" s="4" t="s">
        <v>111</v>
      </c>
      <c r="BA131" s="4" t="s">
        <v>111</v>
      </c>
      <c r="BF131" s="4" t="s">
        <v>834</v>
      </c>
      <c r="BG131" s="4" t="s">
        <v>834</v>
      </c>
      <c r="BR131" s="4" t="s">
        <v>27</v>
      </c>
      <c r="BS131" s="4" t="s">
        <v>26</v>
      </c>
      <c r="BT131" s="4" t="s">
        <v>0</v>
      </c>
      <c r="BU131" s="4" t="s">
        <v>4</v>
      </c>
      <c r="BV131" s="4" t="s">
        <v>25</v>
      </c>
      <c r="BW131" s="4" t="s">
        <v>24</v>
      </c>
      <c r="BX131" s="128">
        <v>28856941</v>
      </c>
      <c r="BY131" s="4" t="s">
        <v>3</v>
      </c>
      <c r="CB131" s="4" t="s">
        <v>22</v>
      </c>
      <c r="CC131" s="4" t="s">
        <v>23</v>
      </c>
      <c r="CF131" s="123">
        <v>104348</v>
      </c>
      <c r="CG131" s="4" t="s">
        <v>109</v>
      </c>
      <c r="CH131" s="4" t="s">
        <v>1</v>
      </c>
    </row>
    <row r="132" spans="1:86">
      <c r="A132" s="4" t="str">
        <f t="shared" si="13"/>
        <v>7514744:27,431,000</v>
      </c>
      <c r="B132" s="4" t="str">
        <f t="shared" si="14"/>
        <v>7514744:11/16/2017</v>
      </c>
      <c r="C132" s="4" t="str">
        <f t="shared" si="15"/>
        <v>7514744:PA1A</v>
      </c>
      <c r="D132" s="4" t="str">
        <f t="shared" si="16"/>
        <v>7514744:28857110</v>
      </c>
      <c r="E132" s="4" t="str">
        <f t="shared" si="17"/>
        <v>7514744:PALIWODA AIG, ANTHONY</v>
      </c>
      <c r="F132" s="4" t="str">
        <f t="shared" si="18"/>
        <v>7514744:SULLIVAN AIG, MARLENE</v>
      </c>
      <c r="G132" s="122">
        <v>43055</v>
      </c>
      <c r="H132" s="122">
        <v>43055.803761574076</v>
      </c>
      <c r="I132" s="125">
        <v>9985188</v>
      </c>
      <c r="J132" s="4" t="s">
        <v>833</v>
      </c>
      <c r="K132" s="4" t="s">
        <v>38</v>
      </c>
      <c r="L132" s="129" t="s">
        <v>78</v>
      </c>
      <c r="P132" s="129" t="s">
        <v>832</v>
      </c>
      <c r="S132" s="123">
        <v>27431000</v>
      </c>
      <c r="T132" s="123">
        <v>27431000</v>
      </c>
      <c r="U132" s="122">
        <v>43055</v>
      </c>
      <c r="V132" s="122">
        <v>43055.803761574076</v>
      </c>
      <c r="W132" s="4" t="s">
        <v>76</v>
      </c>
      <c r="Y132" s="4" t="s">
        <v>831</v>
      </c>
      <c r="AB132" s="128">
        <v>7514744</v>
      </c>
      <c r="AC132" s="4" t="s">
        <v>1</v>
      </c>
      <c r="AD132" s="4" t="s">
        <v>3</v>
      </c>
      <c r="AF132" s="4" t="s">
        <v>22</v>
      </c>
      <c r="AG132" s="4" t="s">
        <v>34</v>
      </c>
      <c r="AH132" s="4" t="s">
        <v>20</v>
      </c>
      <c r="AK132" s="4" t="s">
        <v>33</v>
      </c>
      <c r="AL132" s="4" t="s">
        <v>20</v>
      </c>
      <c r="AM132" s="4" t="s">
        <v>33</v>
      </c>
      <c r="AS132" s="4" t="s">
        <v>694</v>
      </c>
      <c r="AU132" s="4" t="s">
        <v>695</v>
      </c>
      <c r="AZ132" s="4" t="s">
        <v>831</v>
      </c>
      <c r="BA132" s="4" t="s">
        <v>831</v>
      </c>
      <c r="BF132" s="4" t="s">
        <v>131</v>
      </c>
      <c r="BG132" s="4" t="s">
        <v>131</v>
      </c>
      <c r="BW132" s="4" t="s">
        <v>68</v>
      </c>
      <c r="BX132" s="128">
        <v>28857110</v>
      </c>
      <c r="CB132" s="4" t="s">
        <v>23</v>
      </c>
      <c r="CC132" s="4" t="s">
        <v>22</v>
      </c>
      <c r="CG132" s="4" t="s">
        <v>21</v>
      </c>
      <c r="CH132" s="4" t="s">
        <v>1</v>
      </c>
    </row>
    <row r="133" spans="1:86">
      <c r="A133" s="4" t="str">
        <f t="shared" si="13"/>
        <v>7514105:268,268</v>
      </c>
      <c r="B133" s="4" t="str">
        <f t="shared" si="14"/>
        <v>7514105:11/16/2017</v>
      </c>
      <c r="C133" s="4" t="str">
        <f t="shared" si="15"/>
        <v>7514105:8900416084</v>
      </c>
      <c r="D133" s="4" t="str">
        <f t="shared" si="16"/>
        <v>7514105:28857559</v>
      </c>
      <c r="E133" s="4" t="str">
        <f t="shared" si="17"/>
        <v>7514105:TEWS AIG, GRACE</v>
      </c>
      <c r="F133" s="4" t="str">
        <f t="shared" si="18"/>
        <v>7514105:FRENKEL, LUCIANA</v>
      </c>
      <c r="G133" s="122">
        <v>43055</v>
      </c>
      <c r="H133" s="122">
        <v>43055.836631944447</v>
      </c>
      <c r="I133" s="125">
        <v>9985237</v>
      </c>
      <c r="J133" s="4" t="s">
        <v>830</v>
      </c>
      <c r="K133" s="4" t="s">
        <v>38</v>
      </c>
      <c r="L133" s="129" t="s">
        <v>14</v>
      </c>
      <c r="P133" s="129" t="s">
        <v>37</v>
      </c>
      <c r="S133" s="123">
        <v>268268.45</v>
      </c>
      <c r="T133" s="123">
        <v>268268.45</v>
      </c>
      <c r="U133" s="122">
        <v>43055</v>
      </c>
      <c r="V133" s="122">
        <v>43055.836631944447</v>
      </c>
      <c r="W133" s="4" t="s">
        <v>100</v>
      </c>
      <c r="AB133" s="128">
        <v>7514105</v>
      </c>
      <c r="AC133" s="4" t="s">
        <v>1</v>
      </c>
      <c r="AD133" s="4" t="s">
        <v>3</v>
      </c>
      <c r="AF133" s="4" t="s">
        <v>23</v>
      </c>
      <c r="AG133" s="4" t="s">
        <v>34</v>
      </c>
      <c r="AH133" s="4" t="s">
        <v>20</v>
      </c>
      <c r="AK133" s="4" t="s">
        <v>33</v>
      </c>
      <c r="AL133" s="4" t="s">
        <v>48</v>
      </c>
      <c r="AM133" s="4" t="s">
        <v>33</v>
      </c>
      <c r="AS133" s="4" t="s">
        <v>32</v>
      </c>
      <c r="AU133" s="4" t="s">
        <v>31</v>
      </c>
      <c r="AZ133" s="4" t="s">
        <v>61</v>
      </c>
      <c r="BA133" s="4" t="s">
        <v>61</v>
      </c>
      <c r="BC133" s="4" t="s">
        <v>60</v>
      </c>
      <c r="BE133" s="4" t="s">
        <v>59</v>
      </c>
      <c r="BF133" s="4" t="s">
        <v>119</v>
      </c>
      <c r="BG133" s="4" t="s">
        <v>119</v>
      </c>
      <c r="BR133" s="4" t="s">
        <v>100</v>
      </c>
      <c r="BS133" s="4" t="s">
        <v>26</v>
      </c>
      <c r="BT133" s="4" t="s">
        <v>0</v>
      </c>
      <c r="BU133" s="4" t="s">
        <v>4</v>
      </c>
      <c r="BV133" s="4" t="s">
        <v>25</v>
      </c>
      <c r="BW133" s="4" t="s">
        <v>99</v>
      </c>
      <c r="BX133" s="128">
        <v>28857559</v>
      </c>
      <c r="BY133" s="4" t="s">
        <v>3</v>
      </c>
      <c r="CB133" s="4" t="s">
        <v>22</v>
      </c>
      <c r="CC133" s="4" t="s">
        <v>22</v>
      </c>
      <c r="CG133" s="4" t="s">
        <v>21</v>
      </c>
      <c r="CH133" s="4" t="s">
        <v>1</v>
      </c>
    </row>
    <row r="134" spans="1:86">
      <c r="A134" s="4" t="str">
        <f t="shared" si="13"/>
        <v>7511448:21,037</v>
      </c>
      <c r="B134" s="4" t="str">
        <f t="shared" si="14"/>
        <v>7511448:11/17/2017</v>
      </c>
      <c r="C134" s="4" t="str">
        <f t="shared" si="15"/>
        <v>7511448:8033813466</v>
      </c>
      <c r="D134" s="4" t="str">
        <f t="shared" si="16"/>
        <v>7511448:28857578</v>
      </c>
      <c r="E134" s="4" t="str">
        <f t="shared" si="17"/>
        <v>7511448:ENG, KEITH</v>
      </c>
      <c r="F134" s="4" t="str">
        <f t="shared" si="18"/>
        <v>7511448:STEENHUISEN AIG, ERIC</v>
      </c>
      <c r="G134" s="122">
        <v>43055</v>
      </c>
      <c r="H134" s="122">
        <v>43055.837627314817</v>
      </c>
      <c r="I134" s="125">
        <v>9985245</v>
      </c>
      <c r="J134" s="4" t="s">
        <v>829</v>
      </c>
      <c r="K134" s="4" t="s">
        <v>38</v>
      </c>
      <c r="L134" s="129" t="s">
        <v>574</v>
      </c>
      <c r="P134" s="129" t="s">
        <v>828</v>
      </c>
      <c r="S134" s="123">
        <v>21036.5</v>
      </c>
      <c r="T134" s="123">
        <v>21191.118275000001</v>
      </c>
      <c r="U134" s="122">
        <v>43056</v>
      </c>
      <c r="V134" s="122">
        <v>43055.837627314817</v>
      </c>
      <c r="W134" s="4" t="s">
        <v>100</v>
      </c>
      <c r="AB134" s="128">
        <v>7511448</v>
      </c>
      <c r="AC134" s="4" t="s">
        <v>1</v>
      </c>
      <c r="AD134" s="4" t="s">
        <v>827</v>
      </c>
      <c r="AF134" s="4" t="s">
        <v>23</v>
      </c>
      <c r="AG134" s="4" t="s">
        <v>64</v>
      </c>
      <c r="AH134" s="4" t="s">
        <v>20</v>
      </c>
      <c r="AK134" s="4" t="s">
        <v>33</v>
      </c>
      <c r="AL134" s="4" t="s">
        <v>48</v>
      </c>
      <c r="AM134" s="4" t="s">
        <v>33</v>
      </c>
      <c r="AS134" s="4" t="s">
        <v>63</v>
      </c>
      <c r="AU134" s="4" t="s">
        <v>121</v>
      </c>
      <c r="AY134" s="4" t="s">
        <v>62</v>
      </c>
      <c r="AZ134" s="4" t="s">
        <v>61</v>
      </c>
      <c r="BA134" s="4" t="s">
        <v>61</v>
      </c>
      <c r="BC134" s="4" t="s">
        <v>60</v>
      </c>
      <c r="BE134" s="4" t="s">
        <v>59</v>
      </c>
      <c r="BF134" s="4" t="s">
        <v>211</v>
      </c>
      <c r="BG134" s="4" t="s">
        <v>211</v>
      </c>
      <c r="BH134" s="4" t="s">
        <v>210</v>
      </c>
      <c r="BI134" s="4" t="s">
        <v>184</v>
      </c>
      <c r="BK134" s="4" t="s">
        <v>183</v>
      </c>
      <c r="BR134" s="4" t="s">
        <v>100</v>
      </c>
      <c r="BS134" s="4" t="s">
        <v>26</v>
      </c>
      <c r="BT134" s="4" t="s">
        <v>0</v>
      </c>
      <c r="BU134" s="4" t="s">
        <v>4</v>
      </c>
      <c r="BV134" s="4" t="s">
        <v>25</v>
      </c>
      <c r="BW134" s="4" t="s">
        <v>99</v>
      </c>
      <c r="BX134" s="128">
        <v>28857578</v>
      </c>
      <c r="BY134" s="4" t="s">
        <v>827</v>
      </c>
      <c r="CB134" s="4" t="s">
        <v>22</v>
      </c>
      <c r="CC134" s="4" t="s">
        <v>22</v>
      </c>
      <c r="CG134" s="4" t="s">
        <v>21</v>
      </c>
      <c r="CH134" s="4" t="s">
        <v>1</v>
      </c>
    </row>
    <row r="135" spans="1:86">
      <c r="A135" s="4" t="str">
        <f t="shared" si="13"/>
        <v>7512497:93,708</v>
      </c>
      <c r="B135" s="4" t="str">
        <f t="shared" si="14"/>
        <v>7512497:11/17/2017</v>
      </c>
      <c r="C135" s="4" t="str">
        <f t="shared" si="15"/>
        <v>7512497:13402762</v>
      </c>
      <c r="D135" s="4" t="str">
        <f t="shared" si="16"/>
        <v>7512497:28857584</v>
      </c>
      <c r="E135" s="4" t="str">
        <f t="shared" si="17"/>
        <v>7512497:ENG, KEITH</v>
      </c>
      <c r="F135" s="4" t="str">
        <f t="shared" si="18"/>
        <v>7512497:TEWS AIG, GRACE</v>
      </c>
      <c r="G135" s="122">
        <v>43055</v>
      </c>
      <c r="H135" s="122">
        <v>43055.837812500002</v>
      </c>
      <c r="I135" s="125">
        <v>9985249</v>
      </c>
      <c r="J135" s="4" t="s">
        <v>826</v>
      </c>
      <c r="K135" s="4" t="s">
        <v>38</v>
      </c>
      <c r="L135" s="129" t="s">
        <v>17</v>
      </c>
      <c r="P135" s="129" t="s">
        <v>825</v>
      </c>
      <c r="Q135" s="4" t="s">
        <v>824</v>
      </c>
      <c r="S135" s="123">
        <v>93707.88</v>
      </c>
      <c r="T135" s="123">
        <v>110303.54554799999</v>
      </c>
      <c r="U135" s="122">
        <v>43056</v>
      </c>
      <c r="V135" s="122">
        <v>43055.837812500002</v>
      </c>
      <c r="W135" s="4" t="s">
        <v>27</v>
      </c>
      <c r="Y135" s="4" t="s">
        <v>823</v>
      </c>
      <c r="AB135" s="128">
        <v>7512497</v>
      </c>
      <c r="AC135" s="4" t="s">
        <v>1</v>
      </c>
      <c r="AD135" s="4" t="s">
        <v>7</v>
      </c>
      <c r="AF135" s="4" t="s">
        <v>23</v>
      </c>
      <c r="AG135" s="4" t="s">
        <v>34</v>
      </c>
      <c r="AH135" s="4" t="s">
        <v>20</v>
      </c>
      <c r="AK135" s="4" t="s">
        <v>33</v>
      </c>
      <c r="AL135" s="4" t="s">
        <v>48</v>
      </c>
      <c r="AM135" s="4" t="s">
        <v>33</v>
      </c>
      <c r="AS135" s="4" t="s">
        <v>31</v>
      </c>
      <c r="AU135" s="4" t="s">
        <v>121</v>
      </c>
      <c r="AY135" s="4" t="s">
        <v>62</v>
      </c>
      <c r="AZ135" s="4" t="s">
        <v>822</v>
      </c>
      <c r="BA135" s="4" t="s">
        <v>822</v>
      </c>
      <c r="BF135" s="4" t="s">
        <v>821</v>
      </c>
      <c r="BG135" s="4" t="s">
        <v>821</v>
      </c>
      <c r="BH135" s="4" t="s">
        <v>820</v>
      </c>
      <c r="BI135" s="4" t="s">
        <v>250</v>
      </c>
      <c r="BK135" s="4" t="s">
        <v>249</v>
      </c>
      <c r="BR135" s="4" t="s">
        <v>796</v>
      </c>
      <c r="BS135" s="4" t="s">
        <v>235</v>
      </c>
      <c r="BT135" s="4" t="s">
        <v>382</v>
      </c>
      <c r="BU135" s="4" t="s">
        <v>381</v>
      </c>
      <c r="BV135" s="4" t="s">
        <v>234</v>
      </c>
      <c r="BW135" s="4" t="s">
        <v>795</v>
      </c>
      <c r="BX135" s="128">
        <v>28857584</v>
      </c>
      <c r="BY135" s="4" t="s">
        <v>7</v>
      </c>
      <c r="CB135" s="4" t="s">
        <v>22</v>
      </c>
      <c r="CC135" s="4" t="s">
        <v>23</v>
      </c>
      <c r="CF135" s="123">
        <v>104386</v>
      </c>
      <c r="CG135" s="4" t="s">
        <v>21</v>
      </c>
      <c r="CH135" s="4" t="s">
        <v>1</v>
      </c>
    </row>
    <row r="136" spans="1:86">
      <c r="A136" s="4" t="str">
        <f t="shared" si="13"/>
        <v>7512505:15,272</v>
      </c>
      <c r="B136" s="4" t="str">
        <f t="shared" si="14"/>
        <v>7512505:11/17/2017</v>
      </c>
      <c r="C136" s="4" t="str">
        <f t="shared" si="15"/>
        <v>7512505:13402762</v>
      </c>
      <c r="D136" s="4" t="str">
        <f t="shared" si="16"/>
        <v>7512505:28857590</v>
      </c>
      <c r="E136" s="4" t="str">
        <f t="shared" si="17"/>
        <v>7512505:ENG, KEITH</v>
      </c>
      <c r="F136" s="4" t="str">
        <f t="shared" si="18"/>
        <v>7512505:TEWS AIG, GRACE</v>
      </c>
      <c r="G136" s="122">
        <v>43055</v>
      </c>
      <c r="H136" s="122">
        <v>43055.837939814817</v>
      </c>
      <c r="I136" s="125">
        <v>9985252</v>
      </c>
      <c r="J136" s="4" t="s">
        <v>819</v>
      </c>
      <c r="K136" s="4" t="s">
        <v>38</v>
      </c>
      <c r="L136" s="129" t="s">
        <v>17</v>
      </c>
      <c r="P136" s="129" t="s">
        <v>818</v>
      </c>
      <c r="Q136" s="4" t="s">
        <v>817</v>
      </c>
      <c r="S136" s="123">
        <v>15271.53</v>
      </c>
      <c r="T136" s="123">
        <v>17976.117963000001</v>
      </c>
      <c r="U136" s="122">
        <v>43056</v>
      </c>
      <c r="V136" s="122">
        <v>43055.837939814817</v>
      </c>
      <c r="Y136" s="4" t="s">
        <v>815</v>
      </c>
      <c r="AB136" s="128">
        <v>7512505</v>
      </c>
      <c r="AC136" s="4" t="s">
        <v>1</v>
      </c>
      <c r="AD136" s="4" t="s">
        <v>7</v>
      </c>
      <c r="AF136" s="4" t="s">
        <v>23</v>
      </c>
      <c r="AG136" s="4" t="s">
        <v>34</v>
      </c>
      <c r="AH136" s="4" t="s">
        <v>20</v>
      </c>
      <c r="AK136" s="4" t="s">
        <v>33</v>
      </c>
      <c r="AL136" s="4" t="s">
        <v>48</v>
      </c>
      <c r="AM136" s="4" t="s">
        <v>33</v>
      </c>
      <c r="AS136" s="4" t="s">
        <v>31</v>
      </c>
      <c r="AU136" s="4" t="s">
        <v>121</v>
      </c>
      <c r="AX136" s="4" t="s">
        <v>816</v>
      </c>
      <c r="AY136" s="4" t="s">
        <v>62</v>
      </c>
      <c r="AZ136" s="4" t="s">
        <v>815</v>
      </c>
      <c r="BA136" s="4" t="s">
        <v>815</v>
      </c>
      <c r="BF136" s="4" t="s">
        <v>814</v>
      </c>
      <c r="BG136" s="4" t="s">
        <v>814</v>
      </c>
      <c r="BH136" s="4" t="s">
        <v>813</v>
      </c>
      <c r="BI136" s="4" t="s">
        <v>812</v>
      </c>
      <c r="BK136" s="4" t="s">
        <v>249</v>
      </c>
      <c r="BL136" s="4" t="s">
        <v>811</v>
      </c>
      <c r="BM136" s="4" t="s">
        <v>811</v>
      </c>
      <c r="BN136" s="4" t="s">
        <v>810</v>
      </c>
      <c r="BO136" s="4" t="s">
        <v>809</v>
      </c>
      <c r="BQ136" s="4" t="s">
        <v>249</v>
      </c>
      <c r="BR136" s="4" t="s">
        <v>808</v>
      </c>
      <c r="BS136" s="4" t="s">
        <v>374</v>
      </c>
      <c r="BT136" s="4" t="s">
        <v>382</v>
      </c>
      <c r="BU136" s="4" t="s">
        <v>4</v>
      </c>
      <c r="BV136" s="4" t="s">
        <v>165</v>
      </c>
      <c r="BW136" s="4" t="s">
        <v>807</v>
      </c>
      <c r="BX136" s="128">
        <v>28857590</v>
      </c>
      <c r="BY136" s="4" t="s">
        <v>7</v>
      </c>
      <c r="CB136" s="4" t="s">
        <v>22</v>
      </c>
      <c r="CC136" s="4" t="s">
        <v>22</v>
      </c>
      <c r="CF136" s="123">
        <v>104388</v>
      </c>
      <c r="CG136" s="4" t="s">
        <v>21</v>
      </c>
      <c r="CH136" s="4" t="s">
        <v>1</v>
      </c>
    </row>
    <row r="137" spans="1:86">
      <c r="A137" s="4" t="str">
        <f t="shared" si="13"/>
        <v>7515208:35,000,000</v>
      </c>
      <c r="B137" s="4" t="str">
        <f t="shared" si="14"/>
        <v>7515208:11/16/2017</v>
      </c>
      <c r="C137" s="4" t="str">
        <f t="shared" si="15"/>
        <v>7515208:PA1A</v>
      </c>
      <c r="D137" s="4" t="str">
        <f t="shared" si="16"/>
        <v>7515208:28858492</v>
      </c>
      <c r="E137" s="4" t="str">
        <f t="shared" si="17"/>
        <v>7515208:ENG, KEITH</v>
      </c>
      <c r="F137" s="4" t="str">
        <f t="shared" si="18"/>
        <v>7515208:HOLMES, JOHN</v>
      </c>
      <c r="G137" s="122">
        <v>43055</v>
      </c>
      <c r="H137" s="122">
        <v>43055.900856481479</v>
      </c>
      <c r="I137" s="125">
        <v>9985299</v>
      </c>
      <c r="J137" s="4" t="s">
        <v>806</v>
      </c>
      <c r="K137" s="4" t="s">
        <v>38</v>
      </c>
      <c r="L137" s="129" t="s">
        <v>78</v>
      </c>
      <c r="P137" s="129" t="s">
        <v>805</v>
      </c>
      <c r="S137" s="123">
        <v>35000000</v>
      </c>
      <c r="T137" s="123">
        <v>35000000</v>
      </c>
      <c r="U137" s="122">
        <v>43055</v>
      </c>
      <c r="V137" s="122">
        <v>43055.900856481479</v>
      </c>
      <c r="W137" s="4" t="s">
        <v>76</v>
      </c>
      <c r="Y137" s="4" t="s">
        <v>804</v>
      </c>
      <c r="AB137" s="128">
        <v>7515208</v>
      </c>
      <c r="AC137" s="4" t="s">
        <v>1</v>
      </c>
      <c r="AD137" s="4" t="s">
        <v>3</v>
      </c>
      <c r="AE137" s="128">
        <v>6810177</v>
      </c>
      <c r="AF137" s="4" t="s">
        <v>22</v>
      </c>
      <c r="AG137" s="4" t="s">
        <v>34</v>
      </c>
      <c r="AH137" s="4" t="s">
        <v>20</v>
      </c>
      <c r="AK137" s="4" t="s">
        <v>33</v>
      </c>
      <c r="AL137" s="4" t="s">
        <v>20</v>
      </c>
      <c r="AM137" s="4" t="s">
        <v>33</v>
      </c>
      <c r="AS137" s="4" t="s">
        <v>73</v>
      </c>
      <c r="AU137" s="4" t="s">
        <v>121</v>
      </c>
      <c r="AY137" s="4" t="s">
        <v>72</v>
      </c>
      <c r="AZ137" s="4" t="s">
        <v>802</v>
      </c>
      <c r="BA137" s="4" t="s">
        <v>802</v>
      </c>
      <c r="BB137" s="4" t="s">
        <v>801</v>
      </c>
      <c r="BF137" s="4" t="s">
        <v>110</v>
      </c>
      <c r="BG137" s="4" t="s">
        <v>110</v>
      </c>
      <c r="BW137" s="4" t="s">
        <v>68</v>
      </c>
      <c r="BX137" s="128">
        <v>28858492</v>
      </c>
      <c r="CB137" s="4" t="s">
        <v>23</v>
      </c>
      <c r="CC137" s="4" t="s">
        <v>22</v>
      </c>
      <c r="CG137" s="4" t="s">
        <v>21</v>
      </c>
      <c r="CH137" s="4" t="s">
        <v>1</v>
      </c>
    </row>
    <row r="138" spans="1:86">
      <c r="A138" s="4" t="str">
        <f t="shared" si="13"/>
        <v>7514494:132</v>
      </c>
      <c r="B138" s="4" t="str">
        <f t="shared" si="14"/>
        <v>7514494:11/16/2017</v>
      </c>
      <c r="C138" s="4" t="str">
        <f t="shared" si="15"/>
        <v>7514494:6290919133</v>
      </c>
      <c r="D138" s="4" t="str">
        <f t="shared" si="16"/>
        <v>7514494:28856041</v>
      </c>
      <c r="E138" s="4" t="str">
        <f t="shared" si="17"/>
        <v>7514494:TEWS AIG, GRACE</v>
      </c>
      <c r="F138" s="4" t="str">
        <f t="shared" si="18"/>
        <v>7514494:STEENHUISEN AIG, ERIC</v>
      </c>
      <c r="G138" s="122">
        <v>43055</v>
      </c>
      <c r="H138" s="122">
        <v>43055.73673611111</v>
      </c>
      <c r="I138" s="125">
        <v>9977006</v>
      </c>
      <c r="J138" s="4" t="s">
        <v>88</v>
      </c>
      <c r="K138" s="4" t="s">
        <v>38</v>
      </c>
      <c r="L138" s="129" t="s">
        <v>87</v>
      </c>
      <c r="P138" s="129" t="s">
        <v>86</v>
      </c>
      <c r="S138" s="123">
        <v>131.69999999999999</v>
      </c>
      <c r="T138" s="123">
        <v>131.69999999999999</v>
      </c>
      <c r="U138" s="122">
        <v>43055</v>
      </c>
      <c r="V138" s="122">
        <v>43055.73673611111</v>
      </c>
      <c r="W138" s="4" t="s">
        <v>85</v>
      </c>
      <c r="AB138" s="128">
        <v>7514494</v>
      </c>
      <c r="AC138" s="4" t="s">
        <v>1</v>
      </c>
      <c r="AD138" s="4" t="s">
        <v>3</v>
      </c>
      <c r="AF138" s="4" t="s">
        <v>22</v>
      </c>
      <c r="AG138" s="4" t="s">
        <v>34</v>
      </c>
      <c r="AH138" s="4" t="s">
        <v>20</v>
      </c>
      <c r="AK138" s="4" t="s">
        <v>33</v>
      </c>
      <c r="AL138" s="4" t="s">
        <v>20</v>
      </c>
      <c r="AM138" s="4" t="s">
        <v>33</v>
      </c>
      <c r="AS138" s="4" t="s">
        <v>63</v>
      </c>
      <c r="AU138" s="4" t="s">
        <v>31</v>
      </c>
      <c r="AZ138" s="4" t="s">
        <v>84</v>
      </c>
      <c r="BA138" s="4" t="s">
        <v>84</v>
      </c>
      <c r="BB138" s="4" t="s">
        <v>83</v>
      </c>
      <c r="BC138" s="4" t="s">
        <v>56</v>
      </c>
      <c r="BE138" s="4" t="s">
        <v>55</v>
      </c>
      <c r="BF138" s="4" t="s">
        <v>82</v>
      </c>
      <c r="BG138" s="4" t="s">
        <v>82</v>
      </c>
      <c r="BR138" s="4" t="s">
        <v>81</v>
      </c>
      <c r="BS138" s="4" t="s">
        <v>26</v>
      </c>
      <c r="BT138" s="4" t="s">
        <v>0</v>
      </c>
      <c r="BV138" s="4" t="s">
        <v>25</v>
      </c>
      <c r="BW138" s="4" t="s">
        <v>80</v>
      </c>
      <c r="BX138" s="128">
        <v>28856041</v>
      </c>
      <c r="BY138" s="4" t="s">
        <v>3</v>
      </c>
      <c r="CB138" s="4" t="s">
        <v>23</v>
      </c>
      <c r="CC138" s="4" t="s">
        <v>22</v>
      </c>
      <c r="CG138" s="4" t="s">
        <v>21</v>
      </c>
      <c r="CH138" s="4" t="s">
        <v>1</v>
      </c>
    </row>
    <row r="139" spans="1:86">
      <c r="A139" s="4" t="str">
        <f t="shared" si="13"/>
        <v>7510209:648,170</v>
      </c>
      <c r="B139" s="4" t="str">
        <f t="shared" si="14"/>
        <v>7510209:11/16/2017</v>
      </c>
      <c r="C139" s="4" t="str">
        <f t="shared" si="15"/>
        <v>7510209:30897541</v>
      </c>
      <c r="D139" s="4" t="str">
        <f t="shared" si="16"/>
        <v>7510209:28856942</v>
      </c>
      <c r="E139" s="4" t="str">
        <f t="shared" si="17"/>
        <v>7510209:TEWS AIG, GRACE</v>
      </c>
      <c r="F139" s="4" t="str">
        <f t="shared" si="18"/>
        <v>7510209:STEENHUISEN AIG, ERIC</v>
      </c>
      <c r="G139" s="122">
        <v>43055</v>
      </c>
      <c r="H139" s="122">
        <v>43055.790370370371</v>
      </c>
      <c r="I139" s="125">
        <v>9985155</v>
      </c>
      <c r="J139" s="4" t="s">
        <v>800</v>
      </c>
      <c r="K139" s="4" t="s">
        <v>38</v>
      </c>
      <c r="L139" s="129" t="s">
        <v>37</v>
      </c>
      <c r="P139" s="129" t="s">
        <v>363</v>
      </c>
      <c r="Q139" s="4" t="s">
        <v>799</v>
      </c>
      <c r="S139" s="123">
        <v>648170.43999999994</v>
      </c>
      <c r="T139" s="123">
        <v>648170.43999999994</v>
      </c>
      <c r="U139" s="122">
        <v>43055</v>
      </c>
      <c r="V139" s="122">
        <v>43055.790370370371</v>
      </c>
      <c r="W139" s="4" t="s">
        <v>27</v>
      </c>
      <c r="Y139" s="4" t="s">
        <v>798</v>
      </c>
      <c r="Z139" s="122">
        <v>43055.8125</v>
      </c>
      <c r="AB139" s="128">
        <v>7510209</v>
      </c>
      <c r="AC139" s="4" t="s">
        <v>1</v>
      </c>
      <c r="AD139" s="4" t="s">
        <v>3</v>
      </c>
      <c r="AF139" s="4" t="s">
        <v>23</v>
      </c>
      <c r="AG139" s="4" t="s">
        <v>34</v>
      </c>
      <c r="AH139" s="4" t="s">
        <v>20</v>
      </c>
      <c r="AK139" s="4" t="s">
        <v>33</v>
      </c>
      <c r="AL139" s="4" t="s">
        <v>48</v>
      </c>
      <c r="AM139" s="4" t="s">
        <v>33</v>
      </c>
      <c r="AS139" s="4" t="s">
        <v>63</v>
      </c>
      <c r="AU139" s="4" t="s">
        <v>31</v>
      </c>
      <c r="AY139" s="4" t="s">
        <v>62</v>
      </c>
      <c r="AZ139" s="4" t="s">
        <v>797</v>
      </c>
      <c r="BA139" s="4" t="s">
        <v>797</v>
      </c>
      <c r="BF139" s="4" t="s">
        <v>103</v>
      </c>
      <c r="BG139" s="4" t="s">
        <v>103</v>
      </c>
      <c r="BH139" s="4" t="s">
        <v>102</v>
      </c>
      <c r="BI139" s="4" t="s">
        <v>101</v>
      </c>
      <c r="BK139" s="4" t="s">
        <v>59</v>
      </c>
      <c r="BR139" s="4" t="s">
        <v>796</v>
      </c>
      <c r="BS139" s="4" t="s">
        <v>235</v>
      </c>
      <c r="BT139" s="4" t="s">
        <v>382</v>
      </c>
      <c r="BU139" s="4" t="s">
        <v>381</v>
      </c>
      <c r="BV139" s="4" t="s">
        <v>234</v>
      </c>
      <c r="BW139" s="4" t="s">
        <v>795</v>
      </c>
      <c r="BX139" s="128">
        <v>28856942</v>
      </c>
      <c r="BY139" s="4" t="s">
        <v>3</v>
      </c>
      <c r="CB139" s="4" t="s">
        <v>22</v>
      </c>
      <c r="CC139" s="4" t="s">
        <v>22</v>
      </c>
      <c r="CF139" s="123">
        <v>104349</v>
      </c>
      <c r="CG139" s="4" t="s">
        <v>109</v>
      </c>
      <c r="CH139" s="4" t="s">
        <v>1</v>
      </c>
    </row>
    <row r="140" spans="1:86">
      <c r="A140" s="4" t="str">
        <f t="shared" si="13"/>
        <v>7512500:463,434</v>
      </c>
      <c r="B140" s="4" t="str">
        <f t="shared" si="14"/>
        <v>7512500:11/17/2017</v>
      </c>
      <c r="C140" s="4" t="str">
        <f t="shared" si="15"/>
        <v>7512500:13402762</v>
      </c>
      <c r="D140" s="4" t="str">
        <f t="shared" si="16"/>
        <v>7512500:28857588</v>
      </c>
      <c r="E140" s="4" t="str">
        <f t="shared" si="17"/>
        <v>7512500:ENG, KEITH</v>
      </c>
      <c r="F140" s="4" t="str">
        <f t="shared" si="18"/>
        <v>7512500:TEWS AIG, GRACE</v>
      </c>
      <c r="G140" s="122">
        <v>43055</v>
      </c>
      <c r="H140" s="122">
        <v>43055.837881944448</v>
      </c>
      <c r="I140" s="125">
        <v>9985251</v>
      </c>
      <c r="J140" s="4" t="s">
        <v>794</v>
      </c>
      <c r="K140" s="4" t="s">
        <v>38</v>
      </c>
      <c r="L140" s="129" t="s">
        <v>17</v>
      </c>
      <c r="P140" s="129" t="s">
        <v>793</v>
      </c>
      <c r="Q140" s="4" t="s">
        <v>792</v>
      </c>
      <c r="S140" s="123">
        <v>463434.33</v>
      </c>
      <c r="T140" s="123">
        <v>545508.54984300002</v>
      </c>
      <c r="U140" s="122">
        <v>43056</v>
      </c>
      <c r="V140" s="122">
        <v>43055.837881944448</v>
      </c>
      <c r="W140" s="4" t="s">
        <v>27</v>
      </c>
      <c r="Y140" s="4" t="s">
        <v>791</v>
      </c>
      <c r="AB140" s="128">
        <v>7512500</v>
      </c>
      <c r="AC140" s="4" t="s">
        <v>1</v>
      </c>
      <c r="AD140" s="4" t="s">
        <v>7</v>
      </c>
      <c r="AF140" s="4" t="s">
        <v>23</v>
      </c>
      <c r="AG140" s="4" t="s">
        <v>34</v>
      </c>
      <c r="AH140" s="4" t="s">
        <v>20</v>
      </c>
      <c r="AK140" s="4" t="s">
        <v>33</v>
      </c>
      <c r="AL140" s="4" t="s">
        <v>48</v>
      </c>
      <c r="AM140" s="4" t="s">
        <v>33</v>
      </c>
      <c r="AS140" s="4" t="s">
        <v>31</v>
      </c>
      <c r="AU140" s="4" t="s">
        <v>121</v>
      </c>
      <c r="AY140" s="4" t="s">
        <v>62</v>
      </c>
      <c r="AZ140" s="4" t="s">
        <v>790</v>
      </c>
      <c r="BA140" s="4" t="s">
        <v>790</v>
      </c>
      <c r="BF140" s="4" t="s">
        <v>127</v>
      </c>
      <c r="BG140" s="4" t="s">
        <v>127</v>
      </c>
      <c r="BH140" s="4" t="s">
        <v>789</v>
      </c>
      <c r="BI140" s="4" t="s">
        <v>788</v>
      </c>
      <c r="BK140" s="4" t="s">
        <v>787</v>
      </c>
      <c r="BR140" s="4" t="s">
        <v>786</v>
      </c>
      <c r="BS140" s="4" t="s">
        <v>374</v>
      </c>
      <c r="BT140" s="4" t="s">
        <v>382</v>
      </c>
      <c r="BU140" s="4" t="s">
        <v>381</v>
      </c>
      <c r="BV140" s="4" t="s">
        <v>165</v>
      </c>
      <c r="BW140" s="4" t="s">
        <v>785</v>
      </c>
      <c r="BX140" s="128">
        <v>28857588</v>
      </c>
      <c r="BY140" s="4" t="s">
        <v>7</v>
      </c>
      <c r="CB140" s="4" t="s">
        <v>22</v>
      </c>
      <c r="CC140" s="4" t="s">
        <v>23</v>
      </c>
      <c r="CF140" s="123">
        <v>104387</v>
      </c>
      <c r="CG140" s="4" t="s">
        <v>21</v>
      </c>
      <c r="CH140" s="4" t="s">
        <v>1</v>
      </c>
    </row>
    <row r="141" spans="1:86">
      <c r="A141" s="4" t="str">
        <f t="shared" si="13"/>
        <v>7512467:1,944,812</v>
      </c>
      <c r="B141" s="4" t="str">
        <f t="shared" si="14"/>
        <v>7512467:11/17/2017</v>
      </c>
      <c r="C141" s="4" t="str">
        <f t="shared" si="15"/>
        <v>7512467:61653950</v>
      </c>
      <c r="D141" s="4" t="str">
        <f t="shared" si="16"/>
        <v>7512467:28857591</v>
      </c>
      <c r="E141" s="4" t="str">
        <f t="shared" si="17"/>
        <v>7512467:ENG, KEITH</v>
      </c>
      <c r="F141" s="4" t="str">
        <f t="shared" si="18"/>
        <v>7512467:STEENHUISEN AIG, ERIC</v>
      </c>
      <c r="G141" s="122">
        <v>43055</v>
      </c>
      <c r="H141" s="122">
        <v>43055.83797453704</v>
      </c>
      <c r="I141" s="125">
        <v>9985253</v>
      </c>
      <c r="J141" s="4" t="s">
        <v>784</v>
      </c>
      <c r="K141" s="4" t="s">
        <v>38</v>
      </c>
      <c r="L141" s="129" t="s">
        <v>590</v>
      </c>
      <c r="P141" s="129" t="s">
        <v>15</v>
      </c>
      <c r="S141" s="123">
        <v>1944812</v>
      </c>
      <c r="T141" s="123">
        <v>17231.034319999999</v>
      </c>
      <c r="U141" s="122">
        <v>43056</v>
      </c>
      <c r="V141" s="122">
        <v>43055.83797453704</v>
      </c>
      <c r="W141" s="4" t="s">
        <v>100</v>
      </c>
      <c r="AB141" s="128">
        <v>7512467</v>
      </c>
      <c r="AC141" s="4" t="s">
        <v>1</v>
      </c>
      <c r="AD141" s="4" t="s">
        <v>11</v>
      </c>
      <c r="AF141" s="4" t="s">
        <v>23</v>
      </c>
      <c r="AG141" s="4" t="s">
        <v>64</v>
      </c>
      <c r="AH141" s="4" t="s">
        <v>20</v>
      </c>
      <c r="AK141" s="4" t="s">
        <v>33</v>
      </c>
      <c r="AL141" s="4" t="s">
        <v>48</v>
      </c>
      <c r="AM141" s="4" t="s">
        <v>33</v>
      </c>
      <c r="AS141" s="4" t="s">
        <v>63</v>
      </c>
      <c r="AU141" s="4" t="s">
        <v>121</v>
      </c>
      <c r="AY141" s="4" t="s">
        <v>62</v>
      </c>
      <c r="AZ141" s="4" t="s">
        <v>61</v>
      </c>
      <c r="BA141" s="4" t="s">
        <v>61</v>
      </c>
      <c r="BC141" s="4" t="s">
        <v>60</v>
      </c>
      <c r="BE141" s="4" t="s">
        <v>59</v>
      </c>
      <c r="BF141" s="4" t="s">
        <v>58</v>
      </c>
      <c r="BG141" s="4" t="s">
        <v>58</v>
      </c>
      <c r="BH141" s="4" t="s">
        <v>57</v>
      </c>
      <c r="BI141" s="4" t="s">
        <v>56</v>
      </c>
      <c r="BK141" s="4" t="s">
        <v>55</v>
      </c>
      <c r="BR141" s="4" t="s">
        <v>100</v>
      </c>
      <c r="BS141" s="4" t="s">
        <v>26</v>
      </c>
      <c r="BT141" s="4" t="s">
        <v>0</v>
      </c>
      <c r="BU141" s="4" t="s">
        <v>4</v>
      </c>
      <c r="BV141" s="4" t="s">
        <v>25</v>
      </c>
      <c r="BW141" s="4" t="s">
        <v>99</v>
      </c>
      <c r="BX141" s="128">
        <v>28857591</v>
      </c>
      <c r="BY141" s="4" t="s">
        <v>11</v>
      </c>
      <c r="CB141" s="4" t="s">
        <v>22</v>
      </c>
      <c r="CC141" s="4" t="s">
        <v>22</v>
      </c>
      <c r="CG141" s="4" t="s">
        <v>21</v>
      </c>
      <c r="CH141" s="4" t="s">
        <v>1</v>
      </c>
    </row>
    <row r="142" spans="1:86">
      <c r="A142" s="4" t="str">
        <f t="shared" si="13"/>
        <v>7514556:1,079,162,420</v>
      </c>
      <c r="B142" s="4" t="str">
        <f t="shared" si="14"/>
        <v>7514556:11/17/2017</v>
      </c>
      <c r="C142" s="4" t="str">
        <f t="shared" si="15"/>
        <v>7514556:3779</v>
      </c>
      <c r="D142" s="4" t="str">
        <f t="shared" si="16"/>
        <v>7514556:28857598</v>
      </c>
      <c r="E142" s="4" t="str">
        <f t="shared" si="17"/>
        <v>7514556:ENG, KEITH</v>
      </c>
      <c r="F142" s="4" t="str">
        <f t="shared" si="18"/>
        <v>7514556:STEENHUISEN AIG, ERIC</v>
      </c>
      <c r="G142" s="122">
        <v>43055</v>
      </c>
      <c r="H142" s="122">
        <v>43055.838090277779</v>
      </c>
      <c r="I142" s="125">
        <v>9985255</v>
      </c>
      <c r="J142" s="4" t="s">
        <v>783</v>
      </c>
      <c r="K142" s="4" t="s">
        <v>38</v>
      </c>
      <c r="L142" s="129" t="s">
        <v>15</v>
      </c>
      <c r="P142" s="129" t="s">
        <v>782</v>
      </c>
      <c r="S142" s="123">
        <v>1079162420</v>
      </c>
      <c r="T142" s="123">
        <v>9561379.0412000008</v>
      </c>
      <c r="U142" s="122">
        <v>43056</v>
      </c>
      <c r="V142" s="122">
        <v>43055.838090277779</v>
      </c>
      <c r="W142" s="4" t="s">
        <v>27</v>
      </c>
      <c r="AB142" s="128">
        <v>7514556</v>
      </c>
      <c r="AC142" s="4" t="s">
        <v>1</v>
      </c>
      <c r="AD142" s="4" t="s">
        <v>11</v>
      </c>
      <c r="AF142" s="4" t="s">
        <v>22</v>
      </c>
      <c r="AG142" s="4" t="s">
        <v>34</v>
      </c>
      <c r="AH142" s="4" t="s">
        <v>20</v>
      </c>
      <c r="AK142" s="4" t="s">
        <v>33</v>
      </c>
      <c r="AL142" s="4" t="s">
        <v>20</v>
      </c>
      <c r="AM142" s="4" t="s">
        <v>33</v>
      </c>
      <c r="AS142" s="4" t="s">
        <v>63</v>
      </c>
      <c r="AU142" s="4" t="s">
        <v>121</v>
      </c>
      <c r="AY142" s="4" t="s">
        <v>62</v>
      </c>
      <c r="AZ142" s="4" t="s">
        <v>127</v>
      </c>
      <c r="BA142" s="4" t="s">
        <v>127</v>
      </c>
      <c r="BC142" s="4" t="s">
        <v>184</v>
      </c>
      <c r="BE142" s="4" t="s">
        <v>183</v>
      </c>
      <c r="BF142" s="4" t="s">
        <v>781</v>
      </c>
      <c r="BG142" s="4" t="s">
        <v>781</v>
      </c>
      <c r="BH142" s="4" t="s">
        <v>780</v>
      </c>
      <c r="BI142" s="4" t="s">
        <v>56</v>
      </c>
      <c r="BK142" s="4" t="s">
        <v>55</v>
      </c>
      <c r="BR142" s="4" t="s">
        <v>27</v>
      </c>
      <c r="BS142" s="4" t="s">
        <v>26</v>
      </c>
      <c r="BT142" s="4" t="s">
        <v>0</v>
      </c>
      <c r="BU142" s="4" t="s">
        <v>4</v>
      </c>
      <c r="BV142" s="4" t="s">
        <v>25</v>
      </c>
      <c r="BW142" s="4" t="s">
        <v>24</v>
      </c>
      <c r="BX142" s="128">
        <v>28857598</v>
      </c>
      <c r="BY142" s="4" t="s">
        <v>11</v>
      </c>
      <c r="CB142" s="4" t="s">
        <v>23</v>
      </c>
      <c r="CC142" s="4" t="s">
        <v>22</v>
      </c>
      <c r="CG142" s="4" t="s">
        <v>21</v>
      </c>
      <c r="CH142" s="4" t="s">
        <v>1</v>
      </c>
    </row>
    <row r="143" spans="1:86">
      <c r="A143" s="4" t="str">
        <f t="shared" si="13"/>
        <v>7510252:11,430,000</v>
      </c>
      <c r="B143" s="4" t="str">
        <f t="shared" si="14"/>
        <v>7510252:11/16/2017</v>
      </c>
      <c r="C143" s="4" t="str">
        <f t="shared" si="15"/>
        <v>7510252:323957641</v>
      </c>
      <c r="D143" s="4" t="str">
        <f t="shared" si="16"/>
        <v>7510252:28856038</v>
      </c>
      <c r="E143" s="4" t="str">
        <f t="shared" si="17"/>
        <v>7510252:ENG, KEITH</v>
      </c>
      <c r="F143" s="4" t="str">
        <f t="shared" si="18"/>
        <v>7510252:TEWS AIG, GRACE</v>
      </c>
      <c r="G143" s="138">
        <v>43055</v>
      </c>
      <c r="H143" s="138">
        <v>43055.736527777779</v>
      </c>
      <c r="I143" s="139">
        <v>9977004</v>
      </c>
      <c r="J143" s="140" t="s">
        <v>367</v>
      </c>
      <c r="K143" s="140" t="s">
        <v>38</v>
      </c>
      <c r="L143" s="141" t="s">
        <v>113</v>
      </c>
      <c r="M143" s="140" t="s">
        <v>112</v>
      </c>
      <c r="N143" s="140" t="s">
        <v>366</v>
      </c>
      <c r="O143" s="140"/>
      <c r="P143" s="141" t="s">
        <v>37</v>
      </c>
      <c r="Q143" s="140"/>
      <c r="R143" s="140"/>
      <c r="S143" s="142">
        <v>11430000</v>
      </c>
      <c r="T143" s="142">
        <v>11430000</v>
      </c>
      <c r="U143" s="138">
        <v>43055</v>
      </c>
      <c r="V143" s="138">
        <v>43055.736527777779</v>
      </c>
      <c r="W143" s="140" t="s">
        <v>146</v>
      </c>
      <c r="X143" s="138">
        <v>43055.875</v>
      </c>
      <c r="Y143" s="140"/>
      <c r="Z143" s="140"/>
      <c r="AA143" s="140"/>
      <c r="AB143" s="143">
        <v>7510252</v>
      </c>
      <c r="AC143" s="140" t="s">
        <v>1</v>
      </c>
      <c r="AD143" s="140" t="s">
        <v>3</v>
      </c>
      <c r="AE143" s="140"/>
      <c r="AF143" s="140" t="s">
        <v>23</v>
      </c>
      <c r="AG143" s="140" t="s">
        <v>34</v>
      </c>
      <c r="AH143" s="140" t="s">
        <v>20</v>
      </c>
      <c r="AI143" s="140"/>
      <c r="AJ143" s="140"/>
      <c r="AK143" s="140" t="s">
        <v>33</v>
      </c>
      <c r="AL143" s="140" t="s">
        <v>48</v>
      </c>
      <c r="AM143" s="140" t="s">
        <v>20</v>
      </c>
      <c r="AN143" s="140"/>
      <c r="AO143" s="140"/>
      <c r="AP143" s="140"/>
      <c r="AQ143" s="140"/>
      <c r="AR143" s="140"/>
      <c r="AS143" s="140" t="s">
        <v>31</v>
      </c>
      <c r="AT143" s="140"/>
      <c r="AU143" s="140" t="s">
        <v>121</v>
      </c>
      <c r="AV143" s="140"/>
      <c r="AW143" s="140"/>
      <c r="AX143" s="140" t="s">
        <v>365</v>
      </c>
      <c r="AY143" s="140"/>
      <c r="AZ143" s="140" t="s">
        <v>61</v>
      </c>
      <c r="BA143" s="140" t="s">
        <v>61</v>
      </c>
      <c r="BB143" s="140"/>
      <c r="BC143" s="140" t="s">
        <v>60</v>
      </c>
      <c r="BD143" s="140"/>
      <c r="BE143" s="140" t="s">
        <v>59</v>
      </c>
      <c r="BF143" s="140" t="s">
        <v>127</v>
      </c>
      <c r="BG143" s="140" t="s">
        <v>127</v>
      </c>
      <c r="BH143" s="140" t="s">
        <v>126</v>
      </c>
      <c r="BI143" s="140" t="s">
        <v>101</v>
      </c>
      <c r="BJ143" s="140"/>
      <c r="BK143" s="140" t="s">
        <v>59</v>
      </c>
      <c r="BL143" s="140"/>
      <c r="BM143" s="140"/>
      <c r="BN143" s="140"/>
      <c r="BO143" s="140"/>
      <c r="BP143" s="140"/>
      <c r="BQ143" s="140"/>
      <c r="BR143" s="140" t="s">
        <v>144</v>
      </c>
      <c r="BS143" s="140" t="s">
        <v>117</v>
      </c>
      <c r="BT143" s="140" t="s">
        <v>0</v>
      </c>
      <c r="BU143" s="140" t="s">
        <v>4</v>
      </c>
      <c r="BV143" s="140" t="s">
        <v>116</v>
      </c>
      <c r="BW143" s="140" t="s">
        <v>143</v>
      </c>
      <c r="BX143" s="143">
        <v>28856038</v>
      </c>
      <c r="BY143" s="140" t="s">
        <v>3</v>
      </c>
      <c r="BZ143" s="140"/>
      <c r="CA143" s="140"/>
      <c r="CB143" s="140" t="s">
        <v>22</v>
      </c>
      <c r="CC143" s="140" t="s">
        <v>23</v>
      </c>
      <c r="CD143" s="140"/>
      <c r="CE143" s="142">
        <v>104317</v>
      </c>
      <c r="CF143" s="140"/>
      <c r="CG143" s="140" t="s">
        <v>40</v>
      </c>
      <c r="CH143" s="140" t="s">
        <v>1</v>
      </c>
    </row>
    <row r="144" spans="1:86">
      <c r="A144" s="4" t="str">
        <f t="shared" si="13"/>
        <v>7514353:890,000</v>
      </c>
      <c r="B144" s="4" t="str">
        <f t="shared" si="14"/>
        <v>7514353:11/16/2017</v>
      </c>
      <c r="C144" s="4" t="str">
        <f t="shared" si="15"/>
        <v>7514353:30897541</v>
      </c>
      <c r="D144" s="4" t="str">
        <f t="shared" si="16"/>
        <v>7514353:28856928</v>
      </c>
      <c r="E144" s="4" t="str">
        <f t="shared" si="17"/>
        <v>7514353:TEWS AIG, GRACE</v>
      </c>
      <c r="F144" s="4" t="str">
        <f t="shared" si="18"/>
        <v>7514353:FRENKEL, LUCIANA</v>
      </c>
      <c r="G144" s="122">
        <v>43055</v>
      </c>
      <c r="H144" s="122">
        <v>43055.790196759262</v>
      </c>
      <c r="I144" s="125">
        <v>9985150</v>
      </c>
      <c r="J144" s="4" t="s">
        <v>779</v>
      </c>
      <c r="K144" s="4" t="s">
        <v>38</v>
      </c>
      <c r="L144" s="129" t="s">
        <v>37</v>
      </c>
      <c r="P144" s="129" t="s">
        <v>778</v>
      </c>
      <c r="S144" s="123">
        <v>890000</v>
      </c>
      <c r="T144" s="123">
        <v>890000</v>
      </c>
      <c r="U144" s="122">
        <v>43055</v>
      </c>
      <c r="V144" s="122">
        <v>43055.790196759262</v>
      </c>
      <c r="Y144" s="4" t="s">
        <v>777</v>
      </c>
      <c r="AB144" s="128">
        <v>7514353</v>
      </c>
      <c r="AC144" s="4" t="s">
        <v>1</v>
      </c>
      <c r="AD144" s="4" t="s">
        <v>3</v>
      </c>
      <c r="AF144" s="4" t="s">
        <v>22</v>
      </c>
      <c r="AG144" s="4" t="s">
        <v>34</v>
      </c>
      <c r="AH144" s="4" t="s">
        <v>20</v>
      </c>
      <c r="AK144" s="4" t="s">
        <v>33</v>
      </c>
      <c r="AL144" s="4" t="s">
        <v>20</v>
      </c>
      <c r="AM144" s="4" t="s">
        <v>33</v>
      </c>
      <c r="AS144" s="4" t="s">
        <v>32</v>
      </c>
      <c r="AU144" s="4" t="s">
        <v>31</v>
      </c>
      <c r="AZ144" s="4" t="s">
        <v>776</v>
      </c>
      <c r="BA144" s="4" t="s">
        <v>776</v>
      </c>
      <c r="BB144" s="4" t="s">
        <v>775</v>
      </c>
      <c r="BF144" s="4" t="s">
        <v>774</v>
      </c>
      <c r="BG144" s="4" t="s">
        <v>774</v>
      </c>
      <c r="BR144" s="4" t="s">
        <v>27</v>
      </c>
      <c r="BS144" s="4" t="s">
        <v>26</v>
      </c>
      <c r="BT144" s="4" t="s">
        <v>0</v>
      </c>
      <c r="BU144" s="4" t="s">
        <v>4</v>
      </c>
      <c r="BV144" s="4" t="s">
        <v>25</v>
      </c>
      <c r="BW144" s="4" t="s">
        <v>24</v>
      </c>
      <c r="BX144" s="128">
        <v>28856928</v>
      </c>
      <c r="BY144" s="4" t="s">
        <v>3</v>
      </c>
      <c r="CB144" s="4" t="s">
        <v>23</v>
      </c>
      <c r="CC144" s="4" t="s">
        <v>22</v>
      </c>
      <c r="CG144" s="4" t="s">
        <v>21</v>
      </c>
      <c r="CH144" s="4" t="s">
        <v>1</v>
      </c>
    </row>
    <row r="145" spans="1:86">
      <c r="A145" s="4" t="str">
        <f t="shared" si="13"/>
        <v>7514400:23,470,500</v>
      </c>
      <c r="B145" s="4" t="str">
        <f t="shared" si="14"/>
        <v>7514400:11/16/2017</v>
      </c>
      <c r="C145" s="4" t="str">
        <f t="shared" si="15"/>
        <v>7514400:52291K63</v>
      </c>
      <c r="D145" s="4" t="str">
        <f t="shared" si="16"/>
        <v>7514400:28855342</v>
      </c>
      <c r="E145" s="4" t="str">
        <f t="shared" si="17"/>
        <v>7514400:ENG, KEITH</v>
      </c>
      <c r="F145" s="4" t="str">
        <f t="shared" si="18"/>
        <v>7514400:TEWS AIG, GRACE</v>
      </c>
      <c r="G145" s="122">
        <v>43055</v>
      </c>
      <c r="H145" s="122">
        <v>43055.674479166664</v>
      </c>
      <c r="I145" s="125">
        <v>9976881</v>
      </c>
      <c r="J145" s="4" t="s">
        <v>135</v>
      </c>
      <c r="K145" s="4" t="s">
        <v>38</v>
      </c>
      <c r="L145" s="129" t="s">
        <v>134</v>
      </c>
      <c r="P145" s="129" t="s">
        <v>113</v>
      </c>
      <c r="Q145" s="4" t="s">
        <v>133</v>
      </c>
      <c r="S145" s="123">
        <v>23470500</v>
      </c>
      <c r="T145" s="123">
        <v>23470500</v>
      </c>
      <c r="U145" s="122">
        <v>43055</v>
      </c>
      <c r="V145" s="122">
        <v>43055.674479166664</v>
      </c>
      <c r="W145" s="4" t="s">
        <v>132</v>
      </c>
      <c r="Y145" s="4" t="s">
        <v>111</v>
      </c>
      <c r="Z145" s="122">
        <v>43055.875</v>
      </c>
      <c r="AB145" s="128">
        <v>7514400</v>
      </c>
      <c r="AC145" s="4" t="s">
        <v>1</v>
      </c>
      <c r="AD145" s="4" t="s">
        <v>3</v>
      </c>
      <c r="AF145" s="4" t="s">
        <v>23</v>
      </c>
      <c r="AG145" s="4" t="s">
        <v>64</v>
      </c>
      <c r="AH145" s="4" t="s">
        <v>20</v>
      </c>
      <c r="AK145" s="4" t="s">
        <v>33</v>
      </c>
      <c r="AL145" s="4" t="s">
        <v>20</v>
      </c>
      <c r="AM145" s="4" t="s">
        <v>33</v>
      </c>
      <c r="AS145" s="4" t="s">
        <v>31</v>
      </c>
      <c r="AU145" s="4" t="s">
        <v>121</v>
      </c>
      <c r="AZ145" s="4" t="s">
        <v>111</v>
      </c>
      <c r="BA145" s="4" t="s">
        <v>111</v>
      </c>
      <c r="BF145" s="4" t="s">
        <v>131</v>
      </c>
      <c r="BG145" s="4" t="s">
        <v>131</v>
      </c>
      <c r="BR145" s="4" t="s">
        <v>130</v>
      </c>
      <c r="BS145" s="4" t="s">
        <v>117</v>
      </c>
      <c r="BT145" s="4" t="s">
        <v>0</v>
      </c>
      <c r="BU145" s="4" t="s">
        <v>4</v>
      </c>
      <c r="BV145" s="4" t="s">
        <v>116</v>
      </c>
      <c r="BW145" s="4" t="s">
        <v>129</v>
      </c>
      <c r="BX145" s="128">
        <v>28855342</v>
      </c>
      <c r="BY145" s="4" t="s">
        <v>3</v>
      </c>
      <c r="CB145" s="4" t="s">
        <v>23</v>
      </c>
      <c r="CC145" s="4" t="s">
        <v>23</v>
      </c>
      <c r="CF145" s="123">
        <v>104282</v>
      </c>
      <c r="CG145" s="4" t="s">
        <v>109</v>
      </c>
      <c r="CH145" s="4" t="s">
        <v>1</v>
      </c>
    </row>
    <row r="146" spans="1:86">
      <c r="A146" s="4" t="str">
        <f t="shared" si="13"/>
        <v>7514312:700,000</v>
      </c>
      <c r="B146" s="4" t="str">
        <f t="shared" si="14"/>
        <v>7514312:11/16/2017</v>
      </c>
      <c r="C146" s="4" t="str">
        <f t="shared" si="15"/>
        <v>7514312:8900416130</v>
      </c>
      <c r="D146" s="4" t="str">
        <f t="shared" si="16"/>
        <v>7514312:28856647</v>
      </c>
      <c r="E146" s="4" t="str">
        <f t="shared" si="17"/>
        <v>7514312:TEWS AIG, GRACE</v>
      </c>
      <c r="F146" s="4" t="str">
        <f t="shared" si="18"/>
        <v>7514312:FRENKEL, LUCIANA</v>
      </c>
      <c r="G146" s="122">
        <v>43055</v>
      </c>
      <c r="H146" s="122">
        <v>43055.770243055558</v>
      </c>
      <c r="I146" s="125">
        <v>9981192</v>
      </c>
      <c r="J146" s="4" t="s">
        <v>158</v>
      </c>
      <c r="K146" s="4" t="s">
        <v>38</v>
      </c>
      <c r="L146" s="129" t="s">
        <v>157</v>
      </c>
      <c r="P146" s="129" t="s">
        <v>14</v>
      </c>
      <c r="S146" s="123">
        <v>700000</v>
      </c>
      <c r="T146" s="123">
        <v>700000</v>
      </c>
      <c r="U146" s="122">
        <v>43055</v>
      </c>
      <c r="V146" s="122">
        <v>43055.770243055558</v>
      </c>
      <c r="W146" s="4" t="s">
        <v>156</v>
      </c>
      <c r="AB146" s="128">
        <v>7514312</v>
      </c>
      <c r="AC146" s="4" t="s">
        <v>1</v>
      </c>
      <c r="AD146" s="4" t="s">
        <v>3</v>
      </c>
      <c r="AF146" s="4" t="s">
        <v>23</v>
      </c>
      <c r="AG146" s="4" t="s">
        <v>34</v>
      </c>
      <c r="AH146" s="4" t="s">
        <v>20</v>
      </c>
      <c r="AK146" s="4" t="s">
        <v>33</v>
      </c>
      <c r="AL146" s="4" t="s">
        <v>20</v>
      </c>
      <c r="AM146" s="4" t="s">
        <v>33</v>
      </c>
      <c r="AS146" s="4" t="s">
        <v>32</v>
      </c>
      <c r="AU146" s="4" t="s">
        <v>31</v>
      </c>
      <c r="AZ146" s="4" t="s">
        <v>106</v>
      </c>
      <c r="BA146" s="4" t="s">
        <v>106</v>
      </c>
      <c r="BB146" s="4" t="s">
        <v>105</v>
      </c>
      <c r="BC146" s="4" t="s">
        <v>104</v>
      </c>
      <c r="BE146" s="4" t="s">
        <v>59</v>
      </c>
      <c r="BF146" s="4" t="s">
        <v>103</v>
      </c>
      <c r="BG146" s="4" t="s">
        <v>103</v>
      </c>
      <c r="BH146" s="4" t="s">
        <v>102</v>
      </c>
      <c r="BI146" s="4" t="s">
        <v>101</v>
      </c>
      <c r="BK146" s="4" t="s">
        <v>59</v>
      </c>
      <c r="BR146" s="4" t="s">
        <v>156</v>
      </c>
      <c r="BS146" s="4" t="s">
        <v>26</v>
      </c>
      <c r="BT146" s="4" t="s">
        <v>0</v>
      </c>
      <c r="BU146" s="4" t="s">
        <v>4</v>
      </c>
      <c r="BV146" s="4" t="s">
        <v>25</v>
      </c>
      <c r="BW146" s="4" t="s">
        <v>155</v>
      </c>
      <c r="BX146" s="128">
        <v>28856647</v>
      </c>
      <c r="BY146" s="4" t="s">
        <v>3</v>
      </c>
      <c r="CB146" s="4" t="s">
        <v>23</v>
      </c>
      <c r="CC146" s="4" t="s">
        <v>22</v>
      </c>
      <c r="CG146" s="4" t="s">
        <v>21</v>
      </c>
      <c r="CH146" s="4" t="s">
        <v>1</v>
      </c>
    </row>
    <row r="147" spans="1:86">
      <c r="A147" s="4" t="str">
        <f t="shared" si="13"/>
        <v>7514487:956,280</v>
      </c>
      <c r="B147" s="4" t="str">
        <f t="shared" si="14"/>
        <v>7514487:11/16/2017</v>
      </c>
      <c r="C147" s="4" t="str">
        <f t="shared" si="15"/>
        <v>7514487:30897541</v>
      </c>
      <c r="D147" s="4" t="str">
        <f t="shared" si="16"/>
        <v>7514487:28856648</v>
      </c>
      <c r="E147" s="4" t="str">
        <f t="shared" si="17"/>
        <v>7514487:TEWS AIG, GRACE</v>
      </c>
      <c r="F147" s="4" t="str">
        <f t="shared" si="18"/>
        <v>7514487:FRENKEL, LUCIANA</v>
      </c>
      <c r="G147" s="122">
        <v>43055</v>
      </c>
      <c r="H147" s="122">
        <v>43055.770277777781</v>
      </c>
      <c r="I147" s="125">
        <v>9981193</v>
      </c>
      <c r="J147" s="4" t="s">
        <v>114</v>
      </c>
      <c r="K147" s="4" t="s">
        <v>38</v>
      </c>
      <c r="L147" s="129" t="s">
        <v>37</v>
      </c>
      <c r="P147" s="129" t="s">
        <v>113</v>
      </c>
      <c r="Q147" s="4" t="s">
        <v>112</v>
      </c>
      <c r="S147" s="123">
        <v>956279.8</v>
      </c>
      <c r="T147" s="123">
        <v>956279.8</v>
      </c>
      <c r="U147" s="122">
        <v>43055</v>
      </c>
      <c r="V147" s="122">
        <v>43055.770277777781</v>
      </c>
      <c r="Y147" s="4" t="s">
        <v>111</v>
      </c>
      <c r="Z147" s="122">
        <v>43055.875</v>
      </c>
      <c r="AB147" s="128">
        <v>7514487</v>
      </c>
      <c r="AC147" s="4" t="s">
        <v>1</v>
      </c>
      <c r="AD147" s="4" t="s">
        <v>3</v>
      </c>
      <c r="AF147" s="4" t="s">
        <v>23</v>
      </c>
      <c r="AG147" s="4" t="s">
        <v>34</v>
      </c>
      <c r="AH147" s="4" t="s">
        <v>20</v>
      </c>
      <c r="AK147" s="4" t="s">
        <v>33</v>
      </c>
      <c r="AL147" s="4" t="s">
        <v>48</v>
      </c>
      <c r="AM147" s="4" t="s">
        <v>33</v>
      </c>
      <c r="AS147" s="4" t="s">
        <v>32</v>
      </c>
      <c r="AU147" s="4" t="s">
        <v>31</v>
      </c>
      <c r="AZ147" s="4" t="s">
        <v>111</v>
      </c>
      <c r="BA147" s="4" t="s">
        <v>111</v>
      </c>
      <c r="BF147" s="4" t="s">
        <v>110</v>
      </c>
      <c r="BG147" s="4" t="s">
        <v>110</v>
      </c>
      <c r="BR147" s="4" t="s">
        <v>27</v>
      </c>
      <c r="BS147" s="4" t="s">
        <v>26</v>
      </c>
      <c r="BT147" s="4" t="s">
        <v>0</v>
      </c>
      <c r="BU147" s="4" t="s">
        <v>4</v>
      </c>
      <c r="BV147" s="4" t="s">
        <v>25</v>
      </c>
      <c r="BW147" s="4" t="s">
        <v>24</v>
      </c>
      <c r="BX147" s="128">
        <v>28856648</v>
      </c>
      <c r="BY147" s="4" t="s">
        <v>3</v>
      </c>
      <c r="CB147" s="4" t="s">
        <v>22</v>
      </c>
      <c r="CC147" s="4" t="s">
        <v>23</v>
      </c>
      <c r="CF147" s="123">
        <v>104336</v>
      </c>
      <c r="CG147" s="4" t="s">
        <v>109</v>
      </c>
      <c r="CH147" s="4" t="s">
        <v>1</v>
      </c>
    </row>
    <row r="148" spans="1:86">
      <c r="A148" s="4" t="str">
        <f t="shared" si="13"/>
        <v>7515076:12,000,000</v>
      </c>
      <c r="B148" s="4" t="str">
        <f t="shared" si="14"/>
        <v>7515076:11/16/2017</v>
      </c>
      <c r="C148" s="4" t="str">
        <f t="shared" si="15"/>
        <v>7515076:PA1O</v>
      </c>
      <c r="D148" s="4" t="str">
        <f t="shared" si="16"/>
        <v>7515076:28858167</v>
      </c>
      <c r="E148" s="4" t="str">
        <f t="shared" si="17"/>
        <v>7515076:STEENHUISEN AIG, ERIC</v>
      </c>
      <c r="F148" s="4" t="str">
        <f t="shared" si="18"/>
        <v>7515076:HOLMES, JOHN</v>
      </c>
      <c r="G148" s="122">
        <v>43055</v>
      </c>
      <c r="H148" s="122">
        <v>43055.86519675926</v>
      </c>
      <c r="I148" s="125">
        <v>9985274</v>
      </c>
      <c r="J148" s="4" t="s">
        <v>773</v>
      </c>
      <c r="K148" s="4" t="s">
        <v>38</v>
      </c>
      <c r="L148" s="129" t="s">
        <v>519</v>
      </c>
      <c r="P148" s="129" t="s">
        <v>772</v>
      </c>
      <c r="S148" s="123">
        <v>12000000</v>
      </c>
      <c r="T148" s="123">
        <v>12000000</v>
      </c>
      <c r="U148" s="122">
        <v>43055</v>
      </c>
      <c r="V148" s="122">
        <v>43055.86519675926</v>
      </c>
      <c r="W148" s="4" t="s">
        <v>756</v>
      </c>
      <c r="Y148" s="4" t="s">
        <v>770</v>
      </c>
      <c r="AB148" s="128">
        <v>7515076</v>
      </c>
      <c r="AC148" s="4" t="s">
        <v>1</v>
      </c>
      <c r="AD148" s="4" t="s">
        <v>3</v>
      </c>
      <c r="AE148" s="128">
        <v>6810058</v>
      </c>
      <c r="AF148" s="4" t="s">
        <v>22</v>
      </c>
      <c r="AG148" s="4" t="s">
        <v>34</v>
      </c>
      <c r="AH148" s="4" t="s">
        <v>20</v>
      </c>
      <c r="AK148" s="4" t="s">
        <v>33</v>
      </c>
      <c r="AL148" s="4" t="s">
        <v>20</v>
      </c>
      <c r="AM148" s="4" t="s">
        <v>33</v>
      </c>
      <c r="AS148" s="4" t="s">
        <v>73</v>
      </c>
      <c r="AU148" s="4" t="s">
        <v>63</v>
      </c>
      <c r="AY148" s="4" t="s">
        <v>72</v>
      </c>
      <c r="AZ148" s="4" t="s">
        <v>770</v>
      </c>
      <c r="BA148" s="4" t="s">
        <v>770</v>
      </c>
      <c r="BF148" s="4" t="s">
        <v>769</v>
      </c>
      <c r="BG148" s="4" t="s">
        <v>769</v>
      </c>
      <c r="BW148" s="4" t="s">
        <v>752</v>
      </c>
      <c r="BX148" s="128">
        <v>28858167</v>
      </c>
      <c r="CB148" s="4" t="s">
        <v>23</v>
      </c>
      <c r="CC148" s="4" t="s">
        <v>22</v>
      </c>
      <c r="CG148" s="4" t="s">
        <v>21</v>
      </c>
      <c r="CH148" s="4" t="s">
        <v>1</v>
      </c>
    </row>
    <row r="149" spans="1:86">
      <c r="A149" s="4" t="str">
        <f t="shared" si="13"/>
        <v>7515199:25,000,000</v>
      </c>
      <c r="B149" s="4" t="str">
        <f t="shared" si="14"/>
        <v>7515199:11/16/2017</v>
      </c>
      <c r="C149" s="4" t="str">
        <f t="shared" si="15"/>
        <v>7515199:PA1A</v>
      </c>
      <c r="D149" s="4" t="str">
        <f t="shared" si="16"/>
        <v>7515199:28858331</v>
      </c>
      <c r="E149" s="4" t="str">
        <f t="shared" si="17"/>
        <v>7515199:FRENKEL, LUCIANA</v>
      </c>
      <c r="F149" s="4" t="str">
        <f t="shared" si="18"/>
        <v>7515199:HOLMES, JOHN</v>
      </c>
      <c r="G149" s="122">
        <v>43055</v>
      </c>
      <c r="H149" s="122">
        <v>43055.887372685182</v>
      </c>
      <c r="I149" s="125">
        <v>9985292</v>
      </c>
      <c r="J149" s="4" t="s">
        <v>768</v>
      </c>
      <c r="K149" s="4" t="s">
        <v>38</v>
      </c>
      <c r="L149" s="129" t="s">
        <v>78</v>
      </c>
      <c r="P149" s="129" t="s">
        <v>767</v>
      </c>
      <c r="S149" s="123">
        <v>25000000</v>
      </c>
      <c r="T149" s="123">
        <v>25000000</v>
      </c>
      <c r="U149" s="122">
        <v>43055</v>
      </c>
      <c r="V149" s="122">
        <v>43055.887372685182</v>
      </c>
      <c r="W149" s="4" t="s">
        <v>76</v>
      </c>
      <c r="AB149" s="128">
        <v>7515199</v>
      </c>
      <c r="AC149" s="4" t="s">
        <v>1</v>
      </c>
      <c r="AD149" s="4" t="s">
        <v>3</v>
      </c>
      <c r="AE149" s="128">
        <v>6810112</v>
      </c>
      <c r="AF149" s="4" t="s">
        <v>22</v>
      </c>
      <c r="AG149" s="4" t="s">
        <v>34</v>
      </c>
      <c r="AH149" s="4" t="s">
        <v>20</v>
      </c>
      <c r="AK149" s="4" t="s">
        <v>33</v>
      </c>
      <c r="AL149" s="4" t="s">
        <v>20</v>
      </c>
      <c r="AM149" s="4" t="s">
        <v>33</v>
      </c>
      <c r="AS149" s="4" t="s">
        <v>73</v>
      </c>
      <c r="AU149" s="4" t="s">
        <v>32</v>
      </c>
      <c r="AY149" s="4" t="s">
        <v>72</v>
      </c>
      <c r="AZ149" s="4" t="s">
        <v>765</v>
      </c>
      <c r="BA149" s="4" t="s">
        <v>765</v>
      </c>
      <c r="BB149" s="4" t="s">
        <v>764</v>
      </c>
      <c r="BC149" s="4" t="s">
        <v>101</v>
      </c>
      <c r="BE149" s="4" t="s">
        <v>59</v>
      </c>
      <c r="BF149" s="4" t="s">
        <v>763</v>
      </c>
      <c r="BG149" s="4" t="s">
        <v>763</v>
      </c>
      <c r="BW149" s="4" t="s">
        <v>68</v>
      </c>
      <c r="BX149" s="128">
        <v>28858331</v>
      </c>
      <c r="CB149" s="4" t="s">
        <v>23</v>
      </c>
      <c r="CC149" s="4" t="s">
        <v>22</v>
      </c>
      <c r="CG149" s="4" t="s">
        <v>21</v>
      </c>
      <c r="CH149" s="4" t="s">
        <v>1</v>
      </c>
    </row>
    <row r="150" spans="1:86">
      <c r="A150" s="4" t="str">
        <f t="shared" si="13"/>
        <v>7515229:341,394</v>
      </c>
      <c r="B150" s="4" t="str">
        <f t="shared" si="14"/>
        <v>7515229:11/17/2017</v>
      </c>
      <c r="C150" s="4" t="str">
        <f t="shared" si="15"/>
        <v>7515229:13174174</v>
      </c>
      <c r="D150" s="4" t="str">
        <f t="shared" si="16"/>
        <v>7515229:28859098</v>
      </c>
      <c r="E150" s="4" t="str">
        <f t="shared" si="17"/>
        <v>7515229:ENG, KEITH</v>
      </c>
      <c r="F150" s="4" t="str">
        <f t="shared" si="18"/>
        <v>7515229:STEENHUISEN AIG, ERIC</v>
      </c>
      <c r="G150" s="122">
        <v>43055</v>
      </c>
      <c r="H150" s="122">
        <v>43055.915891203702</v>
      </c>
      <c r="I150" s="125">
        <v>9985304</v>
      </c>
      <c r="J150" s="4" t="s">
        <v>762</v>
      </c>
      <c r="K150" s="4" t="s">
        <v>38</v>
      </c>
      <c r="L150" s="129" t="s">
        <v>16</v>
      </c>
      <c r="P150" s="129" t="s">
        <v>761</v>
      </c>
      <c r="S150" s="123">
        <v>341393.51</v>
      </c>
      <c r="T150" s="123">
        <v>450212.69131249998</v>
      </c>
      <c r="U150" s="122">
        <v>43056</v>
      </c>
      <c r="V150" s="122">
        <v>43055.915891203702</v>
      </c>
      <c r="AB150" s="128">
        <v>7515229</v>
      </c>
      <c r="AC150" s="4" t="s">
        <v>1</v>
      </c>
      <c r="AD150" s="4" t="s">
        <v>9</v>
      </c>
      <c r="AF150" s="4" t="s">
        <v>23</v>
      </c>
      <c r="AG150" s="4" t="s">
        <v>34</v>
      </c>
      <c r="AH150" s="4" t="s">
        <v>20</v>
      </c>
      <c r="AK150" s="4" t="s">
        <v>33</v>
      </c>
      <c r="AL150" s="4" t="s">
        <v>48</v>
      </c>
      <c r="AM150" s="4" t="s">
        <v>33</v>
      </c>
      <c r="AS150" s="4" t="s">
        <v>63</v>
      </c>
      <c r="AU150" s="4" t="s">
        <v>121</v>
      </c>
      <c r="AZ150" s="4" t="s">
        <v>760</v>
      </c>
      <c r="BA150" s="4" t="s">
        <v>760</v>
      </c>
      <c r="BB150" s="4" t="s">
        <v>759</v>
      </c>
      <c r="BC150" s="4" t="s">
        <v>262</v>
      </c>
      <c r="BE150" s="4" t="s">
        <v>261</v>
      </c>
      <c r="BF150" s="4" t="s">
        <v>216</v>
      </c>
      <c r="BG150" s="4" t="s">
        <v>216</v>
      </c>
      <c r="BH150" s="4" t="s">
        <v>215</v>
      </c>
      <c r="BI150" s="4" t="s">
        <v>184</v>
      </c>
      <c r="BK150" s="4" t="s">
        <v>183</v>
      </c>
      <c r="BR150" s="4" t="s">
        <v>27</v>
      </c>
      <c r="BS150" s="4" t="s">
        <v>26</v>
      </c>
      <c r="BT150" s="4" t="s">
        <v>0</v>
      </c>
      <c r="BU150" s="4" t="s">
        <v>4</v>
      </c>
      <c r="BV150" s="4" t="s">
        <v>25</v>
      </c>
      <c r="BW150" s="4" t="s">
        <v>24</v>
      </c>
      <c r="BX150" s="128">
        <v>28859098</v>
      </c>
      <c r="BY150" s="4" t="s">
        <v>9</v>
      </c>
      <c r="CB150" s="4" t="s">
        <v>22</v>
      </c>
      <c r="CC150" s="4" t="s">
        <v>22</v>
      </c>
      <c r="CG150" s="4" t="s">
        <v>21</v>
      </c>
      <c r="CH150" s="4" t="s">
        <v>1</v>
      </c>
    </row>
    <row r="151" spans="1:86">
      <c r="A151" s="4" t="str">
        <f t="shared" si="13"/>
        <v>7514113:7,757,866</v>
      </c>
      <c r="B151" s="4" t="str">
        <f t="shared" si="14"/>
        <v>7514113:11/16/2017</v>
      </c>
      <c r="C151" s="4" t="str">
        <f t="shared" si="15"/>
        <v>7514113:323160387</v>
      </c>
      <c r="D151" s="4" t="str">
        <f t="shared" si="16"/>
        <v>7514113:28855343</v>
      </c>
      <c r="E151" s="4" t="str">
        <f t="shared" si="17"/>
        <v>7514113:ENG, KEITH</v>
      </c>
      <c r="F151" s="4" t="str">
        <f t="shared" si="18"/>
        <v>7514113:TEWS AIG, GRACE</v>
      </c>
      <c r="G151" s="122">
        <v>43055</v>
      </c>
      <c r="H151" s="122">
        <v>43055.674525462964</v>
      </c>
      <c r="I151" s="125">
        <v>9976882</v>
      </c>
      <c r="J151" s="4" t="s">
        <v>239</v>
      </c>
      <c r="K151" s="4" t="s">
        <v>38</v>
      </c>
      <c r="L151" s="129" t="s">
        <v>238</v>
      </c>
      <c r="P151" s="129" t="s">
        <v>37</v>
      </c>
      <c r="S151" s="123">
        <v>7757865.7199999997</v>
      </c>
      <c r="T151" s="123">
        <v>7757865.7199999997</v>
      </c>
      <c r="U151" s="122">
        <v>43055</v>
      </c>
      <c r="V151" s="122">
        <v>43055.674525462964</v>
      </c>
      <c r="W151" s="4" t="s">
        <v>237</v>
      </c>
      <c r="AB151" s="128">
        <v>7514113</v>
      </c>
      <c r="AC151" s="4" t="s">
        <v>1</v>
      </c>
      <c r="AD151" s="4" t="s">
        <v>3</v>
      </c>
      <c r="AF151" s="4" t="s">
        <v>23</v>
      </c>
      <c r="AG151" s="4" t="s">
        <v>34</v>
      </c>
      <c r="AH151" s="4" t="s">
        <v>20</v>
      </c>
      <c r="AK151" s="4" t="s">
        <v>33</v>
      </c>
      <c r="AL151" s="4" t="s">
        <v>48</v>
      </c>
      <c r="AM151" s="4" t="s">
        <v>33</v>
      </c>
      <c r="AS151" s="4" t="s">
        <v>31</v>
      </c>
      <c r="AU151" s="4" t="s">
        <v>121</v>
      </c>
      <c r="AZ151" s="4" t="s">
        <v>61</v>
      </c>
      <c r="BA151" s="4" t="s">
        <v>61</v>
      </c>
      <c r="BC151" s="4" t="s">
        <v>60</v>
      </c>
      <c r="BE151" s="4" t="s">
        <v>59</v>
      </c>
      <c r="BF151" s="4" t="s">
        <v>119</v>
      </c>
      <c r="BG151" s="4" t="s">
        <v>119</v>
      </c>
      <c r="BR151" s="4" t="s">
        <v>236</v>
      </c>
      <c r="BS151" s="4" t="s">
        <v>235</v>
      </c>
      <c r="BT151" s="4" t="s">
        <v>0</v>
      </c>
      <c r="BU151" s="4" t="s">
        <v>4</v>
      </c>
      <c r="BV151" s="4" t="s">
        <v>234</v>
      </c>
      <c r="BW151" s="4" t="s">
        <v>233</v>
      </c>
      <c r="BX151" s="128">
        <v>28855343</v>
      </c>
      <c r="BY151" s="4" t="s">
        <v>3</v>
      </c>
      <c r="CB151" s="4" t="s">
        <v>22</v>
      </c>
      <c r="CC151" s="4" t="s">
        <v>23</v>
      </c>
      <c r="CG151" s="4" t="s">
        <v>21</v>
      </c>
      <c r="CH151" s="4" t="s">
        <v>1</v>
      </c>
    </row>
    <row r="152" spans="1:86">
      <c r="A152" s="4" t="str">
        <f t="shared" si="13"/>
        <v>7515074:11,000,000</v>
      </c>
      <c r="B152" s="4" t="str">
        <f t="shared" si="14"/>
        <v>7515074:11/16/2017</v>
      </c>
      <c r="C152" s="4" t="str">
        <f t="shared" si="15"/>
        <v>7515074:PA1O</v>
      </c>
      <c r="D152" s="4" t="str">
        <f t="shared" si="16"/>
        <v>7515074:28857752</v>
      </c>
      <c r="E152" s="4" t="str">
        <f t="shared" si="17"/>
        <v>7515074:FRENKEL, LUCIANA</v>
      </c>
      <c r="F152" s="4" t="str">
        <f t="shared" si="18"/>
        <v>7515074:HOLMES, JOHN</v>
      </c>
      <c r="G152" s="122">
        <v>43055</v>
      </c>
      <c r="H152" s="122">
        <v>43055.856168981481</v>
      </c>
      <c r="I152" s="125">
        <v>9985269</v>
      </c>
      <c r="J152" s="4" t="s">
        <v>758</v>
      </c>
      <c r="K152" s="4" t="s">
        <v>38</v>
      </c>
      <c r="L152" s="129" t="s">
        <v>519</v>
      </c>
      <c r="P152" s="129" t="s">
        <v>757</v>
      </c>
      <c r="S152" s="123">
        <v>11000000</v>
      </c>
      <c r="T152" s="123">
        <v>11000000</v>
      </c>
      <c r="U152" s="122">
        <v>43055</v>
      </c>
      <c r="V152" s="122">
        <v>43055.856168981481</v>
      </c>
      <c r="W152" s="4" t="s">
        <v>756</v>
      </c>
      <c r="Y152" s="4" t="s">
        <v>754</v>
      </c>
      <c r="AB152" s="128">
        <v>7515074</v>
      </c>
      <c r="AC152" s="4" t="s">
        <v>1</v>
      </c>
      <c r="AD152" s="4" t="s">
        <v>3</v>
      </c>
      <c r="AE152" s="128">
        <v>6810016</v>
      </c>
      <c r="AF152" s="4" t="s">
        <v>22</v>
      </c>
      <c r="AG152" s="4" t="s">
        <v>34</v>
      </c>
      <c r="AH152" s="4" t="s">
        <v>20</v>
      </c>
      <c r="AK152" s="4" t="s">
        <v>33</v>
      </c>
      <c r="AL152" s="4" t="s">
        <v>20</v>
      </c>
      <c r="AM152" s="4" t="s">
        <v>33</v>
      </c>
      <c r="AS152" s="4" t="s">
        <v>73</v>
      </c>
      <c r="AU152" s="4" t="s">
        <v>32</v>
      </c>
      <c r="AY152" s="4" t="s">
        <v>72</v>
      </c>
      <c r="AZ152" s="4" t="s">
        <v>754</v>
      </c>
      <c r="BA152" s="4" t="s">
        <v>754</v>
      </c>
      <c r="BF152" s="4" t="s">
        <v>753</v>
      </c>
      <c r="BG152" s="4" t="s">
        <v>753</v>
      </c>
      <c r="BW152" s="4" t="s">
        <v>752</v>
      </c>
      <c r="BX152" s="128">
        <v>28857752</v>
      </c>
      <c r="CB152" s="4" t="s">
        <v>23</v>
      </c>
      <c r="CC152" s="4" t="s">
        <v>22</v>
      </c>
      <c r="CG152" s="4" t="s">
        <v>21</v>
      </c>
      <c r="CH152" s="4" t="s">
        <v>1</v>
      </c>
    </row>
    <row r="153" spans="1:86">
      <c r="A153" s="4" t="str">
        <f t="shared" si="13"/>
        <v>7514457:114,863,921</v>
      </c>
      <c r="B153" s="4" t="str">
        <f t="shared" si="14"/>
        <v>7514457:11/16/2017</v>
      </c>
      <c r="C153" s="4" t="str">
        <f t="shared" si="15"/>
        <v>7514457:323957641</v>
      </c>
      <c r="D153" s="4" t="str">
        <f t="shared" si="16"/>
        <v>7514457:28856037</v>
      </c>
      <c r="E153" s="4" t="str">
        <f t="shared" si="17"/>
        <v>7514457:ENG, KEITH</v>
      </c>
      <c r="F153" s="4" t="str">
        <f t="shared" si="18"/>
        <v>7514457:TEWS AIG, GRACE</v>
      </c>
      <c r="G153" s="122">
        <v>43055</v>
      </c>
      <c r="H153" s="122">
        <v>43055.736493055556</v>
      </c>
      <c r="I153" s="125">
        <v>9977003</v>
      </c>
      <c r="J153" s="4" t="s">
        <v>125</v>
      </c>
      <c r="K153" s="4" t="s">
        <v>38</v>
      </c>
      <c r="L153" s="129" t="s">
        <v>113</v>
      </c>
      <c r="M153" s="4" t="s">
        <v>124</v>
      </c>
      <c r="N153" s="4" t="s">
        <v>123</v>
      </c>
      <c r="P153" s="129" t="s">
        <v>37</v>
      </c>
      <c r="S153" s="123">
        <v>114863920.89</v>
      </c>
      <c r="T153" s="123">
        <v>114863920.89</v>
      </c>
      <c r="U153" s="122">
        <v>43055</v>
      </c>
      <c r="V153" s="122">
        <v>43055.736493055556</v>
      </c>
      <c r="W153" s="4" t="s">
        <v>122</v>
      </c>
      <c r="X153" s="122">
        <v>43055.875</v>
      </c>
      <c r="AB153" s="128">
        <v>7514457</v>
      </c>
      <c r="AC153" s="4" t="s">
        <v>1</v>
      </c>
      <c r="AD153" s="4" t="s">
        <v>3</v>
      </c>
      <c r="AF153" s="4" t="s">
        <v>23</v>
      </c>
      <c r="AG153" s="4" t="s">
        <v>34</v>
      </c>
      <c r="AH153" s="4" t="s">
        <v>20</v>
      </c>
      <c r="AK153" s="4" t="s">
        <v>33</v>
      </c>
      <c r="AL153" s="4" t="s">
        <v>48</v>
      </c>
      <c r="AM153" s="4" t="s">
        <v>20</v>
      </c>
      <c r="AS153" s="4" t="s">
        <v>31</v>
      </c>
      <c r="AU153" s="4" t="s">
        <v>121</v>
      </c>
      <c r="AX153" s="4" t="s">
        <v>120</v>
      </c>
      <c r="AZ153" s="4" t="s">
        <v>61</v>
      </c>
      <c r="BA153" s="4" t="s">
        <v>61</v>
      </c>
      <c r="BC153" s="4" t="s">
        <v>60</v>
      </c>
      <c r="BE153" s="4" t="s">
        <v>59</v>
      </c>
      <c r="BF153" s="4" t="s">
        <v>119</v>
      </c>
      <c r="BG153" s="4" t="s">
        <v>119</v>
      </c>
      <c r="BR153" s="4" t="s">
        <v>118</v>
      </c>
      <c r="BS153" s="4" t="s">
        <v>117</v>
      </c>
      <c r="BT153" s="4" t="s">
        <v>0</v>
      </c>
      <c r="BU153" s="4" t="s">
        <v>4</v>
      </c>
      <c r="BV153" s="4" t="s">
        <v>116</v>
      </c>
      <c r="BW153" s="4" t="s">
        <v>115</v>
      </c>
      <c r="BX153" s="128">
        <v>28856037</v>
      </c>
      <c r="BY153" s="4" t="s">
        <v>3</v>
      </c>
      <c r="CB153" s="4" t="s">
        <v>22</v>
      </c>
      <c r="CC153" s="4" t="s">
        <v>23</v>
      </c>
      <c r="CE153" s="123">
        <v>104316</v>
      </c>
      <c r="CG153" s="4" t="s">
        <v>40</v>
      </c>
      <c r="CH153" s="4" t="s">
        <v>1</v>
      </c>
    </row>
    <row r="154" spans="1:86">
      <c r="A154" s="4" t="str">
        <f t="shared" si="13"/>
        <v>7509802:7,558</v>
      </c>
      <c r="B154" s="4" t="str">
        <f t="shared" si="14"/>
        <v>7509802:11/16/2017</v>
      </c>
      <c r="C154" s="4" t="str">
        <f t="shared" si="15"/>
        <v>7509802:8611824718</v>
      </c>
      <c r="D154" s="4" t="str">
        <f t="shared" si="16"/>
        <v>7509802:28855366</v>
      </c>
      <c r="E154" s="4" t="str">
        <f t="shared" si="17"/>
        <v>7509802:ENG, KEITH</v>
      </c>
      <c r="F154" s="4" t="str">
        <f t="shared" si="18"/>
        <v>7509802:STEENHUISEN AIG, ERIC</v>
      </c>
      <c r="G154" s="122">
        <v>43055</v>
      </c>
      <c r="H154" s="122">
        <v>43055.675023148149</v>
      </c>
      <c r="I154" s="125">
        <v>9976895</v>
      </c>
      <c r="J154" s="4" t="s">
        <v>372</v>
      </c>
      <c r="K154" s="4" t="s">
        <v>38</v>
      </c>
      <c r="L154" s="129" t="s">
        <v>369</v>
      </c>
      <c r="P154" s="129" t="s">
        <v>37</v>
      </c>
      <c r="S154" s="123">
        <v>7557.92</v>
      </c>
      <c r="T154" s="123">
        <v>7557.92</v>
      </c>
      <c r="U154" s="122">
        <v>43055</v>
      </c>
      <c r="V154" s="122">
        <v>43055.675023148149</v>
      </c>
      <c r="W154" s="4" t="s">
        <v>237</v>
      </c>
      <c r="AB154" s="128">
        <v>7509802</v>
      </c>
      <c r="AC154" s="4" t="s">
        <v>1</v>
      </c>
      <c r="AD154" s="4" t="s">
        <v>3</v>
      </c>
      <c r="AF154" s="4" t="s">
        <v>23</v>
      </c>
      <c r="AG154" s="4" t="s">
        <v>34</v>
      </c>
      <c r="AH154" s="4" t="s">
        <v>20</v>
      </c>
      <c r="AK154" s="4" t="s">
        <v>33</v>
      </c>
      <c r="AL154" s="4" t="s">
        <v>48</v>
      </c>
      <c r="AM154" s="4" t="s">
        <v>33</v>
      </c>
      <c r="AS154" s="4" t="s">
        <v>63</v>
      </c>
      <c r="AU154" s="4" t="s">
        <v>121</v>
      </c>
      <c r="AX154" s="4" t="s">
        <v>371</v>
      </c>
      <c r="AY154" s="4" t="s">
        <v>62</v>
      </c>
      <c r="AZ154" s="4" t="s">
        <v>61</v>
      </c>
      <c r="BA154" s="4" t="s">
        <v>61</v>
      </c>
      <c r="BC154" s="4" t="s">
        <v>60</v>
      </c>
      <c r="BE154" s="4" t="s">
        <v>59</v>
      </c>
      <c r="BF154" s="4" t="s">
        <v>127</v>
      </c>
      <c r="BG154" s="4" t="s">
        <v>127</v>
      </c>
      <c r="BH154" s="4" t="s">
        <v>126</v>
      </c>
      <c r="BI154" s="4" t="s">
        <v>101</v>
      </c>
      <c r="BK154" s="4" t="s">
        <v>59</v>
      </c>
      <c r="BR154" s="4" t="s">
        <v>236</v>
      </c>
      <c r="BS154" s="4" t="s">
        <v>235</v>
      </c>
      <c r="BT154" s="4" t="s">
        <v>0</v>
      </c>
      <c r="BU154" s="4" t="s">
        <v>4</v>
      </c>
      <c r="BV154" s="4" t="s">
        <v>234</v>
      </c>
      <c r="BW154" s="4" t="s">
        <v>233</v>
      </c>
      <c r="BX154" s="128">
        <v>28855366</v>
      </c>
      <c r="BY154" s="4" t="s">
        <v>3</v>
      </c>
      <c r="CB154" s="4" t="s">
        <v>22</v>
      </c>
      <c r="CC154" s="4" t="s">
        <v>23</v>
      </c>
      <c r="CG154" s="4" t="s">
        <v>21</v>
      </c>
      <c r="CH154" s="4" t="s">
        <v>1</v>
      </c>
    </row>
    <row r="155" spans="1:86">
      <c r="A155" s="4" t="str">
        <f t="shared" si="13"/>
        <v>7509803:2,047</v>
      </c>
      <c r="B155" s="4" t="str">
        <f t="shared" si="14"/>
        <v>7509803:11/16/2017</v>
      </c>
      <c r="C155" s="4" t="str">
        <f t="shared" si="15"/>
        <v>7509803:8611824718</v>
      </c>
      <c r="D155" s="4" t="str">
        <f t="shared" si="16"/>
        <v>7509803:28855368</v>
      </c>
      <c r="E155" s="4" t="str">
        <f t="shared" si="17"/>
        <v>7509803:ENG, KEITH</v>
      </c>
      <c r="F155" s="4" t="str">
        <f t="shared" si="18"/>
        <v>7509803:STEENHUISEN AIG, ERIC</v>
      </c>
      <c r="G155" s="122">
        <v>43055</v>
      </c>
      <c r="H155" s="122">
        <v>43055.675092592595</v>
      </c>
      <c r="I155" s="125">
        <v>9976897</v>
      </c>
      <c r="J155" s="4" t="s">
        <v>370</v>
      </c>
      <c r="K155" s="4" t="s">
        <v>38</v>
      </c>
      <c r="L155" s="129" t="s">
        <v>369</v>
      </c>
      <c r="P155" s="129" t="s">
        <v>37</v>
      </c>
      <c r="S155" s="123">
        <v>2047.03</v>
      </c>
      <c r="T155" s="123">
        <v>2047.03</v>
      </c>
      <c r="U155" s="122">
        <v>43055</v>
      </c>
      <c r="V155" s="122">
        <v>43055.675092592595</v>
      </c>
      <c r="W155" s="4" t="s">
        <v>237</v>
      </c>
      <c r="AB155" s="128">
        <v>7509803</v>
      </c>
      <c r="AC155" s="4" t="s">
        <v>1</v>
      </c>
      <c r="AD155" s="4" t="s">
        <v>3</v>
      </c>
      <c r="AF155" s="4" t="s">
        <v>23</v>
      </c>
      <c r="AG155" s="4" t="s">
        <v>34</v>
      </c>
      <c r="AH155" s="4" t="s">
        <v>20</v>
      </c>
      <c r="AK155" s="4" t="s">
        <v>33</v>
      </c>
      <c r="AL155" s="4" t="s">
        <v>48</v>
      </c>
      <c r="AM155" s="4" t="s">
        <v>33</v>
      </c>
      <c r="AS155" s="4" t="s">
        <v>63</v>
      </c>
      <c r="AU155" s="4" t="s">
        <v>121</v>
      </c>
      <c r="AX155" s="4" t="s">
        <v>368</v>
      </c>
      <c r="AY155" s="4" t="s">
        <v>62</v>
      </c>
      <c r="AZ155" s="4" t="s">
        <v>61</v>
      </c>
      <c r="BA155" s="4" t="s">
        <v>61</v>
      </c>
      <c r="BC155" s="4" t="s">
        <v>60</v>
      </c>
      <c r="BE155" s="4" t="s">
        <v>59</v>
      </c>
      <c r="BF155" s="4" t="s">
        <v>127</v>
      </c>
      <c r="BG155" s="4" t="s">
        <v>127</v>
      </c>
      <c r="BH155" s="4" t="s">
        <v>126</v>
      </c>
      <c r="BI155" s="4" t="s">
        <v>101</v>
      </c>
      <c r="BK155" s="4" t="s">
        <v>59</v>
      </c>
      <c r="BR155" s="4" t="s">
        <v>236</v>
      </c>
      <c r="BS155" s="4" t="s">
        <v>235</v>
      </c>
      <c r="BT155" s="4" t="s">
        <v>0</v>
      </c>
      <c r="BU155" s="4" t="s">
        <v>4</v>
      </c>
      <c r="BV155" s="4" t="s">
        <v>234</v>
      </c>
      <c r="BW155" s="4" t="s">
        <v>233</v>
      </c>
      <c r="BX155" s="128">
        <v>28855368</v>
      </c>
      <c r="BY155" s="4" t="s">
        <v>3</v>
      </c>
      <c r="CB155" s="4" t="s">
        <v>22</v>
      </c>
      <c r="CC155" s="4" t="s">
        <v>23</v>
      </c>
      <c r="CG155" s="4" t="s">
        <v>21</v>
      </c>
      <c r="CH155" s="4" t="s">
        <v>1</v>
      </c>
    </row>
    <row r="156" spans="1:86">
      <c r="A156" s="4" t="str">
        <f t="shared" si="13"/>
        <v>7514730:48,263,000</v>
      </c>
      <c r="B156" s="4" t="str">
        <f t="shared" si="14"/>
        <v>7514730:11/16/2017</v>
      </c>
      <c r="C156" s="4" t="str">
        <f t="shared" si="15"/>
        <v>7514730:8866248400</v>
      </c>
      <c r="D156" s="4" t="str">
        <f t="shared" si="16"/>
        <v>7514730:28857092</v>
      </c>
      <c r="E156" s="4" t="str">
        <f t="shared" si="17"/>
        <v>7514730:PALIWODA AIG, ANTHONY</v>
      </c>
      <c r="F156" s="4" t="str">
        <f t="shared" si="18"/>
        <v>7514730:SULLIVAN AIG, MARLENE</v>
      </c>
      <c r="G156" s="122">
        <v>43055</v>
      </c>
      <c r="H156" s="122">
        <v>43055.803263888891</v>
      </c>
      <c r="I156" s="125">
        <v>9985174</v>
      </c>
      <c r="J156" s="4" t="s">
        <v>751</v>
      </c>
      <c r="K156" s="4" t="s">
        <v>38</v>
      </c>
      <c r="L156" s="129" t="s">
        <v>700</v>
      </c>
      <c r="P156" s="129" t="s">
        <v>745</v>
      </c>
      <c r="S156" s="123">
        <v>48263000</v>
      </c>
      <c r="T156" s="123">
        <v>48263000</v>
      </c>
      <c r="U156" s="122">
        <v>43055</v>
      </c>
      <c r="V156" s="122">
        <v>43055.803263888891</v>
      </c>
      <c r="W156" s="4" t="s">
        <v>132</v>
      </c>
      <c r="Y156" s="4" t="s">
        <v>744</v>
      </c>
      <c r="AB156" s="128">
        <v>7514730</v>
      </c>
      <c r="AC156" s="4" t="s">
        <v>1</v>
      </c>
      <c r="AD156" s="4" t="s">
        <v>3</v>
      </c>
      <c r="AF156" s="4" t="s">
        <v>22</v>
      </c>
      <c r="AG156" s="4" t="s">
        <v>64</v>
      </c>
      <c r="AH156" s="4" t="s">
        <v>20</v>
      </c>
      <c r="AK156" s="4" t="s">
        <v>33</v>
      </c>
      <c r="AL156" s="4" t="s">
        <v>20</v>
      </c>
      <c r="AM156" s="4" t="s">
        <v>33</v>
      </c>
      <c r="AS156" s="4" t="s">
        <v>694</v>
      </c>
      <c r="AU156" s="4" t="s">
        <v>695</v>
      </c>
      <c r="AZ156" s="4" t="s">
        <v>744</v>
      </c>
      <c r="BA156" s="4" t="s">
        <v>744</v>
      </c>
      <c r="BF156" s="4" t="s">
        <v>743</v>
      </c>
      <c r="BG156" s="4" t="s">
        <v>743</v>
      </c>
      <c r="BR156" s="4" t="s">
        <v>130</v>
      </c>
      <c r="BS156" s="4" t="s">
        <v>117</v>
      </c>
      <c r="BT156" s="4" t="s">
        <v>0</v>
      </c>
      <c r="BU156" s="4" t="s">
        <v>4</v>
      </c>
      <c r="BV156" s="4" t="s">
        <v>116</v>
      </c>
      <c r="BW156" s="4" t="s">
        <v>129</v>
      </c>
      <c r="BX156" s="128">
        <v>28857092</v>
      </c>
      <c r="BY156" s="4" t="s">
        <v>3</v>
      </c>
      <c r="CB156" s="4" t="s">
        <v>23</v>
      </c>
      <c r="CC156" s="4" t="s">
        <v>22</v>
      </c>
      <c r="CG156" s="4" t="s">
        <v>21</v>
      </c>
      <c r="CH156" s="4" t="s">
        <v>1</v>
      </c>
    </row>
    <row r="157" spans="1:86">
      <c r="A157" s="4" t="str">
        <f t="shared" si="13"/>
        <v>7514732:26,000</v>
      </c>
      <c r="B157" s="4" t="str">
        <f t="shared" si="14"/>
        <v>7514732:11/16/2017</v>
      </c>
      <c r="C157" s="4" t="str">
        <f t="shared" si="15"/>
        <v>7514732:8866278400</v>
      </c>
      <c r="D157" s="4" t="str">
        <f t="shared" si="16"/>
        <v>7514732:28857095</v>
      </c>
      <c r="E157" s="4" t="str">
        <f t="shared" si="17"/>
        <v>7514732:PALIWODA AIG, ANTHONY</v>
      </c>
      <c r="F157" s="4" t="str">
        <f t="shared" si="18"/>
        <v>7514732:SULLIVAN AIG, MARLENE</v>
      </c>
      <c r="G157" s="122">
        <v>43055</v>
      </c>
      <c r="H157" s="122">
        <v>43055.803344907406</v>
      </c>
      <c r="I157" s="125">
        <v>9985176</v>
      </c>
      <c r="J157" s="4" t="s">
        <v>750</v>
      </c>
      <c r="K157" s="4" t="s">
        <v>38</v>
      </c>
      <c r="L157" s="129" t="s">
        <v>727</v>
      </c>
      <c r="P157" s="129" t="s">
        <v>745</v>
      </c>
      <c r="S157" s="123">
        <v>26000</v>
      </c>
      <c r="T157" s="123">
        <v>26000</v>
      </c>
      <c r="U157" s="122">
        <v>43055</v>
      </c>
      <c r="V157" s="122">
        <v>43055.803344907406</v>
      </c>
      <c r="W157" s="4" t="s">
        <v>132</v>
      </c>
      <c r="Y157" s="4" t="s">
        <v>744</v>
      </c>
      <c r="AB157" s="128">
        <v>7514732</v>
      </c>
      <c r="AC157" s="4" t="s">
        <v>1</v>
      </c>
      <c r="AD157" s="4" t="s">
        <v>3</v>
      </c>
      <c r="AF157" s="4" t="s">
        <v>22</v>
      </c>
      <c r="AG157" s="4" t="s">
        <v>64</v>
      </c>
      <c r="AH157" s="4" t="s">
        <v>20</v>
      </c>
      <c r="AK157" s="4" t="s">
        <v>33</v>
      </c>
      <c r="AL157" s="4" t="s">
        <v>20</v>
      </c>
      <c r="AM157" s="4" t="s">
        <v>33</v>
      </c>
      <c r="AS157" s="4" t="s">
        <v>694</v>
      </c>
      <c r="AU157" s="4" t="s">
        <v>695</v>
      </c>
      <c r="AZ157" s="4" t="s">
        <v>744</v>
      </c>
      <c r="BA157" s="4" t="s">
        <v>744</v>
      </c>
      <c r="BF157" s="4" t="s">
        <v>743</v>
      </c>
      <c r="BG157" s="4" t="s">
        <v>743</v>
      </c>
      <c r="BR157" s="4" t="s">
        <v>130</v>
      </c>
      <c r="BS157" s="4" t="s">
        <v>117</v>
      </c>
      <c r="BT157" s="4" t="s">
        <v>0</v>
      </c>
      <c r="BU157" s="4" t="s">
        <v>4</v>
      </c>
      <c r="BV157" s="4" t="s">
        <v>116</v>
      </c>
      <c r="BW157" s="4" t="s">
        <v>129</v>
      </c>
      <c r="BX157" s="128">
        <v>28857095</v>
      </c>
      <c r="BY157" s="4" t="s">
        <v>3</v>
      </c>
      <c r="CB157" s="4" t="s">
        <v>23</v>
      </c>
      <c r="CC157" s="4" t="s">
        <v>22</v>
      </c>
      <c r="CG157" s="4" t="s">
        <v>21</v>
      </c>
      <c r="CH157" s="4" t="s">
        <v>1</v>
      </c>
    </row>
    <row r="158" spans="1:86">
      <c r="A158" s="4" t="str">
        <f t="shared" si="13"/>
        <v>7514734:3,869,000</v>
      </c>
      <c r="B158" s="4" t="str">
        <f t="shared" si="14"/>
        <v>7514734:11/16/2017</v>
      </c>
      <c r="C158" s="4" t="str">
        <f t="shared" si="15"/>
        <v>7514734:8866378400</v>
      </c>
      <c r="D158" s="4" t="str">
        <f t="shared" si="16"/>
        <v>7514734:28857098</v>
      </c>
      <c r="E158" s="4" t="str">
        <f t="shared" si="17"/>
        <v>7514734:PALIWODA AIG, ANTHONY</v>
      </c>
      <c r="F158" s="4" t="str">
        <f t="shared" si="18"/>
        <v>7514734:SULLIVAN AIG, MARLENE</v>
      </c>
      <c r="G158" s="122">
        <v>43055</v>
      </c>
      <c r="H158" s="122">
        <v>43055.803414351853</v>
      </c>
      <c r="I158" s="125">
        <v>9985178</v>
      </c>
      <c r="J158" s="4" t="s">
        <v>749</v>
      </c>
      <c r="K158" s="4" t="s">
        <v>38</v>
      </c>
      <c r="L158" s="129" t="s">
        <v>723</v>
      </c>
      <c r="P158" s="129" t="s">
        <v>745</v>
      </c>
      <c r="S158" s="123">
        <v>3869000</v>
      </c>
      <c r="T158" s="123">
        <v>3869000</v>
      </c>
      <c r="U158" s="122">
        <v>43055</v>
      </c>
      <c r="V158" s="122">
        <v>43055.803414351853</v>
      </c>
      <c r="W158" s="4" t="s">
        <v>132</v>
      </c>
      <c r="Y158" s="4" t="s">
        <v>744</v>
      </c>
      <c r="AB158" s="128">
        <v>7514734</v>
      </c>
      <c r="AC158" s="4" t="s">
        <v>1</v>
      </c>
      <c r="AD158" s="4" t="s">
        <v>3</v>
      </c>
      <c r="AF158" s="4" t="s">
        <v>22</v>
      </c>
      <c r="AG158" s="4" t="s">
        <v>64</v>
      </c>
      <c r="AH158" s="4" t="s">
        <v>20</v>
      </c>
      <c r="AK158" s="4" t="s">
        <v>33</v>
      </c>
      <c r="AL158" s="4" t="s">
        <v>20</v>
      </c>
      <c r="AM158" s="4" t="s">
        <v>33</v>
      </c>
      <c r="AS158" s="4" t="s">
        <v>694</v>
      </c>
      <c r="AU158" s="4" t="s">
        <v>695</v>
      </c>
      <c r="AZ158" s="4" t="s">
        <v>747</v>
      </c>
      <c r="BA158" s="4" t="s">
        <v>747</v>
      </c>
      <c r="BF158" s="4" t="s">
        <v>743</v>
      </c>
      <c r="BG158" s="4" t="s">
        <v>743</v>
      </c>
      <c r="BR158" s="4" t="s">
        <v>130</v>
      </c>
      <c r="BS158" s="4" t="s">
        <v>117</v>
      </c>
      <c r="BT158" s="4" t="s">
        <v>0</v>
      </c>
      <c r="BU158" s="4" t="s">
        <v>4</v>
      </c>
      <c r="BV158" s="4" t="s">
        <v>116</v>
      </c>
      <c r="BW158" s="4" t="s">
        <v>129</v>
      </c>
      <c r="BX158" s="128">
        <v>28857098</v>
      </c>
      <c r="BY158" s="4" t="s">
        <v>3</v>
      </c>
      <c r="CB158" s="4" t="s">
        <v>23</v>
      </c>
      <c r="CC158" s="4" t="s">
        <v>22</v>
      </c>
      <c r="CG158" s="4" t="s">
        <v>21</v>
      </c>
      <c r="CH158" s="4" t="s">
        <v>1</v>
      </c>
    </row>
    <row r="159" spans="1:86">
      <c r="A159" s="4" t="str">
        <f t="shared" si="13"/>
        <v>7514736:907,000</v>
      </c>
      <c r="B159" s="4" t="str">
        <f t="shared" si="14"/>
        <v>7514736:11/16/2017</v>
      </c>
      <c r="C159" s="4" t="str">
        <f t="shared" si="15"/>
        <v>7514736:8866438400</v>
      </c>
      <c r="D159" s="4" t="str">
        <f t="shared" si="16"/>
        <v>7514736:28857100</v>
      </c>
      <c r="E159" s="4" t="str">
        <f t="shared" si="17"/>
        <v>7514736:PALIWODA AIG, ANTHONY</v>
      </c>
      <c r="F159" s="4" t="str">
        <f t="shared" si="18"/>
        <v>7514736:SULLIVAN AIG, MARLENE</v>
      </c>
      <c r="G159" s="122">
        <v>43055</v>
      </c>
      <c r="H159" s="122">
        <v>43055.803483796299</v>
      </c>
      <c r="I159" s="125">
        <v>9985180</v>
      </c>
      <c r="J159" s="4" t="s">
        <v>748</v>
      </c>
      <c r="K159" s="4" t="s">
        <v>38</v>
      </c>
      <c r="L159" s="129" t="s">
        <v>719</v>
      </c>
      <c r="P159" s="129" t="s">
        <v>745</v>
      </c>
      <c r="S159" s="123">
        <v>907000</v>
      </c>
      <c r="T159" s="123">
        <v>907000</v>
      </c>
      <c r="U159" s="122">
        <v>43055</v>
      </c>
      <c r="V159" s="122">
        <v>43055.803483796299</v>
      </c>
      <c r="W159" s="4" t="s">
        <v>132</v>
      </c>
      <c r="Y159" s="4" t="s">
        <v>744</v>
      </c>
      <c r="AB159" s="128">
        <v>7514736</v>
      </c>
      <c r="AC159" s="4" t="s">
        <v>1</v>
      </c>
      <c r="AD159" s="4" t="s">
        <v>3</v>
      </c>
      <c r="AF159" s="4" t="s">
        <v>22</v>
      </c>
      <c r="AG159" s="4" t="s">
        <v>64</v>
      </c>
      <c r="AH159" s="4" t="s">
        <v>20</v>
      </c>
      <c r="AK159" s="4" t="s">
        <v>33</v>
      </c>
      <c r="AL159" s="4" t="s">
        <v>20</v>
      </c>
      <c r="AM159" s="4" t="s">
        <v>33</v>
      </c>
      <c r="AS159" s="4" t="s">
        <v>694</v>
      </c>
      <c r="AU159" s="4" t="s">
        <v>695</v>
      </c>
      <c r="AZ159" s="4" t="s">
        <v>747</v>
      </c>
      <c r="BA159" s="4" t="s">
        <v>747</v>
      </c>
      <c r="BF159" s="4" t="s">
        <v>743</v>
      </c>
      <c r="BG159" s="4" t="s">
        <v>743</v>
      </c>
      <c r="BR159" s="4" t="s">
        <v>130</v>
      </c>
      <c r="BS159" s="4" t="s">
        <v>117</v>
      </c>
      <c r="BT159" s="4" t="s">
        <v>0</v>
      </c>
      <c r="BU159" s="4" t="s">
        <v>4</v>
      </c>
      <c r="BV159" s="4" t="s">
        <v>116</v>
      </c>
      <c r="BW159" s="4" t="s">
        <v>129</v>
      </c>
      <c r="BX159" s="128">
        <v>28857100</v>
      </c>
      <c r="BY159" s="4" t="s">
        <v>3</v>
      </c>
      <c r="CB159" s="4" t="s">
        <v>23</v>
      </c>
      <c r="CC159" s="4" t="s">
        <v>22</v>
      </c>
      <c r="CG159" s="4" t="s">
        <v>21</v>
      </c>
      <c r="CH159" s="4" t="s">
        <v>1</v>
      </c>
    </row>
    <row r="160" spans="1:86">
      <c r="A160" s="4" t="str">
        <f t="shared" si="13"/>
        <v>7514739:516,000</v>
      </c>
      <c r="B160" s="4" t="str">
        <f t="shared" si="14"/>
        <v>7514739:11/16/2017</v>
      </c>
      <c r="C160" s="4" t="str">
        <f t="shared" si="15"/>
        <v>7514739:P68423</v>
      </c>
      <c r="D160" s="4" t="str">
        <f t="shared" si="16"/>
        <v>7514739:28857103</v>
      </c>
      <c r="E160" s="4" t="str">
        <f t="shared" si="17"/>
        <v>7514739:PALIWODA AIG, ANTHONY</v>
      </c>
      <c r="F160" s="4" t="str">
        <f t="shared" si="18"/>
        <v>7514739:SULLIVAN AIG, MARLENE</v>
      </c>
      <c r="G160" s="122">
        <v>43055</v>
      </c>
      <c r="H160" s="122">
        <v>43055.803587962961</v>
      </c>
      <c r="I160" s="125">
        <v>9985183</v>
      </c>
      <c r="J160" s="4" t="s">
        <v>746</v>
      </c>
      <c r="K160" s="4" t="s">
        <v>38</v>
      </c>
      <c r="L160" s="129" t="s">
        <v>715</v>
      </c>
      <c r="P160" s="129" t="s">
        <v>745</v>
      </c>
      <c r="S160" s="123">
        <v>516000</v>
      </c>
      <c r="T160" s="123">
        <v>516000</v>
      </c>
      <c r="U160" s="122">
        <v>43055</v>
      </c>
      <c r="V160" s="122">
        <v>43055.803587962961</v>
      </c>
      <c r="W160" s="4" t="s">
        <v>146</v>
      </c>
      <c r="Y160" s="4" t="s">
        <v>744</v>
      </c>
      <c r="AB160" s="128">
        <v>7514739</v>
      </c>
      <c r="AC160" s="4" t="s">
        <v>1</v>
      </c>
      <c r="AD160" s="4" t="s">
        <v>3</v>
      </c>
      <c r="AF160" s="4" t="s">
        <v>22</v>
      </c>
      <c r="AG160" s="4" t="s">
        <v>34</v>
      </c>
      <c r="AH160" s="4" t="s">
        <v>20</v>
      </c>
      <c r="AK160" s="4" t="s">
        <v>33</v>
      </c>
      <c r="AL160" s="4" t="s">
        <v>20</v>
      </c>
      <c r="AM160" s="4" t="s">
        <v>33</v>
      </c>
      <c r="AS160" s="4" t="s">
        <v>694</v>
      </c>
      <c r="AU160" s="4" t="s">
        <v>695</v>
      </c>
      <c r="AZ160" s="4" t="s">
        <v>744</v>
      </c>
      <c r="BA160" s="4" t="s">
        <v>744</v>
      </c>
      <c r="BF160" s="4" t="s">
        <v>743</v>
      </c>
      <c r="BG160" s="4" t="s">
        <v>743</v>
      </c>
      <c r="BR160" s="4" t="s">
        <v>144</v>
      </c>
      <c r="BS160" s="4" t="s">
        <v>117</v>
      </c>
      <c r="BT160" s="4" t="s">
        <v>0</v>
      </c>
      <c r="BU160" s="4" t="s">
        <v>4</v>
      </c>
      <c r="BV160" s="4" t="s">
        <v>116</v>
      </c>
      <c r="BW160" s="4" t="s">
        <v>143</v>
      </c>
      <c r="BX160" s="128">
        <v>28857103</v>
      </c>
      <c r="BY160" s="4" t="s">
        <v>3</v>
      </c>
      <c r="CB160" s="4" t="s">
        <v>23</v>
      </c>
      <c r="CC160" s="4" t="s">
        <v>22</v>
      </c>
      <c r="CG160" s="4" t="s">
        <v>21</v>
      </c>
      <c r="CH160" s="4" t="s">
        <v>1</v>
      </c>
    </row>
    <row r="161" spans="1:86">
      <c r="A161" s="4" t="str">
        <f t="shared" si="13"/>
        <v>7514743:6,255,000</v>
      </c>
      <c r="B161" s="4" t="str">
        <f t="shared" si="14"/>
        <v>7514743:11/16/2017</v>
      </c>
      <c r="C161" s="4" t="str">
        <f t="shared" si="15"/>
        <v>7514743:PA1A</v>
      </c>
      <c r="D161" s="4" t="str">
        <f t="shared" si="16"/>
        <v>7514743:28857109</v>
      </c>
      <c r="E161" s="4" t="str">
        <f t="shared" si="17"/>
        <v>7514743:PALIWODA AIG, ANTHONY</v>
      </c>
      <c r="F161" s="4" t="str">
        <f t="shared" si="18"/>
        <v>7514743:SULLIVAN AIG, MARLENE</v>
      </c>
      <c r="G161" s="122">
        <v>43055</v>
      </c>
      <c r="H161" s="122">
        <v>43055.803726851853</v>
      </c>
      <c r="I161" s="125">
        <v>9985187</v>
      </c>
      <c r="J161" s="4" t="s">
        <v>742</v>
      </c>
      <c r="K161" s="4" t="s">
        <v>38</v>
      </c>
      <c r="L161" s="129" t="s">
        <v>78</v>
      </c>
      <c r="P161" s="129" t="s">
        <v>741</v>
      </c>
      <c r="S161" s="123">
        <v>6255000</v>
      </c>
      <c r="T161" s="123">
        <v>6255000</v>
      </c>
      <c r="U161" s="122">
        <v>43055</v>
      </c>
      <c r="V161" s="122">
        <v>43055.803726851853</v>
      </c>
      <c r="W161" s="4" t="s">
        <v>76</v>
      </c>
      <c r="Y161" s="4" t="s">
        <v>740</v>
      </c>
      <c r="AB161" s="128">
        <v>7514743</v>
      </c>
      <c r="AC161" s="4" t="s">
        <v>1</v>
      </c>
      <c r="AD161" s="4" t="s">
        <v>3</v>
      </c>
      <c r="AF161" s="4" t="s">
        <v>23</v>
      </c>
      <c r="AG161" s="4" t="s">
        <v>34</v>
      </c>
      <c r="AH161" s="4" t="s">
        <v>20</v>
      </c>
      <c r="AK161" s="4" t="s">
        <v>33</v>
      </c>
      <c r="AL161" s="4" t="s">
        <v>20</v>
      </c>
      <c r="AM161" s="4" t="s">
        <v>33</v>
      </c>
      <c r="AS161" s="4" t="s">
        <v>694</v>
      </c>
      <c r="AU161" s="4" t="s">
        <v>695</v>
      </c>
      <c r="AZ161" s="4" t="s">
        <v>740</v>
      </c>
      <c r="BA161" s="4" t="s">
        <v>740</v>
      </c>
      <c r="BF161" s="4" t="s">
        <v>45</v>
      </c>
      <c r="BG161" s="4" t="s">
        <v>45</v>
      </c>
      <c r="BW161" s="4" t="s">
        <v>68</v>
      </c>
      <c r="BX161" s="128">
        <v>28857109</v>
      </c>
      <c r="CB161" s="4" t="s">
        <v>23</v>
      </c>
      <c r="CC161" s="4" t="s">
        <v>22</v>
      </c>
      <c r="CG161" s="4" t="s">
        <v>21</v>
      </c>
      <c r="CH161" s="4" t="s">
        <v>1</v>
      </c>
    </row>
    <row r="162" spans="1:86">
      <c r="A162" s="4" t="str">
        <f t="shared" si="13"/>
        <v>7514313:2,599,888</v>
      </c>
      <c r="B162" s="4" t="str">
        <f t="shared" si="14"/>
        <v>7514313:11/16/2017</v>
      </c>
      <c r="C162" s="4" t="str">
        <f t="shared" si="15"/>
        <v>7514313:323957641</v>
      </c>
      <c r="D162" s="4" t="str">
        <f t="shared" si="16"/>
        <v>7514313:28855348</v>
      </c>
      <c r="E162" s="4" t="str">
        <f t="shared" si="17"/>
        <v>7514313:ENG, KEITH</v>
      </c>
      <c r="F162" s="4" t="str">
        <f t="shared" si="18"/>
        <v>7514313:TEWS AIG, GRACE</v>
      </c>
      <c r="G162" s="122">
        <v>43055</v>
      </c>
      <c r="H162" s="122">
        <v>43055.674675925926</v>
      </c>
      <c r="I162" s="125">
        <v>9976886</v>
      </c>
      <c r="J162" s="4" t="s">
        <v>154</v>
      </c>
      <c r="K162" s="4" t="s">
        <v>38</v>
      </c>
      <c r="L162" s="129" t="s">
        <v>113</v>
      </c>
      <c r="M162" s="4" t="s">
        <v>133</v>
      </c>
      <c r="N162" s="4" t="s">
        <v>153</v>
      </c>
      <c r="P162" s="129" t="s">
        <v>139</v>
      </c>
      <c r="S162" s="123">
        <v>2599888.48</v>
      </c>
      <c r="T162" s="123">
        <v>2599888.48</v>
      </c>
      <c r="U162" s="122">
        <v>43055</v>
      </c>
      <c r="V162" s="122">
        <v>43055.674675925926</v>
      </c>
      <c r="W162" s="4" t="s">
        <v>132</v>
      </c>
      <c r="X162" s="122">
        <v>43055.875</v>
      </c>
      <c r="Y162" s="4" t="s">
        <v>137</v>
      </c>
      <c r="AB162" s="128">
        <v>7514313</v>
      </c>
      <c r="AC162" s="4" t="s">
        <v>1</v>
      </c>
      <c r="AD162" s="4" t="s">
        <v>3</v>
      </c>
      <c r="AF162" s="4" t="s">
        <v>22</v>
      </c>
      <c r="AG162" s="4" t="s">
        <v>34</v>
      </c>
      <c r="AH162" s="4" t="s">
        <v>20</v>
      </c>
      <c r="AK162" s="4" t="s">
        <v>33</v>
      </c>
      <c r="AL162" s="4" t="s">
        <v>20</v>
      </c>
      <c r="AM162" s="4" t="s">
        <v>20</v>
      </c>
      <c r="AS162" s="4" t="s">
        <v>31</v>
      </c>
      <c r="AU162" s="4" t="s">
        <v>121</v>
      </c>
      <c r="AX162" s="4" t="s">
        <v>152</v>
      </c>
      <c r="AZ162" s="4" t="s">
        <v>137</v>
      </c>
      <c r="BA162" s="4" t="s">
        <v>137</v>
      </c>
      <c r="BF162" s="4" t="s">
        <v>136</v>
      </c>
      <c r="BG162" s="4" t="s">
        <v>136</v>
      </c>
      <c r="BR162" s="4" t="s">
        <v>130</v>
      </c>
      <c r="BS162" s="4" t="s">
        <v>117</v>
      </c>
      <c r="BT162" s="4" t="s">
        <v>0</v>
      </c>
      <c r="BU162" s="4" t="s">
        <v>4</v>
      </c>
      <c r="BV162" s="4" t="s">
        <v>116</v>
      </c>
      <c r="BW162" s="4" t="s">
        <v>129</v>
      </c>
      <c r="BX162" s="128">
        <v>28855348</v>
      </c>
      <c r="BY162" s="4" t="s">
        <v>3</v>
      </c>
      <c r="CB162" s="4" t="s">
        <v>23</v>
      </c>
      <c r="CC162" s="4" t="s">
        <v>23</v>
      </c>
      <c r="CE162" s="123">
        <v>104284</v>
      </c>
      <c r="CG162" s="4" t="s">
        <v>40</v>
      </c>
      <c r="CH162" s="4" t="s">
        <v>1</v>
      </c>
    </row>
    <row r="163" spans="1:86">
      <c r="A163" s="4" t="str">
        <f t="shared" si="13"/>
        <v>7511594:2,042,237</v>
      </c>
      <c r="B163" s="4" t="str">
        <f t="shared" si="14"/>
        <v>7511594:11/16/2017</v>
      </c>
      <c r="C163" s="4" t="str">
        <f t="shared" si="15"/>
        <v>7511594:40654308</v>
      </c>
      <c r="D163" s="4" t="str">
        <f t="shared" si="16"/>
        <v>7511594:28855349</v>
      </c>
      <c r="E163" s="4" t="str">
        <f t="shared" si="17"/>
        <v>7511594:ENG, KEITH</v>
      </c>
      <c r="F163" s="4" t="str">
        <f t="shared" si="18"/>
        <v>7511594:TEWS AIG, GRACE</v>
      </c>
      <c r="G163" s="122">
        <v>43055</v>
      </c>
      <c r="H163" s="122">
        <v>43055.674722222226</v>
      </c>
      <c r="I163" s="125">
        <v>9976887</v>
      </c>
      <c r="J163" s="4" t="s">
        <v>332</v>
      </c>
      <c r="K163" s="4" t="s">
        <v>38</v>
      </c>
      <c r="L163" s="129" t="s">
        <v>36</v>
      </c>
      <c r="M163" s="4" t="s">
        <v>331</v>
      </c>
      <c r="N163" s="4" t="s">
        <v>330</v>
      </c>
      <c r="P163" s="129" t="s">
        <v>37</v>
      </c>
      <c r="S163" s="123">
        <v>2042237</v>
      </c>
      <c r="T163" s="123">
        <v>2042237</v>
      </c>
      <c r="U163" s="122">
        <v>43055</v>
      </c>
      <c r="V163" s="122">
        <v>43055.674722222226</v>
      </c>
      <c r="W163" s="4" t="s">
        <v>49</v>
      </c>
      <c r="X163" s="122">
        <v>43055.875</v>
      </c>
      <c r="AB163" s="128">
        <v>7511594</v>
      </c>
      <c r="AC163" s="4" t="s">
        <v>1</v>
      </c>
      <c r="AD163" s="4" t="s">
        <v>3</v>
      </c>
      <c r="AF163" s="4" t="s">
        <v>23</v>
      </c>
      <c r="AG163" s="4" t="s">
        <v>34</v>
      </c>
      <c r="AH163" s="4" t="s">
        <v>20</v>
      </c>
      <c r="AK163" s="4" t="s">
        <v>33</v>
      </c>
      <c r="AL163" s="4" t="s">
        <v>48</v>
      </c>
      <c r="AM163" s="4" t="s">
        <v>20</v>
      </c>
      <c r="AS163" s="4" t="s">
        <v>31</v>
      </c>
      <c r="AU163" s="4" t="s">
        <v>121</v>
      </c>
      <c r="AX163" s="4" t="s">
        <v>329</v>
      </c>
      <c r="AY163" s="4" t="s">
        <v>62</v>
      </c>
      <c r="AZ163" s="4" t="s">
        <v>61</v>
      </c>
      <c r="BA163" s="4" t="s">
        <v>61</v>
      </c>
      <c r="BC163" s="4" t="s">
        <v>60</v>
      </c>
      <c r="BE163" s="4" t="s">
        <v>59</v>
      </c>
      <c r="BF163" s="4" t="s">
        <v>127</v>
      </c>
      <c r="BG163" s="4" t="s">
        <v>127</v>
      </c>
      <c r="BH163" s="4" t="s">
        <v>126</v>
      </c>
      <c r="BI163" s="4" t="s">
        <v>101</v>
      </c>
      <c r="BK163" s="4" t="s">
        <v>59</v>
      </c>
      <c r="BR163" s="4" t="s">
        <v>44</v>
      </c>
      <c r="BS163" s="4" t="s">
        <v>43</v>
      </c>
      <c r="BT163" s="4" t="s">
        <v>0</v>
      </c>
      <c r="BU163" s="4" t="s">
        <v>4</v>
      </c>
      <c r="BV163" s="4" t="s">
        <v>42</v>
      </c>
      <c r="BW163" s="4" t="s">
        <v>41</v>
      </c>
      <c r="BX163" s="128">
        <v>28855349</v>
      </c>
      <c r="BY163" s="4" t="s">
        <v>3</v>
      </c>
      <c r="CB163" s="4" t="s">
        <v>22</v>
      </c>
      <c r="CC163" s="4" t="s">
        <v>23</v>
      </c>
      <c r="CE163" s="123">
        <v>104285</v>
      </c>
      <c r="CG163" s="4" t="s">
        <v>40</v>
      </c>
      <c r="CH163" s="4" t="s">
        <v>1</v>
      </c>
    </row>
    <row r="164" spans="1:86">
      <c r="A164" s="4" t="str">
        <f t="shared" si="13"/>
        <v>7514311:5,000,000</v>
      </c>
      <c r="B164" s="4" t="str">
        <f t="shared" si="14"/>
        <v>7514311:11/16/2017</v>
      </c>
      <c r="C164" s="4" t="str">
        <f t="shared" si="15"/>
        <v>7514311:40654308</v>
      </c>
      <c r="D164" s="4" t="str">
        <f t="shared" si="16"/>
        <v>7514311:28856650</v>
      </c>
      <c r="E164" s="4" t="str">
        <f t="shared" si="17"/>
        <v>7514311:TEWS AIG, GRACE</v>
      </c>
      <c r="F164" s="4" t="str">
        <f t="shared" si="18"/>
        <v>7514311:FRENKEL, LUCIANA</v>
      </c>
      <c r="G164" s="122">
        <v>43055</v>
      </c>
      <c r="H164" s="122">
        <v>43055.77034722222</v>
      </c>
      <c r="I164" s="125">
        <v>9981195</v>
      </c>
      <c r="J164" s="4" t="s">
        <v>163</v>
      </c>
      <c r="K164" s="4" t="s">
        <v>38</v>
      </c>
      <c r="L164" s="129" t="s">
        <v>36</v>
      </c>
      <c r="M164" s="4" t="s">
        <v>162</v>
      </c>
      <c r="N164" s="4" t="s">
        <v>161</v>
      </c>
      <c r="P164" s="129" t="s">
        <v>14</v>
      </c>
      <c r="S164" s="123">
        <v>5000000</v>
      </c>
      <c r="T164" s="123">
        <v>5000000</v>
      </c>
      <c r="U164" s="122">
        <v>43055</v>
      </c>
      <c r="V164" s="122">
        <v>43055.77034722222</v>
      </c>
      <c r="W164" s="4" t="s">
        <v>100</v>
      </c>
      <c r="X164" s="122">
        <v>43055.875</v>
      </c>
      <c r="Y164" s="4" t="s">
        <v>13</v>
      </c>
      <c r="AB164" s="128">
        <v>7514311</v>
      </c>
      <c r="AC164" s="4" t="s">
        <v>1</v>
      </c>
      <c r="AD164" s="4" t="s">
        <v>3</v>
      </c>
      <c r="AF164" s="4" t="s">
        <v>23</v>
      </c>
      <c r="AG164" s="4" t="s">
        <v>34</v>
      </c>
      <c r="AH164" s="4" t="s">
        <v>20</v>
      </c>
      <c r="AK164" s="4" t="s">
        <v>33</v>
      </c>
      <c r="AL164" s="4" t="s">
        <v>48</v>
      </c>
      <c r="AM164" s="4" t="s">
        <v>20</v>
      </c>
      <c r="AS164" s="4" t="s">
        <v>32</v>
      </c>
      <c r="AU164" s="4" t="s">
        <v>31</v>
      </c>
      <c r="AX164" s="4" t="s">
        <v>160</v>
      </c>
      <c r="AZ164" s="4" t="s">
        <v>13</v>
      </c>
      <c r="BA164" s="4" t="s">
        <v>13</v>
      </c>
      <c r="BF164" s="4" t="s">
        <v>159</v>
      </c>
      <c r="BG164" s="4" t="s">
        <v>159</v>
      </c>
      <c r="BR164" s="4" t="s">
        <v>100</v>
      </c>
      <c r="BS164" s="4" t="s">
        <v>26</v>
      </c>
      <c r="BT164" s="4" t="s">
        <v>0</v>
      </c>
      <c r="BU164" s="4" t="s">
        <v>4</v>
      </c>
      <c r="BV164" s="4" t="s">
        <v>25</v>
      </c>
      <c r="BW164" s="4" t="s">
        <v>99</v>
      </c>
      <c r="BX164" s="128">
        <v>28856650</v>
      </c>
      <c r="BY164" s="4" t="s">
        <v>3</v>
      </c>
      <c r="CB164" s="4" t="s">
        <v>22</v>
      </c>
      <c r="CC164" s="4" t="s">
        <v>23</v>
      </c>
      <c r="CE164" s="123">
        <v>104337</v>
      </c>
      <c r="CG164" s="4" t="s">
        <v>40</v>
      </c>
      <c r="CH164" s="4" t="s">
        <v>1</v>
      </c>
    </row>
    <row r="166" spans="1:86">
      <c r="R166" s="136" t="s">
        <v>1120</v>
      </c>
      <c r="S166" s="137">
        <f>SUM(S2:S164)</f>
        <v>3808316288.3800006</v>
      </c>
    </row>
    <row r="167" spans="1:86">
      <c r="S167" s="123">
        <f>S166-S115</f>
        <v>3804316288.3800006</v>
      </c>
    </row>
  </sheetData>
  <autoFilter ref="A1:CI164"/>
  <pageMargins left="0.75" right="0.75" top="1" bottom="1" header="0.5" footer="0.5"/>
  <pageSetup orientation="portrait" r:id="rId1"/>
  <headerFooter alignWithMargins="0"/>
  <ignoredErrors>
    <ignoredError sqref="L3:L164 P2:P16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K40" sqref="K40"/>
    </sheetView>
  </sheetViews>
  <sheetFormatPr defaultColWidth="9.109375" defaultRowHeight="13.2"/>
  <cols>
    <col min="1" max="16384" width="9.109375" style="1"/>
  </cols>
  <sheetData>
    <row r="1" spans="1:4">
      <c r="A1" s="160" t="s">
        <v>489</v>
      </c>
      <c r="B1" s="160"/>
    </row>
    <row r="2" spans="1:4" ht="22.5" customHeight="1">
      <c r="A2" s="159" t="s">
        <v>1118</v>
      </c>
      <c r="B2" s="159"/>
      <c r="C2" s="159"/>
      <c r="D2" s="159"/>
    </row>
    <row r="3" spans="1:4" ht="22.5" customHeight="1">
      <c r="A3" s="159"/>
      <c r="B3" s="159"/>
      <c r="C3" s="159"/>
      <c r="D3" s="159"/>
    </row>
    <row r="4" spans="1:4" ht="22.5" customHeight="1">
      <c r="A4" s="159"/>
      <c r="B4" s="159"/>
      <c r="C4" s="159"/>
      <c r="D4" s="159"/>
    </row>
    <row r="5" spans="1:4" ht="17.25" customHeight="1">
      <c r="A5" s="159"/>
      <c r="B5" s="159"/>
      <c r="C5" s="159"/>
      <c r="D5" s="159"/>
    </row>
    <row r="6" spans="1:4" ht="10.5" customHeight="1">
      <c r="A6" s="159"/>
      <c r="B6" s="159"/>
      <c r="C6" s="159"/>
      <c r="D6" s="159"/>
    </row>
    <row r="7" spans="1:4" ht="14.25" customHeight="1">
      <c r="A7" s="159"/>
      <c r="B7" s="159"/>
      <c r="C7" s="159"/>
      <c r="D7" s="159"/>
    </row>
    <row r="8" spans="1:4" ht="14.25" customHeight="1">
      <c r="A8" s="159"/>
      <c r="B8" s="159"/>
      <c r="C8" s="159"/>
      <c r="D8" s="159"/>
    </row>
  </sheetData>
  <mergeCells count="2">
    <mergeCell ref="A2:D8"/>
    <mergeCell ref="A1:B1"/>
  </mergeCells>
  <pageMargins left="0.75" right="0.75" top="1" bottom="1" header="0.5" footer="0.5"/>
  <pageSetup orientation="portrait" copies="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21" sqref="D21"/>
    </sheetView>
  </sheetViews>
  <sheetFormatPr defaultColWidth="9.109375" defaultRowHeight="13.2"/>
  <cols>
    <col min="1" max="16384" width="9.109375" style="1"/>
  </cols>
  <sheetData>
    <row r="1" spans="1:6">
      <c r="A1" s="2" t="s">
        <v>489</v>
      </c>
    </row>
    <row r="2" spans="1:6">
      <c r="A2" s="159" t="s">
        <v>1119</v>
      </c>
      <c r="B2" s="159"/>
      <c r="C2" s="159"/>
      <c r="D2" s="159"/>
      <c r="E2" s="159"/>
      <c r="F2" s="159"/>
    </row>
    <row r="3" spans="1:6">
      <c r="A3" s="159"/>
      <c r="B3" s="159"/>
      <c r="C3" s="159"/>
      <c r="D3" s="159"/>
      <c r="E3" s="159"/>
      <c r="F3" s="159"/>
    </row>
    <row r="4" spans="1:6">
      <c r="A4" s="159"/>
      <c r="B4" s="159"/>
      <c r="C4" s="159"/>
      <c r="D4" s="159"/>
      <c r="E4" s="159"/>
      <c r="F4" s="159"/>
    </row>
    <row r="5" spans="1:6">
      <c r="A5" s="159"/>
      <c r="B5" s="159"/>
      <c r="C5" s="159"/>
      <c r="D5" s="159"/>
      <c r="E5" s="159"/>
      <c r="F5" s="159"/>
    </row>
    <row r="6" spans="1:6">
      <c r="A6" s="159"/>
      <c r="B6" s="159"/>
      <c r="C6" s="159"/>
      <c r="D6" s="159"/>
      <c r="E6" s="159"/>
      <c r="F6" s="159"/>
    </row>
    <row r="7" spans="1:6">
      <c r="A7" s="159"/>
      <c r="B7" s="159"/>
      <c r="C7" s="159"/>
      <c r="D7" s="159"/>
      <c r="E7" s="159"/>
      <c r="F7" s="159"/>
    </row>
    <row r="8" spans="1:6">
      <c r="A8" s="159"/>
      <c r="B8" s="159"/>
      <c r="C8" s="159"/>
      <c r="D8" s="159"/>
      <c r="E8" s="159"/>
      <c r="F8" s="159"/>
    </row>
    <row r="9" spans="1:6">
      <c r="A9" s="159"/>
      <c r="B9" s="159"/>
      <c r="C9" s="159"/>
      <c r="D9" s="159"/>
      <c r="E9" s="159"/>
      <c r="F9" s="159"/>
    </row>
    <row r="10" spans="1:6">
      <c r="A10" s="159"/>
      <c r="B10" s="159"/>
      <c r="C10" s="159"/>
      <c r="D10" s="159"/>
      <c r="E10" s="159"/>
      <c r="F10" s="159"/>
    </row>
    <row r="11" spans="1:6">
      <c r="A11" s="159"/>
      <c r="B11" s="159"/>
      <c r="C11" s="159"/>
      <c r="D11" s="159"/>
      <c r="E11" s="159"/>
      <c r="F11" s="159"/>
    </row>
  </sheetData>
  <mergeCells count="1">
    <mergeCell ref="A2:F11"/>
  </mergeCells>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D8E200C55E4AE44BEC9290162775755" ma:contentTypeVersion="0" ma:contentTypeDescription="Create a new document." ma:contentTypeScope="" ma:versionID="78ef254f99051bc84e933fb82722ecd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9A348D-5A0F-4BDE-9FAD-86DE32BF1716}">
  <ds:schemaRefs>
    <ds:schemaRef ds:uri="http://purl.org/dc/dcmitype/"/>
    <ds:schemaRef ds:uri="http://www.w3.org/XML/1998/namespace"/>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39E28D70-E4EF-44CB-9D48-50F14F5A89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DE63CC10-04CE-4849-8E8E-62665EEFFA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DELTA</vt:lpstr>
      <vt:lpstr>SACMvsBIZTALK</vt:lpstr>
      <vt:lpstr>SACM</vt:lpstr>
      <vt:lpstr>MERCURY</vt:lpstr>
      <vt:lpstr>SACM-SQL</vt:lpstr>
      <vt:lpstr>BIZTALK-MERCURY-SQL</vt:lpstr>
      <vt:lpstr>SACMvsBIZTALK!Print_Area</vt:lpstr>
      <vt:lpstr>SACMvsBIZTALK!Print_Titles</vt:lpstr>
    </vt:vector>
  </TitlesOfParts>
  <Company>American International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Test_Plan_Template_08.14.12</dc:title>
  <dc:creator>American International Group</dc:creator>
  <cp:lastModifiedBy>American International Group</cp:lastModifiedBy>
  <cp:lastPrinted>2018-02-08T22:20:59Z</cp:lastPrinted>
  <dcterms:created xsi:type="dcterms:W3CDTF">2009-03-23T20:19:03Z</dcterms:created>
  <dcterms:modified xsi:type="dcterms:W3CDTF">2018-02-08T22:41:24Z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0x0101009D8E200C55E4AE44BEC9290162775755</vt:lpwstr>
  </property>
  <property fmtid="{D5CDD505-2E9C-101B-9397-08002B2CF9AE}" pid="3" name="AIG Company">
    <vt:lpwstr>AIG INC.</vt:lpwstr>
  </property>
  <property fmtid="{D5CDD505-2E9C-101B-9397-08002B2CF9AE}" pid="4" name="AIG Region">
    <vt:lpwstr>New York (Branch 000)</vt:lpwstr>
  </property>
  <property fmtid="{D5CDD505-2E9C-101B-9397-08002B2CF9AE}" pid="5" name="AIG Department">
    <vt:lpwstr>COMP FIN INFO SY</vt:lpwstr>
  </property>
  <property fmtid="{D5CDD505-2E9C-101B-9397-08002B2CF9AE}" pid="6" name="AIG Business Unit">
    <vt:lpwstr>CORPORATE</vt:lpwstr>
  </property>
  <property fmtid="{D5CDD505-2E9C-101B-9397-08002B2CF9AE}" pid="7" name="AIG Category Item">
    <vt:lpwstr>Form</vt:lpwstr>
  </property>
  <property fmtid="{D5CDD505-2E9C-101B-9397-08002B2CF9AE}" pid="8" name="AIG Data Classification">
    <vt:lpwstr>public - unclassified</vt:lpwstr>
  </property>
  <property fmtid="{D5CDD505-2E9C-101B-9397-08002B2CF9AE}" pid="9" name="AIG Language">
    <vt:lpwstr>English</vt:lpwstr>
  </property>
  <property fmtid="{D5CDD505-2E9C-101B-9397-08002B2CF9AE}" pid="10" name="AIG_x0020_MMSRegion">
    <vt:lpwstr>10;#New York (Branch 000)|a0768884-a3f8-4c51-8a45-edf11cf165b9</vt:lpwstr>
  </property>
  <property fmtid="{D5CDD505-2E9C-101B-9397-08002B2CF9AE}" pid="11" name="AIG_x0020_MMSBusUnit">
    <vt:lpwstr>1;#CORPORATE|5597c642-e2b2-425e-8630-b91a13cf5307</vt:lpwstr>
  </property>
  <property fmtid="{D5CDD505-2E9C-101B-9397-08002B2CF9AE}" pid="12" name="AIG_x0020_MMSDataClass">
    <vt:lpwstr>9;#public - unclassified|fcf3c877-aafe-47e5-900a-0de6f1842e0a</vt:lpwstr>
  </property>
  <property fmtid="{D5CDD505-2E9C-101B-9397-08002B2CF9AE}" pid="13" name="AIG_x0020_MMSCompany">
    <vt:lpwstr>2;#Finance|30266670-a629-47b5-808d-ac2fe5400578</vt:lpwstr>
  </property>
  <property fmtid="{D5CDD505-2E9C-101B-9397-08002B2CF9AE}" pid="14" name="AIG_x0020_MMSDepartment">
    <vt:lpwstr>4;#COMPTROLLERS|76667ce6-10e4-4a33-8cf6-ae230f6f0517</vt:lpwstr>
  </property>
  <property fmtid="{D5CDD505-2E9C-101B-9397-08002B2CF9AE}" pid="15" name="AIG MMSDataClass">
    <vt:lpwstr>9</vt:lpwstr>
  </property>
  <property fmtid="{D5CDD505-2E9C-101B-9397-08002B2CF9AE}" pid="16" name="AIG MMSDepartment">
    <vt:lpwstr>4</vt:lpwstr>
  </property>
  <property fmtid="{D5CDD505-2E9C-101B-9397-08002B2CF9AE}" pid="17" name="AIG MMSBusUnit">
    <vt:lpwstr>1</vt:lpwstr>
  </property>
  <property fmtid="{D5CDD505-2E9C-101B-9397-08002B2CF9AE}" pid="18" name="AIG MMSRegion">
    <vt:lpwstr>10</vt:lpwstr>
  </property>
  <property fmtid="{D5CDD505-2E9C-101B-9397-08002B2CF9AE}" pid="19" name="AIG MMSCompany">
    <vt:lpwstr>2</vt:lpwstr>
  </property>
  <property fmtid="{D5CDD505-2E9C-101B-9397-08002B2CF9AE}" pid="20" name="AIG Site Owner">
    <vt:lpwstr/>
  </property>
  <property fmtid="{D5CDD505-2E9C-101B-9397-08002B2CF9AE}" pid="21" name="Order">
    <vt:r8>382700</vt:r8>
  </property>
  <property fmtid="{D5CDD505-2E9C-101B-9397-08002B2CF9AE}" pid="22" name="xd_ProgID">
    <vt:lpwstr/>
  </property>
  <property fmtid="{D5CDD505-2E9C-101B-9397-08002B2CF9AE}" pid="23" name="AIG Expiration Date">
    <vt:filetime>2015-08-28T04:00:00Z</vt:filetime>
  </property>
  <property fmtid="{D5CDD505-2E9C-101B-9397-08002B2CF9AE}" pid="24" name="AIG Author">
    <vt:lpwstr/>
  </property>
  <property fmtid="{D5CDD505-2E9C-101B-9397-08002B2CF9AE}" pid="25" name="TemplateUrl">
    <vt:lpwstr/>
  </property>
  <property fmtid="{D5CDD505-2E9C-101B-9397-08002B2CF9AE}" pid="26" name="AIG Keywords">
    <vt:lpwstr>Test_Plan_Template_08.14.12</vt:lpwstr>
  </property>
  <property fmtid="{D5CDD505-2E9C-101B-9397-08002B2CF9AE}" pid="27" name="Document Category">
    <vt:lpwstr>3</vt:lpwstr>
  </property>
</Properties>
</file>