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hidePivotFieldList="1" defaultThemeVersion="164011"/>
  <mc:AlternateContent xmlns:mc="http://schemas.openxmlformats.org/markup-compatibility/2006">
    <mc:Choice Requires="x15">
      <x15ac:absPath xmlns:x15ac="http://schemas.microsoft.com/office/spreadsheetml/2010/11/ac" url="C:\Users\hnguyen\Documents\01\2022 aRCSA\Change Management\01 Matrix\"/>
    </mc:Choice>
  </mc:AlternateContent>
  <bookViews>
    <workbookView xWindow="0" yWindow="0" windowWidth="19200" windowHeight="8190" activeTab="1"/>
  </bookViews>
  <sheets>
    <sheet name="Change2022" sheetId="64" r:id="rId1"/>
    <sheet name="2022-2021" sheetId="53" r:id="rId2"/>
    <sheet name="xAggregate" sheetId="63" state="hidden" r:id="rId3"/>
    <sheet name="x2020-2021 (2)" sheetId="62" state="hidden" r:id="rId4"/>
    <sheet name="Change2021" sheetId="60" r:id="rId5"/>
    <sheet name="Change2020" sheetId="59" state="hidden" r:id="rId6"/>
    <sheet name="Policy" sheetId="66" r:id="rId7"/>
    <sheet name="Inherent Risk Rating" sheetId="17" state="hidden" r:id="rId8"/>
    <sheet name="Testing Frequency" sheetId="18" state="hidden" r:id="rId9"/>
    <sheet name="Residual Risk Rating" sheetId="16" r:id="rId10"/>
    <sheet name="Formula" sheetId="61" state="hidden" r:id="rId11"/>
    <sheet name="Procedure" sheetId="67" r:id="rId12"/>
    <sheet name="Impact &amp; Likelihood Matrix" sheetId="3" state="hidden" r:id="rId13"/>
    <sheet name="Control Rating" sheetId="10" state="hidden" r:id="rId14"/>
    <sheet name="Lists for Data Validation" sheetId="5" state="hidden" r:id="rId15"/>
  </sheets>
  <definedNames>
    <definedName name="_xlnm._FilterDatabase" localSheetId="5" hidden="1">Change2020!$A$1:$AF$16</definedName>
    <definedName name="_xlnm._FilterDatabase" localSheetId="4" hidden="1">Change2021!$A$1:$AI$17</definedName>
    <definedName name="_xlnm._FilterDatabase" localSheetId="0" hidden="1">Change2022!$A$1:$AN$17</definedName>
    <definedName name="AS2DocOpenMode" hidden="1">"AS2DocumentEdit"</definedName>
    <definedName name="AS2HasNoAutoHeaderFooter" hidden="1">"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43923.6387152778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5">Change2020!#REF!</definedName>
    <definedName name="_xlnm.Print_Area" localSheetId="4">Change2021!#REF!</definedName>
    <definedName name="_xlnm.Print_Area" localSheetId="0">Change2022!#REF!</definedName>
    <definedName name="_xlnm.Print_Area" localSheetId="14">'Lists for Data Validation'!$A$1:$A$96</definedName>
    <definedName name="TextRefCopyRangeCount"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6" i="53" l="1"/>
  <c r="T5" i="53"/>
  <c r="T4" i="53"/>
  <c r="T3" i="53"/>
  <c r="M29" i="53" l="1"/>
  <c r="M28" i="53"/>
  <c r="M27" i="53"/>
  <c r="M26" i="53"/>
  <c r="M25" i="53"/>
  <c r="M24" i="53"/>
  <c r="N23" i="53"/>
  <c r="O23" i="53" s="1"/>
  <c r="M23" i="53"/>
  <c r="M22" i="53"/>
  <c r="M21" i="53"/>
  <c r="M20" i="53"/>
  <c r="M19" i="53"/>
  <c r="M18" i="53"/>
  <c r="M17" i="53"/>
  <c r="M16" i="53"/>
  <c r="K29" i="53"/>
  <c r="J29" i="53"/>
  <c r="I29" i="53"/>
  <c r="H29" i="53"/>
  <c r="N29" i="53" s="1"/>
  <c r="O29" i="53" s="1"/>
  <c r="G29" i="53"/>
  <c r="F29" i="53"/>
  <c r="E29" i="53"/>
  <c r="D29" i="53"/>
  <c r="C29" i="53"/>
  <c r="B29" i="53"/>
  <c r="A29" i="53"/>
  <c r="K28" i="53"/>
  <c r="J28" i="53"/>
  <c r="I28" i="53"/>
  <c r="H28" i="53"/>
  <c r="N28" i="53" s="1"/>
  <c r="O28" i="53" s="1"/>
  <c r="P28" i="53" s="1"/>
  <c r="G28" i="53"/>
  <c r="F28" i="53"/>
  <c r="E28" i="53"/>
  <c r="D28" i="53"/>
  <c r="C28" i="53"/>
  <c r="B28" i="53"/>
  <c r="A28" i="53"/>
  <c r="K27" i="53"/>
  <c r="J27" i="53"/>
  <c r="I27" i="53"/>
  <c r="H27" i="53"/>
  <c r="N27" i="53" s="1"/>
  <c r="O27" i="53" s="1"/>
  <c r="P27" i="53" s="1"/>
  <c r="G27" i="53"/>
  <c r="F27" i="53"/>
  <c r="E27" i="53"/>
  <c r="D27" i="53"/>
  <c r="C27" i="53"/>
  <c r="B27" i="53"/>
  <c r="A27" i="53"/>
  <c r="K26" i="53"/>
  <c r="J26" i="53"/>
  <c r="I26" i="53"/>
  <c r="H26" i="53"/>
  <c r="N26" i="53" s="1"/>
  <c r="O26" i="53" s="1"/>
  <c r="P26" i="53" s="1"/>
  <c r="G26" i="53"/>
  <c r="F26" i="53"/>
  <c r="E26" i="53"/>
  <c r="D26" i="53"/>
  <c r="C26" i="53"/>
  <c r="B26" i="53"/>
  <c r="A26" i="53"/>
  <c r="K25" i="53"/>
  <c r="J25" i="53"/>
  <c r="I25" i="53"/>
  <c r="H25" i="53"/>
  <c r="N25" i="53" s="1"/>
  <c r="O25" i="53" s="1"/>
  <c r="G25" i="53"/>
  <c r="F25" i="53"/>
  <c r="E25" i="53"/>
  <c r="D25" i="53"/>
  <c r="C25" i="53"/>
  <c r="B25" i="53"/>
  <c r="A25" i="53"/>
  <c r="K24" i="53"/>
  <c r="J24" i="53"/>
  <c r="I24" i="53"/>
  <c r="H24" i="53"/>
  <c r="N24" i="53" s="1"/>
  <c r="O24" i="53" s="1"/>
  <c r="P24" i="53" s="1"/>
  <c r="G24" i="53"/>
  <c r="F24" i="53"/>
  <c r="E24" i="53"/>
  <c r="D24" i="53"/>
  <c r="C24" i="53"/>
  <c r="B24" i="53"/>
  <c r="A24" i="53"/>
  <c r="K23" i="53"/>
  <c r="J23" i="53"/>
  <c r="P23" i="53" s="1"/>
  <c r="I23" i="53"/>
  <c r="H23" i="53"/>
  <c r="G23" i="53"/>
  <c r="F23" i="53"/>
  <c r="E23" i="53"/>
  <c r="D23" i="53"/>
  <c r="C23" i="53"/>
  <c r="B23" i="53"/>
  <c r="A23" i="53"/>
  <c r="K22" i="53"/>
  <c r="J22" i="53"/>
  <c r="I22" i="53"/>
  <c r="H22" i="53"/>
  <c r="N22" i="53" s="1"/>
  <c r="O22" i="53" s="1"/>
  <c r="P22" i="53" s="1"/>
  <c r="G22" i="53"/>
  <c r="F22" i="53"/>
  <c r="E22" i="53"/>
  <c r="D22" i="53"/>
  <c r="C22" i="53"/>
  <c r="B22" i="53"/>
  <c r="A22" i="53"/>
  <c r="K21" i="53"/>
  <c r="J21" i="53"/>
  <c r="I21" i="53"/>
  <c r="H21" i="53"/>
  <c r="N21" i="53" s="1"/>
  <c r="O21" i="53" s="1"/>
  <c r="G21" i="53"/>
  <c r="F21" i="53"/>
  <c r="E21" i="53"/>
  <c r="D21" i="53"/>
  <c r="C21" i="53"/>
  <c r="B21" i="53"/>
  <c r="A21" i="53"/>
  <c r="K20" i="53"/>
  <c r="J20" i="53"/>
  <c r="I20" i="53"/>
  <c r="H20" i="53"/>
  <c r="N20" i="53" s="1"/>
  <c r="O20" i="53" s="1"/>
  <c r="P20" i="53" s="1"/>
  <c r="G20" i="53"/>
  <c r="F20" i="53"/>
  <c r="E20" i="53"/>
  <c r="D20" i="53"/>
  <c r="C20" i="53"/>
  <c r="B20" i="53"/>
  <c r="A20" i="53"/>
  <c r="K19" i="53"/>
  <c r="J19" i="53"/>
  <c r="I19" i="53"/>
  <c r="H19" i="53"/>
  <c r="N19" i="53" s="1"/>
  <c r="O19" i="53" s="1"/>
  <c r="G19" i="53"/>
  <c r="F19" i="53"/>
  <c r="E19" i="53"/>
  <c r="D19" i="53"/>
  <c r="C19" i="53"/>
  <c r="B19" i="53"/>
  <c r="A19" i="53"/>
  <c r="K18" i="53"/>
  <c r="J18" i="53"/>
  <c r="I18" i="53"/>
  <c r="H18" i="53"/>
  <c r="N18" i="53" s="1"/>
  <c r="O18" i="53" s="1"/>
  <c r="P18" i="53" s="1"/>
  <c r="G18" i="53"/>
  <c r="F18" i="53"/>
  <c r="E18" i="53"/>
  <c r="D18" i="53"/>
  <c r="C18" i="53"/>
  <c r="B18" i="53"/>
  <c r="A18" i="53"/>
  <c r="K17" i="53"/>
  <c r="J17" i="53"/>
  <c r="I17" i="53"/>
  <c r="H17" i="53"/>
  <c r="N17" i="53" s="1"/>
  <c r="O17" i="53" s="1"/>
  <c r="G17" i="53"/>
  <c r="F17" i="53"/>
  <c r="E17" i="53"/>
  <c r="D17" i="53"/>
  <c r="C17" i="53"/>
  <c r="B17" i="53"/>
  <c r="A17" i="53"/>
  <c r="E16" i="53"/>
  <c r="F6" i="53" s="1"/>
  <c r="D16" i="53"/>
  <c r="A16" i="53"/>
  <c r="S29" i="53"/>
  <c r="R29" i="53"/>
  <c r="S28" i="53"/>
  <c r="R28" i="53"/>
  <c r="S27" i="53"/>
  <c r="R27" i="53"/>
  <c r="S26" i="53"/>
  <c r="R26" i="53"/>
  <c r="S25" i="53"/>
  <c r="R25" i="53"/>
  <c r="S24" i="53"/>
  <c r="R24" i="53"/>
  <c r="S23" i="53"/>
  <c r="R23" i="53"/>
  <c r="S22" i="53"/>
  <c r="R22" i="53"/>
  <c r="S21" i="53"/>
  <c r="R21" i="53"/>
  <c r="V10" i="53" a="1"/>
  <c r="V10" i="53" s="1"/>
  <c r="U10" i="53" a="1"/>
  <c r="U10" i="53" s="1"/>
  <c r="V6" i="53"/>
  <c r="V5" i="53"/>
  <c r="U5" i="53"/>
  <c r="V4" i="53"/>
  <c r="U4" i="53"/>
  <c r="V3" i="53"/>
  <c r="U3" i="53"/>
  <c r="U9" i="53"/>
  <c r="V9" i="53"/>
  <c r="P17" i="53" l="1"/>
  <c r="P25" i="53"/>
  <c r="P19" i="53"/>
  <c r="P21" i="53"/>
  <c r="P29" i="53"/>
  <c r="F3" i="53"/>
  <c r="F10" i="53" s="1" a="1"/>
  <c r="F10" i="53" s="1"/>
  <c r="F4" i="53"/>
  <c r="F5" i="53"/>
  <c r="S20" i="53"/>
  <c r="R20" i="53"/>
  <c r="S19" i="53"/>
  <c r="R19" i="53"/>
  <c r="S18" i="53"/>
  <c r="R18" i="53"/>
  <c r="S17" i="53"/>
  <c r="R17" i="53"/>
  <c r="R16" i="53"/>
  <c r="S16" i="53"/>
  <c r="T29" i="53"/>
  <c r="T28" i="53"/>
  <c r="T27" i="53"/>
  <c r="T26" i="53"/>
  <c r="T25" i="53"/>
  <c r="T24" i="53"/>
  <c r="T23" i="53"/>
  <c r="T22" i="53"/>
  <c r="T21" i="53"/>
  <c r="T20" i="53"/>
  <c r="T19" i="53"/>
  <c r="T18" i="53"/>
  <c r="T17" i="53"/>
  <c r="T16" i="53"/>
  <c r="B16" i="53"/>
  <c r="F9" i="53"/>
  <c r="V7" i="53" l="1"/>
  <c r="Y29" i="53" l="1"/>
  <c r="X29" i="53"/>
  <c r="W29" i="53"/>
  <c r="V29" i="53"/>
  <c r="U29" i="53"/>
  <c r="Y28" i="53"/>
  <c r="X28" i="53"/>
  <c r="W28" i="53"/>
  <c r="V28" i="53"/>
  <c r="U28" i="53"/>
  <c r="Y27" i="53"/>
  <c r="X27" i="53"/>
  <c r="W27" i="53"/>
  <c r="V27" i="53"/>
  <c r="U27" i="53"/>
  <c r="Y26" i="53"/>
  <c r="X26" i="53"/>
  <c r="W26" i="53"/>
  <c r="V26" i="53"/>
  <c r="U26" i="53"/>
  <c r="Y25" i="53"/>
  <c r="X25" i="53"/>
  <c r="W25" i="53"/>
  <c r="V25" i="53"/>
  <c r="U25" i="53"/>
  <c r="Y24" i="53"/>
  <c r="X24" i="53"/>
  <c r="W24" i="53"/>
  <c r="V24" i="53"/>
  <c r="U24" i="53"/>
  <c r="Y23" i="53"/>
  <c r="X23" i="53"/>
  <c r="W23" i="53"/>
  <c r="V23" i="53"/>
  <c r="U23" i="53"/>
  <c r="Y22" i="53"/>
  <c r="X22" i="53"/>
  <c r="W22" i="53"/>
  <c r="V22" i="53"/>
  <c r="U22" i="53"/>
  <c r="Y21" i="53"/>
  <c r="X21" i="53"/>
  <c r="W21" i="53"/>
  <c r="V21" i="53"/>
  <c r="U21" i="53"/>
  <c r="M22" i="63" l="1"/>
  <c r="K22" i="63"/>
  <c r="M21" i="63"/>
  <c r="L21" i="63"/>
  <c r="K21" i="63"/>
  <c r="M20" i="63"/>
  <c r="L20" i="63"/>
  <c r="K20" i="63"/>
  <c r="M19" i="63"/>
  <c r="L19" i="63"/>
  <c r="K19" i="63"/>
  <c r="U15" i="63"/>
  <c r="T15" i="63"/>
  <c r="S15" i="63"/>
  <c r="R15" i="63"/>
  <c r="Q15" i="63"/>
  <c r="P15" i="63"/>
  <c r="T14" i="63"/>
  <c r="U14" i="63" s="1"/>
  <c r="S14" i="63"/>
  <c r="R14" i="63"/>
  <c r="Q14" i="63"/>
  <c r="P14" i="63"/>
  <c r="U13" i="63"/>
  <c r="T13" i="63"/>
  <c r="S13" i="63"/>
  <c r="R13" i="63"/>
  <c r="Q13" i="63"/>
  <c r="P13" i="63"/>
  <c r="T12" i="63"/>
  <c r="U12" i="63" s="1"/>
  <c r="S12" i="63"/>
  <c r="R12" i="63"/>
  <c r="Q12" i="63"/>
  <c r="P12" i="63"/>
  <c r="U11" i="63"/>
  <c r="T11" i="63"/>
  <c r="S11" i="63"/>
  <c r="R11" i="63"/>
  <c r="Q11" i="63"/>
  <c r="P11" i="63"/>
  <c r="T10" i="63"/>
  <c r="U10" i="63" s="1"/>
  <c r="S10" i="63"/>
  <c r="R10" i="63"/>
  <c r="Q10" i="63"/>
  <c r="P10" i="63"/>
  <c r="T9" i="63"/>
  <c r="U9" i="63" s="1"/>
  <c r="S9" i="63"/>
  <c r="R9" i="63"/>
  <c r="Q9" i="63"/>
  <c r="P9" i="63"/>
  <c r="T8" i="63"/>
  <c r="U8" i="63" s="1"/>
  <c r="S8" i="63"/>
  <c r="R8" i="63"/>
  <c r="Q8" i="63"/>
  <c r="P8" i="63"/>
  <c r="M16" i="63"/>
  <c r="N16" i="63" s="1"/>
  <c r="L16" i="63"/>
  <c r="K16" i="63"/>
  <c r="J16" i="63"/>
  <c r="I16" i="63"/>
  <c r="M15" i="63"/>
  <c r="N15" i="63" s="1"/>
  <c r="L15" i="63"/>
  <c r="K15" i="63"/>
  <c r="J15" i="63"/>
  <c r="I15" i="63"/>
  <c r="N14" i="63"/>
  <c r="M14" i="63"/>
  <c r="L14" i="63"/>
  <c r="K14" i="63"/>
  <c r="J14" i="63"/>
  <c r="I14" i="63"/>
  <c r="M13" i="63"/>
  <c r="N13" i="63" s="1"/>
  <c r="L13" i="63"/>
  <c r="K13" i="63"/>
  <c r="J13" i="63"/>
  <c r="I13" i="63"/>
  <c r="M12" i="63"/>
  <c r="N12" i="63" s="1"/>
  <c r="L12" i="63"/>
  <c r="K12" i="63"/>
  <c r="J12" i="63"/>
  <c r="I12" i="63"/>
  <c r="M11" i="63"/>
  <c r="N11" i="63" s="1"/>
  <c r="L11" i="63"/>
  <c r="K11" i="63"/>
  <c r="J11" i="63"/>
  <c r="I11" i="63"/>
  <c r="M10" i="63"/>
  <c r="N10" i="63" s="1"/>
  <c r="L10" i="63"/>
  <c r="K10" i="63"/>
  <c r="J10" i="63"/>
  <c r="I10" i="63"/>
  <c r="M9" i="63"/>
  <c r="L9" i="63"/>
  <c r="K9" i="63"/>
  <c r="J9" i="63"/>
  <c r="I9" i="63"/>
  <c r="M8" i="63"/>
  <c r="L8" i="63"/>
  <c r="K8" i="63"/>
  <c r="J8" i="63"/>
  <c r="I8" i="63"/>
  <c r="E16" i="63"/>
  <c r="F16" i="63" s="1"/>
  <c r="D16" i="63"/>
  <c r="C16" i="63"/>
  <c r="B16" i="63"/>
  <c r="A16" i="63"/>
  <c r="E15" i="63"/>
  <c r="F15" i="63" s="1"/>
  <c r="D15" i="63"/>
  <c r="C15" i="63"/>
  <c r="B15" i="63"/>
  <c r="A15" i="63"/>
  <c r="E14" i="63"/>
  <c r="F14" i="63" s="1"/>
  <c r="D14" i="63"/>
  <c r="C14" i="63"/>
  <c r="B14" i="63"/>
  <c r="A14" i="63"/>
  <c r="E13" i="63"/>
  <c r="F13" i="63" s="1"/>
  <c r="D13" i="63"/>
  <c r="C13" i="63"/>
  <c r="B13" i="63"/>
  <c r="A13" i="63"/>
  <c r="E12" i="63"/>
  <c r="F12" i="63" s="1"/>
  <c r="D12" i="63"/>
  <c r="C12" i="63"/>
  <c r="B12" i="63"/>
  <c r="A12" i="63"/>
  <c r="E11" i="63"/>
  <c r="F11" i="63" s="1"/>
  <c r="D11" i="63"/>
  <c r="C11" i="63"/>
  <c r="B11" i="63"/>
  <c r="A11" i="63"/>
  <c r="E10" i="63"/>
  <c r="F10" i="63" s="1"/>
  <c r="D10" i="63"/>
  <c r="C10" i="63"/>
  <c r="B10" i="63"/>
  <c r="A10" i="63"/>
  <c r="E9" i="63"/>
  <c r="F9" i="63" s="1"/>
  <c r="D9" i="63"/>
  <c r="C9" i="63"/>
  <c r="B9" i="63"/>
  <c r="A9" i="63"/>
  <c r="E8" i="63"/>
  <c r="F8" i="63" s="1"/>
  <c r="D8" i="63"/>
  <c r="C8" i="63"/>
  <c r="B8" i="63"/>
  <c r="A8" i="63"/>
  <c r="B7" i="63"/>
  <c r="B6" i="63"/>
  <c r="B5" i="63"/>
  <c r="B4" i="63"/>
  <c r="B3" i="63"/>
  <c r="C7" i="63" l="1"/>
  <c r="C6" i="63"/>
  <c r="E7" i="63"/>
  <c r="F7" i="63" s="1"/>
  <c r="D7" i="63"/>
  <c r="E6" i="63"/>
  <c r="F6" i="63" s="1"/>
  <c r="D6" i="63"/>
  <c r="E5" i="63"/>
  <c r="D5" i="63"/>
  <c r="E4" i="63"/>
  <c r="D4" i="63"/>
  <c r="E3" i="63"/>
  <c r="D3" i="63"/>
  <c r="C3" i="63"/>
  <c r="M7" i="63"/>
  <c r="L7" i="63"/>
  <c r="K7" i="63"/>
  <c r="J7" i="63"/>
  <c r="I7" i="63"/>
  <c r="M6" i="63"/>
  <c r="L6" i="63"/>
  <c r="K6" i="63"/>
  <c r="J6" i="63"/>
  <c r="I6" i="63"/>
  <c r="M5" i="63"/>
  <c r="L5" i="63"/>
  <c r="J5" i="63"/>
  <c r="M4" i="63"/>
  <c r="L4" i="63"/>
  <c r="J4" i="63"/>
  <c r="M3" i="63"/>
  <c r="L3" i="63"/>
  <c r="K3" i="63"/>
  <c r="J3" i="63"/>
  <c r="I3" i="63"/>
  <c r="A7" i="63"/>
  <c r="A6" i="63"/>
  <c r="A3" i="63"/>
  <c r="J16" i="53"/>
  <c r="I16" i="53"/>
  <c r="H16" i="53"/>
  <c r="N16" i="53" s="1"/>
  <c r="G16" i="53"/>
  <c r="F16" i="53"/>
  <c r="K16" i="53"/>
  <c r="C16" i="53"/>
  <c r="G4" i="53" l="1"/>
  <c r="G3" i="53"/>
  <c r="G5" i="53"/>
  <c r="H6" i="53"/>
  <c r="H3" i="53"/>
  <c r="H5" i="53"/>
  <c r="H4" i="53"/>
  <c r="C20" i="63"/>
  <c r="C19" i="63"/>
  <c r="C22" i="63"/>
  <c r="C21" i="63"/>
  <c r="E21" i="63"/>
  <c r="E22" i="63"/>
  <c r="E19" i="63"/>
  <c r="E20" i="63"/>
  <c r="D20" i="63"/>
  <c r="D19" i="63"/>
  <c r="D21" i="63"/>
  <c r="T7" i="63"/>
  <c r="U7" i="63" s="1"/>
  <c r="T6" i="63"/>
  <c r="T5" i="63"/>
  <c r="T4" i="63"/>
  <c r="U3" i="63" s="1"/>
  <c r="T3" i="63"/>
  <c r="S7" i="63"/>
  <c r="S6" i="63"/>
  <c r="S5" i="63"/>
  <c r="S4" i="63"/>
  <c r="S19" i="63" s="1"/>
  <c r="S3" i="63"/>
  <c r="R7" i="63"/>
  <c r="R6" i="63"/>
  <c r="R3" i="63"/>
  <c r="R21" i="63" s="1"/>
  <c r="Q7" i="63"/>
  <c r="Q6" i="63"/>
  <c r="Q5" i="63"/>
  <c r="Q4" i="63"/>
  <c r="Q3" i="63"/>
  <c r="P7" i="63"/>
  <c r="P6" i="63"/>
  <c r="P5" i="63"/>
  <c r="P4" i="63"/>
  <c r="P3" i="63"/>
  <c r="U6" i="63"/>
  <c r="G10" i="53" l="1" a="1"/>
  <c r="G10" i="53" s="1"/>
  <c r="H10" i="53" a="1"/>
  <c r="H10" i="53" s="1"/>
  <c r="H7" i="53"/>
  <c r="D23" i="63"/>
  <c r="E23" i="63"/>
  <c r="C23" i="63"/>
  <c r="T22" i="63"/>
  <c r="T19" i="63"/>
  <c r="T20" i="63"/>
  <c r="T21" i="63"/>
  <c r="R20" i="63"/>
  <c r="S21" i="63"/>
  <c r="R19" i="63"/>
  <c r="S20" i="63"/>
  <c r="R22" i="63"/>
  <c r="N9" i="63"/>
  <c r="N7" i="63"/>
  <c r="N6" i="63"/>
  <c r="N8" i="63"/>
  <c r="H9" i="53"/>
  <c r="G9" i="53"/>
  <c r="R26" i="63" l="1" a="1"/>
  <c r="R26" i="63" s="1"/>
  <c r="T26" i="63" a="1"/>
  <c r="T26" i="63" s="1"/>
  <c r="S23" i="63"/>
  <c r="S26" i="63" a="1"/>
  <c r="S26" i="63" s="1"/>
  <c r="T23" i="63"/>
  <c r="R23" i="63"/>
  <c r="R25" i="63"/>
  <c r="S25" i="63"/>
  <c r="T25" i="63"/>
  <c r="D26" i="63" l="1" a="1"/>
  <c r="D26" i="63" s="1"/>
  <c r="E26" i="63" a="1"/>
  <c r="E26" i="63" s="1"/>
  <c r="C26" i="63" a="1"/>
  <c r="C26" i="63" s="1"/>
  <c r="K26" i="63" a="1"/>
  <c r="K26" i="63" s="1"/>
  <c r="L23" i="63"/>
  <c r="L26" i="63" a="1"/>
  <c r="L26" i="63" s="1"/>
  <c r="K23" i="63"/>
  <c r="M26" i="63" a="1"/>
  <c r="M26" i="63" s="1"/>
  <c r="M23" i="63"/>
  <c r="M25" i="63"/>
  <c r="D25" i="63"/>
  <c r="K25" i="63"/>
  <c r="C25" i="63"/>
  <c r="E25" i="63"/>
  <c r="L25" i="63"/>
  <c r="Q16" i="62" l="1"/>
  <c r="N16" i="62"/>
  <c r="M16" i="62"/>
  <c r="L16" i="62"/>
  <c r="K16" i="62"/>
  <c r="J16" i="62"/>
  <c r="I16" i="62"/>
  <c r="Q15" i="62"/>
  <c r="N15" i="62"/>
  <c r="M15" i="62"/>
  <c r="L15" i="62"/>
  <c r="K15" i="62"/>
  <c r="J15" i="62"/>
  <c r="I15" i="62"/>
  <c r="H15" i="62"/>
  <c r="G15" i="62"/>
  <c r="F15" i="62"/>
  <c r="E15" i="62"/>
  <c r="D15" i="62"/>
  <c r="Q14" i="62"/>
  <c r="N14" i="62"/>
  <c r="M14" i="62"/>
  <c r="L14" i="62"/>
  <c r="K14" i="62"/>
  <c r="J14" i="62"/>
  <c r="I14" i="62"/>
  <c r="H14" i="62"/>
  <c r="G14" i="62"/>
  <c r="F14" i="62"/>
  <c r="E14" i="62"/>
  <c r="D14" i="62"/>
  <c r="Q13" i="62"/>
  <c r="N13" i="62"/>
  <c r="M13" i="62"/>
  <c r="L13" i="62"/>
  <c r="K13" i="62"/>
  <c r="J13" i="62"/>
  <c r="I13" i="62"/>
  <c r="H13" i="62"/>
  <c r="G13" i="62"/>
  <c r="F13" i="62"/>
  <c r="E13" i="62"/>
  <c r="D13" i="62"/>
  <c r="Q12" i="62"/>
  <c r="N12" i="62"/>
  <c r="M12" i="62"/>
  <c r="L12" i="62"/>
  <c r="K12" i="62"/>
  <c r="R12" i="62" s="1"/>
  <c r="S12" i="62" s="1"/>
  <c r="J12" i="62"/>
  <c r="I12" i="62"/>
  <c r="H12" i="62"/>
  <c r="G12" i="62"/>
  <c r="F12" i="62"/>
  <c r="E12" i="62"/>
  <c r="D12" i="62"/>
  <c r="Q11" i="62"/>
  <c r="N11" i="62"/>
  <c r="M11" i="62"/>
  <c r="L11" i="62"/>
  <c r="K11" i="62"/>
  <c r="J11" i="62"/>
  <c r="I11" i="62"/>
  <c r="H11" i="62"/>
  <c r="G11" i="62"/>
  <c r="F11" i="62"/>
  <c r="E11" i="62"/>
  <c r="D11" i="62"/>
  <c r="Q10" i="62"/>
  <c r="N10" i="62"/>
  <c r="M10" i="62"/>
  <c r="L10" i="62"/>
  <c r="K10" i="62"/>
  <c r="R10" i="62" s="1"/>
  <c r="S10" i="62" s="1"/>
  <c r="J10" i="62"/>
  <c r="I10" i="62"/>
  <c r="H10" i="62"/>
  <c r="G10" i="62"/>
  <c r="F10" i="62"/>
  <c r="E10" i="62"/>
  <c r="D10" i="62"/>
  <c r="Q9" i="62"/>
  <c r="N9" i="62"/>
  <c r="M9" i="62"/>
  <c r="L9" i="62"/>
  <c r="K9" i="62"/>
  <c r="J9" i="62"/>
  <c r="I9" i="62"/>
  <c r="H9" i="62"/>
  <c r="G9" i="62"/>
  <c r="F9" i="62"/>
  <c r="E9" i="62"/>
  <c r="D9" i="62"/>
  <c r="Q8" i="62"/>
  <c r="N8" i="62"/>
  <c r="M8" i="62"/>
  <c r="L8" i="62"/>
  <c r="K8" i="62"/>
  <c r="R8" i="62" s="1"/>
  <c r="S8" i="62" s="1"/>
  <c r="J8" i="62"/>
  <c r="I8" i="62"/>
  <c r="H8" i="62"/>
  <c r="G8" i="62"/>
  <c r="F8" i="62"/>
  <c r="E8" i="62"/>
  <c r="D8" i="62"/>
  <c r="Q7" i="62"/>
  <c r="N7" i="62"/>
  <c r="M7" i="62"/>
  <c r="L7" i="62"/>
  <c r="K7" i="62"/>
  <c r="J7" i="62"/>
  <c r="I7" i="62"/>
  <c r="H7" i="62"/>
  <c r="G7" i="62"/>
  <c r="F7" i="62"/>
  <c r="E7" i="62"/>
  <c r="D7" i="62"/>
  <c r="Q6" i="62"/>
  <c r="N6" i="62"/>
  <c r="M6" i="62"/>
  <c r="L6" i="62"/>
  <c r="K6" i="62"/>
  <c r="R6" i="62" s="1"/>
  <c r="S6" i="62" s="1"/>
  <c r="J6" i="62"/>
  <c r="I6" i="62"/>
  <c r="H6" i="62"/>
  <c r="G6" i="62"/>
  <c r="F6" i="62"/>
  <c r="E6" i="62"/>
  <c r="D6" i="62"/>
  <c r="Q5" i="62"/>
  <c r="N5" i="62"/>
  <c r="M5" i="62"/>
  <c r="L5" i="62"/>
  <c r="K5" i="62"/>
  <c r="J5" i="62"/>
  <c r="I5" i="62"/>
  <c r="H5" i="62"/>
  <c r="G5" i="62"/>
  <c r="F5" i="62"/>
  <c r="E5" i="62"/>
  <c r="D5" i="62"/>
  <c r="Q4" i="62"/>
  <c r="N4" i="62"/>
  <c r="M4" i="62"/>
  <c r="L4" i="62"/>
  <c r="K4" i="62"/>
  <c r="R4" i="62" s="1"/>
  <c r="S4" i="62" s="1"/>
  <c r="J4" i="62"/>
  <c r="I4" i="62"/>
  <c r="H4" i="62"/>
  <c r="G4" i="62"/>
  <c r="F4" i="62"/>
  <c r="E4" i="62"/>
  <c r="D4" i="62"/>
  <c r="Q3" i="62"/>
  <c r="N3" i="62"/>
  <c r="M3" i="62"/>
  <c r="L3" i="62"/>
  <c r="K3" i="62"/>
  <c r="J3" i="62"/>
  <c r="I3" i="62"/>
  <c r="H3" i="62"/>
  <c r="G3" i="62"/>
  <c r="F3" i="62"/>
  <c r="E3" i="62"/>
  <c r="E21" i="62" s="1"/>
  <c r="D3" i="62"/>
  <c r="A3" i="62"/>
  <c r="R16" i="62" l="1"/>
  <c r="S16" i="62" s="1"/>
  <c r="T16" i="62" s="1"/>
  <c r="R7" i="62"/>
  <c r="S7" i="62" s="1"/>
  <c r="T7" i="62" s="1"/>
  <c r="R13" i="62"/>
  <c r="S13" i="62" s="1"/>
  <c r="R3" i="62"/>
  <c r="S3" i="62" s="1"/>
  <c r="R5" i="62"/>
  <c r="S5" i="62" s="1"/>
  <c r="R9" i="62"/>
  <c r="S9" i="62" s="1"/>
  <c r="R11" i="62"/>
  <c r="S11" i="62" s="1"/>
  <c r="T11" i="62" s="1"/>
  <c r="R15" i="62"/>
  <c r="S15" i="62" s="1"/>
  <c r="M22" i="62"/>
  <c r="T9" i="62"/>
  <c r="T13" i="62"/>
  <c r="R14" i="62"/>
  <c r="S14" i="62" s="1"/>
  <c r="T14" i="62" s="1"/>
  <c r="T6" i="62"/>
  <c r="F21" i="62"/>
  <c r="K27" i="62"/>
  <c r="I21" i="62"/>
  <c r="T4" i="62"/>
  <c r="F26" i="62"/>
  <c r="K21" i="62"/>
  <c r="J20" i="62"/>
  <c r="K26" i="62"/>
  <c r="T8" i="62"/>
  <c r="T10" i="62"/>
  <c r="D20" i="62"/>
  <c r="H22" i="62"/>
  <c r="G26" i="62"/>
  <c r="F27" i="62"/>
  <c r="T5" i="62"/>
  <c r="T12" i="62"/>
  <c r="T15" i="62"/>
  <c r="I19" i="62"/>
  <c r="I20" i="62"/>
  <c r="D21" i="62"/>
  <c r="E19" i="62"/>
  <c r="E20" i="62"/>
  <c r="J21" i="62"/>
  <c r="T3" i="62"/>
  <c r="F19" i="62"/>
  <c r="K19" i="62"/>
  <c r="F20" i="62"/>
  <c r="K20" i="62"/>
  <c r="G27" i="62"/>
  <c r="K28" i="62"/>
  <c r="D19" i="62"/>
  <c r="J19" i="62"/>
  <c r="H19" i="62"/>
  <c r="M19" i="62"/>
  <c r="H20" i="62"/>
  <c r="M20" i="62"/>
  <c r="H21" i="62"/>
  <c r="M21" i="62"/>
  <c r="Y19" i="53"/>
  <c r="K29" i="62" l="1"/>
  <c r="G28" i="62"/>
  <c r="D22" i="62"/>
  <c r="M23" i="62"/>
  <c r="K22" i="62"/>
  <c r="F28" i="62"/>
  <c r="I22" i="62"/>
  <c r="H23" i="62"/>
  <c r="F22" i="62"/>
  <c r="E22" i="62"/>
  <c r="J22" i="62"/>
  <c r="Y20" i="53" l="1"/>
  <c r="Y18" i="53"/>
  <c r="Y17" i="53"/>
  <c r="Y16" i="53"/>
  <c r="U20" i="53" l="1"/>
  <c r="U19" i="53"/>
  <c r="U18" i="53"/>
  <c r="U17" i="53"/>
  <c r="U16" i="53"/>
  <c r="W20" i="53"/>
  <c r="W19" i="53"/>
  <c r="W18" i="53"/>
  <c r="W17" i="53"/>
  <c r="W16" i="53"/>
  <c r="T10" i="53" l="1" a="1"/>
  <c r="T10" i="53" s="1"/>
  <c r="O16" i="53"/>
  <c r="P16" i="53" s="1"/>
  <c r="T9" i="53"/>
  <c r="X20" i="53" l="1"/>
  <c r="X19" i="53"/>
  <c r="X18" i="53"/>
  <c r="X17" i="53"/>
  <c r="X16" i="53"/>
  <c r="V20" i="53"/>
  <c r="V19" i="53"/>
  <c r="V18" i="53"/>
  <c r="V17" i="53"/>
  <c r="V16" i="53"/>
  <c r="T7" i="53" l="1"/>
  <c r="U7" i="53"/>
  <c r="F7" i="53" l="1"/>
  <c r="G7" i="53"/>
</calcChain>
</file>

<file path=xl/sharedStrings.xml><?xml version="1.0" encoding="utf-8"?>
<sst xmlns="http://schemas.openxmlformats.org/spreadsheetml/2006/main" count="2172" uniqueCount="699">
  <si>
    <t>Key Process</t>
  </si>
  <si>
    <t>Key Risks</t>
  </si>
  <si>
    <t>Inherent Risk Rating</t>
  </si>
  <si>
    <t>Recommendation</t>
  </si>
  <si>
    <t xml:space="preserve">Owner </t>
  </si>
  <si>
    <t>Due Date</t>
  </si>
  <si>
    <t>Risk ID</t>
  </si>
  <si>
    <t>Control ID</t>
  </si>
  <si>
    <t>Process ID</t>
  </si>
  <si>
    <t>Control (Automated or Manual)</t>
  </si>
  <si>
    <t>Type of Control (Preventive or Detective)</t>
  </si>
  <si>
    <t>Remediation Plan</t>
  </si>
  <si>
    <t>RCSA #</t>
  </si>
  <si>
    <t>Testing Frequency</t>
  </si>
  <si>
    <t>Sample Size</t>
  </si>
  <si>
    <t>Testing Results</t>
  </si>
  <si>
    <t>Findings</t>
  </si>
  <si>
    <t>Impact Rating</t>
  </si>
  <si>
    <t>Probability Rating</t>
  </si>
  <si>
    <t>Control Design Effectiveness</t>
  </si>
  <si>
    <t>Control Operating Effectiveness</t>
  </si>
  <si>
    <t>Control Rating</t>
  </si>
  <si>
    <t>1.0.0 - Credit Risk</t>
  </si>
  <si>
    <t>1.1.0 - Credit Risk - Counterparty</t>
  </si>
  <si>
    <t>1.2.0 - Credit Risk - Concentration</t>
  </si>
  <si>
    <t>1.3.0 - Credit Risk - Settlement</t>
  </si>
  <si>
    <t>1.4.0 - Credit Risk - Collateral / Credit Mitigation</t>
  </si>
  <si>
    <t>2.0.0 - Liquidity Risk</t>
  </si>
  <si>
    <t>2.1.0 - Liquidity Risk - Funding Liquidity</t>
  </si>
  <si>
    <t>2.2.0 - Liquidity Risk - Non Traded Market</t>
  </si>
  <si>
    <t>3.0.0 - Capital Risk</t>
  </si>
  <si>
    <t>3.1.0 - Capital Risk - Capital Adequacy</t>
  </si>
  <si>
    <t>4.0.0 - Market Risk</t>
  </si>
  <si>
    <t>4.1.0 - Market Risk - Interest Rate</t>
  </si>
  <si>
    <t>4.1.1 - Market Risk - Interest Rate - Delta</t>
  </si>
  <si>
    <t>4.1.2 - Market Risk - Interest Rate - Gamma (Convexity)</t>
  </si>
  <si>
    <t>4.1.3 - Market Risk - Interest Rate - Vega</t>
  </si>
  <si>
    <t>4.1.4 - Market Risk - Interest Rate - Theta</t>
  </si>
  <si>
    <t>4.1.5 - Market Risk - Interest Rate - Correlation</t>
  </si>
  <si>
    <t>4.1.6 - Market Risk - Interest Rate - Event</t>
  </si>
  <si>
    <t>4.1.7 - Market Risk - Interest Rate - Discount Rate</t>
  </si>
  <si>
    <t>4.1.8 - Market Risk - Interest Rate - Prepayment</t>
  </si>
  <si>
    <t>4.2.0 - Market Risk - FX/Currency</t>
  </si>
  <si>
    <t>4.2.1 - Market Risk - FX/Currency - Delta</t>
  </si>
  <si>
    <t>4.2.2 - Market Risk - FX/Currency - Gamma (Convexity)</t>
  </si>
  <si>
    <t>4.2.3 - Market Risk - FX/Currency - Vega</t>
  </si>
  <si>
    <t>4.2.4 - Market Risk - FX/Currency - Theta</t>
  </si>
  <si>
    <t>4.2.5 - Market Risk - FX/Currency - Correlation</t>
  </si>
  <si>
    <t>4.2.6 - Market Risk - FX/Currency - Event</t>
  </si>
  <si>
    <t>4.3.0 - Market Risk - Equity</t>
  </si>
  <si>
    <t>4.3.1 - Market Risk - Equity - Delta</t>
  </si>
  <si>
    <t>4.3.2 - Market Risk - Equity - Gamma (Convexity)</t>
  </si>
  <si>
    <t>4.3.3 - Market Risk - Equity - Vega</t>
  </si>
  <si>
    <t>4.3.4 - Market Risk - Equity - Theta</t>
  </si>
  <si>
    <t>4.3.5 - Market Risk - Equity - Correlation</t>
  </si>
  <si>
    <t>4.3.6 - Market Risk - Equity - Event</t>
  </si>
  <si>
    <t>4.3.7 - Market Risk - Equity - Dividend</t>
  </si>
  <si>
    <t>4.3.8 - Market Risk - Equity - Borrow Cost</t>
  </si>
  <si>
    <t>4.4.0 - Market Risk - Commodity</t>
  </si>
  <si>
    <t>4.4.1 - Market Risk - Commodity - Delta</t>
  </si>
  <si>
    <t>4.4.2 - Market Risk - Commodity - Gamma (Convexity)</t>
  </si>
  <si>
    <t>4.4.3 - Market Risk - Commodity - Theta</t>
  </si>
  <si>
    <t>4.4.4 - Market Risk - Commodity - Correlation</t>
  </si>
  <si>
    <t>4.4.5 - Market Risk - Commodity - Event</t>
  </si>
  <si>
    <t>5.0.0 - Model Risk</t>
  </si>
  <si>
    <t>5.1.0 - Model Risk - Intrinsic Uncertainity</t>
  </si>
  <si>
    <t>5.2.0 - Model Risk - Model Design</t>
  </si>
  <si>
    <t>5.3.0 - Model Risk - Model Usage</t>
  </si>
  <si>
    <t>6.0.0 - Business Risk</t>
  </si>
  <si>
    <t>6.1.0 - Business Risk - Failure to Meet Earnings Target</t>
  </si>
  <si>
    <t>6.2.0 - Business Risk - Failure to Adapt to Long-Term Strategic Trends</t>
  </si>
  <si>
    <t>6.4.0 - Business Risk - Investment</t>
  </si>
  <si>
    <t>7.0.0 - Reputational Risk</t>
  </si>
  <si>
    <t>7.1.0 - Reputational Risk - Customer</t>
  </si>
  <si>
    <t>7.2.0 - Reputational Risk - Product</t>
  </si>
  <si>
    <t>8.0.0 - Operational Risk</t>
  </si>
  <si>
    <t>8.1.0 - Operational Risk - Financial Crime</t>
  </si>
  <si>
    <t>8.2.0 - Operational Risk - People and Conduct</t>
  </si>
  <si>
    <t>8.3.0 - Operational Risk - Processes</t>
  </si>
  <si>
    <t>8.3.1 - Operational Risk - Processes - Branch and ATM Operations</t>
  </si>
  <si>
    <t>8.3.2 - Operational Risk - Processes - Funds Deposit and Transfers/Transactions</t>
  </si>
  <si>
    <t>8.3.3 - Operational Risk - Processes - Credit Origination</t>
  </si>
  <si>
    <t>8.3.4 - Operational Risk - Processes - Account Setup and Opening</t>
  </si>
  <si>
    <t>8.3.5 - Operational Risk - Processes - Customer Communications and Marketing Material</t>
  </si>
  <si>
    <t>8.3.6 - Operational Risk - Processes - Account Maintenance and Servicing</t>
  </si>
  <si>
    <t xml:space="preserve">8.3.7 - Operational Risk - Processes - Customer Protection </t>
  </si>
  <si>
    <t>8.3.9 - Operational Risk - Processes - Corporate/Business Practices</t>
  </si>
  <si>
    <t>8.4.0 - Operational Risk - Systems</t>
  </si>
  <si>
    <t>8.4.2 - Operational Risk - Systems - Application Maintenance and Change Control</t>
  </si>
  <si>
    <t>8.4.3 - Operational Risk - Systems - Application Development and Testing</t>
  </si>
  <si>
    <t>8.4.4 - Operational Risk - Systems - End User Computing</t>
  </si>
  <si>
    <t>8.4.6 - Operational Risk - Systems - Data Integrity and Quality</t>
  </si>
  <si>
    <t>8.4.7 - Operational Risk - Systems - Data Architecture and Governance</t>
  </si>
  <si>
    <t>8.5.0 - Operational Risk - Third-Party (Suppliers, Vendors and Outsourcing)</t>
  </si>
  <si>
    <t>8.5.1 - Operational Risk - Third-Party - Selection</t>
  </si>
  <si>
    <t>8.5.2 - Operational Risk - Third-Party - Contracting</t>
  </si>
  <si>
    <t>8.5.3 - Operational Risk - Third-Party - Due Dilligence</t>
  </si>
  <si>
    <t>8.5.4 - Operational Risk - Third-Party - Inadequate Monitoring</t>
  </si>
  <si>
    <t>Finding ID</t>
  </si>
  <si>
    <t>Residual Risk Rating</t>
  </si>
  <si>
    <t>Direction of Risk</t>
  </si>
  <si>
    <t>Risk Taxonomy</t>
  </si>
  <si>
    <t>Process ID Number</t>
  </si>
  <si>
    <t>RCSA ID Number</t>
  </si>
  <si>
    <t>Risk ID Number</t>
  </si>
  <si>
    <t>Control ID Number</t>
  </si>
  <si>
    <t>Type of Risk</t>
  </si>
  <si>
    <t>Name of the key process that is being performed.</t>
  </si>
  <si>
    <t xml:space="preserve">Describe the risk in detail.  
A key risk that is significant and deemed critical to a process, and is a result in the process that is not desired.  It can be identified as previously disclosed errors, losses, failed internal processes, people, systems, or from external events. </t>
  </si>
  <si>
    <t>Is the design of the control complete and effective?
Select from:
Strong
Adequate
Weak</t>
  </si>
  <si>
    <t>Is the control operating as designed and effective?
Select from:
Strong
Adequate
Weak</t>
  </si>
  <si>
    <t>What is the control rating?
Select from:
Strong
Adequate
Weak</t>
  </si>
  <si>
    <t>Is the control automated or manual?
Select from:
Automated,
Manual</t>
  </si>
  <si>
    <t>Describe the key activity or tasks performed within this process.</t>
  </si>
  <si>
    <t>Detective</t>
  </si>
  <si>
    <t>Manual</t>
  </si>
  <si>
    <t>Automated</t>
  </si>
  <si>
    <t>Daily</t>
  </si>
  <si>
    <t>Strong</t>
  </si>
  <si>
    <t xml:space="preserve">What is the level of risk before controls, based on the impact and probability?
Select from:
Very High
High
Moderate
Low
</t>
  </si>
  <si>
    <t xml:space="preserve">Very High
</t>
  </si>
  <si>
    <t xml:space="preserve">High
</t>
  </si>
  <si>
    <t>Low</t>
  </si>
  <si>
    <t>Adequate</t>
  </si>
  <si>
    <t>Weak</t>
  </si>
  <si>
    <t>Monthly</t>
  </si>
  <si>
    <t>Weekly</t>
  </si>
  <si>
    <t>Quarterly</t>
  </si>
  <si>
    <t>Annually</t>
  </si>
  <si>
    <t>Increasing</t>
  </si>
  <si>
    <t>Decreasing</t>
  </si>
  <si>
    <t>Frequency</t>
  </si>
  <si>
    <t>Financial Impact</t>
  </si>
  <si>
    <t>Possible / Adverse Stress</t>
  </si>
  <si>
    <t>Probable / Baseline Conditions</t>
  </si>
  <si>
    <t>Profit and Loss Impact</t>
  </si>
  <si>
    <t>Core Equity Impact</t>
  </si>
  <si>
    <t>(CET-1)</t>
  </si>
  <si>
    <t>Balance Sheet Impact</t>
  </si>
  <si>
    <t>Definition:</t>
  </si>
  <si>
    <t>Event may occur over a business cycle (e.g. within 5~10 years)</t>
  </si>
  <si>
    <t>Event occurs in business-as-usual situations</t>
  </si>
  <si>
    <t>(e.g. every year)</t>
  </si>
  <si>
    <t>Impact</t>
  </si>
  <si>
    <t>VH</t>
  </si>
  <si>
    <t>&gt;$5mm (~ 5% Earnings)</t>
  </si>
  <si>
    <t>&gt; 50 bps</t>
  </si>
  <si>
    <t>&gt; 5%</t>
  </si>
  <si>
    <t>H</t>
  </si>
  <si>
    <t>$2mm - $5mm</t>
  </si>
  <si>
    <t>20 bps - 50 bps</t>
  </si>
  <si>
    <t>2% - 5%</t>
  </si>
  <si>
    <t>M</t>
  </si>
  <si>
    <t>$1mm - $2mm</t>
  </si>
  <si>
    <t>10 bps - 20 bps</t>
  </si>
  <si>
    <t>1% - 2%</t>
  </si>
  <si>
    <t>L</t>
  </si>
  <si>
    <t>&lt; $1mm</t>
  </si>
  <si>
    <t>&lt; 10 bps</t>
  </si>
  <si>
    <t>&lt; 1%</t>
  </si>
  <si>
    <t>Non-Financial Impact</t>
  </si>
  <si>
    <t>Regulatory Impact</t>
  </si>
  <si>
    <t>Customer Impact</t>
  </si>
  <si>
    <t>Reputational Impact</t>
  </si>
  <si>
    <t>Significant regulatory scrutiny; potential loss of business license; significant fines</t>
  </si>
  <si>
    <t>Significant impact / loss of customers; likely litigation /  compensation claims; significant loss of deposits</t>
  </si>
  <si>
    <t>Trustee impact, deterioriation of Bank owner's value</t>
  </si>
  <si>
    <t>Regulatory scrutiny; possible legal action/regulatory fines; likely to result in improvement order</t>
  </si>
  <si>
    <t>Potential financial detriment to customers / loss of customers</t>
  </si>
  <si>
    <t>Negative media coverage in general public</t>
  </si>
  <si>
    <t>Internal compliance issues; possibly reportable to regulator; could result in improvement order</t>
  </si>
  <si>
    <t>Moderate impact to customers, limited to a relatively small number</t>
  </si>
  <si>
    <t>Negative coverage within industry</t>
  </si>
  <si>
    <t>Disciplinary warning; minimal regulator action</t>
  </si>
  <si>
    <t>Minimal potential for customers impact</t>
  </si>
  <si>
    <t>Negative press unlikely</t>
  </si>
  <si>
    <t>Materiality Framework During Exceptional Situations</t>
  </si>
  <si>
    <t>Remote / Severe Stress</t>
  </si>
  <si>
    <t>Event occurs in exceptional situations</t>
  </si>
  <si>
    <t>(e.g. tail risk, beyond 10 years)</t>
  </si>
  <si>
    <t>&gt;$10mm (~ 10% Earnings)</t>
  </si>
  <si>
    <t>&gt; 100 bps</t>
  </si>
  <si>
    <t>&gt; 10%</t>
  </si>
  <si>
    <t>$4mm - $10mm</t>
  </si>
  <si>
    <t>40 bps - 100 bps</t>
  </si>
  <si>
    <t>4% - 10%</t>
  </si>
  <si>
    <t>$2mm - $4mm</t>
  </si>
  <si>
    <t>20 bps - 40 bps</t>
  </si>
  <si>
    <t>2% - 4%</t>
  </si>
  <si>
    <t>&lt; $2mm</t>
  </si>
  <si>
    <t>&lt; 20 bps</t>
  </si>
  <si>
    <t>&lt; 2%</t>
  </si>
  <si>
    <t xml:space="preserve"> </t>
  </si>
  <si>
    <t>Possible/Adverse Stress</t>
  </si>
  <si>
    <t xml:space="preserve">Probable/Baseline Conditions
</t>
  </si>
  <si>
    <t xml:space="preserve">Very High </t>
  </si>
  <si>
    <t xml:space="preserve">High </t>
  </si>
  <si>
    <t xml:space="preserve">Low </t>
  </si>
  <si>
    <t>Preventative</t>
  </si>
  <si>
    <t>Is the control preventative or detective?
Select from:
Preventative,
Detective</t>
  </si>
  <si>
    <t>What is the impact of this risk? 
Select from:  
Very High , 
High,   
Medium, 
Low</t>
  </si>
  <si>
    <t xml:space="preserve">What is the probability of the risk occurring?
Select from:  Possible/Adverse Stress, Probable/Baseline Conditions
</t>
  </si>
  <si>
    <t>6.3.0 - Business Risk - New Business and Change Management</t>
  </si>
  <si>
    <t>8.1.1 - Operational Risk - Financial Crime - Fraud, Theft or Misappropriation of Assets</t>
  </si>
  <si>
    <t>8.1.3 - Operational Risk - Financial Crime - Data Protection &amp; Customer Confidentiality</t>
  </si>
  <si>
    <t>8.1.4 - Operational Risk - Financial Crime - False Representation &amp; Suitability and Appropriateness</t>
  </si>
  <si>
    <t>8.1.5 - Operational Risk - Financial Crime - AML, BSA and Sanctions Risk</t>
  </si>
  <si>
    <t>8.1.6 - Operational Risk - Financial Crime - Compliance with Laws and Regulations</t>
  </si>
  <si>
    <t>8.2.1 - Operational Risk - People and Conduct - Employment Laws and HR Practices</t>
  </si>
  <si>
    <t>8.2.2 - Operational Risk - People and Conduct - Discrimination, Harassment or Bullying</t>
  </si>
  <si>
    <t>8.2.3 - Operational Risk - People and Conduct - Diversity, Code of Conduct and Ethical Behavior</t>
  </si>
  <si>
    <t>8.2.4 - Operational Risk - People and Conduct - Compliance with Policies and Procedures</t>
  </si>
  <si>
    <t>8.3.8 - Operational Risk - Processes - Record Keeping and Customer Reporting</t>
  </si>
  <si>
    <t>8.3.10 - Operational Risk - Processes - Regulatory Reporting</t>
  </si>
  <si>
    <t>8.3.11 - Operational Risk - Processes - Internal Reporting and Monitoring</t>
  </si>
  <si>
    <t>8.4.1 - Operational Risk - Systems - IT Technology, Infrastructure and Platform Stability</t>
  </si>
  <si>
    <t>8.4.8 - Operational Risk - Systems - Cyber</t>
  </si>
  <si>
    <t>8.4.9 - Operational Risk - Systems - DR / BCP</t>
  </si>
  <si>
    <t>8.4.10 - Operational Risk - Systems - Natural Disasters, Terrorism, Vandalism and Physical Security</t>
  </si>
  <si>
    <t>Type of Control (Preventative or Detective)</t>
  </si>
  <si>
    <t>Stable</t>
  </si>
  <si>
    <t xml:space="preserve">Key or Non Key </t>
  </si>
  <si>
    <t xml:space="preserve">Key Non Key </t>
  </si>
  <si>
    <t xml:space="preserve">Key </t>
  </si>
  <si>
    <t xml:space="preserve">Non Key </t>
  </si>
  <si>
    <t xml:space="preserve">Transactional </t>
  </si>
  <si>
    <t xml:space="preserve">Is this a Key Control? 
 Select From: Key, Non Key </t>
  </si>
  <si>
    <t>Application Involved</t>
  </si>
  <si>
    <t xml:space="preserve">Which application is performing the key control </t>
  </si>
  <si>
    <t xml:space="preserve">Control Occurrence </t>
  </si>
  <si>
    <t>How often is this Control invoked?       
Select From: Daily, Weekly, Monthly, Quarterly, Annually, Transactional</t>
  </si>
  <si>
    <t>How often is this control(s) being tested?
Select from:
Daily,
Weekly,
Monthly,
Quarterly,
Annually</t>
  </si>
  <si>
    <t>What is the sample size for control testing?</t>
  </si>
  <si>
    <t xml:space="preserve">Is the residual risk level increasing or decreasing?
Select from:
Increasing Decreasing  Stable </t>
  </si>
  <si>
    <t>What are the results of this  RCSA?</t>
  </si>
  <si>
    <t>What is the issue or gap for this key process?</t>
  </si>
  <si>
    <t>Based on the issue identified, what is the recommendation to mitigate the risk?</t>
  </si>
  <si>
    <t>Describe the actions being taken to close the finding.</t>
  </si>
  <si>
    <t>Name of the owner of the issue.</t>
  </si>
  <si>
    <t>The date when the remediation action will be completed.</t>
  </si>
  <si>
    <t>Change Management</t>
  </si>
  <si>
    <t xml:space="preserve">8.1.2 - Operational Risk - Financial Crime - Data Theft or Misuse </t>
  </si>
  <si>
    <t>Operating Effectiveness</t>
  </si>
  <si>
    <t>Design Effectiveness</t>
  </si>
  <si>
    <t xml:space="preserve">Control Rating </t>
  </si>
  <si>
    <t>Notes</t>
  </si>
  <si>
    <t>8.4.5 - Operational Risk - Systems - Identity Access Management</t>
  </si>
  <si>
    <t>IT CHG 1</t>
  </si>
  <si>
    <t>What is the level of risk after controls?
Select from:
Very High
High
Moderate
Low</t>
  </si>
  <si>
    <t>Control Description</t>
  </si>
  <si>
    <t>Residual Risk</t>
  </si>
  <si>
    <t>Moderate</t>
  </si>
  <si>
    <t>Inherent Risk Determination</t>
  </si>
  <si>
    <t>Control Frequency</t>
  </si>
  <si>
    <t>Assumed Population size</t>
  </si>
  <si>
    <t>Minimum Sample Size</t>
  </si>
  <si>
    <t>Annual</t>
  </si>
  <si>
    <t>Proper evaluation of the change is not performed and thus the change is not applicable to the Bank and may have adverse operational effects</t>
  </si>
  <si>
    <t>Application changes that are not compatible with the Bank's environment will lead to processing issues.</t>
  </si>
  <si>
    <t xml:space="preserve">Additional approval ensures that any additional changes required for implementation are known and accepted by the application owner.  </t>
  </si>
  <si>
    <t>The lack of independent review may lead to the possibility of areas not tested.</t>
  </si>
  <si>
    <t>Changes may not function properly or have adverse effects to other areas</t>
  </si>
  <si>
    <t>Stakeholders may not know of new changes that may effect their responsible areas.</t>
  </si>
  <si>
    <t>Unauthorized changes may be placed in production.</t>
  </si>
  <si>
    <t>Implemented changes may have an adverse effect on various process through the Bank</t>
  </si>
  <si>
    <t>If the implemented changes contain errors that effect processing there would be no process to process under a working application.</t>
  </si>
  <si>
    <t>If the Probabliity = Possible/ Adverse Stress, then the Inherent Risk Value is reduced 1 level from from the Impact Rating</t>
  </si>
  <si>
    <t>If the Probablity = If Probable/Baseline Conditions the Inherent Risk Value the same as the Impact Rating</t>
  </si>
  <si>
    <t>Application changes are only requested by Business Unit Managers who are normally the application owners.</t>
  </si>
  <si>
    <t>IT-CHG-C1</t>
  </si>
  <si>
    <t>Application Owner evaluates the proposed change to determine applicability</t>
  </si>
  <si>
    <t>Application Owners determines if the change is applicable to  Bank and approves the application of the change to the test environment</t>
  </si>
  <si>
    <t>IT Management determines if the change is compatible with the IT environment.</t>
  </si>
  <si>
    <t>If necessary the Application owner re-approves the change in the event that any changes are recommended by IT.</t>
  </si>
  <si>
    <t>User acceptance testing is performed to determine if the change is functional and that the processing results are accurate.</t>
  </si>
  <si>
    <t>All users of the application (stakeholders) are informed of the change prior to implementation</t>
  </si>
  <si>
    <t>Updated application is uploaded to the production environment to "go-live". All changes are logged and tracked.</t>
  </si>
  <si>
    <t>IT-CHG-C9</t>
  </si>
  <si>
    <t>The prior version of the application is re-activated in the event that the updated application exhibits adverse effects to the processing environment.</t>
  </si>
  <si>
    <t>IT-CHG-C11</t>
  </si>
  <si>
    <t>Proper approval of the change by the application owner after evaluation of the change is not performed and thus the change is not applicable to the Bank and may have adverse operational effects</t>
  </si>
  <si>
    <t>Software application change requests are documented in accordance with the Change Management policy and procedures.</t>
  </si>
  <si>
    <t>IT-CHG-C13</t>
  </si>
  <si>
    <t>No</t>
  </si>
  <si>
    <t>IT CHG-C1</t>
  </si>
  <si>
    <t>IT CHG-C2</t>
  </si>
  <si>
    <t>IT CHG-C3</t>
  </si>
  <si>
    <t>IT CHG-C4</t>
  </si>
  <si>
    <t>IT CHG-C5</t>
  </si>
  <si>
    <t>IT CHG-C6</t>
  </si>
  <si>
    <t>IT CHG-C7</t>
  </si>
  <si>
    <t>IT CHG-C8</t>
  </si>
  <si>
    <t>IT CHG-C9</t>
  </si>
  <si>
    <t>IT CHG-C10</t>
  </si>
  <si>
    <t>IT CHG-C11</t>
  </si>
  <si>
    <t>IT CHG-C12</t>
  </si>
  <si>
    <t>IT Steering Committee is informed of all application changes.</t>
  </si>
  <si>
    <t>IT CHG-C13</t>
  </si>
  <si>
    <t>IT-CHG-P10</t>
  </si>
  <si>
    <t>IT-CHG-P11</t>
  </si>
  <si>
    <t>IT-CHG-R10</t>
  </si>
  <si>
    <t>IT-CHG-R11</t>
  </si>
  <si>
    <t>N/A</t>
  </si>
  <si>
    <t>IT-CHG-C4</t>
  </si>
  <si>
    <t>IT-CHG-C5</t>
  </si>
  <si>
    <t>IT-CHG-C6</t>
  </si>
  <si>
    <t>IT-CHG-C2</t>
  </si>
  <si>
    <t>IT-CHG-C3</t>
  </si>
  <si>
    <t>IT-CHG-C7</t>
  </si>
  <si>
    <t>IT-CHG-C8</t>
  </si>
  <si>
    <t>IT-CHG-C10</t>
  </si>
  <si>
    <t>IT-CHG-C12</t>
  </si>
  <si>
    <t>An unauthorized change may be made due to not following the Bank's Change Management Policy and Procedures without a centralized oversite control resulting in unauthorized changes which could lead to performance, regulatory and financial impacts.</t>
  </si>
  <si>
    <t>Pass</t>
  </si>
  <si>
    <t>IT Infrastructure: 20 (Normal: 16, Standard: 2, Emergency: 2) - MISER: 5 - FCC: 3</t>
  </si>
  <si>
    <t>Risk Trending</t>
  </si>
  <si>
    <t>Key Steps in the Process</t>
  </si>
  <si>
    <t xml:space="preserve">Control </t>
  </si>
  <si>
    <t>Select the risk category based on the bankwide risk taxonomy</t>
  </si>
  <si>
    <t xml:space="preserve">Describe the control in detail.
A key control that is significant and deemed critical to a given process, and must be performed effectively to reduce the inherent risk that it is associated with, to an acceptable level.  </t>
  </si>
  <si>
    <r>
      <rPr>
        <b/>
        <sz val="10"/>
        <color theme="1"/>
        <rFont val="Calibri"/>
        <family val="2"/>
        <scheme val="minor"/>
      </rPr>
      <t xml:space="preserve">Change Request
</t>
    </r>
    <r>
      <rPr>
        <sz val="10"/>
        <color theme="1"/>
        <rFont val="Calibri"/>
        <family val="2"/>
        <scheme val="minor"/>
      </rPr>
      <t xml:space="preserve">
1. Change request is made by internally by an employee to the applicable Business Unit (application owner).
2. Change request is initiated by the vendor
3. Emergency Changes that are identified during production processing. 
</t>
    </r>
    <r>
      <rPr>
        <u/>
        <sz val="10"/>
        <color theme="1"/>
        <rFont val="Calibri"/>
        <family val="2"/>
        <scheme val="minor"/>
      </rPr>
      <t/>
    </r>
  </si>
  <si>
    <t>IT-CHG-P1</t>
  </si>
  <si>
    <t>IT-CHG-R1</t>
  </si>
  <si>
    <t>4. A change requests are logged and archived.</t>
  </si>
  <si>
    <t xml:space="preserve">Policy and procedures are in place to control the change management process for Bank-wide software applications </t>
  </si>
  <si>
    <t>Fail</t>
  </si>
  <si>
    <t>Non-Core Application software changes may not follow Bank Policy. This should be centralized to ensure that changes follow a controlled process.</t>
  </si>
  <si>
    <t>IT-CHG-F1</t>
  </si>
  <si>
    <t>Management should develop a centralized process to manage the IT Change Management process to ensure that IT changes are addressed in an uniform manner.</t>
  </si>
  <si>
    <t xml:space="preserve">The Bank will expand the scope of the Change Management Process within ServiceDesk (the new ITSM module)  that will allow the Bank to centralize all IT related changes. However, for applications not hosted within the Bank's IT environment, it will be upto the applications owners to use ITSM for all changes in their respective applications and ensure that the they are complying with the Bank's Change Management Policy. </t>
  </si>
  <si>
    <t>Debi Gupta</t>
  </si>
  <si>
    <t xml:space="preserve">ServiceNow </t>
  </si>
  <si>
    <t xml:space="preserve">A Change Apprval Board has been developed to review and approve all changes controlled by IT. The business units will be urged to work through this CAB to maintaim an uniform standard. </t>
  </si>
  <si>
    <t xml:space="preserve">A centralized approach for capturing and recording all change requests has not been established.
The AppleNet tickets provided do not contain a detailed description of the reason for the entry. As an example - The description on the ticket states to grant access for a vendor to a particular server. However the reason/purposes access is being granted is not included.  Further it does it does not state if an application change is required or was performed. </t>
  </si>
  <si>
    <t>IT-CHG-F2
IT-CHG-F4</t>
  </si>
  <si>
    <t>All IT related entries included changes should be input to the AppleNet ticketing and logging system. The entry should contain a detailed description of that  change or process. These entries should  develop a centralized 
Management should develop a centralized depository to record all IT related changes in order to ensure that all changes are logged and tracked in a uniform manner.</t>
  </si>
  <si>
    <t xml:space="preserve">The Bank will retire AppleNet in the near future and replace it with a new ITSM (ServiceNow) where the scope of IT change mamnagement will be expanded and centralized. However, for applications not hosted within the Bank's IT environment, it will be upto the applications owners to use ITSM for all changes in their respective applications and ensure that the they are complying with the Bank's Change Management Policy. </t>
  </si>
  <si>
    <r>
      <rPr>
        <b/>
        <sz val="10"/>
        <color theme="1"/>
        <rFont val="Calibri"/>
        <family val="2"/>
        <scheme val="minor"/>
      </rPr>
      <t>Analysis Process</t>
    </r>
    <r>
      <rPr>
        <sz val="10"/>
        <color theme="1"/>
        <rFont val="Calibri"/>
        <family val="2"/>
        <scheme val="minor"/>
      </rPr>
      <t xml:space="preserve">
1. Business Unit (application owner) performs an analysis to determine if the change impacts the Banks needs. 
</t>
    </r>
    <r>
      <rPr>
        <u/>
        <sz val="10"/>
        <color theme="1"/>
        <rFont val="Calibri"/>
        <family val="2"/>
        <scheme val="minor"/>
      </rPr>
      <t/>
    </r>
  </si>
  <si>
    <t>IT-CHG-P2</t>
  </si>
  <si>
    <t>IT-CHG-R2</t>
  </si>
  <si>
    <t xml:space="preserve">Ten (10) software applications listed in the inventory do not have an owner assigned. </t>
  </si>
  <si>
    <t>IT-CHG-F3</t>
  </si>
  <si>
    <t>Management should review all IT related process, functions and software applications and assign an appropriate "owner" that is responsible for the management of that function.</t>
  </si>
  <si>
    <t xml:space="preserve">The Bank will be deploying IT Software Asset Managenent module in ServiceNow in the near future and as part of the exercise, all applications will be assigned "owners". </t>
  </si>
  <si>
    <r>
      <rPr>
        <b/>
        <sz val="10"/>
        <color theme="1"/>
        <rFont val="Calibri"/>
        <family val="2"/>
        <scheme val="minor"/>
      </rPr>
      <t>Approval</t>
    </r>
    <r>
      <rPr>
        <sz val="10"/>
        <color theme="1"/>
        <rFont val="Calibri"/>
        <family val="2"/>
        <scheme val="minor"/>
      </rPr>
      <t xml:space="preserve">
1. Approvals are provided by Business Unit (application owner) 
2. Emergency Changes are approved retroactively
3. all changes are logged and tracked independently by the individual Business units 
</t>
    </r>
    <r>
      <rPr>
        <u/>
        <sz val="10"/>
        <color theme="1"/>
        <rFont val="Calibri"/>
        <family val="2"/>
        <scheme val="minor"/>
      </rPr>
      <t/>
    </r>
  </si>
  <si>
    <t>IT-CHG-P3</t>
  </si>
  <si>
    <t>IT-CHG-R3</t>
  </si>
  <si>
    <t>Evidence does not exist that indicates that the selected sample change for BAM+ (service release pack) was evaluated nor approved by the application owner prior to installation to the test environment.</t>
  </si>
  <si>
    <t>IT-CHG-F5</t>
  </si>
  <si>
    <t>Management should ensure that all IT related changes are appropriately reviewed and approved by the process owner to determine applicability prior to implementation to the test environment.</t>
  </si>
  <si>
    <t xml:space="preserve">The Bank will expand the scope of the Change Management Process within ServiceDesk (the new ITSM module)  that will allow the Bank to centralize all IT related changes. This will enable management to ensure that all the changes have been reviewed and approved by process owners prior to be being deployed. If the process owner chosses to waive the testing requirement, that will be documented as such. However, for applications not hosted within the Bank's IT environment, it will be upto the applications owners to use ITSM for all changes in their respective applications and ensure that the they are complying with the Bank's Change Management Policy. </t>
  </si>
  <si>
    <r>
      <rPr>
        <b/>
        <sz val="10"/>
        <color theme="1"/>
        <rFont val="Calibri"/>
        <family val="2"/>
        <scheme val="minor"/>
      </rPr>
      <t>IT Review</t>
    </r>
    <r>
      <rPr>
        <sz val="10"/>
        <color theme="1"/>
        <rFont val="Calibri"/>
        <family val="2"/>
        <scheme val="minor"/>
      </rPr>
      <t xml:space="preserve">
1. IT reviews the change to determine if the change is compatible with the Bank's IT environment
2. IT establishes the technology for required for testing</t>
    </r>
  </si>
  <si>
    <t>IT-CHG-P4</t>
  </si>
  <si>
    <t>IT-CHG-R4</t>
  </si>
  <si>
    <r>
      <rPr>
        <b/>
        <sz val="10"/>
        <color theme="1"/>
        <rFont val="Calibri"/>
        <family val="2"/>
        <scheme val="minor"/>
      </rPr>
      <t>Additional Approval</t>
    </r>
    <r>
      <rPr>
        <sz val="10"/>
        <color theme="1"/>
        <rFont val="Calibri"/>
        <family val="2"/>
        <scheme val="minor"/>
      </rPr>
      <t xml:space="preserve">
1. Further BU approval on change (where applicable)
</t>
    </r>
    <r>
      <rPr>
        <u/>
        <sz val="10"/>
        <color theme="1"/>
        <rFont val="Calibri"/>
        <family val="2"/>
        <scheme val="minor"/>
      </rPr>
      <t/>
    </r>
  </si>
  <si>
    <t>IT-CHG-P5</t>
  </si>
  <si>
    <t>IT-CHG-R5</t>
  </si>
  <si>
    <r>
      <rPr>
        <b/>
        <sz val="10"/>
        <color theme="1"/>
        <rFont val="Calibri"/>
        <family val="2"/>
        <scheme val="minor"/>
      </rPr>
      <t xml:space="preserve">Change Team Review </t>
    </r>
    <r>
      <rPr>
        <sz val="10"/>
        <color theme="1"/>
        <rFont val="Calibri"/>
        <family val="2"/>
        <scheme val="minor"/>
      </rPr>
      <t xml:space="preserve">
1. Change team reviews or approves the change request
</t>
    </r>
    <r>
      <rPr>
        <u/>
        <sz val="10"/>
        <color theme="1"/>
        <rFont val="Calibri"/>
        <family val="2"/>
        <scheme val="minor"/>
      </rPr>
      <t/>
    </r>
  </si>
  <si>
    <t>IT-CHG-P6</t>
  </si>
  <si>
    <t>IT-CHG-R6</t>
  </si>
  <si>
    <t>Independent review of the application change is permed to determine if all stakeholders are involved in the decision making and testing of the change.</t>
  </si>
  <si>
    <r>
      <rPr>
        <b/>
        <sz val="10"/>
        <color theme="1"/>
        <rFont val="Calibri"/>
        <family val="2"/>
        <scheme val="minor"/>
      </rPr>
      <t>User Acceptance Testing</t>
    </r>
    <r>
      <rPr>
        <sz val="10"/>
        <color theme="1"/>
        <rFont val="Calibri"/>
        <family val="2"/>
        <scheme val="minor"/>
      </rPr>
      <t xml:space="preserve">
1. Business Unit performs User acceptance testing.  
</t>
    </r>
    <r>
      <rPr>
        <u/>
        <sz val="10"/>
        <color theme="1"/>
        <rFont val="Calibri"/>
        <family val="2"/>
        <scheme val="minor"/>
      </rPr>
      <t/>
    </r>
  </si>
  <si>
    <t>IT-CHG-P7</t>
  </si>
  <si>
    <t>IT-CHG-R7</t>
  </si>
  <si>
    <t xml:space="preserve">Evidence does not exist that indicates that the selected sample change for BAM+ (service release pack) was tested using test scripts nor the results evaluated prior to implementation. </t>
  </si>
  <si>
    <t>IT-CHG-F6</t>
  </si>
  <si>
    <t>Management should ensure that all IT related changes are appropriately tested and approved by the process owner to determine successful functionality prior to implementation to the production environment.</t>
  </si>
  <si>
    <t xml:space="preserve">The IT Department will work with the application owners ( such as FCC for BAM+)  to make sure all changes are tested and approved by the application owner prior to being promoted to production. However, for applications not hosted within the Bank's IT environment, it will be upto the applications owners to use ITSM for all changes in their respective applications and ensure that the they are complying with the Bank's Change Management Policy. </t>
  </si>
  <si>
    <r>
      <rPr>
        <b/>
        <sz val="10"/>
        <color theme="1"/>
        <rFont val="Calibri"/>
        <family val="2"/>
        <scheme val="minor"/>
      </rPr>
      <t>Notification</t>
    </r>
    <r>
      <rPr>
        <sz val="10"/>
        <color theme="1"/>
        <rFont val="Calibri"/>
        <family val="2"/>
        <scheme val="minor"/>
      </rPr>
      <t xml:space="preserve">
1. Notification that change has been made is sent to all applicable Business Units.
</t>
    </r>
    <r>
      <rPr>
        <u/>
        <sz val="10"/>
        <color theme="1"/>
        <rFont val="Calibri"/>
        <family val="2"/>
        <scheme val="minor"/>
      </rPr>
      <t/>
    </r>
  </si>
  <si>
    <t>IT-CHG-P8</t>
  </si>
  <si>
    <t>IT-CHG-R8</t>
  </si>
  <si>
    <t>Evidence does not exist that indicates that the applicable stakeholders were notified of the implementation of selected sample change for BAM+ (service release pack) was tested using test scripts nor the results evaluated prior to implementation</t>
  </si>
  <si>
    <t>IT-CHG-F7</t>
  </si>
  <si>
    <t xml:space="preserve">Management should ensure that the appropriate stakeholders are informed of applicable IT related changes. </t>
  </si>
  <si>
    <t xml:space="preserve">The Bank will expand the scope of the Change Management Process within ServiceDesk (the new ITSM module)  that will allow the Bank to centralize all IT related changes. This will enable management to ensure that all the stakeholders have been informed of the changes by the process owners prior to be being deployed. If the process owner chosses to waive the requirement, that will be documented as such. However, for applications not hosted within the Bank's IT environment, it will be upto the applications owners to use ITSM for all changes in their respective applications and ensure that the they are complying with the Bank's Change Management Policy. </t>
  </si>
  <si>
    <r>
      <rPr>
        <b/>
        <sz val="10"/>
        <color theme="1"/>
        <rFont val="Calibri"/>
        <family val="2"/>
        <scheme val="minor"/>
      </rPr>
      <t>Development/Test/Production Environments</t>
    </r>
    <r>
      <rPr>
        <sz val="10"/>
        <color theme="1"/>
        <rFont val="Calibri"/>
        <family val="2"/>
        <scheme val="minor"/>
      </rPr>
      <t xml:space="preserve">
1. Updated application is move to production from test by IT Administrators using BL Source. 
2. Audit Trails Maintained. Operators run change log and data processing reconciles all changes to vendor notifications</t>
    </r>
  </si>
  <si>
    <t>IT-CHG-P9</t>
  </si>
  <si>
    <t>IT-CHG-R9</t>
  </si>
  <si>
    <r>
      <rPr>
        <b/>
        <sz val="10"/>
        <color theme="1"/>
        <rFont val="Calibri"/>
        <family val="2"/>
        <scheme val="minor"/>
      </rPr>
      <t>Information Technology Committee</t>
    </r>
    <r>
      <rPr>
        <sz val="10"/>
        <color theme="1"/>
        <rFont val="Calibri"/>
        <family val="2"/>
        <scheme val="minor"/>
      </rPr>
      <t xml:space="preserve">
1. IT Steering Committee is informed of all application changes to ensure that all Business Units are informed of changes to the IT environment</t>
    </r>
  </si>
  <si>
    <r>
      <rPr>
        <b/>
        <sz val="10"/>
        <color theme="1"/>
        <rFont val="Calibri"/>
        <family val="2"/>
        <scheme val="minor"/>
      </rPr>
      <t xml:space="preserve">Backout Planning 
</t>
    </r>
    <r>
      <rPr>
        <sz val="10"/>
        <color theme="1"/>
        <rFont val="Calibri"/>
        <family val="2"/>
        <scheme val="minor"/>
      </rPr>
      <t xml:space="preserve">
1. All application change processing contain procedures to back out the change and revert to prior version in the updated version is not operating as intended. </t>
    </r>
  </si>
  <si>
    <t>2020-21</t>
  </si>
  <si>
    <t>Test Results</t>
  </si>
  <si>
    <t>Test 2020</t>
  </si>
  <si>
    <t>Test 2021</t>
  </si>
  <si>
    <t>None</t>
  </si>
  <si>
    <t>TBD</t>
  </si>
  <si>
    <t>Change request initiation</t>
  </si>
  <si>
    <t>Change policy and procedures</t>
  </si>
  <si>
    <t>Change request documentation</t>
  </si>
  <si>
    <t>Change request evaluation (by owner)</t>
  </si>
  <si>
    <t>Change request evaluation (by IT)</t>
  </si>
  <si>
    <t>Change request approval (by owner)</t>
  </si>
  <si>
    <t xml:space="preserve">Change request from IT evaluation by business </t>
  </si>
  <si>
    <t>Change reviewed by Independent party</t>
  </si>
  <si>
    <t xml:space="preserve">User acceptance testing </t>
  </si>
  <si>
    <t>Change Communication</t>
  </si>
  <si>
    <t>Change Report</t>
  </si>
  <si>
    <t>Change Back Out</t>
  </si>
  <si>
    <r>
      <rPr>
        <b/>
        <sz val="10"/>
        <color theme="1"/>
        <rFont val="Calibri"/>
        <family val="2"/>
        <scheme val="minor"/>
      </rPr>
      <t>Approval</t>
    </r>
    <r>
      <rPr>
        <sz val="10"/>
        <color theme="1"/>
        <rFont val="Calibri"/>
        <family val="2"/>
        <scheme val="minor"/>
      </rPr>
      <t xml:space="preserve">
1. Approvals are provided by Business Unit (application owner) 
2. Emergency Changes are approved retroactively
3. All changes are logged and tracked independently by the individual Business units 
</t>
    </r>
    <r>
      <rPr>
        <u/>
        <sz val="10"/>
        <color theme="1"/>
        <rFont val="Calibri"/>
        <family val="2"/>
        <scheme val="minor"/>
      </rPr>
      <t/>
    </r>
  </si>
  <si>
    <t>Select the risk category based on the bank wide risk taxonomy</t>
  </si>
  <si>
    <r>
      <t xml:space="preserve">A Change Approval Board has been developed to review and approve all changes controlled by IT. The business units will be urged to work through this CAB to maintain an uniform standard. 
</t>
    </r>
    <r>
      <rPr>
        <b/>
        <sz val="10"/>
        <color rgb="FFFF0000"/>
        <rFont val="Calibri"/>
        <family val="2"/>
        <scheme val="minor"/>
      </rPr>
      <t>RCSA 7/1/2021</t>
    </r>
    <r>
      <rPr>
        <sz val="10"/>
        <color theme="1"/>
        <rFont val="Calibri"/>
        <family val="2"/>
        <scheme val="minor"/>
      </rPr>
      <t xml:space="preserve">
Confirmed that a CAB meeting is now reviewing twice a week all changes pertaining to infrastructure.  MISER and FCC application support team have developed their own change management procedures that addressed the Bank's change management policy</t>
    </r>
  </si>
  <si>
    <t>Residual Rating</t>
  </si>
  <si>
    <t xml:space="preserve">Weak </t>
  </si>
  <si>
    <t xml:space="preserve">Adequate </t>
  </si>
  <si>
    <t xml:space="preserve">Strong </t>
  </si>
  <si>
    <t xml:space="preserve">Moderate </t>
  </si>
  <si>
    <t>Very High</t>
  </si>
  <si>
    <t xml:space="preserve">Inherent Risk </t>
  </si>
  <si>
    <t>IT Policy (1) + IT Change procedures (SNOW) + FCC Change procedures</t>
  </si>
  <si>
    <t>IT-CHG-P12</t>
  </si>
  <si>
    <t>IT-CHG-R12</t>
  </si>
  <si>
    <t>IT-CHG-C14</t>
  </si>
  <si>
    <t>SR IT # 5-2020 - Change Control (FDIC)</t>
  </si>
  <si>
    <t>(To-be-determined ) Samples will be from population of change logs (routers, application servers, databases, etc.)</t>
  </si>
  <si>
    <t>IT CHG-C14</t>
  </si>
  <si>
    <t>Not in 2020</t>
  </si>
  <si>
    <t>Not Tested</t>
  </si>
  <si>
    <t>Not Rated</t>
  </si>
  <si>
    <t>High</t>
  </si>
  <si>
    <t>Control Statement [A] AFH Technology Change Management Policy [B] AFH Technology Change Management Procedures</t>
  </si>
  <si>
    <r>
      <t xml:space="preserve">An unauthorized change to the Bank's operating environment may not be identified timely and appropriately, due to ineffective monitoring.  This may result in adverse operational effects to the Bank. </t>
    </r>
    <r>
      <rPr>
        <b/>
        <sz val="10"/>
        <color rgb="FFFF0000"/>
        <rFont val="Calibri"/>
        <family val="2"/>
        <scheme val="minor"/>
      </rPr>
      <t xml:space="preserve">(proposed new risk statement) </t>
    </r>
  </si>
  <si>
    <r>
      <rPr>
        <b/>
        <sz val="10"/>
        <color theme="1"/>
        <rFont val="Calibri"/>
        <family val="2"/>
        <scheme val="minor"/>
      </rPr>
      <t xml:space="preserve">Change Monitoring
</t>
    </r>
    <r>
      <rPr>
        <sz val="10"/>
        <color theme="1"/>
        <rFont val="Calibri"/>
        <family val="2"/>
        <scheme val="minor"/>
      </rPr>
      <t xml:space="preserve">
1. All key and mission critical technology assets (infrastructure, software, applications, etc.) are identified.
2. Scanning is performed at least daily to detect changes to the technology assets.
3. The detected changes are assessed timely and appropriately to determine whether the changes are authorized.
4. Appropriate actions are taken timely to address unauthorized changes </t>
    </r>
  </si>
  <si>
    <r>
      <rPr>
        <b/>
        <sz val="10"/>
        <color theme="1"/>
        <rFont val="Calibri"/>
        <family val="2"/>
        <scheme val="minor"/>
      </rPr>
      <t xml:space="preserve">Change Request
</t>
    </r>
    <r>
      <rPr>
        <sz val="10"/>
        <color theme="1"/>
        <rFont val="Calibri"/>
        <family val="2"/>
        <scheme val="minor"/>
      </rPr>
      <t xml:space="preserve">
1. Change request is made internally by an employee to the applicable Business Unit (application owner).
2. Change request is initiated by the vendor
3. Emergency Changes are identified during production processing. 
4. A change requests are logged and archived.</t>
    </r>
  </si>
  <si>
    <r>
      <rPr>
        <b/>
        <sz val="10"/>
        <color theme="1"/>
        <rFont val="Calibri"/>
        <family val="2"/>
        <scheme val="minor"/>
      </rPr>
      <t>Development/Test/Production Environments</t>
    </r>
    <r>
      <rPr>
        <sz val="10"/>
        <color theme="1"/>
        <rFont val="Calibri"/>
        <family val="2"/>
        <scheme val="minor"/>
      </rPr>
      <t xml:space="preserve">
1. Changes are tested in an environment separated from Production, whenever applicable. 
2. Implementation steps and results from the implementation are saved whenever applicable.
3. Audit Trails are maintained of the changes whenever applicable.</t>
    </r>
  </si>
  <si>
    <r>
      <rPr>
        <b/>
        <sz val="10"/>
        <color theme="1"/>
        <rFont val="Calibri"/>
        <family val="2"/>
        <scheme val="minor"/>
      </rPr>
      <t>Information Technology Committee</t>
    </r>
    <r>
      <rPr>
        <sz val="10"/>
        <color theme="1"/>
        <rFont val="Calibri"/>
        <family val="2"/>
        <scheme val="minor"/>
      </rPr>
      <t xml:space="preserve">
1. The Technology Operations Planning Committee ("TOPC" is informed of all application changes to ensure that all Business Units are informed of changes to the IT environment</t>
    </r>
  </si>
  <si>
    <r>
      <rPr>
        <b/>
        <sz val="10"/>
        <color theme="1"/>
        <rFont val="Calibri"/>
        <family val="2"/>
        <scheme val="minor"/>
      </rPr>
      <t xml:space="preserve">Back out Planning 
</t>
    </r>
    <r>
      <rPr>
        <sz val="10"/>
        <color theme="1"/>
        <rFont val="Calibri"/>
        <family val="2"/>
        <scheme val="minor"/>
      </rPr>
      <t xml:space="preserve">
1. Change processes contain procedures to back out the change and revert to prior version if the updated version is not operating as intended. </t>
    </r>
  </si>
  <si>
    <r>
      <rPr>
        <b/>
        <sz val="10"/>
        <color rgb="FF00B050"/>
        <rFont val="Calibri"/>
        <family val="2"/>
        <scheme val="minor"/>
      </rPr>
      <t>2020 Remediation Plan</t>
    </r>
    <r>
      <rPr>
        <sz val="10"/>
        <color theme="1"/>
        <rFont val="Calibri"/>
        <family val="2"/>
        <scheme val="minor"/>
      </rPr>
      <t xml:space="preserve">
The Bank will expand the scope of the Change Management Process within Service Desk (the new ITSM module)  that will allow the Bank to centralize all IT related changes. This will enable management to ensure that all the stakeholders have been informed of the changes by the process owners prior to be being deployed. If the process owner chooses to waive the requirement, that will be documented as such. However, for applications not hosted within the Bank's IT environment, it will be up to the applications owners to use ITSM for all changes in their respective applications and ensure that the they are complying with the Bank's Change Management Policy.  </t>
    </r>
    <r>
      <rPr>
        <b/>
        <sz val="10"/>
        <rFont val="Calibri"/>
        <family val="2"/>
        <scheme val="minor"/>
      </rPr>
      <t xml:space="preserve">2021 Updates: </t>
    </r>
    <r>
      <rPr>
        <sz val="10"/>
        <color theme="1"/>
        <rFont val="Calibri"/>
        <family val="2"/>
        <scheme val="minor"/>
      </rPr>
      <t>Per 2021 testing, the 2020 findings have been appropriately addressed. No exceptions identified.</t>
    </r>
  </si>
  <si>
    <r>
      <rPr>
        <b/>
        <sz val="10"/>
        <color rgb="FF00B050"/>
        <rFont val="Calibri"/>
        <family val="2"/>
        <scheme val="minor"/>
      </rPr>
      <t>2020 Findings</t>
    </r>
    <r>
      <rPr>
        <sz val="10"/>
        <color theme="1"/>
        <rFont val="Calibri"/>
        <family val="2"/>
        <scheme val="minor"/>
      </rPr>
      <t xml:space="preserve">
Non-Core Application software changes may not follow Bank Policy. This should be centralized to ensure that changes follow a controlled process. </t>
    </r>
    <r>
      <rPr>
        <b/>
        <sz val="10"/>
        <rFont val="Calibri"/>
        <family val="2"/>
        <scheme val="minor"/>
      </rPr>
      <t xml:space="preserve">2021 Updates: </t>
    </r>
    <r>
      <rPr>
        <sz val="10"/>
        <color theme="1"/>
        <rFont val="Calibri"/>
        <family val="2"/>
        <scheme val="minor"/>
      </rPr>
      <t xml:space="preserve">The IT change management policy ("AFH Technology Change Management Policy") v2 is published on AppleNet. This policy was reviewed by the Board Operations &amp; Technology Committee and the Technology Operations Planning Committee (TOPC) on September 30 2020.  In support of the policy, the Technology Change Management Procedures is issued and reviewed by the CTO on December 9, 2020. The procedures are also published on AppleNet.  </t>
    </r>
  </si>
  <si>
    <r>
      <rPr>
        <b/>
        <sz val="10"/>
        <color rgb="FF00B050"/>
        <rFont val="Calibri"/>
        <family val="2"/>
        <scheme val="minor"/>
      </rPr>
      <t>2020 Findings</t>
    </r>
    <r>
      <rPr>
        <sz val="10"/>
        <color theme="1"/>
        <rFont val="Calibri"/>
        <family val="2"/>
        <scheme val="minor"/>
      </rPr>
      <t xml:space="preserve">
A centralized approach for capturing and recording all change requests has not been established.
The AppleNet tickets provided do not contain a detailed description of the reason for the entry. As an example - The description on the ticket states to grant access for a vendor to a particular server. However the reason/ purposes access is being granted is not included.  Further it does it does not state if an application change is required or was performed.  </t>
    </r>
    <r>
      <rPr>
        <b/>
        <sz val="10"/>
        <rFont val="Calibri"/>
        <family val="2"/>
        <scheme val="minor"/>
      </rPr>
      <t xml:space="preserve">2021 Updates:  </t>
    </r>
    <r>
      <rPr>
        <sz val="10"/>
        <color theme="1"/>
        <rFont val="Calibri"/>
        <family val="2"/>
        <scheme val="minor"/>
      </rPr>
      <t xml:space="preserve">Inquired and determined that all infrastructure changes are now captured in SNOW.  Inquired the IT support team of MISER and FCC applications; determined that changes were captured not with SNOW but with a standard change form, which mandated the change requests be explained and documented.  </t>
    </r>
  </si>
  <si>
    <r>
      <rPr>
        <b/>
        <sz val="10"/>
        <color rgb="FF00B050"/>
        <rFont val="Calibri"/>
        <family val="2"/>
        <scheme val="minor"/>
      </rPr>
      <t>2020 Recommendations</t>
    </r>
    <r>
      <rPr>
        <sz val="10"/>
        <color theme="1"/>
        <rFont val="Calibri"/>
        <family val="2"/>
        <scheme val="minor"/>
      </rPr>
      <t xml:space="preserve">
Management should develop a centralized process to manage the IT Change Management process to ensure that IT changes are addressed in an uniform manner.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</si>
  <si>
    <r>
      <rPr>
        <b/>
        <sz val="10"/>
        <color rgb="FF00B050"/>
        <rFont val="Calibri"/>
        <family val="2"/>
        <scheme val="minor"/>
      </rPr>
      <t>2020 Recommendations</t>
    </r>
    <r>
      <rPr>
        <sz val="10"/>
        <color theme="1"/>
        <rFont val="Calibri"/>
        <family val="2"/>
        <scheme val="minor"/>
      </rPr>
      <t xml:space="preserve">
All IT related entries included changes should be input to the AppleNet ticketing and logging system. The entry should contain a detailed description of that  change or process. These entries should  develop a centralized 
Management should develop a centralized depository to record all IT related changes in order to ensure that all changes are logged and tracked in a uniform manner.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</si>
  <si>
    <r>
      <rPr>
        <b/>
        <sz val="10"/>
        <color rgb="FF00B050"/>
        <rFont val="Calibri"/>
        <family val="2"/>
        <scheme val="minor"/>
      </rPr>
      <t>2020 Remediation Plan</t>
    </r>
    <r>
      <rPr>
        <sz val="10"/>
        <color theme="1"/>
        <rFont val="Calibri"/>
        <family val="2"/>
        <scheme val="minor"/>
      </rPr>
      <t xml:space="preserve">
The Bank will expand the scope of the Change Management Process within Service Desk (the new ITSM module)  that will allow the Bank to centralize all IT related changes. However, for applications not hosted within the Bank's IT environment, it will be up to the applications owners to use ITSM for all changes in their respective applications and ensure that the they are complying with the Bank's Change Management Policy. </t>
    </r>
    <r>
      <rPr>
        <b/>
        <sz val="10"/>
        <rFont val="Calibri"/>
        <family val="2"/>
        <scheme val="minor"/>
      </rPr>
      <t xml:space="preserve">2021 Updates:  </t>
    </r>
    <r>
      <rPr>
        <sz val="10"/>
        <rFont val="Calibri"/>
        <family val="2"/>
        <scheme val="minor"/>
      </rPr>
      <t xml:space="preserve">Per 2021 testing, the 2020 findings have been appropriately addressed as recommended. </t>
    </r>
  </si>
  <si>
    <r>
      <rPr>
        <b/>
        <sz val="10"/>
        <color rgb="FF00B050"/>
        <rFont val="Calibri"/>
        <family val="2"/>
        <scheme val="minor"/>
      </rPr>
      <t>2020 Remediation Plan</t>
    </r>
    <r>
      <rPr>
        <sz val="10"/>
        <color theme="1"/>
        <rFont val="Calibri"/>
        <family val="2"/>
        <scheme val="minor"/>
      </rPr>
      <t xml:space="preserve">
The Bank will retire AppleNet in the near future and replace it with a new ITSM (ServiceNow) where the scope of IT change management will be expanded and centralized. However, for applications not hosted within the Bank's IT environment, it will be up to the applications owners to use ITSM for all changes in their respective applications and ensure that the they are complying with the Bank's Change Management Policy.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</si>
  <si>
    <r>
      <rPr>
        <b/>
        <sz val="10"/>
        <color rgb="FF00B050"/>
        <rFont val="Calibri"/>
        <family val="2"/>
        <scheme val="minor"/>
      </rPr>
      <t>2020 Remediation Plan</t>
    </r>
    <r>
      <rPr>
        <sz val="10"/>
        <color theme="1"/>
        <rFont val="Calibri"/>
        <family val="2"/>
        <scheme val="minor"/>
      </rPr>
      <t xml:space="preserve">
The Bank will be deploying IT Software Asset Management module in ServiceNow in the near future and as part of the exercise, all applications will be assigned "owners".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</si>
  <si>
    <r>
      <rPr>
        <b/>
        <sz val="10"/>
        <color rgb="FF00B050"/>
        <rFont val="Calibri"/>
        <family val="2"/>
        <scheme val="minor"/>
      </rPr>
      <t>2020 Recommendations</t>
    </r>
    <r>
      <rPr>
        <sz val="10"/>
        <color theme="1"/>
        <rFont val="Calibri"/>
        <family val="2"/>
        <scheme val="minor"/>
      </rPr>
      <t xml:space="preserve">
Management should review all IT related process, functions and software applications and assign an appropriate "owner" that is responsible for the management of that function.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</si>
  <si>
    <r>
      <rPr>
        <b/>
        <sz val="10"/>
        <color rgb="FF00B050"/>
        <rFont val="Calibri"/>
        <family val="2"/>
        <scheme val="minor"/>
      </rPr>
      <t>2020 Findings</t>
    </r>
    <r>
      <rPr>
        <sz val="10"/>
        <color theme="1"/>
        <rFont val="Calibri"/>
        <family val="2"/>
        <scheme val="minor"/>
      </rPr>
      <t xml:space="preserve">
Ten (10) software applications listed in the inventory do not have an owner assigned. </t>
    </r>
    <r>
      <rPr>
        <b/>
        <sz val="10"/>
        <rFont val="Calibri"/>
        <family val="2"/>
        <scheme val="minor"/>
      </rPr>
      <t xml:space="preserve">2021 Updates: </t>
    </r>
    <r>
      <rPr>
        <sz val="10"/>
        <color theme="1"/>
        <rFont val="Calibri"/>
        <family val="2"/>
        <scheme val="minor"/>
      </rPr>
      <t>Obtained "</t>
    </r>
    <r>
      <rPr>
        <i/>
        <sz val="10"/>
        <color theme="1"/>
        <rFont val="Calibri"/>
        <family val="2"/>
        <scheme val="minor"/>
      </rPr>
      <t>Business Application Services Catalog</t>
    </r>
    <r>
      <rPr>
        <sz val="10"/>
        <color theme="1"/>
        <rFont val="Calibri"/>
        <family val="2"/>
        <scheme val="minor"/>
      </rPr>
      <t xml:space="preserve">" that listed information assets (infrastructure, application, software) in the Bank.  Verified that owners were identified for all assets . Verified that the catalog is an "extract" from SNOW asset catalog.   </t>
    </r>
  </si>
  <si>
    <r>
      <rPr>
        <b/>
        <sz val="10"/>
        <color rgb="FF00B050"/>
        <rFont val="Calibri"/>
        <family val="2"/>
        <scheme val="minor"/>
      </rPr>
      <t>2020 Findings</t>
    </r>
    <r>
      <rPr>
        <sz val="10"/>
        <color theme="1"/>
        <rFont val="Calibri"/>
        <family val="2"/>
        <scheme val="minor"/>
      </rPr>
      <t xml:space="preserve">
Evidence does not exist that indicates that the selected sample change for BAM+ (service release pack) was evaluated nor approved by the application owner prior to installation to the test environment. </t>
    </r>
    <r>
      <rPr>
        <b/>
        <sz val="10"/>
        <rFont val="Calibri"/>
        <family val="2"/>
        <scheme val="minor"/>
      </rPr>
      <t>2021 Updates: O</t>
    </r>
    <r>
      <rPr>
        <sz val="10"/>
        <color theme="1"/>
        <rFont val="Calibri"/>
        <family val="2"/>
        <scheme val="minor"/>
      </rPr>
      <t xml:space="preserve">btained 3 samples (out of population of 11) from FCC, including 2 samples of change involving BAM+.  Verified changes were reviewed and approved by business before implementation.  </t>
    </r>
  </si>
  <si>
    <r>
      <rPr>
        <b/>
        <sz val="10"/>
        <color rgb="FF00B050"/>
        <rFont val="Calibri"/>
        <family val="2"/>
        <scheme val="minor"/>
      </rPr>
      <t>2020 Recommendations</t>
    </r>
    <r>
      <rPr>
        <sz val="10"/>
        <color theme="1"/>
        <rFont val="Calibri"/>
        <family val="2"/>
        <scheme val="minor"/>
      </rPr>
      <t xml:space="preserve">
Management should ensure that all IT related changes are appropriately reviewed and approved by the process owner to determine applicability prior to implementation to the test environment.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</si>
  <si>
    <r>
      <rPr>
        <b/>
        <sz val="10"/>
        <color rgb="FF00B050"/>
        <rFont val="Calibri"/>
        <family val="2"/>
        <scheme val="minor"/>
      </rPr>
      <t>2020 Remediation Plan</t>
    </r>
    <r>
      <rPr>
        <sz val="10"/>
        <color theme="1"/>
        <rFont val="Calibri"/>
        <family val="2"/>
        <scheme val="minor"/>
      </rPr>
      <t xml:space="preserve">
The Bank will expand the scope of the Change Management Process within Service Desk (the new ITSM module)  that will allow the Bank to centralize all IT related changes. This will enable management to ensure that all the changes have been reviewed and approved by process owners prior to be being deployed. If the process owner chooses to waive the testing requirement, that will be documented as such. However, for applications not hosted within the Bank's IT environment, it will be up to the applications owners to use ITSM for all changes in their respective applications and ensure that the they are complying with the Bank's Change Management Policy.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</si>
  <si>
    <r>
      <rPr>
        <b/>
        <sz val="10"/>
        <color rgb="FF00B050"/>
        <rFont val="Calibri"/>
        <family val="2"/>
        <scheme val="minor"/>
      </rPr>
      <t>2020 Recommendations</t>
    </r>
    <r>
      <rPr>
        <sz val="10"/>
        <color theme="1"/>
        <rFont val="Calibri"/>
        <family val="2"/>
        <scheme val="minor"/>
      </rPr>
      <t xml:space="preserve">
Management should ensure that the appropriate stakeholders are informed of the applicable IT related changes.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</si>
  <si>
    <r>
      <rPr>
        <b/>
        <sz val="10"/>
        <color rgb="FF00B050"/>
        <rFont val="Calibri"/>
        <family val="2"/>
        <scheme val="minor"/>
      </rPr>
      <t>2020 Findings</t>
    </r>
    <r>
      <rPr>
        <sz val="10"/>
        <color theme="1"/>
        <rFont val="Calibri"/>
        <family val="2"/>
        <scheme val="minor"/>
      </rPr>
      <t xml:space="preserve">
Evidence does not exist that indicates that the applicable stakeholders were notified of the implementation of selected sample change for BAM+ (service release pack) was tested using test scripts nor the results evaluated prior to implementation. </t>
    </r>
    <r>
      <rPr>
        <b/>
        <sz val="10"/>
        <rFont val="Calibri"/>
        <family val="2"/>
        <scheme val="minor"/>
      </rPr>
      <t xml:space="preserve">2021 Updates: </t>
    </r>
    <r>
      <rPr>
        <sz val="10"/>
        <color theme="1"/>
        <rFont val="Calibri"/>
        <family val="2"/>
        <scheme val="minor"/>
      </rPr>
      <t xml:space="preserve">Obtained 3 samples from FCC, including 2 samples of change involving BAM+.  Verified that changes were reviewed and approved by business before implementation.  </t>
    </r>
  </si>
  <si>
    <t>Residual Rating Verification</t>
  </si>
  <si>
    <t>Weak-Low</t>
  </si>
  <si>
    <t>Weak-Moderate</t>
  </si>
  <si>
    <t>Weak-High</t>
  </si>
  <si>
    <t>Weak-Very High</t>
  </si>
  <si>
    <t>Adequate-Low</t>
  </si>
  <si>
    <t>Adequate-Moderate</t>
  </si>
  <si>
    <t>Adequate-High</t>
  </si>
  <si>
    <t>Adequate-Very High</t>
  </si>
  <si>
    <t>Strong-Low</t>
  </si>
  <si>
    <t>Strong-Moderate</t>
  </si>
  <si>
    <t>Strong-High</t>
  </si>
  <si>
    <t>Strong-Very High</t>
  </si>
  <si>
    <t>Probable/Baseline Conditions</t>
  </si>
  <si>
    <t>Key</t>
  </si>
  <si>
    <t>Non Key</t>
  </si>
  <si>
    <t>Transactional</t>
  </si>
  <si>
    <t>Matching?</t>
  </si>
  <si>
    <t>Residual Rating
(Calculated)</t>
  </si>
  <si>
    <t>Combination &lt;Control-Inherent Risk&gt;</t>
  </si>
  <si>
    <t>LOOKUP Table</t>
  </si>
  <si>
    <t>Control Process Identified in Incidents</t>
  </si>
  <si>
    <t>ISSUE-0000003078
ISSUE-0000001440</t>
  </si>
  <si>
    <t>ISSUE-0000003078
ISSUE-0000001440
ISSUE-0000003374</t>
  </si>
  <si>
    <t>ISSUE-0000003106</t>
  </si>
  <si>
    <t>INCIDENTS</t>
  </si>
  <si>
    <t>Change Control</t>
  </si>
  <si>
    <r>
      <rPr>
        <b/>
        <sz val="10"/>
        <color theme="1"/>
        <rFont val="Calibri"/>
        <family val="2"/>
        <scheme val="minor"/>
      </rPr>
      <t>Business and IT Review</t>
    </r>
    <r>
      <rPr>
        <sz val="10"/>
        <color theme="1"/>
        <rFont val="Calibri"/>
        <family val="2"/>
        <scheme val="minor"/>
      </rPr>
      <t xml:space="preserve">
1. Further BU approval on change (where applicable 
2. IT reviews the change to determine if the change is compatible with the Bank's IT environment
3. IT establishes the technology that is required for testing</t>
    </r>
    <r>
      <rPr>
        <u/>
        <sz val="10"/>
        <color theme="1"/>
        <rFont val="Calibri"/>
        <family val="2"/>
        <scheme val="minor"/>
      </rPr>
      <t/>
    </r>
  </si>
  <si>
    <t>See steps in IT-CHG-P5</t>
  </si>
  <si>
    <t>Some of the incidents that were identified by OPRISK are related to the issues that we identified during the 2021 RCSA Change Management.
These include:
1. Lacking of evidence of Post Implementation Review
2. (Policy) Unclear requirements for execution, documentation and communication of UAT testing prior to implementation
3. (Policy) Unclear requirements for the separation of Production and Development Environments
4. Lacking of evidence of back-out testing</t>
  </si>
  <si>
    <t>None.</t>
  </si>
  <si>
    <t>Recommendation /Action Plan</t>
  </si>
  <si>
    <r>
      <rPr>
        <b/>
        <sz val="10"/>
        <color rgb="FFFF0000"/>
        <rFont val="Calibri"/>
        <family val="2"/>
        <scheme val="minor"/>
      </rPr>
      <t xml:space="preserve">2021 Recommendations (from Metric Stream)
</t>
    </r>
    <r>
      <rPr>
        <sz val="10"/>
        <rFont val="Calibri"/>
        <family val="2"/>
        <scheme val="minor"/>
      </rPr>
      <t>Management needs to implement a process to detect unauthorized changes within the environment. ISSUE-0000001633</t>
    </r>
  </si>
  <si>
    <r>
      <rPr>
        <b/>
        <sz val="10"/>
        <color theme="1"/>
        <rFont val="Calibri"/>
        <family val="2"/>
        <scheme val="minor"/>
      </rPr>
      <t>Change Monitoring</t>
    </r>
    <r>
      <rPr>
        <sz val="10"/>
        <color theme="1"/>
        <rFont val="Calibri"/>
        <family val="2"/>
        <scheme val="minor"/>
      </rPr>
      <t xml:space="preserve">
All key and mission critical technology assets (infrastructure, software, applications, etc.) are monitored for changes. The monitoring result is reviewed frequently to identify unauthorized changes.  Unauthorized changes could be an indication that there is an administrator operating outside of the approved change management process or that there is a breach in the environment.  The unauthorized changes are addressed timely and appropriately.  
</t>
    </r>
    <r>
      <rPr>
        <b/>
        <sz val="10"/>
        <color rgb="FFFF0000"/>
        <rFont val="Calibri"/>
        <family val="2"/>
        <scheme val="minor"/>
      </rPr>
      <t>(New Control wording updated in 2021)</t>
    </r>
  </si>
  <si>
    <r>
      <rPr>
        <b/>
        <sz val="10"/>
        <color rgb="FFFF0000"/>
        <rFont val="Calibri"/>
        <family val="2"/>
        <scheme val="minor"/>
      </rPr>
      <t>2021 Findings</t>
    </r>
    <r>
      <rPr>
        <sz val="10"/>
        <color theme="1"/>
        <rFont val="Calibri"/>
        <family val="2"/>
        <scheme val="minor"/>
      </rPr>
      <t xml:space="preserve">
Ref. SR IT # 5-2020 - Change Control (FDIC)
</t>
    </r>
  </si>
  <si>
    <t>In 2020, this control was tested without sample evidence.  This is because the CAB was established in the 1st quarter 2020</t>
  </si>
  <si>
    <t>In 2020, this test passed on the basis that there was no roll-back during 2019</t>
  </si>
  <si>
    <t>Residual risk</t>
  </si>
  <si>
    <t>Change Logging, Tracking and Closing</t>
  </si>
  <si>
    <r>
      <rPr>
        <b/>
        <sz val="10"/>
        <color rgb="FFFF0000"/>
        <rFont val="Calibri"/>
        <family val="2"/>
        <scheme val="minor"/>
      </rPr>
      <t xml:space="preserve">(From Metric Stream) </t>
    </r>
    <r>
      <rPr>
        <sz val="10"/>
        <color theme="1"/>
        <rFont val="Calibri"/>
        <family val="2"/>
        <scheme val="minor"/>
      </rPr>
      <t>CTO Gupta indicated this will be completed in two phases: 1) The Change Management Module of ServiceNow will be in production by December 31, 2020, and 2) Management will use a risk based approach to identify the systems and applications, and types of changes that will be monitored. Management expects to complete this process no later than December  30, 2021. ACTION-0000003865</t>
    </r>
  </si>
  <si>
    <r>
      <rPr>
        <b/>
        <sz val="10"/>
        <color rgb="FF00B050"/>
        <rFont val="Calibri"/>
        <family val="2"/>
        <scheme val="minor"/>
      </rPr>
      <t>2020 Remediation Plan</t>
    </r>
    <r>
      <rPr>
        <sz val="10"/>
        <color theme="1"/>
        <rFont val="Calibri"/>
        <family val="2"/>
        <scheme val="minor"/>
      </rPr>
      <t xml:space="preserve">
The IT Department will work with the application owners ( such as FCC for BAM+)  to make sure all changes are tested and approved by the application owner prior to being promoted to production. However, for applications not hosted within the Bank's IT environment, it will be up to the applications owners to use ITSM for all changes in their respective applications and ensure that the they are complying with the Bank's Change Management Policy. </t>
    </r>
    <r>
      <rPr>
        <b/>
        <sz val="10"/>
        <rFont val="Calibri"/>
        <family val="2"/>
        <scheme val="minor"/>
      </rPr>
      <t xml:space="preserve">2021 Updates: </t>
    </r>
    <r>
      <rPr>
        <sz val="10"/>
        <color theme="1"/>
        <rFont val="Calibri"/>
        <family val="2"/>
        <scheme val="minor"/>
      </rPr>
      <t xml:space="preserve">Per 2021 testing, the 2020 findings have been appropriately addressed. No exceptions identified.
</t>
    </r>
    <r>
      <rPr>
        <b/>
        <sz val="10"/>
        <color rgb="FFFF0000"/>
        <rFont val="Calibri"/>
        <family val="2"/>
        <scheme val="minor"/>
      </rPr>
      <t/>
    </r>
  </si>
  <si>
    <r>
      <rPr>
        <b/>
        <sz val="10"/>
        <color rgb="FF00B050"/>
        <rFont val="Calibri"/>
        <family val="2"/>
        <scheme val="minor"/>
      </rPr>
      <t>2020 Findings</t>
    </r>
    <r>
      <rPr>
        <sz val="10"/>
        <color theme="1"/>
        <rFont val="Calibri"/>
        <family val="2"/>
        <scheme val="minor"/>
      </rPr>
      <t xml:space="preserve">
Evidence does not exist that indicates that the selected sample change for BAM+ (service release pack) was tested using test scripts nor the results evaluated prior to implementation. </t>
    </r>
    <r>
      <rPr>
        <b/>
        <sz val="10"/>
        <rFont val="Calibri"/>
        <family val="2"/>
        <scheme val="minor"/>
      </rPr>
      <t xml:space="preserve">2021 Updates: </t>
    </r>
    <r>
      <rPr>
        <sz val="10"/>
        <color theme="1"/>
        <rFont val="Calibri"/>
        <family val="2"/>
        <scheme val="minor"/>
      </rPr>
      <t xml:space="preserve">Obtained 3 samples from FCC, including 2 samples of change involving BAM+.  Verified that tests were performed and evaluated before implementation.  The 2020 findings have been appropriately addressed as recommended. 
</t>
    </r>
    <r>
      <rPr>
        <b/>
        <sz val="10"/>
        <color rgb="FFFF0000"/>
        <rFont val="Calibri"/>
        <family val="2"/>
        <scheme val="minor"/>
      </rPr>
      <t/>
    </r>
  </si>
  <si>
    <r>
      <rPr>
        <b/>
        <sz val="10"/>
        <color rgb="FF00B050"/>
        <rFont val="Calibri"/>
        <family val="2"/>
        <scheme val="minor"/>
      </rPr>
      <t>2020 Recommendations</t>
    </r>
    <r>
      <rPr>
        <sz val="10"/>
        <color theme="1"/>
        <rFont val="Calibri"/>
        <family val="2"/>
        <scheme val="minor"/>
      </rPr>
      <t xml:space="preserve">
Management should ensure that all IT related changes are appropriately tested and approved by the process owner to determine successful functionality prior to implementation to the production environment.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r>
      <rPr>
        <b/>
        <sz val="10"/>
        <color rgb="FFFF0000"/>
        <rFont val="Calibri"/>
        <family val="2"/>
        <scheme val="minor"/>
      </rPr>
      <t/>
    </r>
  </si>
  <si>
    <t>Enhance Control Observations</t>
  </si>
  <si>
    <r>
      <rPr>
        <b/>
        <sz val="10"/>
        <color theme="4" tint="-0.249977111117893"/>
        <rFont val="Calibri"/>
        <family val="2"/>
        <scheme val="minor"/>
      </rPr>
      <t>2021 Observations</t>
    </r>
    <r>
      <rPr>
        <sz val="10"/>
        <color theme="1"/>
        <rFont val="Calibri"/>
        <family val="2"/>
        <scheme val="minor"/>
      </rPr>
      <t xml:space="preserve">
1) The Policy stipulates that "back-out plan testing is required for high-risk changes and should be performed to the extent feasible prior to moving such changes to production".  Currently, a back out plan is documented for changes in infrastructure but not in applications.- Based on our judgement - we do not see this as a control failure.  
2) Some changes cannot be backed out due to their nature.  In the case that back out is not possible, an alternative approach should be documented so that operations can be restored should the new change fail.
 Ref. CHG0030624 "Branch 33 Remove mini-hubs located on site with the assistance of cable vendor Matrix"
3) While documented in the infrastructure change tickets, the back out steps are not specified in changes to Business Applications.  This may be due to the fact that the default plan is to restore to the previous stable conditions with the use of back up.  
</t>
    </r>
    <r>
      <rPr>
        <sz val="10"/>
        <color rgb="FFFF0000"/>
        <rFont val="Calibri"/>
        <family val="2"/>
        <scheme val="minor"/>
      </rPr>
      <t xml:space="preserve">
</t>
    </r>
    <r>
      <rPr>
        <b/>
        <sz val="10"/>
        <color theme="4" tint="-0.249977111117893"/>
        <rFont val="Calibri"/>
        <family val="2"/>
        <scheme val="minor"/>
      </rPr>
      <t>2021  - Recommendations for enhancements:</t>
    </r>
    <r>
      <rPr>
        <sz val="10"/>
        <color theme="1"/>
        <rFont val="Calibri"/>
        <family val="2"/>
        <scheme val="minor"/>
      </rPr>
      <t xml:space="preserve">
1. The Policy and Procedures should clarify the circumstances under which a back out plan is required.  
2. The Policy and Procedures should clarify the circumstances under which the testing of the back out plan is required.  
3. The SNOW change ticket should record the decision for backing out (or not backing out) and the testing of the back out plan (if testing is required). </t>
    </r>
  </si>
  <si>
    <r>
      <rPr>
        <sz val="10"/>
        <color rgb="FF0070C0"/>
        <rFont val="Calibri"/>
        <family val="2"/>
        <scheme val="minor"/>
      </rPr>
      <t xml:space="preserve">
2021 Updates/Observations</t>
    </r>
    <r>
      <rPr>
        <sz val="10"/>
        <color theme="1"/>
        <rFont val="Calibri"/>
        <family val="2"/>
        <scheme val="minor"/>
      </rPr>
      <t xml:space="preserve">
A Change Approval Board has been developed to review and approve all changes controlled by IT. The business units will be urged to work through this CAB to maintain an uniform standard. 
</t>
    </r>
    <r>
      <rPr>
        <b/>
        <sz val="10"/>
        <color rgb="FFFF0000"/>
        <rFont val="Calibri"/>
        <family val="2"/>
        <scheme val="minor"/>
      </rPr>
      <t xml:space="preserve">
</t>
    </r>
    <r>
      <rPr>
        <sz val="10"/>
        <color theme="1"/>
        <rFont val="Calibri"/>
        <family val="2"/>
        <scheme val="minor"/>
      </rPr>
      <t xml:space="preserve">
</t>
    </r>
  </si>
  <si>
    <r>
      <rPr>
        <sz val="10"/>
        <color rgb="FF0070C0"/>
        <rFont val="Calibri"/>
        <family val="2"/>
        <scheme val="minor"/>
      </rPr>
      <t xml:space="preserve">
2021 Updates/Observations
</t>
    </r>
    <r>
      <rPr>
        <sz val="10"/>
        <color theme="1"/>
        <rFont val="Calibri"/>
        <family val="2"/>
        <scheme val="minor"/>
      </rPr>
      <t xml:space="preserve">
Changes in business applications that require changes in infrastructure must be performed by IT Infrastructure professionals, who are the only ones with the necessary privilege access.  The evidence of this consultation with IT is not always attached to the business change ticket (not SNOW ticket). Example "RBRR Refresh Codes &amp; Apply Ratings Form - Update affects products including 6 new products that are based upon the C&amp;I”: Inquired and get business confirmation that a service request SNOW was submitted to obtain from IT the access to the hosting servers.  
On change requests from IT Infrastructure: Change requests are documented in SNOW.  The resulting change tickets are reviewed twice weekly by CAB, with the participation of all change stakeholders. Once approved, the SNOW change tickets contain the references to the CAB meeting.  These references include: the date of the CAB meeting, the IT team that attends the meeting, and the approval decision.  Example SNOW CHG0030624 "Branch 33 Remove mini-hubs located on site with the assistance of cable vendor Matrix": contains the references to the CAB Meeting: meeting March 08, 202, attendees: 6 from IT Support, approval decision: approved.   </t>
    </r>
  </si>
  <si>
    <r>
      <rPr>
        <sz val="10"/>
        <color rgb="FF0070C0"/>
        <rFont val="Calibri"/>
        <family val="2"/>
        <scheme val="minor"/>
      </rPr>
      <t xml:space="preserve">
2021 Updates/Observations</t>
    </r>
    <r>
      <rPr>
        <sz val="10"/>
        <color theme="1"/>
        <rFont val="Calibri"/>
        <family val="2"/>
        <scheme val="minor"/>
      </rPr>
      <t xml:space="preserve">
1) At the Bank, a CAB meeting occurs twice a week for stakeholders to discuss new changes as well as recent changes in infrastructure. This is aligned with the Policy that defines the 5 main activities involved in the change management process as: record, plan, approve, execute and review.  Similarly, the Procedures mandates a Post Implementation Review that is carried out by the stakeholders. </t>
    </r>
    <r>
      <rPr>
        <b/>
        <sz val="10"/>
        <color theme="1"/>
        <rFont val="Calibri"/>
        <family val="2"/>
        <scheme val="minor"/>
      </rPr>
      <t>However</t>
    </r>
    <r>
      <rPr>
        <sz val="10"/>
        <color theme="1"/>
        <rFont val="Calibri"/>
        <family val="2"/>
        <scheme val="minor"/>
      </rPr>
      <t xml:space="preserve">, 
The Policy and Procedures do not clarify the conditions under which  the review should be conducted, as well as who should attend the review.
2) The Policy mandates internal/external scans be performed to the application servers and network devices after a change.  </t>
    </r>
    <r>
      <rPr>
        <b/>
        <sz val="10"/>
        <color theme="1"/>
        <rFont val="Calibri"/>
        <family val="2"/>
        <scheme val="minor"/>
      </rPr>
      <t>However</t>
    </r>
    <r>
      <rPr>
        <sz val="10"/>
        <color theme="1"/>
        <rFont val="Calibri"/>
        <family val="2"/>
        <scheme val="minor"/>
      </rPr>
      <t xml:space="preserve">,
The Policy and the Procedures do not clarify the circumstances under which a scan is required and the types of scan (vulnerability, application, host-based, network-based, etc.) to perform.
</t>
    </r>
    <r>
      <rPr>
        <sz val="10"/>
        <color rgb="FFFF0000"/>
        <rFont val="Calibri"/>
        <family val="2"/>
        <scheme val="minor"/>
      </rPr>
      <t xml:space="preserve">
</t>
    </r>
    <r>
      <rPr>
        <b/>
        <sz val="10"/>
        <color theme="4" tint="-0.249977111117893"/>
        <rFont val="Calibri"/>
        <family val="2"/>
        <scheme val="minor"/>
      </rPr>
      <t>2021 recommendations for enhancements on post implementation review</t>
    </r>
    <r>
      <rPr>
        <sz val="10"/>
        <color theme="1"/>
        <rFont val="Calibri"/>
        <family val="2"/>
        <scheme val="minor"/>
      </rPr>
      <t xml:space="preserve">
1) The Policy and Procedures should clarify in which conditions a post implementation review should be (or need not be) conducted. These considerations may be risk-based and grounded on both the Bank's application support model (ref. IT Operating Model) as well as the Bank's Business Impact Analysis (BIA).
2) The Policy and Procedures should provide guidelines on the format of the review. These guidelines can be grounded on the types of change (infrastructure, business, etc.), the Bank's application support model (ref. IT Operating Model) and the Bank's Business Impact Analysis (BIA). 
3) The Policy and Procedures should recommend on how to consider the composition of the review, so that independence is warranted as well as both technology and business perspectives are assessed.
4) The Policy and Procedures should recommend on how the timing of the post-implementation review should be determined (e.g., 3 business days after a high-impact change)
5) The Policy and Procedures should clarify the reporting requirements of the post-implementation review (format, attendees, review results, etc.) 
6) The change ticket should contain the necessary parameters for which the post implementation review is required.  Alternatively, the ticket may contain a field indicating whether the post implementation review is required.
7 If a post implementation review is required, a record of the post-implementation review should be attached to the change ticket. The following details could be included: post implementation review date, post implementation panel composition, post implementation conclusion, follow up agenda (if any).</t>
    </r>
  </si>
  <si>
    <r>
      <rPr>
        <b/>
        <sz val="10"/>
        <color theme="1"/>
        <rFont val="Calibri"/>
        <family val="2"/>
        <scheme val="minor"/>
      </rPr>
      <t>Change Report</t>
    </r>
    <r>
      <rPr>
        <sz val="10"/>
        <color theme="1"/>
        <rFont val="Calibri"/>
        <family val="2"/>
        <scheme val="minor"/>
      </rPr>
      <t xml:space="preserve">
All normal and emergency changes of high-significance are reported to the Technology Operations Planning Committee ("TOPC") on a monthly basis. Changes related to New Products and Initiatives Committee ("NPIC") activities are reported to the NPIC 
</t>
    </r>
    <r>
      <rPr>
        <b/>
        <sz val="10"/>
        <color rgb="FFFF0000"/>
        <rFont val="Calibri"/>
        <family val="2"/>
        <scheme val="minor"/>
      </rPr>
      <t>(Control wording updated in 2021)</t>
    </r>
  </si>
  <si>
    <r>
      <rPr>
        <b/>
        <sz val="10"/>
        <color theme="1"/>
        <rFont val="Calibri"/>
        <family val="2"/>
        <scheme val="minor"/>
      </rPr>
      <t>Change Back-Out</t>
    </r>
    <r>
      <rPr>
        <sz val="10"/>
        <color theme="1"/>
        <rFont val="Calibri"/>
        <family val="2"/>
        <scheme val="minor"/>
      </rPr>
      <t xml:space="preserve">
A back-out option exists so that the production environment can be reverted to its stabile conditions prior to changes, should the changes exhibit adverse effects to the processing environment
</t>
    </r>
    <r>
      <rPr>
        <b/>
        <sz val="10"/>
        <color rgb="FFFF0000"/>
        <rFont val="Calibri"/>
        <family val="2"/>
        <scheme val="minor"/>
      </rPr>
      <t>(Control wording updated in 2021)</t>
    </r>
  </si>
  <si>
    <r>
      <rPr>
        <b/>
        <sz val="10"/>
        <color theme="1"/>
        <rFont val="Calibri"/>
        <family val="2"/>
        <scheme val="minor"/>
      </rPr>
      <t xml:space="preserve">Change Logging, Tracking and Closing
</t>
    </r>
    <r>
      <rPr>
        <sz val="10"/>
        <color theme="1"/>
        <rFont val="Calibri"/>
        <family val="2"/>
        <scheme val="minor"/>
      </rPr>
      <t xml:space="preserve">
Changes that are deployed to the production environment are logged and tracked.  The implementation steps are documented when appropriate and the implementation status recorded.  Compliance with the change management policy and procedures is ensured before closing the changes.
</t>
    </r>
    <r>
      <rPr>
        <b/>
        <sz val="10"/>
        <color rgb="FFFF0000"/>
        <rFont val="Calibri"/>
        <family val="2"/>
        <scheme val="minor"/>
      </rPr>
      <t>(Control wording updated in 2021)</t>
    </r>
  </si>
  <si>
    <r>
      <rPr>
        <b/>
        <sz val="10"/>
        <color theme="1"/>
        <rFont val="Calibri"/>
        <family val="2"/>
        <scheme val="minor"/>
      </rPr>
      <t>Change Communication</t>
    </r>
    <r>
      <rPr>
        <sz val="10"/>
        <color theme="1"/>
        <rFont val="Calibri"/>
        <family val="2"/>
        <scheme val="minor"/>
      </rPr>
      <t xml:space="preserve">
Stakeholders to the technology asset (infrastructure, application, etc.) are informed of the change prior to implementation
</t>
    </r>
    <r>
      <rPr>
        <b/>
        <sz val="10"/>
        <color rgb="FFFF0000"/>
        <rFont val="Calibri"/>
        <family val="2"/>
        <scheme val="minor"/>
      </rPr>
      <t>(Control wording updated in 2021)</t>
    </r>
  </si>
  <si>
    <r>
      <rPr>
        <b/>
        <sz val="10"/>
        <color theme="1"/>
        <rFont val="Calibri"/>
        <family val="2"/>
        <scheme val="minor"/>
      </rPr>
      <t xml:space="preserve"> User Acceptance Test (UAT)</t>
    </r>
    <r>
      <rPr>
        <sz val="10"/>
        <color theme="1"/>
        <rFont val="Calibri"/>
        <family val="2"/>
        <scheme val="minor"/>
      </rPr>
      <t xml:space="preserve">
User acceptance testing is performed to ensure that the stakeholders are comfortable with both the changes and risks.
</t>
    </r>
    <r>
      <rPr>
        <b/>
        <sz val="10"/>
        <color rgb="FFFF0000"/>
        <rFont val="Calibri"/>
        <family val="2"/>
        <scheme val="minor"/>
      </rPr>
      <t>(Control wording updated in 2021)</t>
    </r>
  </si>
  <si>
    <r>
      <rPr>
        <strike/>
        <sz val="10"/>
        <color theme="1"/>
        <rFont val="Calibri"/>
        <family val="2"/>
        <scheme val="minor"/>
      </rPr>
      <t xml:space="preserve"> </t>
    </r>
    <r>
      <rPr>
        <b/>
        <sz val="10"/>
        <color theme="1"/>
        <rFont val="Calibri"/>
        <family val="2"/>
        <scheme val="minor"/>
      </rPr>
      <t>Independent Post-Implementation Review</t>
    </r>
    <r>
      <rPr>
        <sz val="10"/>
        <color theme="1"/>
        <rFont val="Calibri"/>
        <family val="2"/>
        <scheme val="minor"/>
      </rPr>
      <t xml:space="preserve">
Independent review of a change to a technology asset (infrastructure, application, etc.) is performed to determine if all stakeholders are involved in the decision making and testing of the change.
</t>
    </r>
    <r>
      <rPr>
        <b/>
        <sz val="10"/>
        <color rgb="FFFF0000"/>
        <rFont val="Calibri"/>
        <family val="2"/>
        <scheme val="minor"/>
      </rPr>
      <t>(Control wording updated in 2021)</t>
    </r>
  </si>
  <si>
    <r>
      <rPr>
        <strike/>
        <sz val="10"/>
        <color theme="1"/>
        <rFont val="Calibri"/>
        <family val="2"/>
        <scheme val="minor"/>
      </rPr>
      <t xml:space="preserve"> </t>
    </r>
    <r>
      <rPr>
        <b/>
        <sz val="10"/>
        <color theme="1"/>
        <rFont val="Calibri"/>
        <family val="2"/>
        <scheme val="minor"/>
      </rPr>
      <t>Change Evaluation by Business and IT</t>
    </r>
    <r>
      <rPr>
        <sz val="10"/>
        <color theme="1"/>
        <rFont val="Calibri"/>
        <family val="2"/>
        <scheme val="minor"/>
      </rPr>
      <t xml:space="preserve">
Proposed changes to a technology asset (infrastructure, application, etc.) are assessed by both Technology and Business to determine whether the changes can negatively impact the business operations and whether the changes are compatible to the Bank's technology infrastructure.  In addition, changes to a technology asset with direct impact to a business function are reviewed by the designated owner of the business function when applicable.  Evidence of this process is attached to the change ticket
</t>
    </r>
    <r>
      <rPr>
        <b/>
        <sz val="10"/>
        <color rgb="FFFF0000"/>
        <rFont val="Calibri"/>
        <family val="2"/>
        <scheme val="minor"/>
      </rPr>
      <t>(Control wording updated in 2021)</t>
    </r>
    <r>
      <rPr>
        <sz val="10"/>
        <color theme="1"/>
        <rFont val="Calibri"/>
        <family val="2"/>
        <scheme val="minor"/>
      </rPr>
      <t xml:space="preserve">
</t>
    </r>
  </si>
  <si>
    <r>
      <rPr>
        <b/>
        <sz val="10"/>
        <color theme="1"/>
        <rFont val="Calibri"/>
        <family val="2"/>
        <scheme val="minor"/>
      </rPr>
      <t>Change Request Approval</t>
    </r>
    <r>
      <rPr>
        <sz val="10"/>
        <color theme="1"/>
        <rFont val="Calibri"/>
        <family val="2"/>
        <scheme val="minor"/>
      </rPr>
      <t xml:space="preserve">
Proposed changes to a technology asset (infrastructure, application, etc.) are approved by the designated owner of the asset before the changes are deployed to production
</t>
    </r>
    <r>
      <rPr>
        <b/>
        <sz val="10"/>
        <color rgb="FFFF0000"/>
        <rFont val="Calibri"/>
        <family val="2"/>
        <scheme val="minor"/>
      </rPr>
      <t>(Control wording updated in 2021)</t>
    </r>
  </si>
  <si>
    <r>
      <rPr>
        <b/>
        <sz val="10"/>
        <color theme="1"/>
        <rFont val="Calibri"/>
        <family val="2"/>
        <scheme val="minor"/>
      </rPr>
      <t>Change Request Documentation</t>
    </r>
    <r>
      <rPr>
        <sz val="10"/>
        <color theme="1"/>
        <rFont val="Calibri"/>
        <family val="2"/>
        <scheme val="minor"/>
      </rPr>
      <t xml:space="preserve">
Requests of changes to a technology asset (infrastructure, application, etc.) are documented in accordance with the Change Management policy and procedures
</t>
    </r>
    <r>
      <rPr>
        <b/>
        <sz val="10"/>
        <color rgb="FFFF0000"/>
        <rFont val="Calibri"/>
        <family val="2"/>
        <scheme val="minor"/>
      </rPr>
      <t>(Control wording updated in 2021)</t>
    </r>
  </si>
  <si>
    <r>
      <rPr>
        <b/>
        <sz val="10"/>
        <color theme="1"/>
        <rFont val="Calibri"/>
        <family val="2"/>
        <scheme val="minor"/>
      </rPr>
      <t xml:space="preserve">Change Request
</t>
    </r>
    <r>
      <rPr>
        <sz val="10"/>
        <color theme="1"/>
        <rFont val="Calibri"/>
        <family val="2"/>
        <scheme val="minor"/>
      </rPr>
      <t xml:space="preserve">
Changes to technology assets must have a change requestor, who possesses critical domain knowledge related to that request.  The change requestor submits the change request, ensures that the request meets the requirements of the Change Management policy and that the request is reviewed by the appropriate manager(s), if applicable.  Changes to a business application must be requested by or in agreement with the business owner of that business application.
</t>
    </r>
    <r>
      <rPr>
        <b/>
        <sz val="10"/>
        <color rgb="FFFF0000"/>
        <rFont val="Calibri"/>
        <family val="2"/>
        <scheme val="minor"/>
      </rPr>
      <t>(Control wording updated in 2021)</t>
    </r>
  </si>
  <si>
    <r>
      <rPr>
        <b/>
        <sz val="10"/>
        <color theme="1"/>
        <rFont val="Calibri"/>
        <family val="2"/>
        <scheme val="minor"/>
      </rPr>
      <t>Change Policy and Procedures</t>
    </r>
    <r>
      <rPr>
        <sz val="10"/>
        <color theme="1"/>
        <rFont val="Calibri"/>
        <family val="2"/>
        <scheme val="minor"/>
      </rPr>
      <t xml:space="preserve">
Policy and procedures are in place to control the change management process for Bank-wide technology assets
</t>
    </r>
    <r>
      <rPr>
        <b/>
        <sz val="10"/>
        <color rgb="FFFF0000"/>
        <rFont val="Calibri"/>
        <family val="2"/>
        <scheme val="minor"/>
      </rPr>
      <t>(Control wording updated in 2021)</t>
    </r>
  </si>
  <si>
    <r>
      <t xml:space="preserve">This risk statement is now consolidated with that in IT-CHG-R5. </t>
    </r>
    <r>
      <rPr>
        <b/>
        <sz val="10"/>
        <color rgb="FFFF0000"/>
        <rFont val="Calibri"/>
        <family val="2"/>
        <scheme val="minor"/>
      </rPr>
      <t xml:space="preserve">(proposed new risk statement) </t>
    </r>
  </si>
  <si>
    <r>
      <t xml:space="preserve">Key operational areas that are affected by a change may not be tested, because the changes have not been subject to independent review. This may result in adverse operational effects to the Bank.  </t>
    </r>
    <r>
      <rPr>
        <b/>
        <sz val="10"/>
        <color rgb="FFFF0000"/>
        <rFont val="Calibri"/>
        <family val="2"/>
        <scheme val="minor"/>
      </rPr>
      <t xml:space="preserve">(proposed new risk statement) </t>
    </r>
  </si>
  <si>
    <r>
      <t xml:space="preserve">Key operational areas that are affected by a change may not be tested, because the changes have not been subject to an user acceptance test. This may result in adverse operational effects to the Bank. </t>
    </r>
    <r>
      <rPr>
        <b/>
        <sz val="10"/>
        <color rgb="FFFF0000"/>
        <rFont val="Calibri"/>
        <family val="2"/>
        <scheme val="minor"/>
      </rPr>
      <t xml:space="preserve">(proposed new risk statement) </t>
    </r>
  </si>
  <si>
    <r>
      <t>Investigation of a change to a technology asset may not be possible, because the change is not properly logged and tracked.  This may hamper the effort to recover and restore from disruption, leading to potentially adverse operational effects to the Bank.</t>
    </r>
    <r>
      <rPr>
        <b/>
        <sz val="10"/>
        <color rgb="FFFF0000"/>
        <rFont val="Calibri"/>
        <family val="2"/>
        <scheme val="minor"/>
      </rPr>
      <t xml:space="preserve"> (proposed new risk statement)</t>
    </r>
    <r>
      <rPr>
        <sz val="10"/>
        <color theme="1"/>
        <rFont val="Calibri"/>
        <family val="2"/>
        <scheme val="minor"/>
      </rPr>
      <t xml:space="preserve"> </t>
    </r>
  </si>
  <si>
    <r>
      <t xml:space="preserve">A change may not be appropriate to the Bank, because it has not been reported to the Bank's senior management. This may result in adverse operational effects to the Bank. </t>
    </r>
    <r>
      <rPr>
        <b/>
        <sz val="10"/>
        <color rgb="FFFF0000"/>
        <rFont val="Calibri"/>
        <family val="2"/>
        <scheme val="minor"/>
      </rPr>
      <t xml:space="preserve">(proposed new risk statement) </t>
    </r>
  </si>
  <si>
    <r>
      <t xml:space="preserve">A change that contains errors cannot be reverted, because there is no back-out plan. This may result in adverse operational effects to the Bank. </t>
    </r>
    <r>
      <rPr>
        <b/>
        <sz val="10"/>
        <color rgb="FFFF0000"/>
        <rFont val="Calibri"/>
        <family val="2"/>
        <scheme val="minor"/>
      </rPr>
      <t xml:space="preserve">(proposed new risk statement) </t>
    </r>
  </si>
  <si>
    <t xml:space="preserve">An unauthorized change may be made due to not following the Bank's Change Management Policy and Procedures without a centralized oversite control resulting in unauthorized changes which could lead to performance, regulatory and financial impacts.
</t>
  </si>
  <si>
    <t xml:space="preserve">Proper evaluation of the change is not performed and thus the change is not applicable to the Bank and may have adverse operational effects
</t>
  </si>
  <si>
    <t xml:space="preserve">Proper approval of the change by the application owner after evaluation of the change is not performed and thus the change is not applicable to the Bank and may have adverse operational effects.
</t>
  </si>
  <si>
    <t xml:space="preserve">Application changes that are not compatible with the Bank's environment will lead to processing issues.
</t>
  </si>
  <si>
    <t xml:space="preserve">Additional approval ensures that any additional changes required for implementation are known and accepted by the application owner.  
</t>
  </si>
  <si>
    <t xml:space="preserve">The lack of independent review may lead to the possibility of areas not tested.
</t>
  </si>
  <si>
    <t xml:space="preserve">Changes may not function properly or have adverse effects to other areas.
</t>
  </si>
  <si>
    <t xml:space="preserve">Stakeholders may not know of new changes that may effect their responsible areas.
</t>
  </si>
  <si>
    <t xml:space="preserve">Unauthorized changes may be placed in production.
</t>
  </si>
  <si>
    <t xml:space="preserve">Implemented changes may have an adverse effect on various process through the Bank.
</t>
  </si>
  <si>
    <t xml:space="preserve">If the implemented changes contain errors that effect processing there would be no process to process under a working application.
</t>
  </si>
  <si>
    <t xml:space="preserve">Application changes are only requested by Business Unit Managers who are normally the application owners.
 </t>
  </si>
  <si>
    <r>
      <t xml:space="preserve">Policy and procedures are in place to control the change management process for Bank-wide software applications 
</t>
    </r>
    <r>
      <rPr>
        <b/>
        <sz val="10"/>
        <color theme="1"/>
        <rFont val="Calibri"/>
        <family val="2"/>
        <scheme val="minor"/>
      </rPr>
      <t xml:space="preserve">
 </t>
    </r>
  </si>
  <si>
    <r>
      <t xml:space="preserve">Software application change requests are documented in accordance with the Change Management policy and procedures.
</t>
    </r>
    <r>
      <rPr>
        <b/>
        <sz val="10"/>
        <color theme="1"/>
        <rFont val="Calibri"/>
        <family val="2"/>
        <scheme val="minor"/>
      </rPr>
      <t xml:space="preserve">
</t>
    </r>
  </si>
  <si>
    <t xml:space="preserve">Application Owner evaluates the proposed change to determine applicability
</t>
  </si>
  <si>
    <r>
      <t xml:space="preserve">Application Owners determines if the change is applicable to  Bank and approves the application of the change to the test environment.
</t>
    </r>
    <r>
      <rPr>
        <b/>
        <sz val="10"/>
        <color theme="1"/>
        <rFont val="Calibri"/>
        <family val="2"/>
        <scheme val="minor"/>
      </rPr>
      <t xml:space="preserve"> </t>
    </r>
  </si>
  <si>
    <t xml:space="preserve">IT Management determines if the change is compatible with the IT environment.
 </t>
  </si>
  <si>
    <r>
      <t xml:space="preserve">If necessary the Application owner re-approves the change in the event that any changes are recommended by IT.
</t>
    </r>
    <r>
      <rPr>
        <b/>
        <sz val="10"/>
        <color theme="1"/>
        <rFont val="Calibri"/>
        <family val="2"/>
        <scheme val="minor"/>
      </rPr>
      <t xml:space="preserve"> </t>
    </r>
    <r>
      <rPr>
        <sz val="10"/>
        <color theme="1"/>
        <rFont val="Calibri"/>
        <family val="2"/>
        <scheme val="minor"/>
      </rPr>
      <t xml:space="preserve">
</t>
    </r>
  </si>
  <si>
    <r>
      <t xml:space="preserve">Independent review of the application change is permed to determine if all stakeholders are involved in the decision making and testing of the change.
</t>
    </r>
    <r>
      <rPr>
        <b/>
        <sz val="10"/>
        <color theme="1"/>
        <rFont val="Calibri"/>
        <family val="2"/>
        <scheme val="minor"/>
      </rPr>
      <t xml:space="preserve"> </t>
    </r>
  </si>
  <si>
    <r>
      <t xml:space="preserve">User acceptance testing is performed to determine if the change is functional and that the processing results are accurate.
</t>
    </r>
    <r>
      <rPr>
        <b/>
        <sz val="10"/>
        <color theme="1"/>
        <rFont val="Calibri"/>
        <family val="2"/>
        <scheme val="minor"/>
      </rPr>
      <t/>
    </r>
  </si>
  <si>
    <t xml:space="preserve">Updated application is uploaded to the production environment to "go-live". All changes are logged and tracked.
 </t>
  </si>
  <si>
    <r>
      <t xml:space="preserve">IT Steering Committee is informed of all application changes.
</t>
    </r>
    <r>
      <rPr>
        <b/>
        <sz val="10"/>
        <color theme="1"/>
        <rFont val="Calibri"/>
        <family val="2"/>
        <scheme val="minor"/>
      </rPr>
      <t xml:space="preserve"> </t>
    </r>
  </si>
  <si>
    <r>
      <t xml:space="preserve">The prior version of the application is re-activated in the event that the updated application exhibits adverse effects to the processing environment.
</t>
    </r>
    <r>
      <rPr>
        <b/>
        <sz val="10"/>
        <color theme="1"/>
        <rFont val="Calibri"/>
        <family val="2"/>
        <scheme val="minor"/>
      </rPr>
      <t/>
    </r>
  </si>
  <si>
    <r>
      <t xml:space="preserve">All users of the application (stakeholders) are informed of the change prior to implementation.
</t>
    </r>
    <r>
      <rPr>
        <b/>
        <sz val="10"/>
        <color theme="1"/>
        <rFont val="Calibri"/>
        <family val="2"/>
        <scheme val="minor"/>
      </rPr>
      <t xml:space="preserve">
</t>
    </r>
  </si>
  <si>
    <t>2021 New Control Wording</t>
  </si>
  <si>
    <r>
      <t xml:space="preserve">A change to a technology asset may not be appropriate, because it has not been communicated so that the asset stakeholders can help assess the potential risks to the Bank operations. This may result in adverse operational effects to the Bank. </t>
    </r>
    <r>
      <rPr>
        <b/>
        <sz val="10"/>
        <color rgb="FFFF0000"/>
        <rFont val="Calibri"/>
        <family val="2"/>
        <scheme val="minor"/>
      </rPr>
      <t xml:space="preserve">(proposed new risk statement) </t>
    </r>
  </si>
  <si>
    <r>
      <rPr>
        <strike/>
        <sz val="10"/>
        <color theme="1"/>
        <rFont val="Calibri"/>
        <family val="2"/>
        <scheme val="minor"/>
      </rPr>
      <t xml:space="preserve"> </t>
    </r>
    <r>
      <rPr>
        <b/>
        <sz val="10"/>
        <color theme="1"/>
        <rFont val="Calibri"/>
        <family val="2"/>
        <scheme val="minor"/>
      </rPr>
      <t>Change Categorization</t>
    </r>
    <r>
      <rPr>
        <sz val="10"/>
        <color theme="1"/>
        <rFont val="Calibri"/>
        <family val="2"/>
        <scheme val="minor"/>
      </rPr>
      <t xml:space="preserve">
Proposed changes to a technology asset (infrastructure, application, etc.) at the Bank are categorized as: standard, normal and emergency.  They are evaluated by the designated owner of that asset to determine the applicability of the change
</t>
    </r>
    <r>
      <rPr>
        <b/>
        <sz val="10"/>
        <color rgb="FFFF0000"/>
        <rFont val="Calibri"/>
        <family val="2"/>
        <scheme val="minor"/>
      </rPr>
      <t>(Control wording updated in 2021)</t>
    </r>
  </si>
  <si>
    <r>
      <t>The potential risks related to the change to a technology asset may not be inadequately assessed, because the asset owner has incorrectly categorized the change. This may result in adverse operational effects to the Bank.</t>
    </r>
    <r>
      <rPr>
        <b/>
        <sz val="10"/>
        <color rgb="FFFF0000"/>
        <rFont val="Calibri"/>
        <family val="2"/>
        <scheme val="minor"/>
      </rPr>
      <t xml:space="preserve"> (proposed new risk statement) </t>
    </r>
  </si>
  <si>
    <r>
      <t xml:space="preserve">An unauthorized change may be made to the Bank's operating environment, because the Bank's Change Management Policy and Procedures are inadequately enforced. This may result in negative operational performance, as well as adverse regulatory and financial impacts to the Bank
</t>
    </r>
    <r>
      <rPr>
        <b/>
        <sz val="10"/>
        <color rgb="FFFF0000"/>
        <rFont val="Calibri"/>
        <family val="2"/>
        <scheme val="minor"/>
      </rPr>
      <t>(proposed new risk statement)</t>
    </r>
    <r>
      <rPr>
        <sz val="10"/>
        <color theme="1"/>
        <rFont val="Calibri"/>
        <family val="2"/>
        <scheme val="minor"/>
      </rPr>
      <t xml:space="preserve"> </t>
    </r>
  </si>
  <si>
    <r>
      <t xml:space="preserve">A change to a technology asset may not be appropriate, because it has not been approved before the deployment of the change by the appropriate authority. This may result in adverse operational effects to the Bank. </t>
    </r>
    <r>
      <rPr>
        <b/>
        <sz val="10"/>
        <color rgb="FFFF0000"/>
        <rFont val="Calibri"/>
        <family val="2"/>
        <scheme val="minor"/>
      </rPr>
      <t xml:space="preserve">(proposed new risk statement) </t>
    </r>
  </si>
  <si>
    <r>
      <t>A change to a technology asset may not be appropriate, because the risks related to the change have not been evaluated from the perspectives of both business and technology.  This may result in adverse operational effects to the Bank.</t>
    </r>
    <r>
      <rPr>
        <b/>
        <sz val="10"/>
        <color rgb="FFFF0000"/>
        <rFont val="Calibri"/>
        <family val="2"/>
        <scheme val="minor"/>
      </rPr>
      <t xml:space="preserve"> (proposed new risk statement) </t>
    </r>
  </si>
  <si>
    <t>Updated Wording Key Risks</t>
  </si>
  <si>
    <r>
      <rPr>
        <b/>
        <sz val="10"/>
        <color theme="4" tint="-0.249977111117893"/>
        <rFont val="Calibri"/>
        <family val="2"/>
        <scheme val="minor"/>
      </rPr>
      <t xml:space="preserve">
2021 Updates/Observations</t>
    </r>
    <r>
      <rPr>
        <sz val="10"/>
        <color theme="1"/>
        <rFont val="Calibri"/>
        <family val="2"/>
        <scheme val="minor"/>
      </rPr>
      <t xml:space="preserve">
The Policy recognizes that "pre-planned end-user testing is vital to ensure functional and non-functional requirements, though the level of testing might vary depending on the type of change." </t>
    </r>
    <r>
      <rPr>
        <b/>
        <sz val="10"/>
        <color theme="1"/>
        <rFont val="Calibri"/>
        <family val="2"/>
        <scheme val="minor"/>
      </rPr>
      <t>However</t>
    </r>
    <r>
      <rPr>
        <sz val="10"/>
        <color theme="1"/>
        <rFont val="Calibri"/>
        <family val="2"/>
        <scheme val="minor"/>
      </rPr>
      <t xml:space="preserve">, 
The Policy/Procedures did not clarify the following: 
- The circumstances for which a UAT is required, 
- The roles and responsibilities, 
- The set up of the testing environment (separated or not separated from production), and 
- The minimum requirements for deliverables/documentation. 
</t>
    </r>
    <r>
      <rPr>
        <b/>
        <sz val="10"/>
        <color theme="4" tint="-0.249977111117893"/>
        <rFont val="Calibri"/>
        <family val="2"/>
        <scheme val="minor"/>
      </rPr>
      <t>2021  - Recommendations for enhancements:</t>
    </r>
    <r>
      <rPr>
        <sz val="10"/>
        <color rgb="FFFF0000"/>
        <rFont val="Calibri"/>
        <family val="2"/>
        <scheme val="minor"/>
      </rPr>
      <t xml:space="preserve">
</t>
    </r>
    <r>
      <rPr>
        <b/>
        <sz val="10"/>
        <rFont val="Calibri"/>
        <family val="2"/>
        <scheme val="minor"/>
      </rPr>
      <t>Require change tickets to clearly indicate/document whether pre-implementation testing has been done OR the rationale for not performing pre-implementation testing (e.g., testing not possible, because inability to create test environment that appropriately replicates the production environment). 
In addition, the Policy and Procedures  Details to include</t>
    </r>
    <r>
      <rPr>
        <sz val="10"/>
        <color rgb="FFFF0000"/>
        <rFont val="Calibri"/>
        <family val="2"/>
        <scheme val="minor"/>
      </rPr>
      <t>:</t>
    </r>
    <r>
      <rPr>
        <sz val="10"/>
        <color theme="1"/>
        <rFont val="Calibri"/>
        <family val="2"/>
        <scheme val="minor"/>
      </rPr>
      <t xml:space="preserve">
1)  Requirements for user acceptance testing.  
2) Should define the roles and responsibilities throughout the UAT
3) Should clarify the circumstances that require a testing environment separated from production
4) Should detail the UAT deliverables 
5) The SNOW ticket should record the test results (or rationale for the absence of testing).
6) If a testing cannot be perform - the SNOW ticket should record what steps or processes were taken to ensure that change will work correctly.</t>
    </r>
  </si>
  <si>
    <r>
      <rPr>
        <b/>
        <sz val="10"/>
        <color rgb="FF0070C0"/>
        <rFont val="Calibri"/>
        <family val="2"/>
        <scheme val="minor"/>
      </rPr>
      <t>2021 Updates/Observations</t>
    </r>
    <r>
      <rPr>
        <sz val="10"/>
        <color theme="1"/>
        <rFont val="Calibri"/>
        <family val="2"/>
        <scheme val="minor"/>
      </rPr>
      <t xml:space="preserve">
 A Change Approval Board has been developed to review and approve all changes controlled by IT. The business units will be urged to work through this CAB to maintain an uniform standard. 
</t>
    </r>
    <r>
      <rPr>
        <b/>
        <sz val="10"/>
        <color rgb="FFFF0000"/>
        <rFont val="Calibri"/>
        <family val="2"/>
        <scheme val="minor"/>
      </rPr>
      <t/>
    </r>
  </si>
  <si>
    <r>
      <rPr>
        <b/>
        <sz val="10"/>
        <color rgb="FF0070C0"/>
        <rFont val="Calibri"/>
        <family val="2"/>
        <scheme val="minor"/>
      </rPr>
      <t>2021 Updates/Observations</t>
    </r>
    <r>
      <rPr>
        <sz val="10"/>
        <color theme="1"/>
        <rFont val="Calibri"/>
        <family val="2"/>
        <scheme val="minor"/>
      </rPr>
      <t xml:space="preserve">
1. The Policy and Procedures should clarify the role of closing a change ticket.
2. The SNOW change ticket should record the manager who closes a change ticket.</t>
    </r>
  </si>
  <si>
    <r>
      <t xml:space="preserve">A Change Approval Board has been developed to review and approve all changes controlled by IT. The business units will be urged to work through this CAB to maintain an uniform standard.
</t>
    </r>
    <r>
      <rPr>
        <b/>
        <sz val="10"/>
        <color rgb="FF0070C0"/>
        <rFont val="Calibri"/>
        <family val="2"/>
        <scheme val="minor"/>
      </rPr>
      <t>2021 Updates/Observations</t>
    </r>
    <r>
      <rPr>
        <sz val="10"/>
        <color theme="1"/>
        <rFont val="Calibri"/>
        <family val="2"/>
        <scheme val="minor"/>
      </rPr>
      <t xml:space="preserve">
Confirmed that a CAB meeting is now reviewing twice a week all changes pertaining to infrastructure.  MISER and FCC application support team have developed their own change management procedures that addressed the Bank's change management policy</t>
    </r>
  </si>
  <si>
    <t xml:space="preserve">Aggr. Residual Rating </t>
  </si>
  <si>
    <t>Risk Rating</t>
  </si>
  <si>
    <t>Count Inherent Risk</t>
  </si>
  <si>
    <t>Count Control Rating</t>
  </si>
  <si>
    <t>Count Residual Risk</t>
  </si>
  <si>
    <t>Aggregate</t>
  </si>
  <si>
    <t>Inherent Risk Trending</t>
  </si>
  <si>
    <t>Deprecated</t>
  </si>
  <si>
    <t>2022-21</t>
  </si>
  <si>
    <t>[A] Page 7, Chapter III, Section 3.a. Regardless of the source, all Changes, with the exception of those initiated by 3rd party service providers (vendors), are required to flow through the Technology Change Management Process.</t>
  </si>
  <si>
    <t>[A] Page 7, Chapter III, Section 3.a. When such 3rd party Changes are planned to impact the Bank’s self-managed assets, such Changes are required to adhere to the Technology Change Management Policy.</t>
  </si>
  <si>
    <t>[A] Page 8, Chapter III, Section 3.b "Record". All Changes, regardless of the type, must be recorded (documented) in the Apple Bank change management platform so that the appropriate stakeholders can understand the reason for and priority of a change.</t>
  </si>
  <si>
    <t>[A] Page 8, Chapter III, Section 3.b "Plan". Standard changes might not require much planning, but stakeholder communication and resource planning will still be required.</t>
  </si>
  <si>
    <t>[A] Page 8, Chapter III, Section 3.b "Plan", "Change Types". All Changes must be assigned a change type. AFH identifies three types: standard, normal and emergency.</t>
  </si>
  <si>
    <t>[A] Page 8, Chapter III, Section 3.b "Plan", "Change Types". (Standard change definition)  Routine, no- to low-risk, pre-authorized, well understood and fully documented, and can be implemented without needing additional authorization.</t>
  </si>
  <si>
    <t>[A] Page 8, Chapter III, Section 3.b "Plan", "Change Types". (Standard change) Require a risk assessment and authorization by CAB only during creation, or modification due to business change or occurrence of an incident.</t>
  </si>
  <si>
    <t>[A] Page 9, Chapter III, Section 3.b "Plan", "Change Types". (Normal change definition) A change that needs to be scheduled, assessed and authorized by the CAB following a standard process… Further categorized as High, Medium or Low significance, depending on the level of risk involved.</t>
  </si>
  <si>
    <t>[A] Page 9, Chapter III, Section 3.b "Plan", "Change Types". (Emergency change definition) A change that must be implemented as soon as possible, e.g. to resolve an outage/incident or implement a security patch with potential impact to the production environment. The process for assessment and authorization is expedited to ensure quick implementation. Assessed and authorized by the ECAB.  Requires CTO [or an appointed delegate] approval at a minimum</t>
  </si>
  <si>
    <t xml:space="preserve">[A] Page 10, Chapter III, Section 3.b "Approve". Formal authorization/approval is required for all technology changes being made by the Bank and managed by IT. Where changes could significantly impact business operations, the highest level of approval is required. Changes impacting information/system security require CISO approval. Technology Changes should be approved by the CAB. Approval details must be recorded (i.e., documented) for both accountability and compliance requirements. An emergency change will still require authorization, but this would be done by a separate authority, the ECAB, in order to expedite the approval process. If approved Changes cannot be completed within the scheduled implementation window, Changes must go back to CAB as a new request for approval. </t>
  </si>
  <si>
    <t>[A] Page 10, Chapter III, Section 3.b "Approve". The CAB Charter will define the CAB membership and necessary approval levels.</t>
  </si>
  <si>
    <t>[A] Page 10, Chapter III, Section 3.b "Execute". For changes with high business impact, communication must include stakeholders from Business Continuity/Disaster Recovery department to ensure resiliency plans are adequately updated.</t>
  </si>
  <si>
    <t>[A] Page 10, Chapter III, Section 3.b "Execute". Changes to application servers and network devices require an appropriate level of internal and/or external scans (i.e., security configuration, vulnerability and/or penetration testing, as appropriate), considering a risk-based approach, to be performed after the change, as soon as practicable.</t>
  </si>
  <si>
    <t xml:space="preserve">[A] Page 11, Chapter III, Section 3.b "Execute". If a change goes wrong, the back-out plan must be activated. </t>
  </si>
  <si>
    <t xml:space="preserve">[A] Page 11, Chapter III, Section 3.b "Review". A project status or closeout meeting can also be used to provide a platform for review of changes, but must include the relevant CAB stakeholders. </t>
  </si>
  <si>
    <t xml:space="preserve">[A] Page 11, Chapter III, Section 3.b "Reporting". All emergency changes must be provided to the TOPC on a monthly basis. </t>
  </si>
  <si>
    <t>Mandatory?</t>
  </si>
  <si>
    <t>Yes</t>
  </si>
  <si>
    <t xml:space="preserve">[A] Page 4, Chapter II, " Change Owner / Assignee / Implementer". The Change Owner would also document the process across the request life cycle. </t>
  </si>
  <si>
    <t>[A] Page 4, Chapter II, "Change Authority". Appropriate Segregation of Duties must exist between a Change Requestor and the Change Authority</t>
  </si>
  <si>
    <t xml:space="preserve">[A] Page 6, Chapter II, "Request for Change". The request must be approved by the appropriate Change Authority. Each requested change is categorized as either a “Standard Change”, a “Normal Change”, or an “Emergency Change.” </t>
  </si>
  <si>
    <t>[A] Page 7, Chapter III, Section 3.a. Vendors should have their own change management process.</t>
  </si>
  <si>
    <t>[A] Page 8, Chapter III, Section 3.b "Plan". If external third parties are involved, contracts should outline the requirements for communications plans and procedures—as applicable—to include change authorization/approvals, implementation coordination and scheduling.</t>
  </si>
  <si>
    <t>[A] Page 10, Chapter III, Section 3.b "Approve". Technology Changes should be approved by the CAB. Some changes may come to the CAB pre- approved by a higher-level authority such as the NPIC, TOPC or management-defined committees</t>
  </si>
  <si>
    <t>[A] Page 10, Chapter III, Section 3.b "Execute". Back-out plan testing should be performed for high-risk changes to the extent feasible prior to moving such changes to production.</t>
  </si>
  <si>
    <t>[A] Page 10, Chapter III, Section 3.b "Execute". Post-implementation testing should be performed by the stakeholders, as dictated by the risk level of the change, and should be documented in the Change Management Process (though exceptions can be made for Emergency Changes)</t>
  </si>
  <si>
    <t>[A] Page 11, Chapter III, Section 3.b "Execute". If a change fails and results in an outage, and incident should be entered into the system for tracking purposes.</t>
  </si>
  <si>
    <t>[A] Page 11, Chapter III, Section 3.b "Review". After a change is executed, a post-evaluation review should be conducted, as appropriate, to determine whether the change was successful. The review should confirm that the change met the original objectives that were recorded and approved; ensure stakeholders and end-users are satisfied with the outcome; verify no major or unexpected side effects resulted; and, consider root causes and corrective and preventative actions, in cases when a change failed. Where the CAB is involved, a post-implementation review should take place during a follow-up meeting as a part of the closure.</t>
  </si>
  <si>
    <t>[A] Page 11, Chapter III, Section 3.b "Review". The final closure of the change ticket should be performed by someone other than the Change Implementer, preferably a manager or their delegate.</t>
  </si>
  <si>
    <t>Change Control ID</t>
  </si>
  <si>
    <t>[A] Page 4, Chapter II, "Change Authority". The correct Change Authority must be assigned to each type of change to ensure that changes are both efficient and effective. ["Emergency" (CTO), "Normal", "Standard" (CAB)]</t>
  </si>
  <si>
    <t>IT-CHG-C5 "Change Request Approval"</t>
  </si>
  <si>
    <t>Proposed changes to a technology asset (infrastructure, application, etc.) are approved by the designated owner of the asset before the changes are deployed to production</t>
  </si>
  <si>
    <t>IT-CHG-C3 "Change Request documentation"</t>
  </si>
  <si>
    <t>IT-CHG-C10 "Change Communication"</t>
  </si>
  <si>
    <t>IT-CHG-C8 "Post-Implementaion Review"</t>
  </si>
  <si>
    <t>IT-CHG-C13 "Change back-out"</t>
  </si>
  <si>
    <t>IT-CHG-C12 "Change Report"</t>
  </si>
  <si>
    <t>IT-CHG-C9 "User Acceptance Testing"</t>
  </si>
  <si>
    <t xml:space="preserve">2021 Control Description </t>
  </si>
  <si>
    <t>Requests of changes to a technology asset (infrastructure, application, etc.) are documented in accordance with the Change Management policy and procedures</t>
  </si>
  <si>
    <t>IT-CHG-C7 "Change Request evaluation"</t>
  </si>
  <si>
    <t xml:space="preserve">[A] Page 6, Chapter II, "Request for Change". Each requested change is categorized as either a “Standard Change”, a “Normal Change”, or an “Emergency Change.” </t>
  </si>
  <si>
    <t>IT-CHG-C4 "Change Categorization"</t>
  </si>
  <si>
    <t>Proposed changes to a technology asset (infrastructure, application, etc.) at the Bank are categorized as: standard, normal and emergency.  They are evaluated by the designated owner of that asset to determine the applicability of the change</t>
  </si>
  <si>
    <t>Proposed changes to a technology asset (infrastructure, application, etc.) are assessed by both Technology and Business to determine whether the changes can negatively impact the business operations and whether the changes are compatible to the Bank's technology infrastructure.  In addition, changes to a technology asset with direct impact to a business function are reviewed by the designated owner of the business function when applicable.  Evidence of this process is attached to the change ticket</t>
  </si>
  <si>
    <t>Independent review of a change to a technology asset (infrastructure, application, etc.) is performed to determine if all stakeholders are involved in the decision making and testing of the change.</t>
  </si>
  <si>
    <t>User acceptance testing is performed to ensure that the stakeholders are comfortable with both the changes and risks.</t>
  </si>
  <si>
    <t>Stakeholders to the technology asset (infrastructure, application, etc.) are informed of the change prior to implementation.</t>
  </si>
  <si>
    <t xml:space="preserve">All normal and emergency changes of high-significance are reported to the Technology Operations Planning Committee ("TOPC") on a monthly basis. Changes related to New Products and Initiatives Committee ("NPIC") activities are reported to the NPIC </t>
  </si>
  <si>
    <t>A back-out option exists so that the production environment can be reverted to its stabile conditions prior to changes, should the changes exhibit adverse effects to the processing environment.</t>
  </si>
  <si>
    <t xml:space="preserve">[B] Page 6, Chapter III, "Engaging IT Operations": Lines of Business (LOB) will engage IT Operations when implementing and /or third party changes affecting/impacting Apple Bank infrastructure are required.  LOB will communicate that engagement with IT Operations through a Service Request Ticket in ServiceNow and/or completing a change request when applicable. 
After receiving the Service Request the assigned team would open a change request on behalf of the LOB.  To be included in the change request is the service request/incident ticket# in the description field along with the change description.  "Requested by" will be the individual who submitted the request (incident or SR) “Assigned to" will be the individual that will implement the change request
 </t>
  </si>
  <si>
    <t>[B] Page 6, Chapter III, "CAB Meeting": The meeting begins with post implementation review that passed their planned end dates since the last CAB meeting. Status of these change requests are recorded and logged into the CAB minutes.</t>
  </si>
  <si>
    <t>[B] Page 7, Chapter III, "CAB Meeting": Next is the review of new change requests. New requests are presented to the CAB.  Each requestor and/or implementer will present their change (Group Manager can present on behalf of) at this time, the CAB members in attendance have the opportunity to ask questions, validate the need for the change, challenge / opine on the efficacy of security controls, and any testing and communication. Each change request is approved and scheduled in ServiceNow, canceled, or not approved and rescheduled for another CAB meeting.</t>
  </si>
  <si>
    <t>[B] Page 7, Chapter III, "Eligibility for CAB": All required change request fields are completed. *Indicates required field. A planned start date no sooner than 5 full Calendar days from the date the change is submitted.  All applicable approvals for normal changes are completed including the name of the post implementation test and in the authorized state. *Verbal requests and authorizations are not acceptable. If any documentation is needed for implementation, that should be attached to the change form, including scripts, NCR Form, communications and/or additional instructions.  Verify additional resources are aware of their role in the change request. 
A normal change request must be completed by 3:00pm the day before the CAB meeting.
Change requests with less than 5 calendar days lead time with an immediate need to be implemented, are considered Emergency Change Requests. These request will follow the Emergency Change process described below, Emergency Change Requests.
The CAB will only accept Normal change requests in an authorized state. It is the responsibility of the Change Requestor/Implementer to facilitate communications with any affected lines of business. That could include sending an IT Communication and/or inviting stakeholders to the CAB meeting.</t>
  </si>
  <si>
    <t>[B] Page 7, Chapter III, "ECAB Meeting": On-demand meeting of the Emergency Change Advisory Board.   An emergency change request is created and the Change Manager is contacted and assesses the change to ensure it meets the criteria of An Emergency Change. This includes but not limited to, security risks, regulatory requirements, resolve or mitigate an outage that is impacting the bank Or causing reputational or user impact or a required business need to run the bank. If the change meets the criteria, a meeting will be coordinated and the requestor or implementer will present to the ECAB. All emergency changes require the attendance and approval of the CTO or authorized delegate</t>
  </si>
  <si>
    <t>[B] Page 7, Chapter III, "Standard Changes": Standard changes are pre-approved, low risk changes with a proven history of success. The standard change catalog within ServiceNow contains the changes that have been approved as standard changes.  A standard change is created by using a standard change template from the standard change catalog.  You must implement exactly as written in the template.  If you are not, you cannot use the template and should submit a Normal Change.  Like Normal Changes, Standard Changes have planned start and end dates.  
The standard change will be submitted prior to the planned start date and must end by the planned end date.  If a Standard Change is suspected of causing an incident, the related standard change template will be deactivated until the RCA is conducted.</t>
  </si>
  <si>
    <t>[B] Page 8, Chapter III, "Standard Change Proposals": To request a new Standard Change, you will submit a Standard Change proposal.  New Standard Change Proposals will be reviewed in a meeting, led by Change Management, with the requester and InfoSec. Once approved, it will be scheduled for CAB for final approval.  To be eligible for a standard change, the change must meet the following criteria:
1. Low risk per the risk assessment outlined in the Technology Change Management Policy.
2. Routine\Business as Usual (BAU) work.
3. Repeatable with predefined &amp; specific implementation steps
4. Change Management will verify at least 3-successful normal changes
5. Change window should not be longer than 2 days.
6. Must be requested\submitted by the group that would implement the change</t>
  </si>
  <si>
    <t>2022 New Process Wording</t>
  </si>
  <si>
    <t>2022 New Risk Wording</t>
  </si>
  <si>
    <t xml:space="preserve">An unauthorized change to the Bank's operating environment may not be identified timely and appropriately, due to ineffective monitoring.  This may result in adverse operational effects to the Bank. </t>
  </si>
  <si>
    <t xml:space="preserve">A change that contains errors cannot be reverted, because there is no back-out plan. This may result in adverse operational effects to the Bank. </t>
  </si>
  <si>
    <t xml:space="preserve">A change may not be appropriate to the Bank, because it has not been reported to the Bank's senior management. This may result in adverse operational effects to the Bank. </t>
  </si>
  <si>
    <r>
      <t>Investigation of a change to a technology asset may not be possible, because the change is not properly logged and tracked.  This may hamper the effort to recover and restore from disruption, leading to potentially adverse operational effects to the Bank.</t>
    </r>
    <r>
      <rPr>
        <b/>
        <sz val="10"/>
        <color rgb="FFFF0000"/>
        <rFont val="Calibri"/>
        <family val="2"/>
        <scheme val="minor"/>
      </rPr>
      <t xml:space="preserve"> </t>
    </r>
  </si>
  <si>
    <r>
      <t xml:space="preserve">An unauthorized change may be made to the Bank's operating environment, because the Bank's Change Management Policy and Procedures are inadequately enforced. This may result in negative operational performance, as well as adverse regulatory and financial impacts to the Bank
</t>
    </r>
    <r>
      <rPr>
        <b/>
        <sz val="10"/>
        <color rgb="FFFF0000"/>
        <rFont val="Calibri"/>
        <family val="2"/>
        <scheme val="minor"/>
      </rPr>
      <t/>
    </r>
  </si>
  <si>
    <r>
      <t>The potential risks related to the change to a technology asset may not be inadequately assessed, because the asset owner has incorrectly categorized the change. This may result in adverse operational effects to the Bank.</t>
    </r>
    <r>
      <rPr>
        <b/>
        <sz val="10"/>
        <color rgb="FFFF0000"/>
        <rFont val="Calibri"/>
        <family val="2"/>
        <scheme val="minor"/>
      </rPr>
      <t xml:space="preserve"> </t>
    </r>
  </si>
  <si>
    <t>A change to a technology asset may not be appropriate, because it has not been approved before the deployment of the change by the appropriate authority. This may result in adverse operational effects to the Bank</t>
  </si>
  <si>
    <r>
      <t>A change to a technology asset may not be appropriate, because the risks related to the change have not been evaluated from the perspectives of both business and technology.  This may result in adverse operational effects to the Bank.</t>
    </r>
    <r>
      <rPr>
        <b/>
        <sz val="10"/>
        <color rgb="FFFF0000"/>
        <rFont val="Calibri"/>
        <family val="2"/>
        <scheme val="minor"/>
      </rPr>
      <t xml:space="preserve"> </t>
    </r>
  </si>
  <si>
    <t xml:space="preserve">Key operational areas that are affected by a change may not be tested, because the changes have not been subject to independent review. This may result in adverse operational effects to the Bank.  </t>
  </si>
  <si>
    <t xml:space="preserve">Key operational areas that are affected by a change may not be tested, because the changes have not been subject to an user acceptance test. This may result in adverse operational effects to the Bank. </t>
  </si>
  <si>
    <t xml:space="preserve">A change to a technology asset may not be appropriate, because it has not been communicated so that the asset stakeholders can help assess the potential risks to the Bank operations. This may result in adverse operational effects to the Bank. </t>
  </si>
  <si>
    <r>
      <rPr>
        <b/>
        <sz val="10"/>
        <color theme="1"/>
        <rFont val="Calibri"/>
        <family val="2"/>
        <scheme val="minor"/>
      </rPr>
      <t xml:space="preserve">Change Request
</t>
    </r>
    <r>
      <rPr>
        <sz val="10"/>
        <color theme="1"/>
        <rFont val="Calibri"/>
        <family val="2"/>
        <scheme val="minor"/>
      </rPr>
      <t xml:space="preserve">
Changes to technology assets must have a change requestor, who possesses critical domain knowledge related to that request.  The change requestor submits the change request, ensures that the request meets the requirements of the Change Management policy and that the request is reviewed by the appropriate manager(s), if applicable.  Changes to a business application must be requested by or in agreement with the business owner of that business application.</t>
    </r>
  </si>
  <si>
    <r>
      <rPr>
        <b/>
        <sz val="10"/>
        <color theme="1"/>
        <rFont val="Calibri"/>
        <family val="2"/>
        <scheme val="minor"/>
      </rPr>
      <t>Change Policy and Procedures</t>
    </r>
    <r>
      <rPr>
        <sz val="10"/>
        <color theme="1"/>
        <rFont val="Calibri"/>
        <family val="2"/>
        <scheme val="minor"/>
      </rPr>
      <t xml:space="preserve">
Policy and procedures are in place to control the change management process for Bank-wide technology assets</t>
    </r>
  </si>
  <si>
    <r>
      <rPr>
        <b/>
        <sz val="10"/>
        <color theme="1"/>
        <rFont val="Calibri"/>
        <family val="2"/>
        <scheme val="minor"/>
      </rPr>
      <t>Change Request Documentation</t>
    </r>
    <r>
      <rPr>
        <sz val="10"/>
        <color theme="1"/>
        <rFont val="Calibri"/>
        <family val="2"/>
        <scheme val="minor"/>
      </rPr>
      <t xml:space="preserve">
Requests of changes to a technology asset (infrastructure, application, etc.) are documented in accordance with the Change Management policy and procedures</t>
    </r>
  </si>
  <si>
    <r>
      <rPr>
        <strike/>
        <sz val="10"/>
        <color theme="1"/>
        <rFont val="Calibri"/>
        <family val="2"/>
        <scheme val="minor"/>
      </rPr>
      <t xml:space="preserve"> </t>
    </r>
    <r>
      <rPr>
        <b/>
        <sz val="10"/>
        <color theme="1"/>
        <rFont val="Calibri"/>
        <family val="2"/>
        <scheme val="minor"/>
      </rPr>
      <t>Change Categorization</t>
    </r>
    <r>
      <rPr>
        <sz val="10"/>
        <color theme="1"/>
        <rFont val="Calibri"/>
        <family val="2"/>
        <scheme val="minor"/>
      </rPr>
      <t xml:space="preserve">
Proposed changes to a technology asset (infrastructure, application, etc.) at the Bank are categorized as: standard, normal and emergency.  They are evaluated by the designated owner of that asset to determine the applicability of the change</t>
    </r>
  </si>
  <si>
    <r>
      <rPr>
        <b/>
        <sz val="10"/>
        <color theme="1"/>
        <rFont val="Calibri"/>
        <family val="2"/>
        <scheme val="minor"/>
      </rPr>
      <t>Change Request Approval</t>
    </r>
    <r>
      <rPr>
        <sz val="10"/>
        <color theme="1"/>
        <rFont val="Calibri"/>
        <family val="2"/>
        <scheme val="minor"/>
      </rPr>
      <t xml:space="preserve">
Proposed changes to a technology asset (infrastructure, application, etc.) are approved by the designated owner of the asset before the changes are deployed to production.</t>
    </r>
  </si>
  <si>
    <r>
      <rPr>
        <b/>
        <sz val="10"/>
        <color theme="1"/>
        <rFont val="Calibri"/>
        <family val="2"/>
        <scheme val="minor"/>
      </rPr>
      <t>Independent Post-Implementation Review</t>
    </r>
    <r>
      <rPr>
        <sz val="10"/>
        <color theme="1"/>
        <rFont val="Calibri"/>
        <family val="2"/>
        <scheme val="minor"/>
      </rPr>
      <t xml:space="preserve">
Independent review of a change to a technology asset (infrastructure, application, etc.) is performed to determine if all stakeholders are involved in the decision making and testing of the change.</t>
    </r>
  </si>
  <si>
    <r>
      <rPr>
        <b/>
        <sz val="10"/>
        <color theme="1"/>
        <rFont val="Calibri"/>
        <family val="2"/>
        <scheme val="minor"/>
      </rPr>
      <t xml:space="preserve"> User Acceptance Test (UAT)</t>
    </r>
    <r>
      <rPr>
        <sz val="10"/>
        <color theme="1"/>
        <rFont val="Calibri"/>
        <family val="2"/>
        <scheme val="minor"/>
      </rPr>
      <t xml:space="preserve">
User acceptance testing is performed to ensure that the stakeholders are comfortable with both the changes and risks.</t>
    </r>
  </si>
  <si>
    <r>
      <rPr>
        <b/>
        <sz val="10"/>
        <color theme="1"/>
        <rFont val="Calibri"/>
        <family val="2"/>
        <scheme val="minor"/>
      </rPr>
      <t>Change Communication</t>
    </r>
    <r>
      <rPr>
        <sz val="10"/>
        <color theme="1"/>
        <rFont val="Calibri"/>
        <family val="2"/>
        <scheme val="minor"/>
      </rPr>
      <t xml:space="preserve">
Stakeholders to the technology asset (infrastructure, application, etc.) are informed of the change prior to implementation</t>
    </r>
  </si>
  <si>
    <r>
      <rPr>
        <b/>
        <sz val="10"/>
        <color theme="1"/>
        <rFont val="Calibri"/>
        <family val="2"/>
        <scheme val="minor"/>
      </rPr>
      <t xml:space="preserve">Change Logging, Tracking and Closing
</t>
    </r>
    <r>
      <rPr>
        <sz val="10"/>
        <color theme="1"/>
        <rFont val="Calibri"/>
        <family val="2"/>
        <scheme val="minor"/>
      </rPr>
      <t xml:space="preserve">
Changes that are deployed to the production environment are logged and tracked.  The implementation steps are documented when appropriate and the implementation status recorded.  Compliance with the change management policy and procedures is ensured before closing the changes.</t>
    </r>
  </si>
  <si>
    <r>
      <rPr>
        <b/>
        <sz val="10"/>
        <color theme="1"/>
        <rFont val="Calibri"/>
        <family val="2"/>
        <scheme val="minor"/>
      </rPr>
      <t>Change Report</t>
    </r>
    <r>
      <rPr>
        <sz val="10"/>
        <color theme="1"/>
        <rFont val="Calibri"/>
        <family val="2"/>
        <scheme val="minor"/>
      </rPr>
      <t xml:space="preserve">
All normal and emergency changes of high-significance are reported to the Technology Operations Planning Committee ("TOPC") on a monthly basis. Changes related to New Products and Initiatives Committee ("NPIC") activities are reported to the NPIC </t>
    </r>
  </si>
  <si>
    <r>
      <rPr>
        <b/>
        <sz val="10"/>
        <color theme="1"/>
        <rFont val="Calibri"/>
        <family val="2"/>
        <scheme val="minor"/>
      </rPr>
      <t>Change Monitoring</t>
    </r>
    <r>
      <rPr>
        <sz val="10"/>
        <color theme="1"/>
        <rFont val="Calibri"/>
        <family val="2"/>
        <scheme val="minor"/>
      </rPr>
      <t xml:space="preserve">
All key and mission critical technology assets (infrastructure, software, applications, etc.) are monitored for changes. The monitoring result is reviewed frequently to identify unauthorized changes.  Unauthorized changes could be an indication that there is an administrator operating outside of the approved change management process or that there is a breach in the environment.  The unauthorized changes are addressed timely and appropriately.  </t>
    </r>
  </si>
  <si>
    <t>IT_CHG-C6 "Third-Party changes"</t>
  </si>
  <si>
    <t>NEW in 2022</t>
  </si>
  <si>
    <t>New in 2022</t>
  </si>
  <si>
    <t xml:space="preserve">IT-CHG-C6
</t>
  </si>
  <si>
    <r>
      <rPr>
        <b/>
        <sz val="10"/>
        <color theme="1"/>
        <rFont val="Calibri"/>
        <family val="2"/>
        <scheme val="minor"/>
      </rPr>
      <t>Change Evaluation by Business and IT</t>
    </r>
    <r>
      <rPr>
        <sz val="10"/>
        <color theme="1"/>
        <rFont val="Calibri"/>
        <family val="2"/>
        <scheme val="minor"/>
      </rPr>
      <t xml:space="preserve">
Proposed changes to a technology asset (infrastructure, application, etc.) are assessed by both Technology and Business to determine whether the changes can negatively impact the business operations and whether the changes are compatible to the Bank's technology infrastructure.  In addition, changes to a technology asset with direct impact to a business function are reviewed by the designated owner of the business function when applicable.  Evidence of this process is attached to the change ticket</t>
    </r>
  </si>
  <si>
    <r>
      <rPr>
        <b/>
        <sz val="10"/>
        <color rgb="FF00B050"/>
        <rFont val="Calibri"/>
        <family val="2"/>
        <scheme val="minor"/>
      </rPr>
      <t>2021 Findings</t>
    </r>
    <r>
      <rPr>
        <sz val="10"/>
        <color theme="1"/>
        <rFont val="Calibri"/>
        <family val="2"/>
        <scheme val="minor"/>
      </rPr>
      <t>: None</t>
    </r>
  </si>
  <si>
    <r>
      <rPr>
        <b/>
        <sz val="10"/>
        <color theme="1"/>
        <rFont val="Calibri"/>
        <family val="2"/>
        <scheme val="minor"/>
      </rPr>
      <t>Change Policy and Procedures</t>
    </r>
    <r>
      <rPr>
        <sz val="10"/>
        <color theme="1"/>
        <rFont val="Calibri"/>
        <family val="2"/>
        <scheme val="minor"/>
      </rPr>
      <t xml:space="preserve">
A Technology Change Management Policy (the “Policy”) is in place and applies to the development, implementation, management, and monitoring of Technology Change Management at Apple Financial Holdings, Inc. (“AFH”), inclusive of Apple Bank for Savings and its subsidiaries (collectively, “ABS,” “Apple,” or the “Bank”).
A Change Management Procedure is in place with respect to the implementation, management, monitoring, and compliance with the Technology Change Management Policy.</t>
    </r>
  </si>
  <si>
    <r>
      <rPr>
        <b/>
        <sz val="10"/>
        <color theme="1"/>
        <rFont val="Calibri"/>
        <family val="2"/>
        <scheme val="minor"/>
      </rPr>
      <t>Change Request Documentation</t>
    </r>
    <r>
      <rPr>
        <sz val="10"/>
        <color theme="1"/>
        <rFont val="Calibri"/>
        <family val="2"/>
        <scheme val="minor"/>
      </rPr>
      <t xml:space="preserve">
All Changes, regardless of the type, are required to flow through the Technology Change Management Process.  The Change Owner documents the process across the request life cycle, so that changes are recorded (documented) in the Apple Bank change management platform. If a change fails and results in an outage, and incident should be entered into the system for tracking purposes.</t>
    </r>
  </si>
  <si>
    <r>
      <rPr>
        <b/>
        <sz val="10"/>
        <color theme="1"/>
        <rFont val="Calibri"/>
        <family val="2"/>
        <scheme val="minor"/>
      </rPr>
      <t>Change Request Initiation</t>
    </r>
    <r>
      <rPr>
        <sz val="10"/>
        <color theme="1"/>
        <rFont val="Calibri"/>
        <family val="2"/>
        <scheme val="minor"/>
      </rPr>
      <t xml:space="preserve">
The Change Owner (or assignee or implementer) is deemed as the owner of the Change Request throughout the request lifecycle. He/she may also take the role of the Change Requestor and support the process for creating and submitting a Change Request. Appropriate Segregation of Duties exists between a Change Requestor and the Change Authority. </t>
    </r>
  </si>
  <si>
    <r>
      <rPr>
        <b/>
        <sz val="10"/>
        <color theme="1"/>
        <rFont val="Calibri"/>
        <family val="2"/>
        <scheme val="minor"/>
      </rPr>
      <t>Change Planning</t>
    </r>
    <r>
      <rPr>
        <sz val="10"/>
        <color theme="1"/>
        <rFont val="Calibri"/>
        <family val="2"/>
        <scheme val="minor"/>
      </rPr>
      <t xml:space="preserve">
Planning activities include aligning tasks and preparing resources and components; development of back-out plans; and stakeholders engagement and communication.  
Standard changes require at the minimum stakeholder communication and resource planning will still be required. They require a risk assessment and authorization by CAB only during creation, or modification due to business change or occurrence of an incident. 
Emergency changes are assessed and authorized by the ECAB.  They require CTO [or an appointed delegate] approval at a minimum. </t>
    </r>
  </si>
  <si>
    <r>
      <rPr>
        <b/>
        <sz val="10"/>
        <color theme="1"/>
        <rFont val="Calibri"/>
        <family val="2"/>
        <scheme val="minor"/>
      </rPr>
      <t>Change communication</t>
    </r>
    <r>
      <rPr>
        <sz val="10"/>
        <color theme="1"/>
        <rFont val="Calibri"/>
        <family val="2"/>
        <scheme val="minor"/>
      </rPr>
      <t xml:space="preserve">
Stakeholders to the technology asset (infrastructure, application, etc.) are informed of the change prior to implementation.  For changes with high business impact, communication must include stakeholders from Business Continuity/Disaster Recovery department to ensure resiliency plans are adequately updated.</t>
    </r>
  </si>
  <si>
    <r>
      <rPr>
        <b/>
        <sz val="10"/>
        <color theme="1"/>
        <rFont val="Calibri"/>
        <family val="2"/>
        <scheme val="minor"/>
      </rPr>
      <t>Post-Implementation Review</t>
    </r>
    <r>
      <rPr>
        <sz val="10"/>
        <color theme="1"/>
        <rFont val="Calibri"/>
        <family val="2"/>
        <scheme val="minor"/>
      </rPr>
      <t xml:space="preserve">
After a change is executed, a post-evaluation review should be conducted, as appropriate, to determine whether the change was successful. The review should confirm that the change met the original objectives that were recorded and approved; ensure stakeholders and end-users are satisfied with the outcome; verify no major or unexpected side effects resulted; and, consider root causes and corrective and preventative actions, in cases when a change failed. 
Changes to application servers and network devices require an appropriate level of internal and/or external scans (i.e., security configuration, vulnerability and/or penetration testing, as appropriate), considering a risk-based approach, to be performed after the change, as soon as practicable. 
Where the CAB is involved, a post-implementation review should take place during a follow-up meeting as a part of the closure. A project status or closeout meeting can also be used to provide a platform for review of changes, but must include the relevant CAB stakeholders.  
</t>
    </r>
  </si>
  <si>
    <r>
      <rPr>
        <b/>
        <sz val="10"/>
        <color theme="1"/>
        <rFont val="Calibri"/>
        <family val="2"/>
        <scheme val="minor"/>
      </rPr>
      <t>Change report</t>
    </r>
    <r>
      <rPr>
        <sz val="10"/>
        <color theme="1"/>
        <rFont val="Calibri"/>
        <family val="2"/>
        <scheme val="minor"/>
      </rPr>
      <t xml:space="preserve">
All normal of high-significance and all emergency changes  are reported to the Technology Operations Planning Committee ("TOPC") on a monthly basis. 
Changes related to New Products and Initiatives Committee ("NPIC") activities are reported to the NPIC . </t>
    </r>
  </si>
  <si>
    <r>
      <rPr>
        <b/>
        <sz val="10"/>
        <color theme="1"/>
        <rFont val="Calibri"/>
        <family val="2"/>
        <scheme val="minor"/>
      </rPr>
      <t>Change Back-Out</t>
    </r>
    <r>
      <rPr>
        <sz val="10"/>
        <color theme="1"/>
        <rFont val="Calibri"/>
        <family val="2"/>
        <scheme val="minor"/>
      </rPr>
      <t xml:space="preserve">
A back-out option exists so that the production environment can be reverted to its stabile conditions prior to changes, should the changes exhibit adverse effects to the processing environment.</t>
    </r>
  </si>
  <si>
    <r>
      <rPr>
        <b/>
        <sz val="10"/>
        <color theme="1"/>
        <rFont val="Calibri"/>
        <family val="2"/>
        <scheme val="minor"/>
      </rPr>
      <t xml:space="preserve">Change back-out
</t>
    </r>
    <r>
      <rPr>
        <sz val="10"/>
        <color theme="1"/>
        <rFont val="Calibri"/>
        <family val="2"/>
        <scheme val="minor"/>
      </rPr>
      <t xml:space="preserve">
A back-out option should exist so that the production environment can be reverted to its stabile conditions prior to changes, should the changes exhibit adverse effects to the processing environment.
If a change goes wrong, the back-out plan must be activated.</t>
    </r>
  </si>
  <si>
    <r>
      <rPr>
        <b/>
        <sz val="10"/>
        <color theme="1"/>
        <rFont val="Calibri"/>
        <family val="2"/>
        <scheme val="minor"/>
      </rPr>
      <t>Change monitoring</t>
    </r>
    <r>
      <rPr>
        <sz val="10"/>
        <color theme="1"/>
        <rFont val="Calibri"/>
        <family val="2"/>
        <scheme val="minor"/>
      </rPr>
      <t xml:space="preserve">
All key and mission critical technology assets (infrastructure, software, applications, etc.) are monitored for changes. The monitoring result is reviewed frequently to identify unauthorized changes.  Unauthorized changes could be an indication that there is an administrator operating outside of the approved change management process or that there is a breach in the environment.  The unauthorized changes are addressed timely and appropriately.  </t>
    </r>
  </si>
  <si>
    <r>
      <rPr>
        <b/>
        <sz val="10"/>
        <color theme="1"/>
        <rFont val="Calibri"/>
        <family val="2"/>
        <scheme val="minor"/>
      </rPr>
      <t>CAB Meeting</t>
    </r>
    <r>
      <rPr>
        <sz val="10"/>
        <color theme="1"/>
        <rFont val="Calibri"/>
        <family val="2"/>
        <scheme val="minor"/>
      </rPr>
      <t xml:space="preserve">
CAB meetings are hosted, by the Change Manager twice a week unless otherwise communicated. Representatives include the Change Manager* Internal Audit, Senior Management*, IT Operations, Project Management, Information Security*, Chief Technology Officer*, and Lines of Business. * Denotes Voting Members
The CAB  begins with post implementation review of changes with  planned end dates in the past.  Status of these change requests are recorded and logged into the CAB minutes.
Next is the review of new change requests. New requests are presented to the CAB.  Each requestor and/or implementer will present their change (Group Manager can present on behalf of) at this time, the CAB members in attendance have the opportunity to ask questions, validate the need for the change, challenge / opine on the efficacy of security controls, and any testing and communication. Each change request is approved and scheduled in ServiceNow, canceled, or not approved and rescheduled for another CAB meeting.
</t>
    </r>
    <r>
      <rPr>
        <b/>
        <sz val="10"/>
        <color theme="1"/>
        <rFont val="Calibri"/>
        <family val="2"/>
        <scheme val="minor"/>
      </rPr>
      <t xml:space="preserve">
ECAB Meeting</t>
    </r>
    <r>
      <rPr>
        <sz val="10"/>
        <color theme="1"/>
        <rFont val="Calibri"/>
        <family val="2"/>
        <scheme val="minor"/>
      </rPr>
      <t xml:space="preserve">
On-demand meeting of the Emergency Change Advisory Board.   An emergency change request is created and the Change Manager is contacted and assesses the change to ensure it meets the criteria of An Emergency Change. This includes but not limited to, security risks, regulatory requirements, resolve or mitigate an outage that is impacting the bank or causing reputational or user impact or a required business need to run the bank. If the change meets the criteria, a meeting will be coordinated and the requestor or implementer will present to the ECAB. All emergency changes require the attendance and approval of the CTO or authorized delegate
</t>
    </r>
  </si>
  <si>
    <r>
      <rPr>
        <b/>
        <sz val="10"/>
        <color theme="1"/>
        <rFont val="Calibri"/>
        <family val="2"/>
        <scheme val="minor"/>
      </rPr>
      <t>Change Request</t>
    </r>
    <r>
      <rPr>
        <sz val="10"/>
        <color theme="1"/>
        <rFont val="Calibri"/>
        <family val="2"/>
        <scheme val="minor"/>
      </rPr>
      <t xml:space="preserve">
1. Changes can originate from varying sources to include Bank employees; the Service Desk; from regulatory/Audit/self-identified or other issues; directly from 3rd party service providers (vendors); from Enterprise Project Management Office (EPMO); the Board or board committees; or via steering committees or requested by any Lines of Business.
2. Lines of Business (LOB) will engage IT Operations when implementing and /or third party changes affecting/impacting Apple Bank infrastructure are required.  LOB will communicate that engagement with IT Operations through a Service Request Ticket in ServiceNow and/or completing a change request when applicable. 
3. After receiving the Service Request the assigned team would open a change request on behalf of the LOB.  To be included in the change request is the service request/incident ticket in the description field along with the change description.  "Requested by" will be the individual who submitted the request (incident or SR). “Assigned to" will be the individual that will implement the change request.
</t>
    </r>
    <r>
      <rPr>
        <b/>
        <sz val="10"/>
        <color theme="1"/>
        <rFont val="Calibri"/>
        <family val="2"/>
        <scheme val="minor"/>
      </rPr>
      <t>Standard Change Proposals:</t>
    </r>
    <r>
      <rPr>
        <sz val="10"/>
        <color theme="1"/>
        <rFont val="Calibri"/>
        <family val="2"/>
        <scheme val="minor"/>
      </rPr>
      <t xml:space="preserve">
To request a new Standard Change, you will submit a Standard Change proposal.  New Standard Change Proposals will be reviewed in a meeting, led by Change Management, with the requester and InfoSec. Once approved, it will be scheduled for CAB for final approval.  To be eligible for a Standard Change, the change must meet the following criteria:
1. Low risk 
2. Routine\Business as Usual (BAU); work that does not require additional approval. 
3. Repeatable with predefined &amp; specific implementation steps.
4. Proven history of success, at least 3-successful normal changes.
5. Change window should not be longer than 2 days.
6. Proposals must be initiated/proposed by the team that will fulfill the change
</t>
    </r>
  </si>
  <si>
    <t>Risk Description</t>
  </si>
  <si>
    <t>Inherent Risk</t>
  </si>
  <si>
    <t>Risk ID
(2021)</t>
  </si>
  <si>
    <t>Risk ID
(2022)</t>
  </si>
  <si>
    <r>
      <rPr>
        <b/>
        <sz val="10"/>
        <color theme="1"/>
        <rFont val="Calibri"/>
        <family val="2"/>
        <scheme val="minor"/>
      </rPr>
      <t>Inadequate change policy and procedure</t>
    </r>
    <r>
      <rPr>
        <sz val="10"/>
        <color theme="1"/>
        <rFont val="Calibri"/>
        <family val="2"/>
        <scheme val="minor"/>
      </rPr>
      <t xml:space="preserve">
A damaging change may be made to the Bank's operating environment, because the Bank's Change Management Policy and Procedures are inadequately enforced. This may result in negative operational performance,with potentially adverse regulatory and financial impacts to the Bank.</t>
    </r>
  </si>
  <si>
    <r>
      <rPr>
        <b/>
        <sz val="10"/>
        <color theme="1"/>
        <rFont val="Calibri"/>
        <family val="2"/>
        <scheme val="minor"/>
      </rPr>
      <t>Change without request</t>
    </r>
    <r>
      <rPr>
        <sz val="10"/>
        <color theme="1"/>
        <rFont val="Calibri"/>
        <family val="2"/>
        <scheme val="minor"/>
      </rPr>
      <t xml:space="preserve">
An unauthorized change may be made to the Bank's operating environment, because the change is not appropriately requested. This may result in negative operational performance,with potentially adverse regulatory and financial impacts to the Bank.
</t>
    </r>
  </si>
  <si>
    <t>IT-CHG-R13</t>
  </si>
  <si>
    <t>IT-CHG-R14</t>
  </si>
  <si>
    <r>
      <rPr>
        <b/>
        <sz val="10"/>
        <color theme="1"/>
        <rFont val="Calibri"/>
        <family val="2"/>
        <scheme val="minor"/>
      </rPr>
      <t>Inadequate documentation of changes</t>
    </r>
    <r>
      <rPr>
        <sz val="10"/>
        <color theme="1"/>
        <rFont val="Calibri"/>
        <family val="2"/>
        <scheme val="minor"/>
      </rPr>
      <t xml:space="preserve">
A damaging change may be made to the Bank's operating environment, because its documentation is insufficient leading to an inaccurate risk assessment. This may result in negative operational performance,with potentially adverse regulatory and financial impacts to the Bank.</t>
    </r>
  </si>
  <si>
    <r>
      <rPr>
        <b/>
        <sz val="10"/>
        <color theme="1"/>
        <rFont val="Calibri"/>
        <family val="2"/>
        <scheme val="minor"/>
      </rPr>
      <t>Inaccurate categorisation of changes</t>
    </r>
    <r>
      <rPr>
        <sz val="10"/>
        <color theme="1"/>
        <rFont val="Calibri"/>
        <family val="2"/>
        <scheme val="minor"/>
      </rPr>
      <t xml:space="preserve">
A damaging change may be made to the Bank's operating environment, because its categorisation is inaccurate leading to an inappropriate change management. This may result in negative operational performance,with potentially adverse regulatory and financial impacts to the Bank.</t>
    </r>
  </si>
  <si>
    <r>
      <rPr>
        <b/>
        <sz val="10"/>
        <color theme="1"/>
        <rFont val="Calibri"/>
        <family val="2"/>
        <scheme val="minor"/>
      </rPr>
      <t>Unapproved Change</t>
    </r>
    <r>
      <rPr>
        <sz val="10"/>
        <color theme="1"/>
        <rFont val="Calibri"/>
        <family val="2"/>
        <scheme val="minor"/>
      </rPr>
      <t xml:space="preserve">
An unauthorized change may be made to the Bank's operating environment, because the change is not appropriately approved. This may result in negative operational performance,with potentially adverse regulatory and financial impacts to the Bank.</t>
    </r>
  </si>
  <si>
    <r>
      <rPr>
        <b/>
        <sz val="10"/>
        <color theme="1"/>
        <rFont val="Calibri"/>
        <family val="2"/>
        <scheme val="minor"/>
      </rPr>
      <t>Inappropriately managed third-party change</t>
    </r>
    <r>
      <rPr>
        <sz val="10"/>
        <color theme="1"/>
        <rFont val="Calibri"/>
        <family val="2"/>
        <scheme val="minor"/>
      </rPr>
      <t xml:space="preserve">
A damaging third-party change may be made to the Bank's operating environment, because the change is not appropriately managed. This may result in negative operational performance,with potentially adverse regulatory and financial impacts to the Bank.</t>
    </r>
  </si>
  <si>
    <t xml:space="preserve">Very High
</t>
  </si>
  <si>
    <r>
      <rPr>
        <b/>
        <sz val="10"/>
        <color theme="1"/>
        <rFont val="Calibri"/>
        <family val="2"/>
        <scheme val="minor"/>
      </rPr>
      <t>Inadequately planned change</t>
    </r>
    <r>
      <rPr>
        <sz val="10"/>
        <color theme="1"/>
        <rFont val="Calibri"/>
        <family val="2"/>
        <scheme val="minor"/>
      </rPr>
      <t xml:space="preserve">
A damaging third-party change may be made to the Bank's operating environment, because the change is not appropriately planned. This may result in negative operational performance,with potentially adverse regulatory and financial impacts to the Bank.</t>
    </r>
  </si>
  <si>
    <r>
      <rPr>
        <b/>
        <sz val="10"/>
        <color theme="1"/>
        <rFont val="Calibri"/>
        <family val="2"/>
        <scheme val="minor"/>
      </rPr>
      <t>Inadequately post-evaluated change</t>
    </r>
    <r>
      <rPr>
        <sz val="10"/>
        <color theme="1"/>
        <rFont val="Calibri"/>
        <family val="2"/>
        <scheme val="minor"/>
      </rPr>
      <t xml:space="preserve">
A damaging third-party change may be made to the Bank's operating environment, because the change is not appropriately evaluated post-implementation. This may result in negative operational performance,with potentially adverse regulatory and financial impacts to the Bank.</t>
    </r>
  </si>
  <si>
    <r>
      <rPr>
        <b/>
        <sz val="10"/>
        <color theme="1"/>
        <rFont val="Calibri"/>
        <family val="2"/>
        <scheme val="minor"/>
      </rPr>
      <t>Inadequately post-tested change</t>
    </r>
    <r>
      <rPr>
        <sz val="10"/>
        <color theme="1"/>
        <rFont val="Calibri"/>
        <family val="2"/>
        <scheme val="minor"/>
      </rPr>
      <t xml:space="preserve">
A damaging third-party change may be made to the Bank's operating environment, because the change is not appropriately tested post-implementation. This may result in negative operational performance,with potentially adverse regulatory and financial impacts to the Bank.</t>
    </r>
  </si>
  <si>
    <r>
      <rPr>
        <b/>
        <sz val="10"/>
        <color theme="1"/>
        <rFont val="Calibri"/>
        <family val="2"/>
        <scheme val="minor"/>
      </rPr>
      <t>Inappropriately communicated change</t>
    </r>
    <r>
      <rPr>
        <sz val="10"/>
        <color theme="1"/>
        <rFont val="Calibri"/>
        <family val="2"/>
        <scheme val="minor"/>
      </rPr>
      <t xml:space="preserve">
A damaging change may be made to the Bank's operating environment, because the change is not adequately communicated to the change stakeholders. This may result in negative operational performance,with potentially adverse regulatory and financial impacts to the Bank.</t>
    </r>
  </si>
  <si>
    <r>
      <rPr>
        <b/>
        <sz val="10"/>
        <color theme="1"/>
        <rFont val="Calibri"/>
        <family val="2"/>
        <scheme val="minor"/>
      </rPr>
      <t>Inappropriate logging, tracking and closing of change</t>
    </r>
    <r>
      <rPr>
        <sz val="10"/>
        <color theme="1"/>
        <rFont val="Calibri"/>
        <family val="2"/>
        <scheme val="minor"/>
      </rPr>
      <t xml:space="preserve">
A damaging change may be made to the Bank's operating environment, because the change is not adequately logged, tracked and closed. This may result in negative operational performance,with potentially adverse regulatory and financial impacts to the Bank.</t>
    </r>
  </si>
  <si>
    <r>
      <rPr>
        <b/>
        <sz val="10"/>
        <color theme="1"/>
        <rFont val="Calibri"/>
        <family val="2"/>
        <scheme val="minor"/>
      </rPr>
      <t>Untimely report of change</t>
    </r>
    <r>
      <rPr>
        <sz val="10"/>
        <color theme="1"/>
        <rFont val="Calibri"/>
        <family val="2"/>
        <scheme val="minor"/>
      </rPr>
      <t xml:space="preserve">
A change may not be appropriate to the Bank, because it has not been reported to the Bank's senior management. This may result in adverse operational effects to the Bank. </t>
    </r>
  </si>
  <si>
    <r>
      <rPr>
        <b/>
        <sz val="10"/>
        <color theme="1"/>
        <rFont val="Calibri"/>
        <family val="2"/>
        <scheme val="minor"/>
      </rPr>
      <t>Irreversible damaging change</t>
    </r>
    <r>
      <rPr>
        <sz val="10"/>
        <color theme="1"/>
        <rFont val="Calibri"/>
        <family val="2"/>
        <scheme val="minor"/>
      </rPr>
      <t xml:space="preserve">
A change that contains errors cannot be reverted, because there is no back-out plan. This may result in adverse operational effects to the Bank. </t>
    </r>
  </si>
  <si>
    <r>
      <rPr>
        <b/>
        <sz val="10"/>
        <color theme="1"/>
        <rFont val="Calibri"/>
        <family val="2"/>
        <scheme val="minor"/>
      </rPr>
      <t>Inadequately monitored change</t>
    </r>
    <r>
      <rPr>
        <sz val="10"/>
        <color theme="1"/>
        <rFont val="Calibri"/>
        <family val="2"/>
        <scheme val="minor"/>
      </rPr>
      <t xml:space="preserve">
An unauthorized change to the Bank's operating environment may not be identified timely and appropriately, due to ineffective monitoring.  This may result in adverse operational effects to the Bank. </t>
    </r>
  </si>
  <si>
    <t>Control ID (2021)</t>
  </si>
  <si>
    <t>Control ID (2022)</t>
  </si>
  <si>
    <t>Control Objective</t>
  </si>
  <si>
    <t xml:space="preserve">Describe the control objective in detail.
The objective of the control in addressing the corresponding risk.  </t>
  </si>
  <si>
    <r>
      <rPr>
        <b/>
        <sz val="10"/>
        <color theme="1"/>
        <rFont val="Calibri"/>
        <family val="2"/>
        <scheme val="minor"/>
      </rPr>
      <t>Third Party Change Management</t>
    </r>
    <r>
      <rPr>
        <sz val="10"/>
        <color theme="1"/>
        <rFont val="Calibri"/>
        <family val="2"/>
        <scheme val="minor"/>
      </rPr>
      <t xml:space="preserve">
When Third-Party Changes are planned to impact the Bank’s self-managed assets, such changes are required to adhere to the Technology Change Management Policy. If external third parties are involved in such changes, contracts should outline the requirements for communications plans and procedures—as applicable—to include change authorization/approvals, implementation coordination and scheduling. Vendors should have their own change management process.
</t>
    </r>
  </si>
  <si>
    <r>
      <rPr>
        <b/>
        <sz val="10"/>
        <color theme="1"/>
        <rFont val="Calibri"/>
        <family val="2"/>
        <scheme val="minor"/>
      </rPr>
      <t>Deprecated</t>
    </r>
    <r>
      <rPr>
        <sz val="10"/>
        <color theme="1"/>
        <rFont val="Calibri"/>
        <family val="2"/>
        <scheme val="minor"/>
      </rPr>
      <t>.
This control is now consolidated with IT-CHG-C7.  The control IT-CHG-C6 is 
(Control wording updated in 2021)</t>
    </r>
  </si>
  <si>
    <t>Control Activity</t>
  </si>
  <si>
    <r>
      <rPr>
        <b/>
        <sz val="10"/>
        <color theme="1"/>
        <rFont val="Calibri"/>
        <family val="2"/>
        <scheme val="minor"/>
      </rPr>
      <t>Change Policy and Procedures</t>
    </r>
    <r>
      <rPr>
        <sz val="10"/>
        <color theme="1"/>
        <rFont val="Calibri"/>
        <family val="2"/>
        <scheme val="minor"/>
      </rPr>
      <t xml:space="preserve">
The Technology Change Management Policy (the “Policy”) is defined and enforced.</t>
    </r>
  </si>
  <si>
    <r>
      <rPr>
        <b/>
        <sz val="10"/>
        <color theme="1"/>
        <rFont val="Calibri"/>
        <family val="2"/>
        <scheme val="minor"/>
      </rPr>
      <t>Change Request Initiation</t>
    </r>
    <r>
      <rPr>
        <sz val="10"/>
        <color theme="1"/>
        <rFont val="Calibri"/>
        <family val="2"/>
        <scheme val="minor"/>
      </rPr>
      <t xml:space="preserve">
Any change to the Bank's operating environment is appropriately requested.</t>
    </r>
  </si>
  <si>
    <r>
      <rPr>
        <b/>
        <sz val="10"/>
        <color theme="1"/>
        <rFont val="Calibri"/>
        <family val="2"/>
        <scheme val="minor"/>
      </rPr>
      <t>Change Request Documentation</t>
    </r>
    <r>
      <rPr>
        <sz val="10"/>
        <color theme="1"/>
        <rFont val="Calibri"/>
        <family val="2"/>
        <scheme val="minor"/>
      </rPr>
      <t xml:space="preserve">
Any change to the Bank's operating environment is appropriately documented.</t>
    </r>
  </si>
  <si>
    <r>
      <rPr>
        <b/>
        <sz val="10"/>
        <color theme="1"/>
        <rFont val="Calibri"/>
        <family val="2"/>
        <scheme val="minor"/>
      </rPr>
      <t>Change Categorisation</t>
    </r>
    <r>
      <rPr>
        <sz val="10"/>
        <color theme="1"/>
        <rFont val="Calibri"/>
        <family val="2"/>
        <scheme val="minor"/>
      </rPr>
      <t xml:space="preserve">
Any change to the Bank's operating environment is assigned one of three types: standard, normal and emergency.  
</t>
    </r>
  </si>
  <si>
    <r>
      <rPr>
        <b/>
        <sz val="10"/>
        <color theme="1"/>
        <rFont val="Calibri"/>
        <family val="2"/>
        <scheme val="minor"/>
      </rPr>
      <t>Change Categorisation</t>
    </r>
    <r>
      <rPr>
        <sz val="10"/>
        <color theme="1"/>
        <rFont val="Calibri"/>
        <family val="2"/>
        <scheme val="minor"/>
      </rPr>
      <t xml:space="preserve">
All changes are assigned one of three change types: standard, normal and emergency.  A standard charge is a routine, no- to low-risk, pre-authorized, well understood and fully documented, and can be implemented without needing additional authorization. A normal change needs to be scheduled, assessed and authorized by the CAB following a standard process.  It is further categorized as High, Medium or Low significance, depending on the level of risk involved. An emergency change must be implemented as soon as possible, e.g. to resolve an outage/incident or implement a security patch with potential impact to the production environment.
</t>
    </r>
  </si>
  <si>
    <r>
      <rPr>
        <b/>
        <sz val="10"/>
        <color theme="1"/>
        <rFont val="Calibri"/>
        <family val="2"/>
        <scheme val="minor"/>
      </rPr>
      <t>Change Request Approval</t>
    </r>
    <r>
      <rPr>
        <sz val="10"/>
        <color theme="1"/>
        <rFont val="Calibri"/>
        <family val="2"/>
        <scheme val="minor"/>
      </rPr>
      <t xml:space="preserve"> 
Any technology changes to the operating environment being made by the Bank and managed by IT is formally authorized/approved.</t>
    </r>
  </si>
  <si>
    <r>
      <rPr>
        <b/>
        <sz val="10"/>
        <color theme="1"/>
        <rFont val="Calibri"/>
        <family val="2"/>
        <scheme val="minor"/>
      </rPr>
      <t>Change Request Approval</t>
    </r>
    <r>
      <rPr>
        <sz val="10"/>
        <color theme="1"/>
        <rFont val="Calibri"/>
        <family val="2"/>
        <scheme val="minor"/>
      </rPr>
      <t xml:space="preserve"> 
All technology changes being made by the Bank and managed by IT must be formally authorized/approved. Where changes could significantly impact business operations, the highest level of approval is required. Changes impacting information/system security require CISO approval.  The correct Change Authority for Technology Changes is assigned to each type of change ["Emergency" (CTO), "Normal", "Standard" (CAB)]. Appropriate Segregation of Duties exists between a Change Requestor and the Change Authority. 
Approval details are recorded (i.e., documented). If approved Changes cannot be completed within the scheduled implementation window, Changes must go back to CAB as a new request for approval.  The CAB Charter defines the CAB membership and necessary approval levels.
 </t>
    </r>
  </si>
  <si>
    <r>
      <rPr>
        <b/>
        <sz val="10"/>
        <color theme="1"/>
        <rFont val="Calibri"/>
        <family val="2"/>
        <scheme val="minor"/>
      </rPr>
      <t>Third Party Change Management</t>
    </r>
    <r>
      <rPr>
        <sz val="10"/>
        <color theme="1"/>
        <rFont val="Calibri"/>
        <family val="2"/>
        <scheme val="minor"/>
      </rPr>
      <t xml:space="preserve">
Third-Party Changes with impact to the Bank’s self-managed assets adhere to the Technology Change Management Policy. </t>
    </r>
  </si>
  <si>
    <r>
      <rPr>
        <b/>
        <sz val="10"/>
        <color theme="1"/>
        <rFont val="Calibri"/>
        <family val="2"/>
        <scheme val="minor"/>
      </rPr>
      <t>Change Planning</t>
    </r>
    <r>
      <rPr>
        <sz val="10"/>
        <color theme="1"/>
        <rFont val="Calibri"/>
        <family val="2"/>
        <scheme val="minor"/>
      </rPr>
      <t xml:space="preserve">
Any technology change to the operating environment being made by the Bank and managed by IT undergo some form of planning.</t>
    </r>
  </si>
  <si>
    <r>
      <rPr>
        <b/>
        <sz val="10"/>
        <color theme="1"/>
        <rFont val="Calibri"/>
        <family val="2"/>
        <scheme val="minor"/>
      </rPr>
      <t>Post-Implementation Review</t>
    </r>
    <r>
      <rPr>
        <sz val="10"/>
        <color theme="1"/>
        <rFont val="Calibri"/>
        <family val="2"/>
        <scheme val="minor"/>
      </rPr>
      <t xml:space="preserve">
Some technology changes to the operating environment being made by the Bank and managed by IT undergo some form of post-evaluation review.</t>
    </r>
  </si>
  <si>
    <r>
      <rPr>
        <b/>
        <sz val="10"/>
        <color theme="1"/>
        <rFont val="Calibri"/>
        <family val="2"/>
        <scheme val="minor"/>
      </rPr>
      <t>Post-implementation testing</t>
    </r>
    <r>
      <rPr>
        <sz val="10"/>
        <color theme="1"/>
        <rFont val="Calibri"/>
        <family val="2"/>
        <scheme val="minor"/>
      </rPr>
      <t xml:space="preserve">
Some technology changes to the operating environment being made by the Bank and managed by IT undergo some form of post-implementation testing.</t>
    </r>
  </si>
  <si>
    <r>
      <rPr>
        <b/>
        <sz val="10"/>
        <color theme="1"/>
        <rFont val="Calibri"/>
        <family val="2"/>
        <scheme val="minor"/>
      </rPr>
      <t>Post-implementation testing</t>
    </r>
    <r>
      <rPr>
        <sz val="10"/>
        <color theme="1"/>
        <rFont val="Calibri"/>
        <family val="2"/>
        <scheme val="minor"/>
      </rPr>
      <t xml:space="preserve">
Post-implementation testing should be performed by the stakeholders, as dictated by the risk level of the change. The testing should be documented in the Change Management Process.
Exceptions can be made for Emergency Changes.</t>
    </r>
  </si>
  <si>
    <r>
      <rPr>
        <b/>
        <sz val="10"/>
        <color theme="1"/>
        <rFont val="Calibri"/>
        <family val="2"/>
        <scheme val="minor"/>
      </rPr>
      <t>Change communication</t>
    </r>
    <r>
      <rPr>
        <sz val="10"/>
        <color theme="1"/>
        <rFont val="Calibri"/>
        <family val="2"/>
        <scheme val="minor"/>
      </rPr>
      <t xml:space="preserve">
Stakeholders to the technology asset (infrastructure, application, etc.) are informed of the change prior to implementation.  </t>
    </r>
  </si>
  <si>
    <r>
      <rPr>
        <b/>
        <sz val="10"/>
        <color theme="1"/>
        <rFont val="Calibri"/>
        <family val="2"/>
        <scheme val="minor"/>
      </rPr>
      <t>Change logging, tracking and closing</t>
    </r>
    <r>
      <rPr>
        <sz val="10"/>
        <color theme="1"/>
        <rFont val="Calibri"/>
        <family val="2"/>
        <scheme val="minor"/>
      </rPr>
      <t xml:space="preserve">
Changes that are deployed to the production environment are logged, tracked and closed appropriately.  </t>
    </r>
  </si>
  <si>
    <r>
      <rPr>
        <b/>
        <sz val="10"/>
        <color theme="1"/>
        <rFont val="Calibri"/>
        <family val="2"/>
        <scheme val="minor"/>
      </rPr>
      <t>Change logging, tracking and closing</t>
    </r>
    <r>
      <rPr>
        <sz val="10"/>
        <color theme="1"/>
        <rFont val="Calibri"/>
        <family val="2"/>
        <scheme val="minor"/>
      </rPr>
      <t xml:space="preserve">
Changes that are deployed to the production environment are logged and tracked.  The implementation steps are documented when appropriate and the implementation status recorded.  The final closure of the change ticket should be performed by someone other than the Change Implementer, preferably a manager or their delegate.</t>
    </r>
  </si>
  <si>
    <r>
      <rPr>
        <b/>
        <sz val="10"/>
        <color theme="1"/>
        <rFont val="Calibri"/>
        <family val="2"/>
        <scheme val="minor"/>
      </rPr>
      <t>Change report</t>
    </r>
    <r>
      <rPr>
        <sz val="10"/>
        <color theme="1"/>
        <rFont val="Calibri"/>
        <family val="2"/>
        <scheme val="minor"/>
      </rPr>
      <t xml:space="preserve">
Changes that are deployed to the production environment are reported appropriately to the Bank's senior management . </t>
    </r>
  </si>
  <si>
    <r>
      <rPr>
        <b/>
        <sz val="10"/>
        <color theme="1"/>
        <rFont val="Calibri"/>
        <family val="2"/>
        <scheme val="minor"/>
      </rPr>
      <t xml:space="preserve">Change back-out
</t>
    </r>
    <r>
      <rPr>
        <sz val="10"/>
        <color theme="1"/>
        <rFont val="Calibri"/>
        <family val="2"/>
        <scheme val="minor"/>
      </rPr>
      <t xml:space="preserve">
Changes that are deployed to the production environment should have a back-out option.</t>
    </r>
  </si>
  <si>
    <r>
      <rPr>
        <b/>
        <sz val="10"/>
        <color theme="1"/>
        <rFont val="Calibri"/>
        <family val="2"/>
        <scheme val="minor"/>
      </rPr>
      <t>Change monitoring</t>
    </r>
    <r>
      <rPr>
        <sz val="10"/>
        <color theme="1"/>
        <rFont val="Calibri"/>
        <family val="2"/>
        <scheme val="minor"/>
      </rPr>
      <t xml:space="preserve">
All key and mission critical technology assets (infrastructure, software, applications, etc.) are monitored for changes.</t>
    </r>
  </si>
  <si>
    <t>MS Control ID</t>
  </si>
  <si>
    <t>Metric Stream 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</si>
</sst>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1"/>
      <color theme="1"/>
      <name val="Calibri"/>
      <family val="2"/>
      <scheme val="minor"/>
    </font>
    <font>
      <b/>
      <sz val="11"/>
      <color theme="1"/>
      <name val="Calibri"/>
      <family val="2"/>
      <scheme val="minor"/>
    </font>
    <font>
      <sz val="10"/>
      <color theme="1"/>
      <name val="Calibri"/>
      <family val="2"/>
      <scheme val="minor"/>
    </font>
    <font>
      <b/>
      <sz val="10"/>
      <color theme="4" tint="-0.249977111117893"/>
      <name val="Calibri"/>
      <family val="2"/>
      <scheme val="minor"/>
    </font>
    <font>
      <b/>
      <sz val="10"/>
      <name val="Calibri"/>
      <family val="2"/>
      <scheme val="minor"/>
    </font>
    <font>
      <i/>
      <sz val="10"/>
      <color theme="1"/>
      <name val="Calibri"/>
      <family val="2"/>
      <scheme val="minor"/>
    </font>
    <font>
      <sz val="8"/>
      <color rgb="FF000000"/>
      <name val="Calibri"/>
      <family val="2"/>
      <scheme val="minor"/>
    </font>
    <font>
      <b/>
      <sz val="8"/>
      <color rgb="FF000000"/>
      <name val="Calibri"/>
      <family val="2"/>
      <scheme val="minor"/>
    </font>
    <font>
      <b/>
      <sz val="10"/>
      <color theme="4"/>
      <name val="Calibri"/>
      <family val="2"/>
      <scheme val="minor"/>
    </font>
    <font>
      <sz val="10"/>
      <name val="Times New Roman"/>
      <family val="1"/>
    </font>
    <font>
      <b/>
      <sz val="11"/>
      <color rgb="FFFFFFFF"/>
      <name val="Calibri"/>
      <family val="2"/>
    </font>
    <font>
      <sz val="11"/>
      <color rgb="FF000000"/>
      <name val="Calibri"/>
      <family val="2"/>
    </font>
    <font>
      <b/>
      <sz val="11"/>
      <color rgb="FF000000"/>
      <name val="Calibri"/>
      <family val="2"/>
    </font>
    <font>
      <sz val="11"/>
      <color theme="1"/>
      <name val="Calibri"/>
      <family val="2"/>
    </font>
    <font>
      <sz val="11"/>
      <color theme="1"/>
      <name val="Calibri"/>
      <family val="2"/>
      <scheme val="minor"/>
    </font>
    <font>
      <sz val="10"/>
      <name val="Calibri"/>
      <family val="2"/>
      <scheme val="minor"/>
    </font>
    <font>
      <b/>
      <sz val="11"/>
      <color theme="0"/>
      <name val="Calibri"/>
      <family val="2"/>
      <scheme val="minor"/>
    </font>
    <font>
      <strike/>
      <sz val="10"/>
      <color theme="1"/>
      <name val="Calibri"/>
      <family val="2"/>
      <scheme val="minor"/>
    </font>
    <font>
      <b/>
      <sz val="10"/>
      <color rgb="FFFF0000"/>
      <name val="Calibri"/>
      <family val="2"/>
      <scheme val="minor"/>
    </font>
    <font>
      <b/>
      <sz val="11"/>
      <name val="Calibri"/>
      <family val="2"/>
      <scheme val="minor"/>
    </font>
    <font>
      <b/>
      <sz val="10"/>
      <color theme="1"/>
      <name val="Calibri"/>
      <family val="2"/>
      <scheme val="minor"/>
    </font>
    <font>
      <u/>
      <sz val="10"/>
      <color theme="1"/>
      <name val="Calibri"/>
      <family val="2"/>
      <scheme val="minor"/>
    </font>
    <font>
      <sz val="9"/>
      <color theme="1"/>
      <name val="Calibri"/>
      <family val="2"/>
      <scheme val="minor"/>
    </font>
    <font>
      <sz val="11"/>
      <color rgb="FF000000"/>
      <name val="Calibri"/>
      <family val="2"/>
    </font>
    <font>
      <sz val="18"/>
      <name val="Arial"/>
      <family val="2"/>
    </font>
    <font>
      <sz val="9"/>
      <color rgb="FF000000"/>
      <name val="Calibri"/>
      <family val="2"/>
    </font>
    <font>
      <b/>
      <sz val="11"/>
      <color rgb="FF000000"/>
      <name val="Calibri"/>
      <family val="2"/>
    </font>
    <font>
      <b/>
      <sz val="10"/>
      <color rgb="FF00B050"/>
      <name val="Calibri"/>
      <family val="2"/>
      <scheme val="minor"/>
    </font>
    <font>
      <b/>
      <sz val="11"/>
      <color theme="1" tint="0.14999847407452621"/>
      <name val="Calibri"/>
      <family val="2"/>
      <scheme val="minor"/>
    </font>
    <font>
      <b/>
      <sz val="11"/>
      <color rgb="FFFF0000"/>
      <name val="Calibri"/>
      <family val="2"/>
      <scheme val="minor"/>
    </font>
    <font>
      <sz val="10"/>
      <color rgb="FFFF0000"/>
      <name val="Calibri"/>
      <family val="2"/>
      <scheme val="minor"/>
    </font>
    <font>
      <sz val="10"/>
      <color rgb="FF0070C0"/>
      <name val="Calibri"/>
      <family val="2"/>
      <scheme val="minor"/>
    </font>
    <font>
      <b/>
      <sz val="10"/>
      <color rgb="FF0070C0"/>
      <name val="Calibri"/>
      <family val="2"/>
      <scheme val="minor"/>
    </font>
  </fonts>
  <fills count="32">
    <fill>
      <patternFill patternType="none"/>
    </fill>
    <fill>
      <patternFill patternType="gray125"/>
    </fill>
    <fill>
      <patternFill patternType="solid">
        <fgColor rgb="FFD9D9D9"/>
        <bgColor indexed="64"/>
      </patternFill>
    </fill>
    <fill>
      <patternFill patternType="solid">
        <fgColor rgb="FFE2EFDA"/>
        <bgColor indexed="64"/>
      </patternFill>
    </fill>
    <fill>
      <patternFill patternType="solid">
        <fgColor rgb="FFFFFFFF"/>
        <bgColor indexed="64"/>
      </patternFill>
    </fill>
    <fill>
      <patternFill patternType="solid">
        <fgColor rgb="FFFCE4D6"/>
        <bgColor indexed="64"/>
      </patternFill>
    </fill>
    <fill>
      <patternFill patternType="solid">
        <fgColor rgb="FFDDEBF7"/>
        <bgColor indexed="64"/>
      </patternFill>
    </fill>
    <fill>
      <patternFill patternType="solid">
        <fgColor rgb="FFD2DEEF"/>
        <bgColor indexed="64"/>
      </patternFill>
    </fill>
    <fill>
      <patternFill patternType="solid">
        <fgColor rgb="FFEAEFF7"/>
        <bgColor indexed="64"/>
      </patternFill>
    </fill>
    <fill>
      <patternFill patternType="solid">
        <fgColor theme="4" tint="0.59999389629810485"/>
        <bgColor indexed="64"/>
      </patternFill>
    </fill>
    <fill>
      <patternFill patternType="solid">
        <fgColor rgb="FFE7E6E6"/>
        <bgColor indexed="64"/>
      </patternFill>
    </fill>
    <fill>
      <patternFill patternType="solid">
        <fgColor theme="4" tint="-0.249977111117893"/>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BDD7EE"/>
        <bgColor indexed="64"/>
      </patternFill>
    </fill>
    <fill>
      <patternFill patternType="solid">
        <fgColor rgb="FF70AD47"/>
        <bgColor indexed="64"/>
      </patternFill>
    </fill>
    <fill>
      <patternFill patternType="solid">
        <fgColor rgb="FFFFC000"/>
        <bgColor indexed="64"/>
      </patternFill>
    </fill>
    <fill>
      <patternFill patternType="solid">
        <fgColor rgb="FFFF5050"/>
        <bgColor indexed="64"/>
      </patternFill>
    </fill>
    <fill>
      <patternFill patternType="solid">
        <fgColor rgb="FFFF000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5" tint="0.39997558519241921"/>
        <bgColor indexed="64"/>
      </patternFill>
    </fill>
    <fill>
      <patternFill patternType="solid">
        <fgColor theme="2"/>
        <bgColor indexed="64"/>
      </patternFill>
    </fill>
  </fills>
  <borders count="10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rgb="FFBFBFBF"/>
      </left>
      <right/>
      <top style="medium">
        <color rgb="FFBFBFBF"/>
      </top>
      <bottom style="medium">
        <color rgb="FFBFBFBF"/>
      </bottom>
      <diagonal/>
    </border>
    <border>
      <left style="medium">
        <color rgb="FFBFBFBF"/>
      </left>
      <right/>
      <top style="medium">
        <color rgb="FFBFBFBF"/>
      </top>
      <bottom/>
      <diagonal/>
    </border>
    <border>
      <left style="medium">
        <color rgb="FFBFBFBF"/>
      </left>
      <right/>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right/>
      <top/>
      <bottom style="medium">
        <color rgb="FFBFBFBF"/>
      </bottom>
      <diagonal/>
    </border>
    <border>
      <left/>
      <right style="medium">
        <color rgb="FFBFBFBF"/>
      </right>
      <top/>
      <bottom style="medium">
        <color rgb="FFBFBFBF"/>
      </bottom>
      <diagonal/>
    </border>
    <border>
      <left style="medium">
        <color rgb="FFBFBFBF"/>
      </left>
      <right/>
      <top/>
      <bottom/>
      <diagonal/>
    </border>
    <border>
      <left style="medium">
        <color rgb="FFBFBFBF"/>
      </left>
      <right style="medium">
        <color rgb="FFBFBFBF"/>
      </right>
      <top/>
      <bottom/>
      <diagonal/>
    </border>
    <border>
      <left style="medium">
        <color rgb="FFBFBFBF"/>
      </left>
      <right style="medium">
        <color rgb="FFBFBFBF"/>
      </right>
      <top/>
      <bottom style="medium">
        <color rgb="FFA6A6A6"/>
      </bottom>
      <diagonal/>
    </border>
    <border>
      <left/>
      <right style="medium">
        <color rgb="FFBFBFBF"/>
      </right>
      <top/>
      <bottom style="medium">
        <color rgb="FFA6A6A6"/>
      </bottom>
      <diagonal/>
    </border>
    <border>
      <left/>
      <right/>
      <top/>
      <bottom style="medium">
        <color rgb="FFA6A6A6"/>
      </bottom>
      <diagonal/>
    </border>
    <border>
      <left style="medium">
        <color rgb="FFBFBFBF"/>
      </left>
      <right style="medium">
        <color rgb="FFBFBFBF"/>
      </right>
      <top style="medium">
        <color rgb="FFBFBFBF"/>
      </top>
      <bottom/>
      <diagonal/>
    </border>
    <border>
      <left/>
      <right style="medium">
        <color rgb="FFBFBFBF"/>
      </right>
      <top style="medium">
        <color rgb="FFBFBFBF"/>
      </top>
      <bottom/>
      <diagonal/>
    </border>
    <border>
      <left/>
      <right/>
      <top style="medium">
        <color rgb="FFA6A6A6"/>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style="thick">
        <color rgb="FFFFFFFF"/>
      </bottom>
      <diagonal/>
    </border>
    <border>
      <left style="medium">
        <color rgb="FFFFFFFF"/>
      </left>
      <right style="medium">
        <color rgb="FFFFFFFF"/>
      </right>
      <top style="medium">
        <color rgb="FFFFFFFF"/>
      </top>
      <bottom style="thin">
        <color indexed="64"/>
      </bottom>
      <diagonal/>
    </border>
    <border>
      <left style="thin">
        <color indexed="64"/>
      </left>
      <right/>
      <top style="thin">
        <color indexed="64"/>
      </top>
      <bottom/>
      <diagonal/>
    </border>
    <border>
      <left/>
      <right/>
      <top style="thin">
        <color indexed="64"/>
      </top>
      <bottom/>
      <diagonal/>
    </border>
    <border>
      <left style="medium">
        <color rgb="FFFFFFFF"/>
      </left>
      <right/>
      <top style="thin">
        <color indexed="64"/>
      </top>
      <bottom style="thick">
        <color rgb="FFFFFFFF"/>
      </bottom>
      <diagonal/>
    </border>
    <border>
      <left/>
      <right/>
      <top style="thin">
        <color indexed="64"/>
      </top>
      <bottom style="thick">
        <color rgb="FFFFFFFF"/>
      </bottom>
      <diagonal/>
    </border>
    <border>
      <left/>
      <right style="thin">
        <color indexed="64"/>
      </right>
      <top style="thin">
        <color indexed="64"/>
      </top>
      <bottom style="thick">
        <color rgb="FFFFFFFF"/>
      </bottom>
      <diagonal/>
    </border>
    <border>
      <left style="thin">
        <color indexed="64"/>
      </left>
      <right/>
      <top/>
      <bottom style="thick">
        <color rgb="FFFFFFFF"/>
      </bottom>
      <diagonal/>
    </border>
    <border>
      <left style="medium">
        <color rgb="FFFFFFFF"/>
      </left>
      <right style="thin">
        <color indexed="64"/>
      </right>
      <top style="thick">
        <color rgb="FFFFFFFF"/>
      </top>
      <bottom style="medium">
        <color rgb="FFFFFFFF"/>
      </bottom>
      <diagonal/>
    </border>
    <border>
      <left style="thin">
        <color indexed="64"/>
      </left>
      <right style="medium">
        <color rgb="FFFFFFFF"/>
      </right>
      <top style="thick">
        <color rgb="FFFFFFFF"/>
      </top>
      <bottom/>
      <diagonal/>
    </border>
    <border>
      <left style="medium">
        <color rgb="FFFFFFFF"/>
      </left>
      <right style="thin">
        <color indexed="64"/>
      </right>
      <top style="medium">
        <color rgb="FFFFFFFF"/>
      </top>
      <bottom style="medium">
        <color rgb="FFFFFFFF"/>
      </bottom>
      <diagonal/>
    </border>
    <border>
      <left style="thin">
        <color indexed="64"/>
      </left>
      <right style="medium">
        <color rgb="FFFFFFFF"/>
      </right>
      <top/>
      <bottom/>
      <diagonal/>
    </border>
    <border>
      <left style="thin">
        <color indexed="64"/>
      </left>
      <right style="medium">
        <color rgb="FFFFFFFF"/>
      </right>
      <top/>
      <bottom style="thin">
        <color indexed="64"/>
      </bottom>
      <diagonal/>
    </border>
    <border>
      <left style="medium">
        <color rgb="FFFFFFFF"/>
      </left>
      <right style="thin">
        <color indexed="64"/>
      </right>
      <top style="medium">
        <color rgb="FFFFFFFF"/>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style="thin">
        <color rgb="FF000000"/>
      </bottom>
      <diagonal/>
    </border>
    <border>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s>
  <cellStyleXfs count="4">
    <xf numFmtId="0" fontId="0" fillId="0" borderId="0"/>
    <xf numFmtId="0" fontId="9" fillId="0" borderId="0"/>
    <xf numFmtId="0" fontId="14" fillId="0" borderId="0"/>
    <xf numFmtId="0" fontId="14" fillId="0" borderId="0"/>
  </cellStyleXfs>
  <cellXfs count="427">
    <xf numFmtId="0" fontId="0" fillId="0" borderId="0" xfId="0"/>
    <xf numFmtId="0" fontId="1" fillId="0" borderId="0" xfId="0" applyFont="1"/>
    <xf numFmtId="0" fontId="0" fillId="0" borderId="0" xfId="0" applyAlignment="1">
      <alignment vertical="top" wrapText="1"/>
    </xf>
    <xf numFmtId="0" fontId="3" fillId="0" borderId="0" xfId="0" applyFont="1" applyFill="1" applyAlignment="1">
      <alignment vertical="top" wrapText="1"/>
    </xf>
    <xf numFmtId="0" fontId="3" fillId="0" borderId="2" xfId="0" applyFont="1" applyFill="1" applyBorder="1" applyAlignment="1">
      <alignment vertical="top" wrapText="1"/>
    </xf>
    <xf numFmtId="0" fontId="3" fillId="0" borderId="7" xfId="0" applyFont="1" applyFill="1" applyBorder="1" applyAlignment="1">
      <alignment vertical="top" wrapText="1"/>
    </xf>
    <xf numFmtId="0" fontId="2" fillId="0" borderId="0" xfId="0" applyFont="1" applyAlignment="1">
      <alignment vertical="top"/>
    </xf>
    <xf numFmtId="0" fontId="2" fillId="0" borderId="5" xfId="0" applyFont="1" applyBorder="1" applyAlignment="1">
      <alignment vertical="top"/>
    </xf>
    <xf numFmtId="0" fontId="2" fillId="0" borderId="3" xfId="0" applyFont="1" applyBorder="1" applyAlignment="1">
      <alignment vertical="top"/>
    </xf>
    <xf numFmtId="0" fontId="2" fillId="0" borderId="3" xfId="0" applyFont="1" applyBorder="1" applyAlignment="1">
      <alignment vertical="top" wrapText="1"/>
    </xf>
    <xf numFmtId="0" fontId="2" fillId="0" borderId="4" xfId="0" applyFont="1" applyBorder="1" applyAlignment="1">
      <alignment vertical="top"/>
    </xf>
    <xf numFmtId="0" fontId="2" fillId="0" borderId="6" xfId="0" applyFont="1" applyBorder="1" applyAlignment="1">
      <alignment vertical="top"/>
    </xf>
    <xf numFmtId="0" fontId="6" fillId="4" borderId="0" xfId="0" applyFont="1" applyFill="1" applyAlignment="1">
      <alignment horizontal="center" vertical="center"/>
    </xf>
    <xf numFmtId="0" fontId="6" fillId="3" borderId="14"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5" borderId="12" xfId="0" applyFont="1" applyFill="1" applyBorder="1" applyAlignment="1">
      <alignment horizontal="center" vertical="center" wrapText="1"/>
    </xf>
    <xf numFmtId="0" fontId="0" fillId="5" borderId="16" xfId="0" applyFill="1" applyBorder="1" applyAlignment="1">
      <alignment vertical="center" wrapText="1"/>
    </xf>
    <xf numFmtId="0" fontId="7" fillId="2" borderId="17"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6" xfId="0" applyFont="1" applyBorder="1" applyAlignment="1">
      <alignment horizontal="center" vertical="center"/>
    </xf>
    <xf numFmtId="0" fontId="6" fillId="0" borderId="15" xfId="0" applyFont="1" applyBorder="1" applyAlignment="1">
      <alignment horizontal="center" vertical="center"/>
    </xf>
    <xf numFmtId="0" fontId="6" fillId="4" borderId="18" xfId="0" applyFont="1" applyFill="1" applyBorder="1" applyAlignment="1">
      <alignment vertical="center"/>
    </xf>
    <xf numFmtId="0" fontId="6" fillId="4" borderId="15" xfId="0" applyFont="1" applyFill="1" applyBorder="1" applyAlignment="1">
      <alignment horizontal="center" vertical="center"/>
    </xf>
    <xf numFmtId="0" fontId="6" fillId="5" borderId="16" xfId="0" applyFont="1" applyFill="1" applyBorder="1" applyAlignment="1">
      <alignment horizontal="center" vertical="center" wrapText="1"/>
    </xf>
    <xf numFmtId="0" fontId="6" fillId="0" borderId="20" xfId="0" applyFont="1" applyBorder="1" applyAlignment="1">
      <alignment horizontal="center" vertical="center" wrapText="1"/>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6" fillId="4" borderId="19" xfId="0" applyFont="1" applyFill="1" applyBorder="1" applyAlignment="1">
      <alignment vertical="center"/>
    </xf>
    <xf numFmtId="0" fontId="6" fillId="0" borderId="21" xfId="0" applyFont="1" applyBorder="1" applyAlignment="1">
      <alignment horizontal="center" vertical="center" wrapText="1"/>
    </xf>
    <xf numFmtId="0" fontId="6" fillId="0" borderId="19" xfId="0" applyFont="1" applyBorder="1" applyAlignment="1">
      <alignment horizontal="center" vertical="center" wrapText="1"/>
    </xf>
    <xf numFmtId="0" fontId="6" fillId="2" borderId="17"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4" borderId="12" xfId="0" applyFont="1" applyFill="1" applyBorder="1" applyAlignment="1">
      <alignment vertical="center"/>
    </xf>
    <xf numFmtId="0" fontId="0" fillId="0" borderId="0" xfId="0" applyAlignment="1">
      <alignment vertical="center"/>
    </xf>
    <xf numFmtId="0" fontId="6" fillId="4" borderId="24" xfId="0" applyFont="1" applyFill="1" applyBorder="1" applyAlignment="1">
      <alignment horizontal="center" vertical="center"/>
    </xf>
    <xf numFmtId="0" fontId="8" fillId="0" borderId="2" xfId="0" applyFont="1" applyBorder="1" applyAlignment="1">
      <alignment vertical="top"/>
    </xf>
    <xf numFmtId="0" fontId="8" fillId="0" borderId="7" xfId="0" applyFont="1" applyBorder="1" applyAlignment="1">
      <alignment vertical="top"/>
    </xf>
    <xf numFmtId="0" fontId="2" fillId="0" borderId="25" xfId="0" applyFont="1" applyBorder="1" applyAlignment="1">
      <alignment vertical="top"/>
    </xf>
    <xf numFmtId="0" fontId="2" fillId="0" borderId="0" xfId="0" applyFont="1" applyBorder="1" applyAlignment="1">
      <alignment vertical="top"/>
    </xf>
    <xf numFmtId="0" fontId="2" fillId="0" borderId="0" xfId="0" applyFont="1" applyBorder="1" applyAlignment="1">
      <alignment vertical="top" wrapText="1"/>
    </xf>
    <xf numFmtId="0" fontId="2" fillId="0" borderId="26" xfId="0" applyFont="1" applyBorder="1" applyAlignment="1">
      <alignment vertical="top"/>
    </xf>
    <xf numFmtId="0" fontId="2" fillId="0" borderId="27" xfId="0" applyFont="1" applyBorder="1" applyAlignment="1">
      <alignment vertical="top"/>
    </xf>
    <xf numFmtId="0" fontId="2" fillId="0" borderId="28" xfId="0" applyFont="1" applyBorder="1" applyAlignment="1">
      <alignment vertical="top" wrapText="1"/>
    </xf>
    <xf numFmtId="0" fontId="6" fillId="0" borderId="16" xfId="0" applyFont="1" applyBorder="1" applyAlignment="1">
      <alignment horizontal="center" vertical="center" wrapText="1"/>
    </xf>
    <xf numFmtId="0" fontId="11" fillId="8" borderId="31" xfId="0" applyFont="1" applyFill="1" applyBorder="1" applyAlignment="1">
      <alignment horizontal="left" vertical="center" wrapText="1" readingOrder="1"/>
    </xf>
    <xf numFmtId="0" fontId="11" fillId="7" borderId="31" xfId="0" applyFont="1" applyFill="1" applyBorder="1" applyAlignment="1">
      <alignment horizontal="left" vertical="center" wrapText="1" readingOrder="1"/>
    </xf>
    <xf numFmtId="0" fontId="11" fillId="8" borderId="33" xfId="0" applyFont="1" applyFill="1" applyBorder="1" applyAlignment="1">
      <alignment horizontal="left" vertical="center" wrapText="1" readingOrder="1"/>
    </xf>
    <xf numFmtId="0" fontId="11" fillId="8" borderId="42" xfId="0" applyFont="1" applyFill="1" applyBorder="1" applyAlignment="1">
      <alignment horizontal="left" vertical="center" wrapText="1" readingOrder="1"/>
    </xf>
    <xf numFmtId="0" fontId="11" fillId="7" borderId="42" xfId="0" applyFont="1" applyFill="1" applyBorder="1" applyAlignment="1">
      <alignment horizontal="left" vertical="center" wrapText="1" readingOrder="1"/>
    </xf>
    <xf numFmtId="0" fontId="11" fillId="8" borderId="45" xfId="0" applyFont="1" applyFill="1" applyBorder="1" applyAlignment="1">
      <alignment horizontal="left" vertical="center" wrapText="1" readingOrder="1"/>
    </xf>
    <xf numFmtId="0" fontId="2" fillId="0" borderId="46" xfId="0" applyFont="1" applyBorder="1" applyAlignment="1">
      <alignment vertical="top"/>
    </xf>
    <xf numFmtId="0" fontId="2" fillId="0" borderId="47" xfId="0" applyFont="1" applyBorder="1" applyAlignment="1">
      <alignment vertical="top"/>
    </xf>
    <xf numFmtId="0" fontId="2" fillId="0" borderId="48" xfId="0" applyFont="1" applyBorder="1" applyAlignment="1">
      <alignment vertical="top"/>
    </xf>
    <xf numFmtId="0" fontId="3" fillId="0" borderId="25" xfId="0" applyFont="1" applyFill="1" applyBorder="1" applyAlignment="1">
      <alignment vertical="top"/>
    </xf>
    <xf numFmtId="0" fontId="0" fillId="0" borderId="1" xfId="0" applyBorder="1" applyAlignment="1">
      <alignment vertical="center"/>
    </xf>
    <xf numFmtId="0" fontId="0" fillId="0" borderId="1" xfId="0" applyBorder="1" applyAlignment="1">
      <alignment horizontal="left" vertical="center"/>
    </xf>
    <xf numFmtId="0" fontId="0" fillId="0" borderId="1" xfId="0" applyFont="1" applyBorder="1" applyAlignment="1">
      <alignment vertical="center"/>
    </xf>
    <xf numFmtId="0" fontId="12" fillId="9" borderId="29" xfId="0" applyFont="1" applyFill="1" applyBorder="1" applyAlignment="1">
      <alignment horizontal="left" vertical="center" wrapText="1" readingOrder="1"/>
    </xf>
    <xf numFmtId="0" fontId="12" fillId="9" borderId="30" xfId="0" applyFont="1" applyFill="1" applyBorder="1" applyAlignment="1">
      <alignment horizontal="left" vertical="center" wrapText="1" readingOrder="1"/>
    </xf>
    <xf numFmtId="0" fontId="12" fillId="9" borderId="40" xfId="0" applyFont="1" applyFill="1" applyBorder="1" applyAlignment="1">
      <alignment horizontal="left" vertical="center" wrapText="1" readingOrder="1"/>
    </xf>
    <xf numFmtId="0" fontId="12" fillId="9" borderId="31" xfId="0" applyFont="1" applyFill="1" applyBorder="1" applyAlignment="1">
      <alignment horizontal="left" vertical="center" wrapText="1" readingOrder="1"/>
    </xf>
    <xf numFmtId="0" fontId="12" fillId="9" borderId="33" xfId="0" applyFont="1" applyFill="1" applyBorder="1" applyAlignment="1">
      <alignment horizontal="left" vertical="center" wrapText="1" readingOrder="1"/>
    </xf>
    <xf numFmtId="0" fontId="2" fillId="0" borderId="28" xfId="0" applyFont="1" applyBorder="1" applyAlignment="1">
      <alignment vertical="top"/>
    </xf>
    <xf numFmtId="0" fontId="2" fillId="0" borderId="25" xfId="0" applyFont="1" applyBorder="1" applyAlignment="1">
      <alignment vertical="top" wrapText="1"/>
    </xf>
    <xf numFmtId="0" fontId="2" fillId="0" borderId="5" xfId="0" applyFont="1" applyBorder="1" applyAlignment="1">
      <alignment vertical="top" wrapText="1"/>
    </xf>
    <xf numFmtId="0" fontId="3" fillId="0" borderId="26" xfId="0" applyFont="1" applyFill="1" applyBorder="1" applyAlignment="1">
      <alignment vertical="top" wrapText="1"/>
    </xf>
    <xf numFmtId="0" fontId="2" fillId="0" borderId="0" xfId="0" applyFont="1" applyFill="1" applyAlignment="1">
      <alignment vertical="top" wrapText="1"/>
    </xf>
    <xf numFmtId="0" fontId="1" fillId="10" borderId="2" xfId="0" applyFont="1" applyFill="1" applyBorder="1" applyAlignment="1">
      <alignment horizontal="justify" vertical="center" wrapText="1"/>
    </xf>
    <xf numFmtId="0" fontId="1" fillId="10" borderId="50" xfId="0" applyFont="1" applyFill="1" applyBorder="1" applyAlignment="1">
      <alignment horizontal="justify" vertical="center" wrapText="1"/>
    </xf>
    <xf numFmtId="0" fontId="0" fillId="0" borderId="4" xfId="0" applyBorder="1" applyAlignment="1">
      <alignment horizontal="justify" vertical="center" wrapText="1"/>
    </xf>
    <xf numFmtId="0" fontId="0" fillId="0" borderId="48" xfId="0" applyBorder="1" applyAlignment="1">
      <alignment horizontal="justify" vertical="center" wrapText="1"/>
    </xf>
    <xf numFmtId="0" fontId="4" fillId="12" borderId="51" xfId="0" applyFont="1" applyFill="1" applyBorder="1" applyAlignment="1">
      <alignment horizontal="center" vertical="center" wrapText="1"/>
    </xf>
    <xf numFmtId="0" fontId="2" fillId="0" borderId="1" xfId="0" applyFont="1" applyFill="1" applyBorder="1" applyAlignment="1">
      <alignment horizontal="center" vertical="top" wrapText="1"/>
    </xf>
    <xf numFmtId="0" fontId="0" fillId="0" borderId="1" xfId="0" applyBorder="1" applyAlignment="1">
      <alignment horizontal="center" vertical="center"/>
    </xf>
    <xf numFmtId="0" fontId="1" fillId="13" borderId="0" xfId="0" applyFont="1" applyFill="1" applyAlignment="1">
      <alignment horizontal="center" vertical="center" wrapText="1"/>
    </xf>
    <xf numFmtId="0" fontId="0" fillId="0" borderId="0" xfId="0" applyAlignment="1">
      <alignment horizontal="center" vertical="center" wrapText="1"/>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14" fontId="2" fillId="0" borderId="1" xfId="0" applyNumberFormat="1" applyFont="1" applyFill="1" applyBorder="1" applyAlignment="1">
      <alignment vertical="top" wrapText="1"/>
    </xf>
    <xf numFmtId="0" fontId="0" fillId="0" borderId="0" xfId="0"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center" vertical="top" wrapText="1"/>
    </xf>
    <xf numFmtId="0" fontId="2" fillId="14" borderId="1" xfId="0" applyFont="1" applyFill="1" applyBorder="1" applyAlignment="1">
      <alignment vertical="top" wrapText="1"/>
    </xf>
    <xf numFmtId="0" fontId="2" fillId="14" borderId="1" xfId="0" applyFont="1" applyFill="1" applyBorder="1" applyAlignment="1">
      <alignment horizontal="center" vertical="top" wrapText="1"/>
    </xf>
    <xf numFmtId="0" fontId="2" fillId="0" borderId="1" xfId="0" applyFont="1" applyBorder="1" applyAlignment="1">
      <alignment vertical="top" wrapText="1"/>
    </xf>
    <xf numFmtId="0" fontId="2" fillId="0" borderId="0" xfId="0" applyFont="1" applyAlignment="1">
      <alignment vertical="top" wrapText="1"/>
    </xf>
    <xf numFmtId="0" fontId="2" fillId="14" borderId="49" xfId="0" applyFont="1" applyFill="1" applyBorder="1" applyAlignment="1">
      <alignmen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center" vertical="top" wrapText="1"/>
    </xf>
    <xf numFmtId="0" fontId="22" fillId="0" borderId="1" xfId="0" applyFont="1" applyBorder="1" applyAlignment="1">
      <alignment horizontal="left" vertical="top" wrapText="1"/>
    </xf>
    <xf numFmtId="0" fontId="2" fillId="0" borderId="1" xfId="0" applyFont="1" applyBorder="1" applyAlignment="1">
      <alignment horizontal="left" vertical="top" wrapText="1"/>
    </xf>
    <xf numFmtId="0" fontId="22" fillId="0" borderId="1" xfId="0" applyFont="1" applyBorder="1" applyAlignment="1">
      <alignment vertical="top" wrapText="1"/>
    </xf>
    <xf numFmtId="0" fontId="5" fillId="0" borderId="49" xfId="0" applyFont="1" applyBorder="1" applyAlignment="1">
      <alignment horizontal="left" vertical="top" wrapText="1"/>
    </xf>
    <xf numFmtId="0" fontId="19" fillId="0" borderId="49" xfId="1" applyFont="1" applyFill="1" applyBorder="1" applyAlignment="1">
      <alignment vertical="top" wrapText="1"/>
    </xf>
    <xf numFmtId="0" fontId="2" fillId="0" borderId="49" xfId="0" applyFont="1" applyBorder="1" applyAlignment="1">
      <alignment horizontal="left" vertical="top" wrapText="1"/>
    </xf>
    <xf numFmtId="0" fontId="2" fillId="0" borderId="49" xfId="0" applyFont="1" applyBorder="1" applyAlignment="1">
      <alignment horizontal="center" vertical="top" wrapText="1"/>
    </xf>
    <xf numFmtId="0" fontId="5" fillId="0" borderId="1" xfId="0" applyFont="1" applyBorder="1" applyAlignment="1">
      <alignment vertical="top" wrapText="1"/>
    </xf>
    <xf numFmtId="0" fontId="19" fillId="0" borderId="1" xfId="1" applyFont="1" applyFill="1" applyBorder="1" applyAlignment="1">
      <alignment vertical="top" wrapText="1"/>
    </xf>
    <xf numFmtId="0" fontId="2" fillId="0" borderId="0" xfId="0" applyFont="1" applyAlignment="1">
      <alignment horizontal="center" vertical="top" wrapText="1"/>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57" xfId="0" applyBorder="1" applyAlignment="1">
      <alignment horizontal="center" vertical="center"/>
    </xf>
    <xf numFmtId="14" fontId="0" fillId="0" borderId="58" xfId="0" applyNumberFormat="1" applyBorder="1" applyAlignment="1">
      <alignment horizontal="center" vertical="center"/>
    </xf>
    <xf numFmtId="14" fontId="0" fillId="0" borderId="59" xfId="0" applyNumberFormat="1" applyBorder="1" applyAlignment="1">
      <alignment horizontal="center" vertical="center"/>
    </xf>
    <xf numFmtId="0" fontId="0" fillId="0" borderId="58" xfId="0" applyBorder="1" applyAlignment="1">
      <alignment horizontal="center" vertical="center"/>
    </xf>
    <xf numFmtId="0" fontId="0" fillId="13" borderId="0" xfId="0" applyFill="1"/>
    <xf numFmtId="0" fontId="0" fillId="0" borderId="47" xfId="0" applyBorder="1"/>
    <xf numFmtId="0" fontId="0" fillId="0" borderId="48" xfId="0" applyBorder="1"/>
    <xf numFmtId="0" fontId="1" fillId="0" borderId="7" xfId="0" applyFont="1" applyBorder="1"/>
    <xf numFmtId="0" fontId="1" fillId="0" borderId="50" xfId="0" applyFont="1" applyBorder="1"/>
    <xf numFmtId="0" fontId="0" fillId="0" borderId="5" xfId="0" applyBorder="1" applyAlignment="1">
      <alignment horizontal="center"/>
    </xf>
    <xf numFmtId="0" fontId="0" fillId="0" borderId="6"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54" xfId="0" applyBorder="1" applyAlignment="1">
      <alignment horizontal="center" vertical="center"/>
    </xf>
    <xf numFmtId="0" fontId="0" fillId="0" borderId="61" xfId="0" applyBorder="1" applyAlignment="1">
      <alignment horizontal="center" vertical="center"/>
    </xf>
    <xf numFmtId="0" fontId="0" fillId="0" borderId="0" xfId="0" applyAlignment="1">
      <alignment horizontal="right"/>
    </xf>
    <xf numFmtId="0" fontId="1" fillId="13" borderId="7" xfId="0" applyFont="1" applyFill="1" applyBorder="1" applyAlignment="1">
      <alignment horizontal="center" vertical="center" wrapText="1"/>
    </xf>
    <xf numFmtId="0" fontId="1" fillId="13" borderId="62" xfId="0" applyFont="1" applyFill="1" applyBorder="1" applyAlignment="1">
      <alignment horizontal="center" vertical="center" wrapText="1"/>
    </xf>
    <xf numFmtId="0" fontId="1" fillId="13" borderId="50" xfId="0" applyFont="1" applyFill="1" applyBorder="1" applyAlignment="1">
      <alignment horizontal="center" vertical="center" wrapText="1"/>
    </xf>
    <xf numFmtId="2" fontId="1" fillId="0" borderId="0" xfId="0" applyNumberFormat="1" applyFont="1"/>
    <xf numFmtId="0" fontId="1" fillId="13" borderId="25" xfId="0" applyFont="1" applyFill="1" applyBorder="1" applyAlignment="1">
      <alignment horizontal="center" vertical="center" wrapText="1"/>
    </xf>
    <xf numFmtId="0" fontId="1" fillId="13" borderId="27" xfId="0" applyFont="1" applyFill="1" applyBorder="1" applyAlignment="1">
      <alignment horizontal="center" vertical="center" wrapText="1"/>
    </xf>
    <xf numFmtId="0" fontId="1" fillId="13" borderId="46" xfId="0" applyFont="1" applyFill="1" applyBorder="1" applyAlignment="1">
      <alignment horizontal="center" vertical="center" wrapText="1"/>
    </xf>
    <xf numFmtId="0" fontId="0" fillId="0" borderId="63" xfId="0" applyFill="1" applyBorder="1" applyAlignment="1">
      <alignment horizontal="center" vertical="center"/>
    </xf>
    <xf numFmtId="0" fontId="0" fillId="0" borderId="64" xfId="0" applyFill="1" applyBorder="1" applyAlignment="1">
      <alignment horizontal="center" vertical="center"/>
    </xf>
    <xf numFmtId="0" fontId="0" fillId="0" borderId="47" xfId="0" applyBorder="1" applyAlignment="1">
      <alignment horizontal="center"/>
    </xf>
    <xf numFmtId="0" fontId="0" fillId="0" borderId="48" xfId="0" applyBorder="1" applyAlignment="1">
      <alignment horizontal="center"/>
    </xf>
    <xf numFmtId="0" fontId="0" fillId="0" borderId="63" xfId="0" applyBorder="1" applyAlignment="1">
      <alignment horizontal="center" vertical="center"/>
    </xf>
    <xf numFmtId="14" fontId="0" fillId="0" borderId="64" xfId="0" applyNumberFormat="1" applyBorder="1" applyAlignment="1">
      <alignment horizontal="center" vertical="center"/>
    </xf>
    <xf numFmtId="14" fontId="0" fillId="0" borderId="61" xfId="0" applyNumberFormat="1" applyBorder="1" applyAlignment="1">
      <alignment horizontal="center" vertical="center"/>
    </xf>
    <xf numFmtId="0" fontId="0" fillId="0" borderId="0" xfId="0" applyBorder="1" applyAlignment="1">
      <alignment horizontal="center"/>
    </xf>
    <xf numFmtId="0" fontId="1" fillId="0" borderId="0" xfId="0" applyFont="1" applyBorder="1"/>
    <xf numFmtId="0" fontId="1" fillId="13" borderId="65" xfId="0" applyFont="1" applyFill="1" applyBorder="1" applyAlignment="1">
      <alignment horizontal="center" vertical="center" wrapText="1"/>
    </xf>
    <xf numFmtId="0" fontId="1" fillId="13" borderId="66" xfId="0" applyFont="1" applyFill="1" applyBorder="1" applyAlignment="1">
      <alignment horizontal="center" vertical="center" wrapText="1"/>
    </xf>
    <xf numFmtId="0" fontId="0" fillId="0" borderId="67" xfId="0" applyBorder="1" applyAlignment="1">
      <alignment horizontal="center" vertical="center"/>
    </xf>
    <xf numFmtId="0" fontId="0" fillId="0" borderId="68" xfId="0" applyBorder="1" applyAlignment="1">
      <alignment horizontal="center" vertical="center"/>
    </xf>
    <xf numFmtId="1" fontId="0" fillId="0" borderId="0" xfId="0" applyNumberFormat="1"/>
    <xf numFmtId="1" fontId="1" fillId="0" borderId="0" xfId="0" applyNumberFormat="1" applyFont="1"/>
    <xf numFmtId="0" fontId="23" fillId="0" borderId="69" xfId="0" applyFont="1" applyBorder="1" applyAlignment="1">
      <alignment horizontal="left" wrapText="1" readingOrder="1"/>
    </xf>
    <xf numFmtId="0" fontId="23" fillId="0" borderId="70" xfId="0" applyFont="1" applyBorder="1" applyAlignment="1">
      <alignment horizontal="left" wrapText="1" readingOrder="1"/>
    </xf>
    <xf numFmtId="0" fontId="23" fillId="0" borderId="71" xfId="0" applyFont="1" applyBorder="1" applyAlignment="1">
      <alignment horizontal="left" wrapText="1" readingOrder="1"/>
    </xf>
    <xf numFmtId="0" fontId="23" fillId="0" borderId="72" xfId="0" applyFont="1" applyBorder="1" applyAlignment="1">
      <alignment horizontal="left" wrapText="1" readingOrder="1"/>
    </xf>
    <xf numFmtId="0" fontId="24" fillId="0" borderId="73" xfId="0" applyFont="1" applyBorder="1" applyAlignment="1">
      <alignment wrapText="1"/>
    </xf>
    <xf numFmtId="0" fontId="23" fillId="0" borderId="74" xfId="0" applyFont="1" applyBorder="1" applyAlignment="1">
      <alignment horizontal="left" wrapText="1" readingOrder="1"/>
    </xf>
    <xf numFmtId="0" fontId="23" fillId="0" borderId="75" xfId="0" applyFont="1" applyBorder="1" applyAlignment="1">
      <alignment horizontal="left" wrapText="1" readingOrder="1"/>
    </xf>
    <xf numFmtId="0" fontId="25" fillId="15" borderId="76" xfId="0" applyFont="1" applyFill="1" applyBorder="1" applyAlignment="1">
      <alignment horizontal="center" vertical="center" textRotation="90" wrapText="1" readingOrder="1"/>
    </xf>
    <xf numFmtId="0" fontId="25" fillId="16" borderId="76" xfId="0" applyFont="1" applyFill="1" applyBorder="1" applyAlignment="1">
      <alignment horizontal="center" wrapText="1" readingOrder="1"/>
    </xf>
    <xf numFmtId="0" fontId="25" fillId="17" borderId="76" xfId="0" applyFont="1" applyFill="1" applyBorder="1" applyAlignment="1">
      <alignment horizontal="center" wrapText="1" readingOrder="1"/>
    </xf>
    <xf numFmtId="0" fontId="25" fillId="18" borderId="76" xfId="0" applyFont="1" applyFill="1" applyBorder="1" applyAlignment="1">
      <alignment horizontal="center" wrapText="1" readingOrder="1"/>
    </xf>
    <xf numFmtId="0" fontId="25" fillId="19" borderId="76" xfId="0" applyFont="1" applyFill="1" applyBorder="1" applyAlignment="1">
      <alignment horizontal="center" wrapText="1" readingOrder="1"/>
    </xf>
    <xf numFmtId="0" fontId="23" fillId="0" borderId="77" xfId="0" applyFont="1" applyBorder="1" applyAlignment="1">
      <alignment horizontal="left" wrapText="1" readingOrder="1"/>
    </xf>
    <xf numFmtId="0" fontId="26" fillId="0" borderId="75" xfId="0" applyFont="1" applyBorder="1" applyAlignment="1">
      <alignment horizontal="center" vertical="center" textRotation="90" wrapText="1" readingOrder="1"/>
    </xf>
    <xf numFmtId="0" fontId="23" fillId="15" borderId="76" xfId="0" applyFont="1" applyFill="1" applyBorder="1" applyAlignment="1">
      <alignment horizontal="center" wrapText="1" readingOrder="1"/>
    </xf>
    <xf numFmtId="0" fontId="25" fillId="15" borderId="76" xfId="0" applyFont="1" applyFill="1" applyBorder="1" applyAlignment="1">
      <alignment horizontal="center" wrapText="1" readingOrder="1"/>
    </xf>
    <xf numFmtId="0" fontId="24" fillId="0" borderId="78" xfId="0" applyFont="1" applyBorder="1" applyAlignment="1">
      <alignment wrapText="1"/>
    </xf>
    <xf numFmtId="0" fontId="23" fillId="0" borderId="79" xfId="0" applyFont="1" applyBorder="1" applyAlignment="1">
      <alignment horizontal="left" wrapText="1" readingOrder="1"/>
    </xf>
    <xf numFmtId="0" fontId="23" fillId="0" borderId="80" xfId="0" applyFont="1" applyBorder="1" applyAlignment="1">
      <alignment horizontal="left" wrapText="1" readingOrder="1"/>
    </xf>
    <xf numFmtId="0" fontId="23" fillId="0" borderId="81" xfId="0" applyFont="1" applyBorder="1" applyAlignment="1">
      <alignment horizontal="left" wrapText="1" readingOrder="1"/>
    </xf>
    <xf numFmtId="0" fontId="19" fillId="0" borderId="1" xfId="1" applyFont="1" applyFill="1" applyBorder="1" applyAlignment="1">
      <alignment vertical="top" wrapText="1"/>
    </xf>
    <xf numFmtId="0" fontId="2" fillId="0" borderId="1" xfId="0" applyFont="1" applyFill="1" applyBorder="1" applyAlignment="1">
      <alignment horizontal="center" vertical="top"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Fill="1" applyBorder="1" applyAlignment="1">
      <alignment horizontal="center" vertical="top" wrapText="1"/>
    </xf>
    <xf numFmtId="0" fontId="0" fillId="0" borderId="82" xfId="0" applyBorder="1" applyAlignment="1">
      <alignment horizontal="center" vertical="center"/>
    </xf>
    <xf numFmtId="0" fontId="0" fillId="0" borderId="49" xfId="0" applyBorder="1" applyAlignment="1">
      <alignment horizontal="center" vertical="center"/>
    </xf>
    <xf numFmtId="0" fontId="0" fillId="0" borderId="83" xfId="0" applyBorder="1" applyAlignment="1">
      <alignment horizontal="center" vertical="center"/>
    </xf>
    <xf numFmtId="0" fontId="0" fillId="0" borderId="84" xfId="0" applyBorder="1" applyAlignment="1">
      <alignment horizontal="center" vertical="center"/>
    </xf>
    <xf numFmtId="0" fontId="0" fillId="0" borderId="34" xfId="0" applyBorder="1" applyAlignment="1">
      <alignment horizontal="center" vertical="center"/>
    </xf>
    <xf numFmtId="0" fontId="0" fillId="0" borderId="85" xfId="0" applyBorder="1" applyAlignment="1">
      <alignment horizontal="center" vertical="center"/>
    </xf>
    <xf numFmtId="0" fontId="0" fillId="0" borderId="83" xfId="0" applyFill="1" applyBorder="1" applyAlignment="1">
      <alignment horizontal="center" vertical="center"/>
    </xf>
    <xf numFmtId="0" fontId="0" fillId="0" borderId="0" xfId="0" applyFont="1" applyAlignment="1">
      <alignment horizontal="center"/>
    </xf>
    <xf numFmtId="2" fontId="0"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5" xfId="0" applyBorder="1"/>
    <xf numFmtId="0" fontId="0" fillId="0" borderId="6" xfId="0" applyBorder="1"/>
    <xf numFmtId="0" fontId="1" fillId="20" borderId="0" xfId="0" applyFont="1" applyFill="1" applyAlignment="1">
      <alignment horizontal="center" vertical="center" wrapText="1"/>
    </xf>
    <xf numFmtId="0" fontId="1" fillId="0" borderId="25" xfId="0" applyFont="1" applyBorder="1" applyAlignment="1">
      <alignment horizontal="center" vertical="center" wrapText="1"/>
    </xf>
    <xf numFmtId="0" fontId="28" fillId="0" borderId="46" xfId="0" applyFont="1" applyBorder="1" applyAlignment="1">
      <alignment horizontal="center"/>
    </xf>
    <xf numFmtId="0" fontId="20" fillId="0" borderId="0" xfId="0" applyFont="1" applyAlignment="1">
      <alignment vertical="top" wrapText="1"/>
    </xf>
    <xf numFmtId="0" fontId="15" fillId="0" borderId="1" xfId="0" applyFont="1" applyFill="1" applyBorder="1" applyAlignment="1">
      <alignment vertical="top" wrapText="1"/>
    </xf>
    <xf numFmtId="17" fontId="2" fillId="0" borderId="1" xfId="0" applyNumberFormat="1" applyFont="1" applyFill="1" applyBorder="1" applyAlignment="1">
      <alignment horizontal="center" vertical="top" wrapText="1"/>
    </xf>
    <xf numFmtId="0" fontId="29" fillId="0" borderId="0" xfId="0" applyFont="1"/>
    <xf numFmtId="0" fontId="18" fillId="0" borderId="1" xfId="0" applyFont="1" applyFill="1" applyBorder="1" applyAlignment="1">
      <alignment vertical="top" wrapText="1"/>
    </xf>
    <xf numFmtId="0" fontId="0" fillId="22" borderId="0" xfId="0" applyFill="1" applyAlignment="1">
      <alignment horizontal="left" vertical="top" wrapText="1"/>
    </xf>
    <xf numFmtId="0" fontId="4" fillId="22" borderId="51" xfId="0" applyFont="1" applyFill="1" applyBorder="1" applyAlignment="1">
      <alignment horizontal="center" vertical="center" wrapText="1"/>
    </xf>
    <xf numFmtId="0" fontId="1" fillId="0" borderId="0" xfId="0" applyFont="1" applyAlignment="1">
      <alignment horizontal="center"/>
    </xf>
    <xf numFmtId="0" fontId="2" fillId="23" borderId="1" xfId="0" applyFont="1" applyFill="1" applyBorder="1" applyAlignment="1">
      <alignment vertical="top" wrapText="1"/>
    </xf>
    <xf numFmtId="0" fontId="1" fillId="13" borderId="0" xfId="0" applyFont="1" applyFill="1" applyBorder="1" applyAlignment="1">
      <alignment horizontal="center" vertical="center" wrapText="1"/>
    </xf>
    <xf numFmtId="0" fontId="0" fillId="0" borderId="1" xfId="0" applyBorder="1" applyAlignment="1">
      <alignment horizontal="center" vertical="center" wrapText="1"/>
    </xf>
    <xf numFmtId="0" fontId="1" fillId="13" borderId="87" xfId="0" applyFont="1" applyFill="1" applyBorder="1" applyAlignment="1">
      <alignment horizontal="center" vertical="center" wrapText="1"/>
    </xf>
    <xf numFmtId="0" fontId="1" fillId="13" borderId="88" xfId="0" applyFont="1" applyFill="1" applyBorder="1" applyAlignment="1">
      <alignment horizontal="center" vertical="center" wrapText="1"/>
    </xf>
    <xf numFmtId="0" fontId="1" fillId="13" borderId="89" xfId="0" applyFont="1" applyFill="1" applyBorder="1" applyAlignment="1">
      <alignment horizontal="center" vertical="center" wrapText="1"/>
    </xf>
    <xf numFmtId="0" fontId="0" fillId="0" borderId="91" xfId="0" applyBorder="1" applyAlignment="1">
      <alignment horizontal="center" vertical="center"/>
    </xf>
    <xf numFmtId="0" fontId="0" fillId="0" borderId="92" xfId="0" applyBorder="1" applyAlignment="1">
      <alignment horizontal="center" vertical="center" wrapText="1"/>
    </xf>
    <xf numFmtId="0" fontId="0" fillId="0" borderId="67" xfId="0" applyBorder="1" applyAlignment="1">
      <alignment horizontal="left" vertical="top"/>
    </xf>
    <xf numFmtId="0" fontId="0" fillId="0" borderId="54" xfId="0" applyBorder="1" applyAlignment="1">
      <alignment horizontal="left" vertical="top"/>
    </xf>
    <xf numFmtId="0" fontId="0" fillId="0" borderId="84" xfId="0" applyBorder="1" applyAlignment="1">
      <alignment horizontal="left" vertical="top"/>
    </xf>
    <xf numFmtId="0" fontId="0" fillId="0" borderId="34" xfId="0" applyBorder="1" applyAlignment="1">
      <alignment horizontal="left" vertical="top"/>
    </xf>
    <xf numFmtId="0" fontId="0" fillId="0" borderId="68" xfId="0" applyBorder="1" applyAlignment="1">
      <alignment horizontal="left" vertical="top"/>
    </xf>
    <xf numFmtId="0" fontId="0" fillId="0" borderId="1" xfId="0" applyBorder="1" applyAlignment="1">
      <alignment horizontal="left" vertical="top"/>
    </xf>
    <xf numFmtId="0" fontId="0" fillId="0" borderId="92" xfId="0" applyBorder="1" applyAlignment="1">
      <alignment horizontal="center" vertical="center"/>
    </xf>
    <xf numFmtId="0" fontId="0" fillId="0" borderId="93" xfId="0" applyBorder="1" applyAlignment="1">
      <alignment horizontal="center" vertical="center"/>
    </xf>
    <xf numFmtId="0" fontId="0" fillId="0" borderId="58" xfId="0" applyBorder="1" applyAlignment="1">
      <alignment horizontal="center" vertical="center" wrapText="1"/>
    </xf>
    <xf numFmtId="0" fontId="5" fillId="24" borderId="1" xfId="0" applyFont="1" applyFill="1" applyBorder="1" applyAlignment="1">
      <alignment vertical="top" wrapText="1"/>
    </xf>
    <xf numFmtId="0" fontId="19" fillId="24" borderId="1" xfId="1" applyFont="1" applyFill="1" applyBorder="1" applyAlignment="1">
      <alignment vertical="top" wrapText="1"/>
    </xf>
    <xf numFmtId="0" fontId="2" fillId="24" borderId="1" xfId="0" applyFont="1" applyFill="1" applyBorder="1" applyAlignment="1">
      <alignment vertical="top" wrapText="1"/>
    </xf>
    <xf numFmtId="0" fontId="2" fillId="24" borderId="1" xfId="0" applyFont="1" applyFill="1" applyBorder="1" applyAlignment="1">
      <alignment horizontal="left" vertical="top" wrapText="1"/>
    </xf>
    <xf numFmtId="0" fontId="20" fillId="24" borderId="1" xfId="0" applyFont="1" applyFill="1" applyBorder="1" applyAlignment="1">
      <alignment horizontal="center" vertical="top" wrapText="1"/>
    </xf>
    <xf numFmtId="0" fontId="3" fillId="24" borderId="1" xfId="0" applyFont="1" applyFill="1" applyBorder="1" applyAlignment="1">
      <alignment vertical="top" wrapText="1"/>
    </xf>
    <xf numFmtId="0" fontId="15" fillId="24" borderId="1" xfId="0" applyFont="1" applyFill="1" applyBorder="1" applyAlignment="1">
      <alignment vertical="top" wrapText="1"/>
    </xf>
    <xf numFmtId="0" fontId="25" fillId="16" borderId="76" xfId="0" applyFont="1" applyFill="1" applyBorder="1" applyAlignment="1">
      <alignment horizontal="center" vertical="center" wrapText="1" readingOrder="1"/>
    </xf>
    <xf numFmtId="0" fontId="25" fillId="17" borderId="76" xfId="0" applyFont="1" applyFill="1" applyBorder="1" applyAlignment="1">
      <alignment horizontal="center" vertical="center" wrapText="1" readingOrder="1"/>
    </xf>
    <xf numFmtId="0" fontId="25" fillId="18" borderId="76" xfId="0" applyFont="1" applyFill="1" applyBorder="1" applyAlignment="1">
      <alignment horizontal="center" vertical="center" wrapText="1" readingOrder="1"/>
    </xf>
    <xf numFmtId="0" fontId="25" fillId="19" borderId="76" xfId="0" applyFont="1" applyFill="1" applyBorder="1" applyAlignment="1">
      <alignment horizontal="center" vertical="center" wrapText="1" readingOrder="1"/>
    </xf>
    <xf numFmtId="0" fontId="23" fillId="15" borderId="76" xfId="0" applyFont="1" applyFill="1" applyBorder="1" applyAlignment="1">
      <alignment horizontal="center" vertical="center" wrapText="1" readingOrder="1"/>
    </xf>
    <xf numFmtId="0" fontId="25" fillId="15" borderId="76" xfId="0" applyFont="1" applyFill="1" applyBorder="1" applyAlignment="1">
      <alignment horizontal="center" vertical="center" wrapText="1" readingOrder="1"/>
    </xf>
    <xf numFmtId="0" fontId="1" fillId="9" borderId="0" xfId="0" applyFont="1" applyFill="1" applyAlignment="1">
      <alignment horizontal="center" vertical="center" wrapText="1"/>
    </xf>
    <xf numFmtId="0" fontId="0" fillId="0" borderId="34" xfId="0" applyBorder="1"/>
    <xf numFmtId="0" fontId="0" fillId="0" borderId="35" xfId="0" applyBorder="1"/>
    <xf numFmtId="0" fontId="0" fillId="0" borderId="84" xfId="0" applyBorder="1"/>
    <xf numFmtId="0" fontId="0" fillId="0" borderId="94" xfId="0" applyBorder="1"/>
    <xf numFmtId="0" fontId="0" fillId="0" borderId="0" xfId="0" applyBorder="1"/>
    <xf numFmtId="0" fontId="0" fillId="0" borderId="95" xfId="0" applyBorder="1"/>
    <xf numFmtId="0" fontId="0" fillId="0" borderId="96" xfId="0" applyBorder="1"/>
    <xf numFmtId="0" fontId="0" fillId="0" borderId="52" xfId="0" applyBorder="1"/>
    <xf numFmtId="0" fontId="0" fillId="0" borderId="97" xfId="0" applyBorder="1"/>
    <xf numFmtId="0" fontId="0" fillId="0" borderId="54" xfId="0" applyBorder="1"/>
    <xf numFmtId="0" fontId="0" fillId="0" borderId="98" xfId="0" applyBorder="1"/>
    <xf numFmtId="0" fontId="0" fillId="0" borderId="67" xfId="0" applyBorder="1"/>
    <xf numFmtId="0" fontId="1" fillId="20" borderId="0" xfId="0" applyFont="1" applyFill="1" applyAlignment="1">
      <alignment horizontal="center" vertical="center"/>
    </xf>
    <xf numFmtId="0" fontId="2" fillId="0" borderId="26" xfId="0" applyFont="1" applyBorder="1" applyAlignment="1">
      <alignment horizontal="center" vertical="top" wrapText="1"/>
    </xf>
    <xf numFmtId="0" fontId="2" fillId="0" borderId="26" xfId="0" applyFont="1" applyBorder="1" applyAlignment="1">
      <alignment horizontal="center" vertical="center"/>
    </xf>
    <xf numFmtId="0" fontId="2" fillId="0" borderId="3" xfId="0" applyFont="1" applyBorder="1" applyAlignment="1">
      <alignment horizontal="center" vertical="top"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12" borderId="0" xfId="0" applyFont="1" applyFill="1"/>
    <xf numFmtId="0" fontId="2" fillId="0" borderId="4" xfId="0" applyFont="1" applyBorder="1" applyAlignment="1">
      <alignment horizontal="center" vertical="top"/>
    </xf>
    <xf numFmtId="0" fontId="1" fillId="0" borderId="0" xfId="0" applyFont="1" applyAlignment="1">
      <alignment horizontal="center" vertical="center"/>
    </xf>
    <xf numFmtId="0" fontId="1" fillId="25" borderId="0" xfId="0" applyFont="1" applyFill="1" applyAlignment="1">
      <alignment horizontal="center" vertical="center"/>
    </xf>
    <xf numFmtId="0" fontId="5" fillId="0" borderId="49" xfId="0" applyFont="1" applyBorder="1" applyAlignment="1">
      <alignment horizontal="left" vertical="top" wrapText="1"/>
    </xf>
    <xf numFmtId="0" fontId="19" fillId="0" borderId="1" xfId="1" applyFont="1" applyFill="1" applyBorder="1" applyAlignment="1">
      <alignment vertical="top" wrapText="1"/>
    </xf>
    <xf numFmtId="0" fontId="1" fillId="9" borderId="7" xfId="0" applyFont="1" applyFill="1" applyBorder="1" applyAlignment="1">
      <alignment horizontal="center" vertical="center" wrapText="1"/>
    </xf>
    <xf numFmtId="0" fontId="1" fillId="9" borderId="62" xfId="0" applyFont="1" applyFill="1" applyBorder="1" applyAlignment="1">
      <alignment horizontal="center" vertical="center" wrapText="1"/>
    </xf>
    <xf numFmtId="0" fontId="1" fillId="9" borderId="50" xfId="0" applyFont="1" applyFill="1" applyBorder="1" applyAlignment="1">
      <alignment horizontal="center" vertical="center" wrapText="1"/>
    </xf>
    <xf numFmtId="0" fontId="0" fillId="26" borderId="58" xfId="0" applyFill="1" applyBorder="1" applyAlignment="1">
      <alignment horizontal="center" vertical="center" wrapText="1"/>
    </xf>
    <xf numFmtId="0" fontId="16" fillId="11" borderId="0" xfId="0" applyFont="1" applyFill="1" applyBorder="1" applyAlignment="1">
      <alignment horizontal="center" vertical="top" wrapText="1"/>
    </xf>
    <xf numFmtId="0" fontId="0" fillId="0" borderId="0" xfId="0" applyAlignment="1"/>
    <xf numFmtId="0" fontId="0" fillId="0" borderId="0" xfId="0" applyAlignment="1">
      <alignment vertical="top"/>
    </xf>
    <xf numFmtId="0" fontId="0" fillId="0" borderId="25" xfId="0" applyBorder="1" applyAlignment="1">
      <alignment horizontal="left" vertical="top" wrapText="1"/>
    </xf>
    <xf numFmtId="0" fontId="0" fillId="0" borderId="27" xfId="0" applyBorder="1" applyAlignment="1">
      <alignment horizontal="center" vertical="center"/>
    </xf>
    <xf numFmtId="0" fontId="0" fillId="0" borderId="27" xfId="0" applyBorder="1" applyAlignment="1">
      <alignment horizontal="center" vertical="center" wrapText="1"/>
    </xf>
    <xf numFmtId="0" fontId="0" fillId="0" borderId="5" xfId="0" applyBorder="1" applyAlignment="1">
      <alignment vertical="top"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6" xfId="0" applyBorder="1" applyAlignment="1">
      <alignment vertical="top" wrapText="1"/>
    </xf>
    <xf numFmtId="0" fontId="0" fillId="0" borderId="28" xfId="0" applyBorder="1" applyAlignment="1">
      <alignment horizontal="center" vertical="center"/>
    </xf>
    <xf numFmtId="0" fontId="0" fillId="0" borderId="28" xfId="0" applyBorder="1" applyAlignment="1">
      <alignment horizontal="center" vertical="center" wrapText="1"/>
    </xf>
    <xf numFmtId="0" fontId="0" fillId="0" borderId="25" xfId="0" applyBorder="1" applyAlignment="1">
      <alignment vertical="top" wrapText="1"/>
    </xf>
    <xf numFmtId="0" fontId="0" fillId="0" borderId="7" xfId="0" applyBorder="1" applyAlignment="1">
      <alignment vertical="top" wrapText="1"/>
    </xf>
    <xf numFmtId="0" fontId="0" fillId="0" borderId="62" xfId="0" applyBorder="1" applyAlignment="1">
      <alignment horizontal="center" vertical="center"/>
    </xf>
    <xf numFmtId="0" fontId="0" fillId="0" borderId="62" xfId="0" applyBorder="1" applyAlignment="1">
      <alignment horizontal="center" vertical="center" wrapText="1"/>
    </xf>
    <xf numFmtId="0" fontId="0" fillId="0" borderId="25" xfId="0" applyBorder="1" applyAlignment="1">
      <alignment vertical="top"/>
    </xf>
    <xf numFmtId="0" fontId="0" fillId="0" borderId="50" xfId="0" applyBorder="1" applyAlignment="1">
      <alignment horizontal="left" vertical="top" wrapText="1"/>
    </xf>
    <xf numFmtId="0" fontId="0" fillId="0" borderId="0" xfId="0" applyBorder="1" applyAlignment="1">
      <alignment vertical="top" wrapText="1"/>
    </xf>
    <xf numFmtId="0" fontId="0" fillId="0" borderId="0" xfId="0" applyFill="1" applyBorder="1" applyAlignment="1">
      <alignment horizontal="center" vertical="center" wrapText="1"/>
    </xf>
    <xf numFmtId="0" fontId="19" fillId="0" borderId="1" xfId="1" applyFont="1" applyFill="1" applyBorder="1" applyAlignment="1">
      <alignment vertical="top" wrapText="1"/>
    </xf>
    <xf numFmtId="0" fontId="0" fillId="0" borderId="27" xfId="0" applyBorder="1"/>
    <xf numFmtId="0" fontId="0" fillId="0" borderId="101" xfId="0" applyBorder="1"/>
    <xf numFmtId="0" fontId="0" fillId="0" borderId="52" xfId="0" applyFill="1" applyBorder="1"/>
    <xf numFmtId="0" fontId="0" fillId="0" borderId="25" xfId="0" applyBorder="1"/>
    <xf numFmtId="0" fontId="0" fillId="0" borderId="46" xfId="0" applyFill="1" applyBorder="1"/>
    <xf numFmtId="0" fontId="0" fillId="0" borderId="47" xfId="0" applyFill="1" applyBorder="1"/>
    <xf numFmtId="0" fontId="0" fillId="0" borderId="102" xfId="0" applyBorder="1"/>
    <xf numFmtId="0" fontId="0" fillId="0" borderId="100" xfId="0" applyBorder="1"/>
    <xf numFmtId="0" fontId="0" fillId="0" borderId="99" xfId="0" applyBorder="1"/>
    <xf numFmtId="0" fontId="0" fillId="23" borderId="6" xfId="0" applyFill="1" applyBorder="1"/>
    <xf numFmtId="0" fontId="0" fillId="23" borderId="28" xfId="0" applyFill="1" applyBorder="1"/>
    <xf numFmtId="0" fontId="0" fillId="23" borderId="103" xfId="0" applyFill="1" applyBorder="1"/>
    <xf numFmtId="0" fontId="0" fillId="0" borderId="48" xfId="0" applyFill="1" applyBorder="1"/>
    <xf numFmtId="0" fontId="0" fillId="0" borderId="96" xfId="0" applyFill="1" applyBorder="1"/>
    <xf numFmtId="0" fontId="0" fillId="0" borderId="97" xfId="0" applyFill="1" applyBorder="1"/>
    <xf numFmtId="0" fontId="0" fillId="27" borderId="54" xfId="0" applyFill="1" applyBorder="1"/>
    <xf numFmtId="0" fontId="0" fillId="27" borderId="98" xfId="0" applyFill="1" applyBorder="1"/>
    <xf numFmtId="0" fontId="0" fillId="27" borderId="67" xfId="0" applyFill="1" applyBorder="1"/>
    <xf numFmtId="0" fontId="0" fillId="0" borderId="28" xfId="0" applyFill="1" applyBorder="1" applyAlignment="1">
      <alignment horizontal="center" vertical="center" wrapText="1"/>
    </xf>
    <xf numFmtId="0" fontId="2" fillId="27" borderId="49" xfId="0" applyFont="1" applyFill="1" applyBorder="1" applyAlignment="1">
      <alignment horizontal="left" vertical="top" wrapText="1"/>
    </xf>
    <xf numFmtId="0" fontId="2" fillId="27" borderId="1" xfId="0" applyFont="1" applyFill="1" applyBorder="1" applyAlignment="1">
      <alignment vertical="top" wrapText="1"/>
    </xf>
    <xf numFmtId="0" fontId="2" fillId="27" borderId="1" xfId="0" applyFont="1" applyFill="1" applyBorder="1" applyAlignment="1">
      <alignment horizontal="left" vertical="top" wrapText="1"/>
    </xf>
    <xf numFmtId="0" fontId="0" fillId="0" borderId="27" xfId="0" applyFill="1" applyBorder="1" applyAlignment="1">
      <alignment horizontal="center" vertical="center" wrapText="1"/>
    </xf>
    <xf numFmtId="0" fontId="0" fillId="0" borderId="46" xfId="0" applyBorder="1"/>
    <xf numFmtId="0" fontId="5" fillId="0" borderId="1" xfId="0" applyFont="1" applyFill="1" applyBorder="1" applyAlignment="1">
      <alignment vertical="top" wrapText="1"/>
    </xf>
    <xf numFmtId="0" fontId="20" fillId="0" borderId="1" xfId="0" applyFont="1" applyFill="1" applyBorder="1" applyAlignment="1">
      <alignment horizontal="center" vertical="top" wrapText="1"/>
    </xf>
    <xf numFmtId="0" fontId="0" fillId="0" borderId="58" xfId="0" applyFill="1" applyBorder="1" applyAlignment="1">
      <alignment horizontal="center" vertical="center" wrapText="1"/>
    </xf>
    <xf numFmtId="0" fontId="0" fillId="0" borderId="59" xfId="0" applyFill="1" applyBorder="1" applyAlignment="1">
      <alignment horizontal="center" vertical="center" wrapText="1"/>
    </xf>
    <xf numFmtId="0" fontId="0" fillId="28" borderId="1" xfId="0" applyFill="1" applyBorder="1" applyAlignment="1">
      <alignment horizontal="center" vertical="center"/>
    </xf>
    <xf numFmtId="0" fontId="0" fillId="28" borderId="56" xfId="0" applyFill="1" applyBorder="1" applyAlignment="1">
      <alignment horizontal="center" vertical="center"/>
    </xf>
    <xf numFmtId="0" fontId="1" fillId="13" borderId="103" xfId="0" applyFont="1" applyFill="1" applyBorder="1" applyAlignment="1">
      <alignment horizontal="center" vertical="center" wrapText="1"/>
    </xf>
    <xf numFmtId="0" fontId="1" fillId="29" borderId="25" xfId="0" applyFont="1" applyFill="1" applyBorder="1" applyAlignment="1">
      <alignment horizontal="center" vertical="center" wrapText="1"/>
    </xf>
    <xf numFmtId="0" fontId="28" fillId="29" borderId="46" xfId="0" applyFont="1" applyFill="1" applyBorder="1" applyAlignment="1">
      <alignment horizontal="center" wrapText="1"/>
    </xf>
    <xf numFmtId="0" fontId="0" fillId="29" borderId="5" xfId="0" applyFill="1" applyBorder="1" applyAlignment="1">
      <alignment horizontal="center" vertical="center"/>
    </xf>
    <xf numFmtId="0" fontId="0" fillId="29" borderId="47" xfId="0" applyFill="1" applyBorder="1" applyAlignment="1">
      <alignment horizontal="center" vertical="center"/>
    </xf>
    <xf numFmtId="0" fontId="0" fillId="29" borderId="6" xfId="0" applyFill="1" applyBorder="1" applyAlignment="1">
      <alignment horizontal="center" vertical="center"/>
    </xf>
    <xf numFmtId="0" fontId="0" fillId="29" borderId="48" xfId="0" applyFill="1" applyBorder="1" applyAlignment="1">
      <alignment horizontal="center" vertical="center"/>
    </xf>
    <xf numFmtId="0" fontId="0" fillId="0" borderId="0" xfId="0" applyFont="1" applyFill="1"/>
    <xf numFmtId="0" fontId="0" fillId="13" borderId="7" xfId="0" applyFont="1" applyFill="1" applyBorder="1" applyAlignment="1">
      <alignment horizontal="center" vertical="center" wrapText="1"/>
    </xf>
    <xf numFmtId="0" fontId="1" fillId="13" borderId="47" xfId="0" applyFont="1" applyFill="1" applyBorder="1" applyAlignment="1">
      <alignment horizontal="center" vertical="center" wrapText="1"/>
    </xf>
    <xf numFmtId="0" fontId="0" fillId="0" borderId="104" xfId="0" applyBorder="1" applyAlignment="1">
      <alignment horizontal="center" vertical="center"/>
    </xf>
    <xf numFmtId="0" fontId="0" fillId="28" borderId="67" xfId="0" applyFill="1" applyBorder="1" applyAlignment="1">
      <alignment horizontal="center" vertical="center"/>
    </xf>
    <xf numFmtId="0" fontId="0" fillId="0" borderId="68" xfId="0" applyFill="1" applyBorder="1" applyAlignment="1">
      <alignment horizontal="center" vertical="center" wrapText="1"/>
    </xf>
    <xf numFmtId="0" fontId="0" fillId="0" borderId="91" xfId="0" applyFont="1" applyFill="1" applyBorder="1" applyAlignment="1">
      <alignment horizontal="center" vertical="center"/>
    </xf>
    <xf numFmtId="0" fontId="0" fillId="0" borderId="55" xfId="0" applyFont="1" applyFill="1" applyBorder="1" applyAlignment="1">
      <alignment horizontal="center" vertical="center"/>
    </xf>
    <xf numFmtId="0" fontId="0" fillId="0" borderId="82" xfId="0" applyFont="1" applyFill="1" applyBorder="1" applyAlignment="1">
      <alignment horizontal="center" vertical="center"/>
    </xf>
    <xf numFmtId="0" fontId="0" fillId="0" borderId="57" xfId="0" applyFont="1" applyFill="1" applyBorder="1" applyAlignment="1">
      <alignment horizontal="center" vertical="center" wrapText="1"/>
    </xf>
    <xf numFmtId="0" fontId="1" fillId="13" borderId="86" xfId="0" applyFont="1" applyFill="1" applyBorder="1" applyAlignment="1">
      <alignment horizontal="center" vertical="center" wrapText="1"/>
    </xf>
    <xf numFmtId="0" fontId="0" fillId="13" borderId="62" xfId="0" applyFont="1" applyFill="1" applyBorder="1" applyAlignment="1">
      <alignment horizontal="center" vertical="center" wrapText="1"/>
    </xf>
    <xf numFmtId="0" fontId="0" fillId="0" borderId="104" xfId="0" applyFont="1" applyFill="1" applyBorder="1" applyAlignment="1">
      <alignment horizontal="center" vertical="center"/>
    </xf>
    <xf numFmtId="0" fontId="0" fillId="0" borderId="67" xfId="0" applyFont="1" applyFill="1" applyBorder="1" applyAlignment="1">
      <alignment horizontal="center" vertical="center"/>
    </xf>
    <xf numFmtId="0" fontId="0" fillId="0" borderId="84" xfId="0" applyFont="1" applyFill="1" applyBorder="1" applyAlignment="1">
      <alignment horizontal="center" vertical="center"/>
    </xf>
    <xf numFmtId="0" fontId="0" fillId="0" borderId="68" xfId="0" applyFont="1" applyFill="1" applyBorder="1" applyAlignment="1">
      <alignment horizontal="center" vertical="center" wrapText="1"/>
    </xf>
    <xf numFmtId="0" fontId="0" fillId="0" borderId="0" xfId="0" applyFill="1"/>
    <xf numFmtId="0" fontId="1" fillId="0" borderId="0" xfId="0" applyFont="1" applyFill="1"/>
    <xf numFmtId="0" fontId="0" fillId="0" borderId="67" xfId="0" applyFont="1" applyFill="1" applyBorder="1" applyAlignment="1">
      <alignment horizontal="center" vertical="center" wrapText="1"/>
    </xf>
    <xf numFmtId="0" fontId="0" fillId="0" borderId="104" xfId="0" applyFont="1" applyFill="1" applyBorder="1" applyAlignment="1">
      <alignment horizontal="center" vertical="center" wrapText="1"/>
    </xf>
    <xf numFmtId="0" fontId="0" fillId="28" borderId="67" xfId="0" applyFill="1" applyBorder="1" applyAlignment="1">
      <alignment horizontal="center" vertical="center" wrapText="1"/>
    </xf>
    <xf numFmtId="0" fontId="0" fillId="0" borderId="84" xfId="0" applyFont="1" applyFill="1" applyBorder="1" applyAlignment="1">
      <alignment horizontal="center" vertical="center" wrapText="1"/>
    </xf>
    <xf numFmtId="0" fontId="2" fillId="31" borderId="49" xfId="0" applyFont="1" applyFill="1" applyBorder="1" applyAlignment="1">
      <alignment vertical="top" wrapText="1"/>
    </xf>
    <xf numFmtId="0" fontId="2" fillId="31" borderId="53" xfId="0" applyFont="1" applyFill="1" applyBorder="1" applyAlignment="1">
      <alignment vertical="top" wrapText="1"/>
    </xf>
    <xf numFmtId="0" fontId="2" fillId="31" borderId="1" xfId="0" applyFont="1" applyFill="1" applyBorder="1" applyAlignment="1">
      <alignment horizontal="left" vertical="top" wrapText="1"/>
    </xf>
    <xf numFmtId="0" fontId="2" fillId="0" borderId="49" xfId="0" applyFont="1" applyFill="1" applyBorder="1" applyAlignment="1">
      <alignment vertical="top" wrapText="1"/>
    </xf>
    <xf numFmtId="0" fontId="2" fillId="31" borderId="1" xfId="0" applyFont="1" applyFill="1" applyBorder="1" applyAlignment="1">
      <alignment vertical="top" wrapText="1"/>
    </xf>
    <xf numFmtId="0" fontId="0" fillId="0" borderId="93" xfId="0" applyFill="1" applyBorder="1" applyAlignment="1">
      <alignment horizontal="center" vertical="center"/>
    </xf>
    <xf numFmtId="0" fontId="0" fillId="0" borderId="56" xfId="0" applyFill="1" applyBorder="1" applyAlignment="1">
      <alignment horizontal="center" vertical="center"/>
    </xf>
    <xf numFmtId="0" fontId="0" fillId="0" borderId="1" xfId="0" applyBorder="1" applyAlignment="1">
      <alignment horizontal="left" vertical="center" wrapText="1"/>
    </xf>
    <xf numFmtId="0" fontId="0" fillId="0" borderId="58" xfId="0" applyBorder="1" applyAlignment="1">
      <alignment horizontal="left" vertical="center" wrapText="1"/>
    </xf>
    <xf numFmtId="0" fontId="0" fillId="0" borderId="92" xfId="0" applyBorder="1" applyAlignment="1">
      <alignment horizontal="left" vertical="center" wrapText="1"/>
    </xf>
    <xf numFmtId="0" fontId="0" fillId="0" borderId="60" xfId="0" applyBorder="1" applyAlignment="1">
      <alignment horizontal="center" vertical="center"/>
    </xf>
    <xf numFmtId="0" fontId="1" fillId="20" borderId="51" xfId="0" applyFont="1" applyFill="1" applyBorder="1" applyAlignment="1">
      <alignment horizontal="center" vertical="center" wrapText="1"/>
    </xf>
    <xf numFmtId="0" fontId="1" fillId="20" borderId="105" xfId="0" applyFont="1" applyFill="1" applyBorder="1" applyAlignment="1">
      <alignment horizontal="center" vertical="center" wrapText="1"/>
    </xf>
    <xf numFmtId="0" fontId="1" fillId="30" borderId="106" xfId="0" applyFont="1" applyFill="1" applyBorder="1" applyAlignment="1">
      <alignment horizontal="center" vertical="center" wrapText="1"/>
    </xf>
    <xf numFmtId="0" fontId="0" fillId="0" borderId="90" xfId="0" applyBorder="1" applyAlignment="1">
      <alignment horizontal="center" vertical="center" wrapText="1"/>
    </xf>
    <xf numFmtId="0" fontId="0" fillId="0" borderId="107" xfId="0" applyBorder="1" applyAlignment="1">
      <alignment horizontal="center" vertical="center"/>
    </xf>
    <xf numFmtId="0" fontId="0" fillId="0" borderId="55" xfId="0" applyBorder="1" applyAlignment="1">
      <alignment horizontal="center" vertical="center" wrapText="1"/>
    </xf>
    <xf numFmtId="0" fontId="0" fillId="0" borderId="57" xfId="0" applyBorder="1" applyAlignment="1">
      <alignment horizontal="center" vertical="center" wrapText="1"/>
    </xf>
    <xf numFmtId="0" fontId="0" fillId="0" borderId="59" xfId="0" applyBorder="1" applyAlignment="1">
      <alignment horizontal="center" vertical="center"/>
    </xf>
    <xf numFmtId="0" fontId="1" fillId="20" borderId="7" xfId="0" applyFont="1" applyFill="1" applyBorder="1" applyAlignment="1">
      <alignment horizontal="center" vertical="center"/>
    </xf>
    <xf numFmtId="0" fontId="1" fillId="20" borderId="62" xfId="0" applyFont="1" applyFill="1" applyBorder="1" applyAlignment="1">
      <alignment horizontal="center" vertical="center" wrapText="1"/>
    </xf>
    <xf numFmtId="0" fontId="2" fillId="9" borderId="49" xfId="0" applyFont="1" applyFill="1" applyBorder="1" applyAlignment="1">
      <alignment vertical="top" wrapText="1"/>
    </xf>
    <xf numFmtId="0" fontId="2" fillId="9" borderId="1" xfId="0" applyFont="1" applyFill="1" applyBorder="1" applyAlignment="1">
      <alignment vertical="top" wrapText="1"/>
    </xf>
    <xf numFmtId="0" fontId="2" fillId="9" borderId="1" xfId="0" applyFont="1" applyFill="1" applyBorder="1" applyAlignment="1">
      <alignment horizontal="center" vertical="top" wrapText="1"/>
    </xf>
    <xf numFmtId="0" fontId="2" fillId="27" borderId="49" xfId="0" applyFont="1" applyFill="1" applyBorder="1" applyAlignment="1">
      <alignment horizontal="left" vertical="top" wrapText="1"/>
    </xf>
    <xf numFmtId="0" fontId="2" fillId="27" borderId="53" xfId="0" applyFont="1" applyFill="1" applyBorder="1" applyAlignment="1">
      <alignment horizontal="left" vertical="top" wrapText="1"/>
    </xf>
    <xf numFmtId="0" fontId="2" fillId="0" borderId="49" xfId="0" applyFont="1" applyBorder="1" applyAlignment="1">
      <alignment horizontal="left" vertical="top" wrapText="1"/>
    </xf>
    <xf numFmtId="0" fontId="2" fillId="0" borderId="53" xfId="0" applyFont="1" applyBorder="1" applyAlignment="1">
      <alignment horizontal="left" vertical="top" wrapText="1"/>
    </xf>
    <xf numFmtId="0" fontId="2" fillId="0" borderId="60" xfId="0" applyFont="1" applyBorder="1" applyAlignment="1">
      <alignment horizontal="left" vertical="top" wrapText="1"/>
    </xf>
    <xf numFmtId="0" fontId="5" fillId="0" borderId="49" xfId="0" applyFont="1" applyBorder="1" applyAlignment="1">
      <alignment horizontal="left" vertical="top" wrapText="1"/>
    </xf>
    <xf numFmtId="0" fontId="5" fillId="0" borderId="53" xfId="0" applyFont="1" applyBorder="1" applyAlignment="1">
      <alignment horizontal="left" vertical="top" wrapText="1"/>
    </xf>
    <xf numFmtId="0" fontId="19" fillId="0" borderId="1" xfId="1" applyFont="1" applyFill="1" applyBorder="1" applyAlignment="1">
      <alignment vertical="top" wrapText="1"/>
    </xf>
    <xf numFmtId="0" fontId="2" fillId="27" borderId="60" xfId="0" applyFont="1" applyFill="1" applyBorder="1" applyAlignment="1">
      <alignment horizontal="left" vertical="top" wrapText="1"/>
    </xf>
    <xf numFmtId="0" fontId="1" fillId="13" borderId="62" xfId="0" applyFont="1" applyFill="1" applyBorder="1" applyAlignment="1">
      <alignment horizontal="center"/>
    </xf>
    <xf numFmtId="0" fontId="1" fillId="13" borderId="50" xfId="0" applyFont="1" applyFill="1" applyBorder="1" applyAlignment="1">
      <alignment horizontal="center"/>
    </xf>
    <xf numFmtId="0" fontId="1" fillId="13" borderId="7" xfId="0" applyFont="1" applyFill="1" applyBorder="1" applyAlignment="1">
      <alignment horizontal="center"/>
    </xf>
    <xf numFmtId="0" fontId="16" fillId="21" borderId="25" xfId="0" applyFont="1" applyFill="1" applyBorder="1" applyAlignment="1">
      <alignment horizontal="center"/>
    </xf>
    <xf numFmtId="0" fontId="16" fillId="21" borderId="27" xfId="0" applyFont="1" applyFill="1" applyBorder="1" applyAlignment="1">
      <alignment horizontal="center"/>
    </xf>
    <xf numFmtId="0" fontId="16" fillId="21" borderId="46" xfId="0" applyFont="1" applyFill="1" applyBorder="1" applyAlignment="1">
      <alignment horizontal="center"/>
    </xf>
    <xf numFmtId="0" fontId="1" fillId="0" borderId="0" xfId="0" applyFont="1" applyAlignment="1">
      <alignment horizontal="center"/>
    </xf>
    <xf numFmtId="0" fontId="1" fillId="0" borderId="7" xfId="0" applyFont="1" applyFill="1" applyBorder="1" applyAlignment="1">
      <alignment horizontal="center" vertical="center"/>
    </xf>
    <xf numFmtId="0" fontId="1" fillId="0" borderId="50" xfId="0" applyFont="1" applyFill="1" applyBorder="1" applyAlignment="1">
      <alignment horizontal="center" vertical="center"/>
    </xf>
    <xf numFmtId="0" fontId="1" fillId="13" borderId="28" xfId="0" applyFont="1" applyFill="1" applyBorder="1" applyAlignment="1">
      <alignment horizontal="center"/>
    </xf>
    <xf numFmtId="0" fontId="16" fillId="21" borderId="0" xfId="0" applyFont="1" applyFill="1" applyAlignment="1">
      <alignment horizontal="center"/>
    </xf>
    <xf numFmtId="0" fontId="1" fillId="9" borderId="5" xfId="0" applyFont="1" applyFill="1" applyBorder="1" applyAlignment="1">
      <alignment horizontal="center" vertical="center" wrapText="1"/>
    </xf>
    <xf numFmtId="0" fontId="1" fillId="9" borderId="47" xfId="0" applyFont="1" applyFill="1" applyBorder="1" applyAlignment="1">
      <alignment horizontal="center" vertical="center" wrapText="1"/>
    </xf>
    <xf numFmtId="0" fontId="1" fillId="9" borderId="0" xfId="0" applyFont="1" applyFill="1" applyBorder="1" applyAlignment="1">
      <alignment horizontal="center" vertical="center" wrapText="1"/>
    </xf>
    <xf numFmtId="0" fontId="0" fillId="22" borderId="0" xfId="0" applyFill="1" applyAlignment="1">
      <alignment horizontal="left" vertical="top" wrapText="1"/>
    </xf>
    <xf numFmtId="0" fontId="2" fillId="0" borderId="49" xfId="0" applyFont="1" applyFill="1" applyBorder="1" applyAlignment="1">
      <alignment horizontal="left" vertical="top" wrapText="1"/>
    </xf>
    <xf numFmtId="0" fontId="2" fillId="0" borderId="53" xfId="0" applyFont="1" applyFill="1" applyBorder="1" applyAlignment="1">
      <alignment horizontal="left" vertical="top" wrapText="1"/>
    </xf>
    <xf numFmtId="0" fontId="0" fillId="0" borderId="46" xfId="0"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horizontal="left" vertical="top" wrapText="1"/>
    </xf>
    <xf numFmtId="0" fontId="26" fillId="0" borderId="80" xfId="0" applyFont="1" applyBorder="1" applyAlignment="1">
      <alignment horizontal="left" wrapText="1" readingOrder="1"/>
    </xf>
    <xf numFmtId="0" fontId="6" fillId="2" borderId="22" xfId="0" applyFont="1" applyFill="1" applyBorder="1" applyAlignment="1">
      <alignment horizontal="center" vertical="center"/>
    </xf>
    <xf numFmtId="0" fontId="6" fillId="2" borderId="14"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11" xfId="0" applyFont="1" applyFill="1" applyBorder="1" applyAlignment="1">
      <alignment horizontal="center" vertical="center"/>
    </xf>
    <xf numFmtId="0" fontId="6" fillId="4" borderId="12" xfId="0" applyFont="1" applyFill="1" applyBorder="1" applyAlignment="1">
      <alignment horizontal="center" vertical="center"/>
    </xf>
    <xf numFmtId="0" fontId="7" fillId="5" borderId="8" xfId="0" applyFont="1" applyFill="1" applyBorder="1" applyAlignment="1">
      <alignment horizontal="center" vertical="center"/>
    </xf>
    <xf numFmtId="0" fontId="7" fillId="5" borderId="13" xfId="0" applyFont="1" applyFill="1" applyBorder="1" applyAlignment="1">
      <alignment horizontal="center" vertical="center"/>
    </xf>
    <xf numFmtId="0" fontId="7" fillId="5" borderId="11" xfId="0" applyFont="1" applyFill="1" applyBorder="1" applyAlignment="1">
      <alignment horizontal="center" vertical="center"/>
    </xf>
    <xf numFmtId="0" fontId="6" fillId="5" borderId="22" xfId="0" applyFont="1" applyFill="1" applyBorder="1" applyAlignment="1">
      <alignment horizontal="center" vertical="center"/>
    </xf>
    <xf numFmtId="0" fontId="6" fillId="5" borderId="18" xfId="0" applyFont="1" applyFill="1" applyBorder="1" applyAlignment="1">
      <alignment horizontal="center" vertical="center"/>
    </xf>
    <xf numFmtId="0" fontId="6" fillId="5" borderId="14" xfId="0" applyFont="1" applyFill="1" applyBorder="1" applyAlignment="1">
      <alignment horizontal="center" vertical="center"/>
    </xf>
    <xf numFmtId="0" fontId="6" fillId="0" borderId="22" xfId="0" applyFont="1" applyBorder="1" applyAlignment="1">
      <alignment horizontal="center" vertical="center" wrapText="1"/>
    </xf>
    <xf numFmtId="0" fontId="6" fillId="0" borderId="14" xfId="0" applyFont="1" applyBorder="1" applyAlignment="1">
      <alignment horizontal="center" vertical="center" wrapText="1"/>
    </xf>
    <xf numFmtId="0" fontId="6" fillId="4" borderId="18" xfId="0" applyFont="1" applyFill="1" applyBorder="1" applyAlignment="1">
      <alignment horizontal="center" vertical="center"/>
    </xf>
    <xf numFmtId="0" fontId="7" fillId="6" borderId="22" xfId="0" applyFont="1" applyFill="1" applyBorder="1" applyAlignment="1">
      <alignment horizontal="center" vertical="center"/>
    </xf>
    <xf numFmtId="0" fontId="7" fillId="6" borderId="18" xfId="0" applyFont="1" applyFill="1" applyBorder="1" applyAlignment="1">
      <alignment horizontal="center" vertical="center"/>
    </xf>
    <xf numFmtId="0" fontId="7" fillId="6" borderId="19" xfId="0" applyFont="1" applyFill="1" applyBorder="1" applyAlignment="1">
      <alignment horizontal="center" vertical="center"/>
    </xf>
    <xf numFmtId="0" fontId="7" fillId="6" borderId="14" xfId="0" applyFont="1" applyFill="1" applyBorder="1" applyAlignment="1">
      <alignment horizontal="center" vertical="center"/>
    </xf>
    <xf numFmtId="0" fontId="6" fillId="4" borderId="15" xfId="0" applyFont="1" applyFill="1" applyBorder="1" applyAlignment="1">
      <alignment horizontal="center" vertical="center"/>
    </xf>
    <xf numFmtId="0" fontId="6" fillId="4" borderId="23"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13" xfId="0" applyFont="1" applyFill="1" applyBorder="1" applyAlignment="1">
      <alignment horizontal="center" vertical="center"/>
    </xf>
    <xf numFmtId="0" fontId="7" fillId="2" borderId="11" xfId="0" applyFont="1" applyFill="1" applyBorder="1" applyAlignment="1">
      <alignment horizontal="center" vertical="center"/>
    </xf>
    <xf numFmtId="0" fontId="6" fillId="3" borderId="8"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8" xfId="0" applyFont="1" applyBorder="1" applyAlignment="1">
      <alignment horizontal="center" vertical="center"/>
    </xf>
    <xf numFmtId="0" fontId="6" fillId="0" borderId="11" xfId="0" applyFont="1" applyBorder="1" applyAlignment="1">
      <alignment horizontal="center" vertical="center"/>
    </xf>
    <xf numFmtId="0" fontId="10" fillId="9" borderId="34" xfId="0" applyFont="1" applyFill="1" applyBorder="1" applyAlignment="1">
      <alignment horizontal="left" vertical="center" wrapText="1" readingOrder="1"/>
    </xf>
    <xf numFmtId="0" fontId="10" fillId="9" borderId="35" xfId="0" applyFont="1" applyFill="1" applyBorder="1" applyAlignment="1">
      <alignment horizontal="left" vertical="center" wrapText="1" readingOrder="1"/>
    </xf>
    <xf numFmtId="0" fontId="10" fillId="9" borderId="39" xfId="0" applyFont="1" applyFill="1" applyBorder="1" applyAlignment="1">
      <alignment horizontal="left" vertical="center" wrapText="1" readingOrder="1"/>
    </xf>
    <xf numFmtId="0" fontId="10" fillId="9" borderId="32" xfId="0" applyFont="1" applyFill="1" applyBorder="1" applyAlignment="1">
      <alignment horizontal="left" vertical="center" wrapText="1" readingOrder="1"/>
    </xf>
    <xf numFmtId="0" fontId="13" fillId="9" borderId="36" xfId="0" applyFont="1" applyFill="1" applyBorder="1" applyAlignment="1">
      <alignment horizontal="center" vertical="center" wrapText="1" readingOrder="1"/>
    </xf>
    <xf numFmtId="0" fontId="13" fillId="9" borderId="37" xfId="0" applyFont="1" applyFill="1" applyBorder="1" applyAlignment="1">
      <alignment horizontal="center" vertical="center" wrapText="1" readingOrder="1"/>
    </xf>
    <xf numFmtId="0" fontId="13" fillId="9" borderId="38" xfId="0" applyFont="1" applyFill="1" applyBorder="1" applyAlignment="1">
      <alignment horizontal="center" vertical="center" wrapText="1" readingOrder="1"/>
    </xf>
    <xf numFmtId="0" fontId="13" fillId="9" borderId="41" xfId="0" applyFont="1" applyFill="1" applyBorder="1" applyAlignment="1">
      <alignment horizontal="center" vertical="center" wrapText="1" readingOrder="1"/>
    </xf>
    <xf numFmtId="0" fontId="13" fillId="9" borderId="43" xfId="0" applyFont="1" applyFill="1" applyBorder="1" applyAlignment="1">
      <alignment horizontal="center" vertical="center" wrapText="1" readingOrder="1"/>
    </xf>
    <xf numFmtId="0" fontId="13" fillId="9" borderId="44" xfId="0" applyFont="1" applyFill="1" applyBorder="1" applyAlignment="1">
      <alignment horizontal="center" vertical="center" wrapText="1" readingOrder="1"/>
    </xf>
  </cellXfs>
  <cellStyles count="4">
    <cellStyle name="Normal" xfId="0" builtinId="0"/>
    <cellStyle name="Normal 2" xfId="1"/>
    <cellStyle name="Normal 4" xfId="2"/>
    <cellStyle name="Normal 5" xfId="3"/>
  </cellStyles>
  <dxfs count="56">
    <dxf>
      <font>
        <color rgb="FF9C0006"/>
      </font>
      <fill>
        <patternFill>
          <bgColor rgb="FFFFC7CE"/>
        </patternFill>
      </fill>
    </dxf>
    <dxf>
      <font>
        <color rgb="FF006100"/>
      </font>
      <fill>
        <patternFill>
          <bgColor rgb="FFC6EFCE"/>
        </patternFill>
      </fill>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dxf>
    <dxf>
      <font>
        <color rgb="FF9C0006"/>
      </font>
      <fill>
        <patternFill>
          <bgColor rgb="FFFFC7CE"/>
        </patternFill>
      </fill>
    </dxf>
    <dxf>
      <font>
        <color rgb="FF006100"/>
      </font>
      <fill>
        <patternFill>
          <bgColor rgb="FFC6EFCE"/>
        </patternFill>
      </fill>
    </dxf>
    <dxf>
      <font>
        <color rgb="FF9C0006"/>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70C0"/>
    <pageSetUpPr fitToPage="1"/>
  </sheetPr>
  <dimension ref="A1:AN17"/>
  <sheetViews>
    <sheetView zoomScale="70" zoomScaleNormal="70" workbookViewId="0">
      <selection activeCell="D4" sqref="D4:D6"/>
    </sheetView>
  </sheetViews>
  <sheetFormatPr defaultColWidth="9.140625" defaultRowHeight="12.75" x14ac:dyDescent="0.25"/>
  <cols>
    <col min="1" max="1" width="10.28515625" style="87" customWidth="1"/>
    <col min="2" max="2" width="28.5703125" style="87" customWidth="1"/>
    <col min="3" max="3" width="36.85546875" style="87" customWidth="1"/>
    <col min="4" max="4" width="52.5703125" style="87" customWidth="1"/>
    <col min="5" max="5" width="10.42578125" style="87" customWidth="1"/>
    <col min="6" max="6" width="39" style="87" customWidth="1"/>
    <col min="7" max="7" width="41.5703125" style="87" customWidth="1"/>
    <col min="8" max="9" width="12.5703125" style="87" customWidth="1"/>
    <col min="10" max="10" width="21.42578125" style="87" customWidth="1"/>
    <col min="11" max="11" width="12" style="87" customWidth="1"/>
    <col min="12" max="12" width="14.28515625" style="87" customWidth="1"/>
    <col min="13" max="13" width="14.140625" style="87" customWidth="1"/>
    <col min="14" max="14" width="45.140625" style="87" customWidth="1"/>
    <col min="15" max="16" width="78.85546875" style="87" customWidth="1"/>
    <col min="17" max="18" width="10.140625" style="87" customWidth="1"/>
    <col min="19" max="20" width="14.42578125" style="87" customWidth="1"/>
    <col min="21" max="21" width="16.28515625" style="87" customWidth="1"/>
    <col min="22" max="22" width="14.42578125" style="87" customWidth="1"/>
    <col min="23" max="23" width="11.42578125" style="87" customWidth="1"/>
    <col min="24" max="24" width="14.5703125" style="87" customWidth="1"/>
    <col min="25" max="25" width="16.140625" style="87" customWidth="1"/>
    <col min="26" max="26" width="14.5703125" style="87" customWidth="1"/>
    <col min="27" max="27" width="12.5703125" style="87" customWidth="1"/>
    <col min="28" max="28" width="17.85546875" style="100" customWidth="1"/>
    <col min="29" max="30" width="12.5703125" style="87" customWidth="1"/>
    <col min="31" max="31" width="9.7109375" style="87" customWidth="1"/>
    <col min="32" max="32" width="97.5703125" style="87" customWidth="1"/>
    <col min="33" max="33" width="18.140625" style="87" customWidth="1"/>
    <col min="34" max="34" width="112.5703125" style="87" customWidth="1"/>
    <col min="35" max="35" width="96.85546875" style="87" customWidth="1"/>
    <col min="36" max="36" width="11.5703125" style="87" customWidth="1"/>
    <col min="37" max="37" width="12.42578125" style="87" customWidth="1"/>
    <col min="38" max="38" width="18.42578125" style="87" customWidth="1"/>
    <col min="39" max="39" width="256.28515625" style="87" customWidth="1"/>
    <col min="40" max="40" width="77.7109375" style="87" customWidth="1"/>
    <col min="41" max="16384" width="9.140625" style="87"/>
  </cols>
  <sheetData>
    <row r="1" spans="1:40" s="3" customFormat="1" ht="39" thickBot="1" x14ac:dyDescent="0.3">
      <c r="A1" s="73" t="s">
        <v>12</v>
      </c>
      <c r="B1" s="73" t="s">
        <v>0</v>
      </c>
      <c r="C1" s="73" t="s">
        <v>316</v>
      </c>
      <c r="D1" s="73" t="s">
        <v>609</v>
      </c>
      <c r="E1" s="73" t="s">
        <v>8</v>
      </c>
      <c r="F1" s="73" t="s">
        <v>1</v>
      </c>
      <c r="G1" s="73" t="s">
        <v>610</v>
      </c>
      <c r="H1" s="73" t="s">
        <v>653</v>
      </c>
      <c r="I1" s="73" t="s">
        <v>654</v>
      </c>
      <c r="J1" s="73" t="s">
        <v>106</v>
      </c>
      <c r="K1" s="73" t="s">
        <v>17</v>
      </c>
      <c r="L1" s="73" t="s">
        <v>18</v>
      </c>
      <c r="M1" s="73" t="s">
        <v>2</v>
      </c>
      <c r="N1" s="73" t="s">
        <v>317</v>
      </c>
      <c r="O1" s="73" t="s">
        <v>674</v>
      </c>
      <c r="P1" s="73" t="s">
        <v>678</v>
      </c>
      <c r="Q1" s="73" t="s">
        <v>221</v>
      </c>
      <c r="R1" s="73" t="s">
        <v>672</v>
      </c>
      <c r="S1" s="73" t="s">
        <v>673</v>
      </c>
      <c r="T1" s="73" t="s">
        <v>697</v>
      </c>
      <c r="U1" s="73" t="s">
        <v>219</v>
      </c>
      <c r="V1" s="73" t="s">
        <v>9</v>
      </c>
      <c r="W1" s="73" t="s">
        <v>19</v>
      </c>
      <c r="X1" s="73" t="s">
        <v>20</v>
      </c>
      <c r="Y1" s="73" t="s">
        <v>21</v>
      </c>
      <c r="Z1" s="73" t="s">
        <v>229</v>
      </c>
      <c r="AA1" s="73" t="s">
        <v>13</v>
      </c>
      <c r="AB1" s="73" t="s">
        <v>14</v>
      </c>
      <c r="AC1" s="73" t="s">
        <v>99</v>
      </c>
      <c r="AD1" s="73" t="s">
        <v>100</v>
      </c>
      <c r="AE1" s="73" t="s">
        <v>15</v>
      </c>
      <c r="AF1" s="73" t="s">
        <v>16</v>
      </c>
      <c r="AG1" s="73" t="s">
        <v>98</v>
      </c>
      <c r="AH1" s="73" t="s">
        <v>472</v>
      </c>
      <c r="AI1" s="73" t="s">
        <v>11</v>
      </c>
      <c r="AJ1" s="73" t="s">
        <v>4</v>
      </c>
      <c r="AK1" s="73" t="s">
        <v>5</v>
      </c>
      <c r="AL1" s="73" t="s">
        <v>227</v>
      </c>
      <c r="AM1" s="73" t="s">
        <v>484</v>
      </c>
      <c r="AN1" s="73" t="s">
        <v>462</v>
      </c>
    </row>
    <row r="2" spans="1:40" ht="165.75" x14ac:dyDescent="0.25">
      <c r="A2" s="84" t="s">
        <v>103</v>
      </c>
      <c r="B2" s="84" t="s">
        <v>107</v>
      </c>
      <c r="C2" s="84" t="s">
        <v>113</v>
      </c>
      <c r="D2" s="84"/>
      <c r="E2" s="84" t="s">
        <v>102</v>
      </c>
      <c r="F2" s="84" t="s">
        <v>108</v>
      </c>
      <c r="G2" s="84" t="s">
        <v>108</v>
      </c>
      <c r="H2" s="84" t="s">
        <v>104</v>
      </c>
      <c r="I2" s="84" t="s">
        <v>104</v>
      </c>
      <c r="J2" s="84" t="s">
        <v>399</v>
      </c>
      <c r="K2" s="84" t="s">
        <v>200</v>
      </c>
      <c r="L2" s="84" t="s">
        <v>201</v>
      </c>
      <c r="M2" s="84" t="s">
        <v>119</v>
      </c>
      <c r="N2" s="84" t="s">
        <v>319</v>
      </c>
      <c r="O2" s="84" t="s">
        <v>675</v>
      </c>
      <c r="P2" s="84" t="s">
        <v>319</v>
      </c>
      <c r="Q2" s="84" t="s">
        <v>226</v>
      </c>
      <c r="R2" s="84" t="s">
        <v>105</v>
      </c>
      <c r="S2" s="84" t="s">
        <v>105</v>
      </c>
      <c r="T2" s="84" t="s">
        <v>698</v>
      </c>
      <c r="U2" s="84" t="s">
        <v>199</v>
      </c>
      <c r="V2" s="84" t="s">
        <v>112</v>
      </c>
      <c r="W2" s="84" t="s">
        <v>109</v>
      </c>
      <c r="X2" s="84" t="s">
        <v>110</v>
      </c>
      <c r="Y2" s="84" t="s">
        <v>111</v>
      </c>
      <c r="Z2" s="84" t="s">
        <v>230</v>
      </c>
      <c r="AA2" s="84" t="s">
        <v>231</v>
      </c>
      <c r="AB2" s="85" t="s">
        <v>232</v>
      </c>
      <c r="AC2" s="84" t="s">
        <v>248</v>
      </c>
      <c r="AD2" s="84" t="s">
        <v>233</v>
      </c>
      <c r="AE2" s="84" t="s">
        <v>234</v>
      </c>
      <c r="AF2" s="84" t="s">
        <v>235</v>
      </c>
      <c r="AG2" s="84" t="s">
        <v>235</v>
      </c>
      <c r="AH2" s="84" t="s">
        <v>236</v>
      </c>
      <c r="AI2" s="84" t="s">
        <v>237</v>
      </c>
      <c r="AJ2" s="84" t="s">
        <v>238</v>
      </c>
      <c r="AK2" s="84" t="s">
        <v>239</v>
      </c>
      <c r="AL2" s="84" t="s">
        <v>228</v>
      </c>
      <c r="AM2" s="86"/>
      <c r="AN2" s="86"/>
    </row>
    <row r="3" spans="1:40" x14ac:dyDescent="0.25">
      <c r="A3" s="353"/>
      <c r="B3" s="354"/>
      <c r="C3" s="354"/>
      <c r="D3" s="354"/>
      <c r="E3" s="354"/>
      <c r="F3" s="354"/>
      <c r="G3" s="354"/>
      <c r="H3" s="354"/>
      <c r="I3" s="354"/>
      <c r="J3" s="354"/>
      <c r="K3" s="354"/>
      <c r="L3" s="354"/>
      <c r="M3" s="354"/>
      <c r="N3" s="354"/>
      <c r="O3" s="354"/>
      <c r="P3" s="354"/>
      <c r="Q3" s="354"/>
      <c r="R3" s="354"/>
      <c r="S3" s="354"/>
      <c r="T3" s="354"/>
      <c r="U3" s="354"/>
      <c r="V3" s="354"/>
      <c r="W3" s="354"/>
      <c r="X3" s="354"/>
      <c r="Y3" s="354"/>
      <c r="Z3" s="354"/>
      <c r="AA3" s="354"/>
      <c r="AB3" s="355"/>
      <c r="AC3" s="354"/>
      <c r="AD3" s="354"/>
      <c r="AE3" s="354"/>
      <c r="AF3" s="354"/>
      <c r="AG3" s="354"/>
      <c r="AH3" s="354"/>
      <c r="AI3" s="354"/>
      <c r="AJ3" s="354"/>
      <c r="AK3" s="354"/>
      <c r="AL3" s="354"/>
      <c r="AM3" s="354"/>
      <c r="AN3" s="354"/>
    </row>
    <row r="4" spans="1:40" ht="140.25" x14ac:dyDescent="0.25">
      <c r="A4" s="361" t="s">
        <v>247</v>
      </c>
      <c r="B4" s="363" t="s">
        <v>240</v>
      </c>
      <c r="C4" s="356" t="s">
        <v>422</v>
      </c>
      <c r="D4" s="358" t="s">
        <v>650</v>
      </c>
      <c r="E4" s="358" t="s">
        <v>321</v>
      </c>
      <c r="F4" s="356" t="s">
        <v>615</v>
      </c>
      <c r="G4" s="86" t="s">
        <v>656</v>
      </c>
      <c r="H4" s="332" t="s">
        <v>322</v>
      </c>
      <c r="I4" s="86" t="s">
        <v>322</v>
      </c>
      <c r="J4" s="335" t="s">
        <v>211</v>
      </c>
      <c r="K4" s="78" t="s">
        <v>120</v>
      </c>
      <c r="L4" s="78" t="s">
        <v>194</v>
      </c>
      <c r="M4" s="78" t="s">
        <v>406</v>
      </c>
      <c r="N4" s="293" t="s">
        <v>622</v>
      </c>
      <c r="O4" s="86" t="s">
        <v>680</v>
      </c>
      <c r="P4" s="86" t="s">
        <v>641</v>
      </c>
      <c r="Q4" s="78" t="s">
        <v>223</v>
      </c>
      <c r="R4" s="336" t="s">
        <v>269</v>
      </c>
      <c r="S4" s="86" t="s">
        <v>269</v>
      </c>
      <c r="T4" s="86"/>
      <c r="U4" s="78" t="s">
        <v>198</v>
      </c>
      <c r="V4" s="78" t="s">
        <v>115</v>
      </c>
      <c r="W4" s="78"/>
      <c r="X4" s="78"/>
      <c r="Y4" s="78"/>
      <c r="Z4" s="78" t="s">
        <v>225</v>
      </c>
      <c r="AA4" s="78" t="s">
        <v>128</v>
      </c>
      <c r="AB4" s="78" t="s">
        <v>314</v>
      </c>
      <c r="AC4" s="78"/>
      <c r="AD4" s="78"/>
      <c r="AE4" s="78"/>
      <c r="AF4" s="78" t="s">
        <v>638</v>
      </c>
      <c r="AG4" s="78" t="s">
        <v>638</v>
      </c>
      <c r="AH4" s="78" t="s">
        <v>638</v>
      </c>
      <c r="AI4" s="78" t="s">
        <v>638</v>
      </c>
      <c r="AJ4" s="78" t="s">
        <v>638</v>
      </c>
      <c r="AK4" s="78" t="s">
        <v>638</v>
      </c>
      <c r="AL4" s="78" t="s">
        <v>638</v>
      </c>
      <c r="AM4" s="78" t="s">
        <v>638</v>
      </c>
      <c r="AN4" s="78" t="s">
        <v>638</v>
      </c>
    </row>
    <row r="5" spans="1:40" ht="168.75" customHeight="1" x14ac:dyDescent="0.25">
      <c r="A5" s="362"/>
      <c r="B5" s="363"/>
      <c r="C5" s="357"/>
      <c r="D5" s="359"/>
      <c r="E5" s="359"/>
      <c r="F5" s="357"/>
      <c r="G5" s="86" t="s">
        <v>655</v>
      </c>
      <c r="H5" s="333"/>
      <c r="I5" s="165" t="s">
        <v>339</v>
      </c>
      <c r="J5" s="335" t="s">
        <v>211</v>
      </c>
      <c r="K5" s="78" t="s">
        <v>196</v>
      </c>
      <c r="L5" s="78" t="s">
        <v>194</v>
      </c>
      <c r="M5" s="78" t="s">
        <v>418</v>
      </c>
      <c r="N5" s="294" t="s">
        <v>623</v>
      </c>
      <c r="O5" s="165" t="s">
        <v>679</v>
      </c>
      <c r="P5" s="165" t="s">
        <v>639</v>
      </c>
      <c r="Q5" s="78" t="s">
        <v>223</v>
      </c>
      <c r="R5" s="334" t="s">
        <v>306</v>
      </c>
      <c r="S5" s="165" t="s">
        <v>306</v>
      </c>
      <c r="T5" s="165"/>
      <c r="U5" s="78" t="s">
        <v>198</v>
      </c>
      <c r="V5" s="78" t="s">
        <v>115</v>
      </c>
      <c r="W5" s="78"/>
      <c r="X5" s="78"/>
      <c r="Y5" s="78"/>
      <c r="Z5" s="78" t="s">
        <v>225</v>
      </c>
      <c r="AA5" s="78" t="s">
        <v>128</v>
      </c>
      <c r="AB5" s="166" t="s">
        <v>408</v>
      </c>
      <c r="AC5" s="78"/>
      <c r="AD5" s="78"/>
      <c r="AE5" s="78"/>
      <c r="AF5" s="78" t="s">
        <v>638</v>
      </c>
      <c r="AG5" s="78" t="s">
        <v>638</v>
      </c>
      <c r="AH5" s="78" t="s">
        <v>638</v>
      </c>
      <c r="AI5" s="78" t="s">
        <v>638</v>
      </c>
      <c r="AJ5" s="78" t="s">
        <v>638</v>
      </c>
      <c r="AK5" s="78" t="s">
        <v>638</v>
      </c>
      <c r="AL5" s="78" t="s">
        <v>638</v>
      </c>
      <c r="AM5" s="78" t="s">
        <v>638</v>
      </c>
      <c r="AN5" s="78" t="s">
        <v>638</v>
      </c>
    </row>
    <row r="6" spans="1:40" ht="172.5" customHeight="1" x14ac:dyDescent="0.25">
      <c r="A6" s="362"/>
      <c r="B6" s="363"/>
      <c r="C6" s="364"/>
      <c r="D6" s="360"/>
      <c r="E6" s="359"/>
      <c r="F6" s="357"/>
      <c r="G6" s="86" t="s">
        <v>659</v>
      </c>
      <c r="H6" s="333"/>
      <c r="I6" s="165" t="s">
        <v>346</v>
      </c>
      <c r="J6" s="335" t="s">
        <v>211</v>
      </c>
      <c r="K6" s="78" t="s">
        <v>251</v>
      </c>
      <c r="L6" s="78" t="s">
        <v>194</v>
      </c>
      <c r="M6" s="78" t="s">
        <v>251</v>
      </c>
      <c r="N6" s="294" t="s">
        <v>624</v>
      </c>
      <c r="O6" s="165" t="s">
        <v>681</v>
      </c>
      <c r="P6" s="165" t="s">
        <v>640</v>
      </c>
      <c r="Q6" s="78" t="s">
        <v>223</v>
      </c>
      <c r="R6" s="334" t="s">
        <v>307</v>
      </c>
      <c r="S6" s="165" t="s">
        <v>307</v>
      </c>
      <c r="T6" s="165"/>
      <c r="U6" s="78" t="s">
        <v>198</v>
      </c>
      <c r="V6" s="78" t="s">
        <v>115</v>
      </c>
      <c r="W6" s="78"/>
      <c r="X6" s="78"/>
      <c r="Y6" s="78"/>
      <c r="Z6" s="78" t="s">
        <v>225</v>
      </c>
      <c r="AA6" s="78" t="s">
        <v>128</v>
      </c>
      <c r="AB6" s="166" t="s">
        <v>314</v>
      </c>
      <c r="AC6" s="78"/>
      <c r="AD6" s="78"/>
      <c r="AE6" s="78"/>
      <c r="AF6" s="78" t="s">
        <v>638</v>
      </c>
      <c r="AG6" s="78" t="s">
        <v>638</v>
      </c>
      <c r="AH6" s="78" t="s">
        <v>638</v>
      </c>
      <c r="AI6" s="78" t="s">
        <v>638</v>
      </c>
      <c r="AJ6" s="78" t="s">
        <v>638</v>
      </c>
      <c r="AK6" s="78" t="s">
        <v>638</v>
      </c>
      <c r="AL6" s="78" t="s">
        <v>638</v>
      </c>
      <c r="AM6" s="78" t="s">
        <v>638</v>
      </c>
      <c r="AN6" s="78" t="s">
        <v>638</v>
      </c>
    </row>
    <row r="7" spans="1:40" ht="157.5" customHeight="1" x14ac:dyDescent="0.25">
      <c r="A7" s="246" t="s">
        <v>247</v>
      </c>
      <c r="B7" s="95" t="s">
        <v>240</v>
      </c>
      <c r="C7" s="292" t="s">
        <v>337</v>
      </c>
      <c r="D7" s="358" t="s">
        <v>649</v>
      </c>
      <c r="E7" s="97" t="s">
        <v>338</v>
      </c>
      <c r="F7" s="294" t="s">
        <v>616</v>
      </c>
      <c r="G7" s="86" t="s">
        <v>660</v>
      </c>
      <c r="H7" s="334" t="s">
        <v>339</v>
      </c>
      <c r="I7" s="165" t="s">
        <v>353</v>
      </c>
      <c r="J7" s="164" t="s">
        <v>211</v>
      </c>
      <c r="K7" s="164" t="s">
        <v>120</v>
      </c>
      <c r="L7" s="164" t="s">
        <v>193</v>
      </c>
      <c r="M7" s="164" t="s">
        <v>418</v>
      </c>
      <c r="N7" s="294" t="s">
        <v>625</v>
      </c>
      <c r="O7" s="165" t="s">
        <v>682</v>
      </c>
      <c r="P7" s="165" t="s">
        <v>683</v>
      </c>
      <c r="Q7" s="164" t="s">
        <v>223</v>
      </c>
      <c r="R7" s="336" t="s">
        <v>303</v>
      </c>
      <c r="S7" s="86" t="s">
        <v>303</v>
      </c>
      <c r="T7" s="86"/>
      <c r="U7" s="78" t="s">
        <v>198</v>
      </c>
      <c r="V7" s="78" t="s">
        <v>115</v>
      </c>
      <c r="W7" s="78"/>
      <c r="X7" s="78"/>
      <c r="Y7" s="78"/>
      <c r="Z7" s="78" t="s">
        <v>225</v>
      </c>
      <c r="AA7" s="78" t="s">
        <v>128</v>
      </c>
      <c r="AB7" s="166" t="s">
        <v>314</v>
      </c>
      <c r="AC7" s="78"/>
      <c r="AD7" s="78"/>
      <c r="AE7" s="78"/>
      <c r="AF7" s="78" t="s">
        <v>638</v>
      </c>
      <c r="AG7" s="78" t="s">
        <v>638</v>
      </c>
      <c r="AH7" s="78" t="s">
        <v>638</v>
      </c>
      <c r="AI7" s="78" t="s">
        <v>638</v>
      </c>
      <c r="AJ7" s="78" t="s">
        <v>638</v>
      </c>
      <c r="AK7" s="78" t="s">
        <v>638</v>
      </c>
      <c r="AL7" s="78" t="s">
        <v>638</v>
      </c>
      <c r="AM7" s="78" t="s">
        <v>638</v>
      </c>
      <c r="AN7" s="78" t="s">
        <v>638</v>
      </c>
    </row>
    <row r="8" spans="1:40" ht="218.25" customHeight="1" x14ac:dyDescent="0.25">
      <c r="A8" s="98" t="s">
        <v>247</v>
      </c>
      <c r="B8" s="247" t="s">
        <v>240</v>
      </c>
      <c r="C8" s="293" t="s">
        <v>398</v>
      </c>
      <c r="D8" s="359"/>
      <c r="E8" s="165" t="s">
        <v>345</v>
      </c>
      <c r="F8" s="293" t="s">
        <v>617</v>
      </c>
      <c r="G8" s="86" t="s">
        <v>661</v>
      </c>
      <c r="H8" s="334" t="s">
        <v>346</v>
      </c>
      <c r="I8" s="165" t="s">
        <v>356</v>
      </c>
      <c r="J8" s="78" t="s">
        <v>211</v>
      </c>
      <c r="K8" s="78" t="s">
        <v>121</v>
      </c>
      <c r="L8" s="78" t="s">
        <v>194</v>
      </c>
      <c r="M8" s="78" t="s">
        <v>418</v>
      </c>
      <c r="N8" s="293" t="s">
        <v>626</v>
      </c>
      <c r="O8" s="78" t="s">
        <v>684</v>
      </c>
      <c r="P8" s="78" t="s">
        <v>685</v>
      </c>
      <c r="Q8" s="78" t="s">
        <v>223</v>
      </c>
      <c r="R8" s="336" t="s">
        <v>304</v>
      </c>
      <c r="S8" s="86" t="s">
        <v>304</v>
      </c>
      <c r="T8" s="86"/>
      <c r="U8" s="78" t="s">
        <v>198</v>
      </c>
      <c r="V8" s="78" t="s">
        <v>115</v>
      </c>
      <c r="W8" s="78"/>
      <c r="X8" s="78"/>
      <c r="Y8" s="78"/>
      <c r="Z8" s="78" t="s">
        <v>225</v>
      </c>
      <c r="AA8" s="78" t="s">
        <v>128</v>
      </c>
      <c r="AB8" s="166" t="s">
        <v>314</v>
      </c>
      <c r="AC8" s="78"/>
      <c r="AD8" s="78"/>
      <c r="AE8" s="78"/>
      <c r="AF8" s="78" t="s">
        <v>638</v>
      </c>
      <c r="AG8" s="78" t="s">
        <v>638</v>
      </c>
      <c r="AH8" s="78" t="s">
        <v>638</v>
      </c>
      <c r="AI8" s="78" t="s">
        <v>638</v>
      </c>
      <c r="AJ8" s="78" t="s">
        <v>638</v>
      </c>
      <c r="AK8" s="78" t="s">
        <v>638</v>
      </c>
      <c r="AL8" s="78" t="s">
        <v>638</v>
      </c>
      <c r="AM8" s="78" t="s">
        <v>638</v>
      </c>
      <c r="AN8" s="78" t="s">
        <v>638</v>
      </c>
    </row>
    <row r="9" spans="1:40" ht="149.1" customHeight="1" x14ac:dyDescent="0.25">
      <c r="A9" s="297" t="s">
        <v>247</v>
      </c>
      <c r="B9" s="272" t="s">
        <v>240</v>
      </c>
      <c r="C9" s="293" t="s">
        <v>634</v>
      </c>
      <c r="D9" s="359"/>
      <c r="E9" s="164" t="s">
        <v>352</v>
      </c>
      <c r="F9" s="293"/>
      <c r="G9" s="78" t="s">
        <v>662</v>
      </c>
      <c r="H9" s="334" t="s">
        <v>353</v>
      </c>
      <c r="I9" s="165" t="s">
        <v>359</v>
      </c>
      <c r="J9" s="78" t="s">
        <v>211</v>
      </c>
      <c r="K9" s="78" t="s">
        <v>663</v>
      </c>
      <c r="L9" s="78" t="s">
        <v>454</v>
      </c>
      <c r="M9" s="78" t="s">
        <v>406</v>
      </c>
      <c r="N9" s="294" t="s">
        <v>635</v>
      </c>
      <c r="O9" s="164" t="s">
        <v>686</v>
      </c>
      <c r="P9" s="164" t="s">
        <v>676</v>
      </c>
      <c r="Q9" s="78" t="s">
        <v>223</v>
      </c>
      <c r="R9" s="334" t="s">
        <v>636</v>
      </c>
      <c r="S9" s="164" t="s">
        <v>636</v>
      </c>
      <c r="T9" s="164"/>
      <c r="U9" s="78" t="s">
        <v>198</v>
      </c>
      <c r="V9" s="78" t="s">
        <v>115</v>
      </c>
      <c r="W9" s="78"/>
      <c r="X9" s="78"/>
      <c r="Y9" s="78"/>
      <c r="Z9" s="78" t="s">
        <v>225</v>
      </c>
      <c r="AA9" s="78" t="s">
        <v>128</v>
      </c>
      <c r="AB9" s="166" t="s">
        <v>314</v>
      </c>
      <c r="AC9" s="78"/>
      <c r="AD9" s="78"/>
      <c r="AE9" s="298"/>
      <c r="AF9" s="78" t="s">
        <v>638</v>
      </c>
      <c r="AG9" s="78" t="s">
        <v>638</v>
      </c>
      <c r="AH9" s="78" t="s">
        <v>638</v>
      </c>
      <c r="AI9" s="78" t="s">
        <v>638</v>
      </c>
      <c r="AJ9" s="78" t="s">
        <v>638</v>
      </c>
      <c r="AK9" s="78" t="s">
        <v>638</v>
      </c>
      <c r="AL9" s="78" t="s">
        <v>638</v>
      </c>
      <c r="AM9" s="78" t="s">
        <v>638</v>
      </c>
      <c r="AN9" s="78" t="s">
        <v>638</v>
      </c>
    </row>
    <row r="10" spans="1:40" ht="238.5" customHeight="1" x14ac:dyDescent="0.25">
      <c r="A10" s="98" t="s">
        <v>247</v>
      </c>
      <c r="B10" s="247" t="s">
        <v>240</v>
      </c>
      <c r="C10" s="293" t="s">
        <v>468</v>
      </c>
      <c r="D10" s="360"/>
      <c r="E10" s="165" t="s">
        <v>355</v>
      </c>
      <c r="F10" s="293" t="s">
        <v>618</v>
      </c>
      <c r="G10" s="78" t="s">
        <v>664</v>
      </c>
      <c r="H10" s="334" t="s">
        <v>356</v>
      </c>
      <c r="I10" s="165" t="s">
        <v>363</v>
      </c>
      <c r="J10" s="78" t="s">
        <v>211</v>
      </c>
      <c r="K10" s="78" t="s">
        <v>121</v>
      </c>
      <c r="L10" s="78" t="s">
        <v>193</v>
      </c>
      <c r="M10" s="78" t="s">
        <v>251</v>
      </c>
      <c r="N10" s="294" t="s">
        <v>637</v>
      </c>
      <c r="O10" s="164" t="s">
        <v>687</v>
      </c>
      <c r="P10" s="164" t="s">
        <v>642</v>
      </c>
      <c r="Q10" s="78" t="s">
        <v>224</v>
      </c>
      <c r="R10" s="334" t="s">
        <v>308</v>
      </c>
      <c r="S10" s="165" t="s">
        <v>308</v>
      </c>
      <c r="T10" s="165"/>
      <c r="U10" s="78" t="s">
        <v>198</v>
      </c>
      <c r="V10" s="78" t="s">
        <v>115</v>
      </c>
      <c r="W10" s="78"/>
      <c r="X10" s="78"/>
      <c r="Y10" s="78"/>
      <c r="Z10" s="78" t="s">
        <v>225</v>
      </c>
      <c r="AA10" s="78" t="s">
        <v>128</v>
      </c>
      <c r="AB10" s="166" t="s">
        <v>314</v>
      </c>
      <c r="AC10" s="78"/>
      <c r="AD10" s="78"/>
      <c r="AE10" s="78"/>
      <c r="AF10" s="78" t="s">
        <v>638</v>
      </c>
      <c r="AG10" s="78" t="s">
        <v>638</v>
      </c>
      <c r="AH10" s="78" t="s">
        <v>638</v>
      </c>
      <c r="AI10" s="78" t="s">
        <v>638</v>
      </c>
      <c r="AJ10" s="78" t="s">
        <v>638</v>
      </c>
      <c r="AK10" s="78" t="s">
        <v>638</v>
      </c>
      <c r="AL10" s="78" t="s">
        <v>638</v>
      </c>
      <c r="AM10" s="78" t="s">
        <v>638</v>
      </c>
      <c r="AN10" s="78" t="s">
        <v>638</v>
      </c>
    </row>
    <row r="11" spans="1:40" ht="251.25" customHeight="1" x14ac:dyDescent="0.25">
      <c r="A11" s="98" t="s">
        <v>247</v>
      </c>
      <c r="B11" s="247" t="s">
        <v>240</v>
      </c>
      <c r="C11" s="293" t="s">
        <v>357</v>
      </c>
      <c r="D11" s="86"/>
      <c r="E11" s="165" t="s">
        <v>358</v>
      </c>
      <c r="F11" s="293" t="s">
        <v>619</v>
      </c>
      <c r="G11" s="78" t="s">
        <v>665</v>
      </c>
      <c r="H11" s="334" t="s">
        <v>359</v>
      </c>
      <c r="I11" s="165" t="s">
        <v>370</v>
      </c>
      <c r="J11" s="78" t="s">
        <v>211</v>
      </c>
      <c r="K11" s="78" t="s">
        <v>121</v>
      </c>
      <c r="L11" s="78" t="s">
        <v>194</v>
      </c>
      <c r="M11" s="78" t="s">
        <v>418</v>
      </c>
      <c r="N11" s="294" t="s">
        <v>627</v>
      </c>
      <c r="O11" s="165" t="s">
        <v>688</v>
      </c>
      <c r="P11" s="165" t="s">
        <v>644</v>
      </c>
      <c r="Q11" s="78" t="s">
        <v>223</v>
      </c>
      <c r="R11" s="334" t="s">
        <v>309</v>
      </c>
      <c r="S11" s="164" t="s">
        <v>309</v>
      </c>
      <c r="T11" s="164"/>
      <c r="U11" s="78" t="s">
        <v>198</v>
      </c>
      <c r="V11" s="78" t="s">
        <v>115</v>
      </c>
      <c r="W11" s="78"/>
      <c r="X11" s="78"/>
      <c r="Y11" s="78"/>
      <c r="Z11" s="78" t="s">
        <v>225</v>
      </c>
      <c r="AA11" s="78" t="s">
        <v>128</v>
      </c>
      <c r="AB11" s="166" t="s">
        <v>314</v>
      </c>
      <c r="AC11" s="78"/>
      <c r="AD11" s="78"/>
      <c r="AE11" s="78"/>
      <c r="AF11" s="78" t="s">
        <v>638</v>
      </c>
      <c r="AG11" s="78" t="s">
        <v>638</v>
      </c>
      <c r="AH11" s="78" t="s">
        <v>638</v>
      </c>
      <c r="AI11" s="78" t="s">
        <v>638</v>
      </c>
      <c r="AJ11" s="78" t="s">
        <v>638</v>
      </c>
      <c r="AK11" s="78" t="s">
        <v>638</v>
      </c>
      <c r="AL11" s="78" t="s">
        <v>638</v>
      </c>
      <c r="AM11" s="78" t="s">
        <v>638</v>
      </c>
      <c r="AN11" s="78" t="s">
        <v>638</v>
      </c>
    </row>
    <row r="12" spans="1:40" ht="105" customHeight="1" x14ac:dyDescent="0.25">
      <c r="A12" s="98" t="s">
        <v>247</v>
      </c>
      <c r="B12" s="247" t="s">
        <v>240</v>
      </c>
      <c r="C12" s="293" t="s">
        <v>361</v>
      </c>
      <c r="D12" s="86"/>
      <c r="E12" s="165" t="s">
        <v>362</v>
      </c>
      <c r="F12" s="293" t="s">
        <v>620</v>
      </c>
      <c r="G12" s="78" t="s">
        <v>666</v>
      </c>
      <c r="H12" s="334" t="s">
        <v>363</v>
      </c>
      <c r="I12" s="165" t="s">
        <v>377</v>
      </c>
      <c r="J12" s="78" t="s">
        <v>211</v>
      </c>
      <c r="K12" s="78" t="s">
        <v>121</v>
      </c>
      <c r="L12" s="78" t="s">
        <v>194</v>
      </c>
      <c r="M12" s="78" t="s">
        <v>418</v>
      </c>
      <c r="N12" s="294" t="s">
        <v>628</v>
      </c>
      <c r="O12" s="165" t="s">
        <v>689</v>
      </c>
      <c r="P12" s="165" t="s">
        <v>690</v>
      </c>
      <c r="Q12" s="78" t="s">
        <v>223</v>
      </c>
      <c r="R12" s="334" t="s">
        <v>277</v>
      </c>
      <c r="S12" s="165" t="s">
        <v>277</v>
      </c>
      <c r="T12" s="165"/>
      <c r="U12" s="78" t="s">
        <v>198</v>
      </c>
      <c r="V12" s="78" t="s">
        <v>115</v>
      </c>
      <c r="W12" s="78"/>
      <c r="X12" s="78"/>
      <c r="Y12" s="78"/>
      <c r="Z12" s="78" t="s">
        <v>225</v>
      </c>
      <c r="AA12" s="78" t="s">
        <v>128</v>
      </c>
      <c r="AB12" s="166" t="s">
        <v>314</v>
      </c>
      <c r="AC12" s="78"/>
      <c r="AD12" s="78"/>
      <c r="AE12" s="78"/>
      <c r="AF12" s="78" t="s">
        <v>638</v>
      </c>
      <c r="AG12" s="78" t="s">
        <v>638</v>
      </c>
      <c r="AH12" s="78" t="s">
        <v>638</v>
      </c>
      <c r="AI12" s="78" t="s">
        <v>638</v>
      </c>
      <c r="AJ12" s="78" t="s">
        <v>638</v>
      </c>
      <c r="AK12" s="78" t="s">
        <v>638</v>
      </c>
      <c r="AL12" s="78" t="s">
        <v>638</v>
      </c>
      <c r="AM12" s="78" t="s">
        <v>638</v>
      </c>
      <c r="AN12" s="78" t="s">
        <v>638</v>
      </c>
    </row>
    <row r="13" spans="1:40" ht="168" customHeight="1" x14ac:dyDescent="0.25">
      <c r="A13" s="98" t="s">
        <v>247</v>
      </c>
      <c r="B13" s="247" t="s">
        <v>240</v>
      </c>
      <c r="C13" s="293" t="s">
        <v>368</v>
      </c>
      <c r="D13" s="86"/>
      <c r="E13" s="165" t="s">
        <v>369</v>
      </c>
      <c r="F13" s="293" t="s">
        <v>621</v>
      </c>
      <c r="G13" s="78" t="s">
        <v>667</v>
      </c>
      <c r="H13" s="334" t="s">
        <v>370</v>
      </c>
      <c r="I13" s="165" t="s">
        <v>300</v>
      </c>
      <c r="J13" s="78" t="s">
        <v>211</v>
      </c>
      <c r="K13" s="78" t="s">
        <v>251</v>
      </c>
      <c r="L13" s="78" t="s">
        <v>194</v>
      </c>
      <c r="M13" s="78" t="s">
        <v>251</v>
      </c>
      <c r="N13" s="294" t="s">
        <v>629</v>
      </c>
      <c r="O13" s="165" t="s">
        <v>691</v>
      </c>
      <c r="P13" s="165" t="s">
        <v>643</v>
      </c>
      <c r="Q13" s="78" t="s">
        <v>224</v>
      </c>
      <c r="R13" s="334" t="s">
        <v>310</v>
      </c>
      <c r="S13" s="165" t="s">
        <v>310</v>
      </c>
      <c r="T13" s="165"/>
      <c r="U13" s="78" t="s">
        <v>198</v>
      </c>
      <c r="V13" s="78" t="s">
        <v>115</v>
      </c>
      <c r="W13" s="78"/>
      <c r="X13" s="78"/>
      <c r="Y13" s="78"/>
      <c r="Z13" s="78" t="s">
        <v>225</v>
      </c>
      <c r="AA13" s="78" t="s">
        <v>128</v>
      </c>
      <c r="AB13" s="166" t="s">
        <v>314</v>
      </c>
      <c r="AC13" s="78"/>
      <c r="AD13" s="78"/>
      <c r="AE13" s="78"/>
      <c r="AF13" s="78" t="s">
        <v>638</v>
      </c>
      <c r="AG13" s="78" t="s">
        <v>638</v>
      </c>
      <c r="AH13" s="78" t="s">
        <v>638</v>
      </c>
      <c r="AI13" s="78" t="s">
        <v>638</v>
      </c>
      <c r="AJ13" s="78" t="s">
        <v>638</v>
      </c>
      <c r="AK13" s="78" t="s">
        <v>638</v>
      </c>
      <c r="AL13" s="78" t="s">
        <v>638</v>
      </c>
      <c r="AM13" s="78" t="s">
        <v>638</v>
      </c>
      <c r="AN13" s="78" t="s">
        <v>638</v>
      </c>
    </row>
    <row r="14" spans="1:40" ht="131.1" customHeight="1" x14ac:dyDescent="0.25">
      <c r="A14" s="98" t="s">
        <v>247</v>
      </c>
      <c r="B14" s="247" t="s">
        <v>240</v>
      </c>
      <c r="C14" s="293" t="s">
        <v>423</v>
      </c>
      <c r="D14" s="86"/>
      <c r="E14" s="165" t="s">
        <v>376</v>
      </c>
      <c r="F14" s="293" t="s">
        <v>614</v>
      </c>
      <c r="G14" s="78" t="s">
        <v>668</v>
      </c>
      <c r="H14" s="334" t="s">
        <v>377</v>
      </c>
      <c r="I14" s="165" t="s">
        <v>301</v>
      </c>
      <c r="J14" s="78" t="s">
        <v>211</v>
      </c>
      <c r="K14" s="78" t="s">
        <v>120</v>
      </c>
      <c r="L14" s="78" t="s">
        <v>193</v>
      </c>
      <c r="M14" s="78" t="s">
        <v>251</v>
      </c>
      <c r="N14" s="294" t="s">
        <v>630</v>
      </c>
      <c r="O14" s="165" t="s">
        <v>692</v>
      </c>
      <c r="P14" s="165" t="s">
        <v>693</v>
      </c>
      <c r="Q14" s="78" t="s">
        <v>223</v>
      </c>
      <c r="R14" s="334" t="s">
        <v>279</v>
      </c>
      <c r="S14" s="165" t="s">
        <v>279</v>
      </c>
      <c r="T14" s="165"/>
      <c r="U14" s="78" t="s">
        <v>198</v>
      </c>
      <c r="V14" s="78" t="s">
        <v>115</v>
      </c>
      <c r="W14" s="78"/>
      <c r="X14" s="78"/>
      <c r="Y14" s="78"/>
      <c r="Z14" s="78" t="s">
        <v>225</v>
      </c>
      <c r="AA14" s="78" t="s">
        <v>128</v>
      </c>
      <c r="AB14" s="166" t="s">
        <v>314</v>
      </c>
      <c r="AC14" s="78"/>
      <c r="AD14" s="78"/>
      <c r="AE14" s="78"/>
      <c r="AF14" s="78" t="s">
        <v>638</v>
      </c>
      <c r="AG14" s="78" t="s">
        <v>638</v>
      </c>
      <c r="AH14" s="78" t="s">
        <v>638</v>
      </c>
      <c r="AI14" s="78" t="s">
        <v>638</v>
      </c>
      <c r="AJ14" s="78" t="s">
        <v>638</v>
      </c>
      <c r="AK14" s="78" t="s">
        <v>638</v>
      </c>
      <c r="AL14" s="78" t="s">
        <v>638</v>
      </c>
      <c r="AM14" s="78" t="s">
        <v>638</v>
      </c>
      <c r="AN14" s="78" t="s">
        <v>638</v>
      </c>
    </row>
    <row r="15" spans="1:40" ht="133.5" customHeight="1" x14ac:dyDescent="0.25">
      <c r="A15" s="98" t="s">
        <v>247</v>
      </c>
      <c r="B15" s="247" t="s">
        <v>240</v>
      </c>
      <c r="C15" s="293" t="s">
        <v>424</v>
      </c>
      <c r="D15" s="86"/>
      <c r="E15" s="165" t="s">
        <v>298</v>
      </c>
      <c r="F15" s="293" t="s">
        <v>613</v>
      </c>
      <c r="G15" s="86" t="s">
        <v>669</v>
      </c>
      <c r="H15" s="334" t="s">
        <v>300</v>
      </c>
      <c r="I15" s="165" t="s">
        <v>410</v>
      </c>
      <c r="J15" s="78" t="s">
        <v>211</v>
      </c>
      <c r="K15" s="78" t="s">
        <v>121</v>
      </c>
      <c r="L15" s="78" t="s">
        <v>193</v>
      </c>
      <c r="M15" s="78" t="s">
        <v>251</v>
      </c>
      <c r="N15" s="294" t="s">
        <v>631</v>
      </c>
      <c r="O15" s="165" t="s">
        <v>694</v>
      </c>
      <c r="P15" s="165" t="s">
        <v>645</v>
      </c>
      <c r="Q15" s="78" t="s">
        <v>224</v>
      </c>
      <c r="R15" s="334" t="s">
        <v>311</v>
      </c>
      <c r="S15" s="165" t="s">
        <v>311</v>
      </c>
      <c r="T15" s="165"/>
      <c r="U15" s="78" t="s">
        <v>198</v>
      </c>
      <c r="V15" s="78" t="s">
        <v>115</v>
      </c>
      <c r="W15" s="78"/>
      <c r="X15" s="78"/>
      <c r="Y15" s="78"/>
      <c r="Z15" s="78" t="s">
        <v>225</v>
      </c>
      <c r="AA15" s="78" t="s">
        <v>128</v>
      </c>
      <c r="AB15" s="166" t="s">
        <v>314</v>
      </c>
      <c r="AC15" s="78"/>
      <c r="AD15" s="78"/>
      <c r="AE15" s="78"/>
      <c r="AF15" s="78" t="s">
        <v>638</v>
      </c>
      <c r="AG15" s="78" t="s">
        <v>638</v>
      </c>
      <c r="AH15" s="78" t="s">
        <v>638</v>
      </c>
      <c r="AI15" s="78" t="s">
        <v>638</v>
      </c>
      <c r="AJ15" s="78" t="s">
        <v>638</v>
      </c>
      <c r="AK15" s="78" t="s">
        <v>638</v>
      </c>
      <c r="AL15" s="78" t="s">
        <v>638</v>
      </c>
      <c r="AM15" s="78" t="s">
        <v>638</v>
      </c>
      <c r="AN15" s="78" t="s">
        <v>638</v>
      </c>
    </row>
    <row r="16" spans="1:40" ht="135.75" customHeight="1" x14ac:dyDescent="0.25">
      <c r="A16" s="98" t="s">
        <v>247</v>
      </c>
      <c r="B16" s="247" t="s">
        <v>240</v>
      </c>
      <c r="C16" s="293" t="s">
        <v>425</v>
      </c>
      <c r="D16" s="86"/>
      <c r="E16" s="165" t="s">
        <v>299</v>
      </c>
      <c r="F16" s="293" t="s">
        <v>612</v>
      </c>
      <c r="G16" s="86" t="s">
        <v>670</v>
      </c>
      <c r="H16" s="334" t="s">
        <v>301</v>
      </c>
      <c r="I16" s="165" t="s">
        <v>657</v>
      </c>
      <c r="J16" s="78" t="s">
        <v>211</v>
      </c>
      <c r="K16" s="78" t="s">
        <v>251</v>
      </c>
      <c r="L16" s="78" t="s">
        <v>193</v>
      </c>
      <c r="M16" s="78" t="s">
        <v>251</v>
      </c>
      <c r="N16" s="294" t="s">
        <v>646</v>
      </c>
      <c r="O16" s="165" t="s">
        <v>695</v>
      </c>
      <c r="P16" s="165" t="s">
        <v>647</v>
      </c>
      <c r="Q16" s="78" t="s">
        <v>223</v>
      </c>
      <c r="R16" s="334" t="s">
        <v>282</v>
      </c>
      <c r="S16" s="165" t="s">
        <v>282</v>
      </c>
      <c r="T16" s="165"/>
      <c r="U16" s="78" t="s">
        <v>198</v>
      </c>
      <c r="V16" s="78" t="s">
        <v>115</v>
      </c>
      <c r="W16" s="78"/>
      <c r="X16" s="78"/>
      <c r="Y16" s="78"/>
      <c r="Z16" s="78" t="s">
        <v>225</v>
      </c>
      <c r="AA16" s="78" t="s">
        <v>128</v>
      </c>
      <c r="AB16" s="166" t="s">
        <v>314</v>
      </c>
      <c r="AC16" s="78"/>
      <c r="AD16" s="78"/>
      <c r="AE16" s="78"/>
      <c r="AF16" s="78" t="s">
        <v>638</v>
      </c>
      <c r="AG16" s="78" t="s">
        <v>638</v>
      </c>
      <c r="AH16" s="78" t="s">
        <v>638</v>
      </c>
      <c r="AI16" s="78" t="s">
        <v>638</v>
      </c>
      <c r="AJ16" s="78" t="s">
        <v>638</v>
      </c>
      <c r="AK16" s="78" t="s">
        <v>638</v>
      </c>
      <c r="AL16" s="78" t="s">
        <v>638</v>
      </c>
      <c r="AM16" s="78" t="s">
        <v>638</v>
      </c>
      <c r="AN16" s="78" t="s">
        <v>638</v>
      </c>
    </row>
    <row r="17" spans="1:40" ht="182.25" customHeight="1" x14ac:dyDescent="0.25">
      <c r="A17" s="98" t="s">
        <v>247</v>
      </c>
      <c r="B17" s="247" t="s">
        <v>240</v>
      </c>
      <c r="C17" s="293" t="s">
        <v>421</v>
      </c>
      <c r="D17" s="86"/>
      <c r="E17" s="165" t="s">
        <v>409</v>
      </c>
      <c r="F17" s="293" t="s">
        <v>611</v>
      </c>
      <c r="G17" s="86" t="s">
        <v>671</v>
      </c>
      <c r="H17" s="334" t="s">
        <v>410</v>
      </c>
      <c r="I17" s="165" t="s">
        <v>658</v>
      </c>
      <c r="J17" s="78" t="s">
        <v>211</v>
      </c>
      <c r="K17" s="78" t="s">
        <v>120</v>
      </c>
      <c r="L17" s="78" t="s">
        <v>193</v>
      </c>
      <c r="M17" s="78" t="s">
        <v>418</v>
      </c>
      <c r="N17" s="294" t="s">
        <v>632</v>
      </c>
      <c r="O17" s="165" t="s">
        <v>696</v>
      </c>
      <c r="P17" s="165" t="s">
        <v>648</v>
      </c>
      <c r="Q17" s="78" t="s">
        <v>223</v>
      </c>
      <c r="R17" s="334" t="s">
        <v>411</v>
      </c>
      <c r="S17" s="165" t="s">
        <v>411</v>
      </c>
      <c r="T17" s="165"/>
      <c r="U17" s="78" t="s">
        <v>198</v>
      </c>
      <c r="V17" s="78" t="s">
        <v>115</v>
      </c>
      <c r="W17" s="78"/>
      <c r="X17" s="78"/>
      <c r="Y17" s="78"/>
      <c r="Z17" s="78" t="s">
        <v>225</v>
      </c>
      <c r="AA17" s="78" t="s">
        <v>128</v>
      </c>
      <c r="AB17" s="166" t="s">
        <v>413</v>
      </c>
      <c r="AC17" s="78"/>
      <c r="AD17" s="78"/>
      <c r="AE17" s="78"/>
      <c r="AF17" s="78" t="s">
        <v>475</v>
      </c>
      <c r="AG17" s="78" t="s">
        <v>412</v>
      </c>
      <c r="AH17" s="78" t="s">
        <v>473</v>
      </c>
      <c r="AI17" s="78" t="s">
        <v>480</v>
      </c>
      <c r="AJ17" s="78" t="s">
        <v>330</v>
      </c>
      <c r="AK17" s="187">
        <v>44551</v>
      </c>
      <c r="AL17" s="166" t="s">
        <v>385</v>
      </c>
      <c r="AM17" s="78" t="s">
        <v>638</v>
      </c>
      <c r="AN17" s="78" t="s">
        <v>638</v>
      </c>
    </row>
  </sheetData>
  <autoFilter ref="A1:AN17">
    <filterColumn colId="12">
      <filters>
        <filter val="High"/>
        <filter val="Moderate"/>
        <filter val="Very High"/>
      </filters>
    </filterColumn>
  </autoFilter>
  <mergeCells count="7">
    <mergeCell ref="F4:F6"/>
    <mergeCell ref="D4:D6"/>
    <mergeCell ref="D7:D10"/>
    <mergeCell ref="A4:A6"/>
    <mergeCell ref="B4:B6"/>
    <mergeCell ref="C4:C6"/>
    <mergeCell ref="E4:E6"/>
  </mergeCells>
  <conditionalFormatting sqref="AE4:AE8 AE10:AE17">
    <cfRule type="cellIs" dxfId="55" priority="2" operator="equal">
      <formula>"Pass"</formula>
    </cfRule>
    <cfRule type="cellIs" dxfId="54" priority="3" operator="equal">
      <formula>"Fail"</formula>
    </cfRule>
  </conditionalFormatting>
  <pageMargins left="0.25" right="0.25" top="0.5" bottom="0.5" header="0.3" footer="0.3"/>
  <pageSetup scale="76" fitToHeight="2" orientation="landscape" r:id="rId1"/>
  <headerFooter>
    <oddHeader>&amp;LIT Strategy &amp; Governance RCSA</oddHeader>
  </headerFooter>
  <extLst>
    <ext xmlns:x14="http://schemas.microsoft.com/office/spreadsheetml/2009/9/main" uri="{CCE6A557-97BC-4b89-ADB6-D9C93CAAB3DF}">
      <x14:dataValidations xmlns:xm="http://schemas.microsoft.com/office/excel/2006/main" count="12">
        <x14:dataValidation type="list" allowBlank="1" showInputMessage="1" showErrorMessage="1">
          <x14:formula1>
            <xm:f>'Lists for Data Validation'!$A$2:$A$96</xm:f>
          </x14:formula1>
          <xm:sqref>J10:J17 J4:J8</xm:sqref>
        </x14:dataValidation>
        <x14:dataValidation type="list" allowBlank="1" showInputMessage="1" showErrorMessage="1">
          <x14:formula1>
            <xm:f>'Lists for Data Validation'!$L$2:$L$4</xm:f>
          </x14:formula1>
          <xm:sqref>AD4:AD17</xm:sqref>
        </x14:dataValidation>
        <x14:dataValidation type="list" allowBlank="1" showInputMessage="1" showErrorMessage="1">
          <x14:formula1>
            <xm:f>'Lists for Data Validation'!$K$2:$K$5</xm:f>
          </x14:formula1>
          <xm:sqref>AC4:AC17</xm:sqref>
        </x14:dataValidation>
        <x14:dataValidation type="list" allowBlank="1" showInputMessage="1" showErrorMessage="1">
          <x14:formula1>
            <xm:f>'Lists for Data Validation'!$J$2:$J$6</xm:f>
          </x14:formula1>
          <xm:sqref>AA4:AA17</xm:sqref>
        </x14:dataValidation>
        <x14:dataValidation type="list" allowBlank="1" showInputMessage="1" showErrorMessage="1">
          <x14:formula1>
            <xm:f>'Lists for Data Validation'!$N$2:$N$7</xm:f>
          </x14:formula1>
          <xm:sqref>Z4:Z17</xm:sqref>
        </x14:dataValidation>
        <x14:dataValidation type="list" allowBlank="1" showInputMessage="1" showErrorMessage="1">
          <x14:formula1>
            <xm:f>'Lists for Data Validation'!$G$2:$G$4</xm:f>
          </x14:formula1>
          <xm:sqref>W4:Y17</xm:sqref>
        </x14:dataValidation>
        <x14:dataValidation type="list" allowBlank="1" showInputMessage="1" showErrorMessage="1">
          <x14:formula1>
            <xm:f>'Lists for Data Validation'!$F$2:$F$3</xm:f>
          </x14:formula1>
          <xm:sqref>V4:V17</xm:sqref>
        </x14:dataValidation>
        <x14:dataValidation type="list" allowBlank="1" showInputMessage="1" showErrorMessage="1">
          <x14:formula1>
            <xm:f>'Lists for Data Validation'!$E$2:$E$4</xm:f>
          </x14:formula1>
          <xm:sqref>U4:U17</xm:sqref>
        </x14:dataValidation>
        <x14:dataValidation type="list" allowBlank="1" showInputMessage="1" showErrorMessage="1">
          <x14:formula1>
            <xm:f>'Lists for Data Validation'!$M$2:$M$3</xm:f>
          </x14:formula1>
          <xm:sqref>Q10:Q17 Q4:Q8</xm:sqref>
        </x14:dataValidation>
        <x14:dataValidation type="list" allowBlank="1" showInputMessage="1" showErrorMessage="1">
          <x14:formula1>
            <xm:f>'Lists for Data Validation'!$D$2:$D$5</xm:f>
          </x14:formula1>
          <xm:sqref>M4:M8 M10:M17</xm:sqref>
        </x14:dataValidation>
        <x14:dataValidation type="list" allowBlank="1" showInputMessage="1" showErrorMessage="1">
          <x14:formula1>
            <xm:f>'Lists for Data Validation'!$C$2:$C$3</xm:f>
          </x14:formula1>
          <xm:sqref>L4:L8 L10:L17</xm:sqref>
        </x14:dataValidation>
        <x14:dataValidation type="list" allowBlank="1" showInputMessage="1" showErrorMessage="1">
          <x14:formula1>
            <xm:f>'Lists for Data Validation'!$B$2:$B$5</xm:f>
          </x14:formula1>
          <xm:sqref>K4:K8 K10:K17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D30"/>
  <sheetViews>
    <sheetView tabSelected="1" topLeftCell="O21" zoomScale="80" zoomScaleNormal="80" workbookViewId="0">
      <selection activeCell="AA16" sqref="AA16"/>
    </sheetView>
  </sheetViews>
  <sheetFormatPr defaultRowHeight="15" x14ac:dyDescent="0.25"/>
  <cols>
    <col min="1" max="1" width="13.42578125" customWidth="1"/>
    <col min="2" max="2" width="36.85546875" customWidth="1"/>
    <col min="3" max="3" width="11.5703125" bestFit="1" customWidth="1"/>
    <col min="4" max="4" width="28.28515625" customWidth="1"/>
    <col min="5" max="5" width="12.85546875" bestFit="1" customWidth="1"/>
    <col min="6" max="8" width="12.7109375" customWidth="1"/>
    <col min="9" max="9" width="12" customWidth="1"/>
    <col min="10" max="10" width="12.85546875" customWidth="1"/>
    <col min="11" max="11" width="14.85546875" customWidth="1"/>
    <col min="12" max="12" width="2.5703125" customWidth="1"/>
    <col min="13" max="13" width="15.28515625" customWidth="1"/>
    <col min="14" max="14" width="22.7109375" customWidth="1"/>
    <col min="15" max="15" width="17.28515625" bestFit="1" customWidth="1"/>
    <col min="16" max="16" width="15.5703125" customWidth="1"/>
    <col min="17" max="17" width="2.5703125" customWidth="1"/>
    <col min="18" max="18" width="15" style="310" customWidth="1"/>
    <col min="19" max="19" width="21" style="310" customWidth="1"/>
    <col min="20" max="20" width="13.140625" style="310" customWidth="1"/>
    <col min="21" max="23" width="12.7109375" customWidth="1"/>
    <col min="24" max="24" width="12.28515625" customWidth="1"/>
    <col min="25" max="25" width="12.85546875" customWidth="1"/>
    <col min="26" max="26" width="3" customWidth="1"/>
    <col min="27" max="27" width="21.28515625" bestFit="1" customWidth="1"/>
    <col min="28" max="28" width="13.5703125" customWidth="1"/>
    <col min="30" max="30" width="19.5703125" bestFit="1" customWidth="1"/>
  </cols>
  <sheetData>
    <row r="1" spans="1:30" ht="15.75" thickBot="1" x14ac:dyDescent="0.3"/>
    <row r="2" spans="1:30" ht="45.75" thickBot="1" x14ac:dyDescent="0.3">
      <c r="D2" s="351" t="s">
        <v>543</v>
      </c>
      <c r="E2" s="352" t="s">
        <v>21</v>
      </c>
      <c r="F2" s="249" t="s">
        <v>544</v>
      </c>
      <c r="G2" s="249" t="s">
        <v>545</v>
      </c>
      <c r="H2" s="250" t="s">
        <v>546</v>
      </c>
      <c r="R2" s="236" t="s">
        <v>543</v>
      </c>
      <c r="S2" s="236" t="s">
        <v>21</v>
      </c>
      <c r="T2" s="223" t="s">
        <v>544</v>
      </c>
      <c r="U2" s="223" t="s">
        <v>545</v>
      </c>
      <c r="V2" s="223" t="s">
        <v>546</v>
      </c>
    </row>
    <row r="3" spans="1:30" x14ac:dyDescent="0.25">
      <c r="D3" s="239" t="s">
        <v>406</v>
      </c>
      <c r="E3" s="240" t="s">
        <v>118</v>
      </c>
      <c r="F3" s="326">
        <f>COUNTIF(E$16:E$29,D3)</f>
        <v>2</v>
      </c>
      <c r="G3" s="326">
        <f>COUNTIF(H$16:H$29,E3)</f>
        <v>0</v>
      </c>
      <c r="H3" s="326">
        <f>COUNTIF(K$16:K$29,D3)</f>
        <v>0</v>
      </c>
      <c r="R3" s="237" t="s">
        <v>406</v>
      </c>
      <c r="S3" s="238" t="s">
        <v>118</v>
      </c>
      <c r="T3" s="310">
        <f>COUNTIF(T$16:T$29,R3)</f>
        <v>3</v>
      </c>
      <c r="U3" s="310">
        <f>COUNTIF(W$16:W$29,S3)</f>
        <v>2</v>
      </c>
      <c r="V3" s="310">
        <f>COUNTIF(Y$16:Y$29,R3)</f>
        <v>0</v>
      </c>
    </row>
    <row r="4" spans="1:30" x14ac:dyDescent="0.25">
      <c r="D4" s="239" t="s">
        <v>418</v>
      </c>
      <c r="E4" s="240" t="s">
        <v>123</v>
      </c>
      <c r="F4" s="327">
        <f t="shared" ref="F4:F6" si="0">COUNTIF(E$16:E$29,D4)</f>
        <v>6</v>
      </c>
      <c r="G4" s="327">
        <f t="shared" ref="G4:G5" si="1">COUNTIF(H$16:H$29,E4)</f>
        <v>0</v>
      </c>
      <c r="H4" s="326">
        <f t="shared" ref="H4:H6" si="2">COUNTIF(K$16:K$29,D4)</f>
        <v>0</v>
      </c>
      <c r="R4" s="239" t="s">
        <v>418</v>
      </c>
      <c r="S4" s="240" t="s">
        <v>123</v>
      </c>
      <c r="T4" s="310">
        <f t="shared" ref="T4:T6" si="3">COUNTIF(T$16:T$29,R4)</f>
        <v>7</v>
      </c>
      <c r="U4" s="310">
        <f t="shared" ref="U4:U5" si="4">COUNTIF(W$16:W$29,S4)</f>
        <v>10</v>
      </c>
      <c r="V4" s="310">
        <f t="shared" ref="V4:V6" si="5">COUNTIF(Y$16:Y$29,R4)</f>
        <v>3</v>
      </c>
    </row>
    <row r="5" spans="1:30" ht="15.75" thickBot="1" x14ac:dyDescent="0.3">
      <c r="D5" s="239" t="s">
        <v>251</v>
      </c>
      <c r="E5" s="241" t="s">
        <v>124</v>
      </c>
      <c r="F5" s="326">
        <f t="shared" si="0"/>
        <v>6</v>
      </c>
      <c r="G5" s="326">
        <f t="shared" si="1"/>
        <v>0</v>
      </c>
      <c r="H5" s="327">
        <f t="shared" si="2"/>
        <v>0</v>
      </c>
      <c r="R5" s="239" t="s">
        <v>251</v>
      </c>
      <c r="S5" s="241" t="s">
        <v>124</v>
      </c>
      <c r="T5" s="310">
        <f t="shared" si="3"/>
        <v>3</v>
      </c>
      <c r="U5" s="310">
        <f t="shared" si="4"/>
        <v>1</v>
      </c>
      <c r="V5" s="310">
        <f t="shared" si="5"/>
        <v>7</v>
      </c>
    </row>
    <row r="6" spans="1:30" ht="15.75" thickBot="1" x14ac:dyDescent="0.3">
      <c r="D6" s="243" t="s">
        <v>122</v>
      </c>
      <c r="F6" s="326">
        <f t="shared" si="0"/>
        <v>0</v>
      </c>
      <c r="G6" s="326"/>
      <c r="H6" s="327">
        <f t="shared" si="2"/>
        <v>0</v>
      </c>
      <c r="R6" s="243" t="s">
        <v>122</v>
      </c>
      <c r="S6"/>
      <c r="T6" s="310">
        <f t="shared" si="3"/>
        <v>0</v>
      </c>
      <c r="U6" s="310"/>
      <c r="V6" s="310">
        <f t="shared" si="5"/>
        <v>3</v>
      </c>
    </row>
    <row r="7" spans="1:30" x14ac:dyDescent="0.25">
      <c r="F7" s="225">
        <f>SUM(F3:F6)</f>
        <v>14</v>
      </c>
      <c r="G7" s="225">
        <f t="shared" ref="G7:H7" si="6">SUM(G3:G6)</f>
        <v>0</v>
      </c>
      <c r="H7" s="225">
        <f t="shared" si="6"/>
        <v>0</v>
      </c>
      <c r="R7"/>
      <c r="S7"/>
      <c r="T7" s="225">
        <f>SUM(T3:T6)</f>
        <v>13</v>
      </c>
      <c r="U7" s="225">
        <f t="shared" ref="U7:V7" si="7">SUM(U3:U6)</f>
        <v>13</v>
      </c>
      <c r="V7" s="225">
        <f t="shared" si="7"/>
        <v>13</v>
      </c>
    </row>
    <row r="8" spans="1:30" x14ac:dyDescent="0.25">
      <c r="R8"/>
      <c r="S8"/>
      <c r="T8"/>
    </row>
    <row r="9" spans="1:30" x14ac:dyDescent="0.25">
      <c r="E9" s="244" t="s">
        <v>547</v>
      </c>
      <c r="F9" s="245" t="str">
        <f ca="1">INDIRECT(ADDRESS(F10,4))</f>
        <v>Moderate</v>
      </c>
      <c r="G9" s="245">
        <f ca="1">INDIRECT(ADDRESS(G10,5))</f>
        <v>0</v>
      </c>
      <c r="H9" s="245" t="str">
        <f ca="1">INDIRECT(ADDRESS(H10,4))</f>
        <v>Low</v>
      </c>
      <c r="R9"/>
      <c r="S9" s="244" t="s">
        <v>547</v>
      </c>
      <c r="T9" s="245" t="str">
        <f ca="1">INDIRECT(ADDRESS(T10,18))</f>
        <v>High</v>
      </c>
      <c r="U9" s="245" t="str">
        <f ca="1">INDIRECT(ADDRESS(U10,19))</f>
        <v>Adequate</v>
      </c>
      <c r="V9" s="245" t="str">
        <f ca="1">INDIRECT(ADDRESS(V10,18))</f>
        <v>Moderate</v>
      </c>
    </row>
    <row r="10" spans="1:30" x14ac:dyDescent="0.25">
      <c r="F10">
        <f t="array" ref="F10">MAX(IF($F$3:$F$6=MAX(F3:F6),ROW($F$3:$F$6)))</f>
        <v>5</v>
      </c>
      <c r="G10">
        <f t="array" ref="G10">MAX(IF($G$3:$G$6=MAX(G3:G6),ROW($G$3:$G$6)))</f>
        <v>6</v>
      </c>
      <c r="H10">
        <f t="array" ref="H10">MAX(IF($H$3:$H$6=MAX(H3:H6),ROW($H$3:$H$6)))</f>
        <v>6</v>
      </c>
      <c r="R10"/>
      <c r="S10"/>
      <c r="T10">
        <f t="array" ref="T10">MAX(IF($T$3:$T$6=MAX(T3:T6),ROW($T$3:$T$6)))</f>
        <v>4</v>
      </c>
      <c r="U10">
        <f t="array" ref="U10">MAX(IF($U$3:$U$6=MAX(U3:U6),ROW($U$3:$U$6)))</f>
        <v>4</v>
      </c>
      <c r="V10">
        <f t="array" ref="V10">MAX(IF($V$3:$V$6=MAX(V3:V6),ROW($V$3:$V$6)))</f>
        <v>5</v>
      </c>
    </row>
    <row r="13" spans="1:30" ht="15.75" thickBot="1" x14ac:dyDescent="0.3"/>
    <row r="14" spans="1:30" ht="15.75" thickBot="1" x14ac:dyDescent="0.3">
      <c r="A14" s="367">
        <v>2022</v>
      </c>
      <c r="B14" s="365"/>
      <c r="C14" s="365"/>
      <c r="D14" s="365"/>
      <c r="E14" s="365"/>
      <c r="F14" s="365"/>
      <c r="G14" s="365"/>
      <c r="H14" s="365"/>
      <c r="I14" s="365"/>
      <c r="J14" s="365"/>
      <c r="K14" s="121" t="s">
        <v>550</v>
      </c>
      <c r="M14" s="368" t="s">
        <v>441</v>
      </c>
      <c r="N14" s="369"/>
      <c r="O14" s="369"/>
      <c r="P14" s="370"/>
      <c r="R14" s="311"/>
      <c r="S14" s="321"/>
      <c r="T14" s="321"/>
      <c r="U14" s="365">
        <v>2021</v>
      </c>
      <c r="V14" s="365"/>
      <c r="W14" s="365"/>
      <c r="X14" s="365"/>
      <c r="Y14" s="366"/>
      <c r="AA14" s="176" t="s">
        <v>461</v>
      </c>
    </row>
    <row r="15" spans="1:30" s="77" customFormat="1" ht="45.75" thickBot="1" x14ac:dyDescent="0.3">
      <c r="A15" s="196" t="s">
        <v>6</v>
      </c>
      <c r="B15" s="303" t="s">
        <v>651</v>
      </c>
      <c r="C15" s="197" t="s">
        <v>7</v>
      </c>
      <c r="D15" s="198" t="s">
        <v>674</v>
      </c>
      <c r="E15" s="194" t="s">
        <v>652</v>
      </c>
      <c r="F15" s="194" t="s">
        <v>243</v>
      </c>
      <c r="G15" s="194" t="s">
        <v>242</v>
      </c>
      <c r="H15" s="194" t="s">
        <v>21</v>
      </c>
      <c r="I15" s="194" t="s">
        <v>381</v>
      </c>
      <c r="J15" s="312" t="s">
        <v>401</v>
      </c>
      <c r="K15" s="312" t="s">
        <v>315</v>
      </c>
      <c r="M15" s="343" t="s">
        <v>2</v>
      </c>
      <c r="N15" s="344" t="s">
        <v>460</v>
      </c>
      <c r="O15" s="344" t="s">
        <v>459</v>
      </c>
      <c r="P15" s="345" t="s">
        <v>458</v>
      </c>
      <c r="R15" s="320" t="s">
        <v>7</v>
      </c>
      <c r="S15" s="124" t="s">
        <v>249</v>
      </c>
      <c r="T15" s="124" t="s">
        <v>652</v>
      </c>
      <c r="U15" s="124" t="s">
        <v>243</v>
      </c>
      <c r="V15" s="124" t="s">
        <v>242</v>
      </c>
      <c r="W15" s="124" t="s">
        <v>21</v>
      </c>
      <c r="X15" s="124" t="s">
        <v>381</v>
      </c>
      <c r="Y15" s="125" t="s">
        <v>401</v>
      </c>
      <c r="AA15" s="304" t="s">
        <v>460</v>
      </c>
      <c r="AB15" s="305" t="s">
        <v>478</v>
      </c>
    </row>
    <row r="16" spans="1:30" s="178" customFormat="1" ht="22.5" customHeight="1" x14ac:dyDescent="0.25">
      <c r="A16" s="199" t="str">
        <f>Change2022!I4</f>
        <v>IT-CHG-R1</v>
      </c>
      <c r="B16" s="341" t="str">
        <f>LEFT(Change2022!G4, SEARCH(CHAR(10), Change2022!G4)-1)</f>
        <v>Change without request</v>
      </c>
      <c r="C16" s="200" t="str">
        <f>Change2022!S4</f>
        <v>IT-CHG-C1</v>
      </c>
      <c r="D16" s="341" t="str">
        <f>LEFT(Change2022!O4, SEARCH(CHAR(10), Change2022!O4)-1)</f>
        <v>Change Request Initiation</v>
      </c>
      <c r="E16" s="200" t="str">
        <f>Change2022!M4</f>
        <v>Very High</v>
      </c>
      <c r="F16" s="207">
        <f>Change2022!W4</f>
        <v>0</v>
      </c>
      <c r="G16" s="207">
        <f>Change2022!X4</f>
        <v>0</v>
      </c>
      <c r="H16" s="207">
        <f>Change2022!Y4</f>
        <v>0</v>
      </c>
      <c r="I16" s="207">
        <f>Change2022!AE4</f>
        <v>0</v>
      </c>
      <c r="J16" s="207">
        <f>Change2022!AC4</f>
        <v>0</v>
      </c>
      <c r="K16" s="337">
        <f>Change2022!AD4</f>
        <v>0</v>
      </c>
      <c r="M16" s="346" t="str">
        <f>Change2022!M4</f>
        <v>Very High</v>
      </c>
      <c r="N16" s="342" t="str">
        <f>H16&amp;"-"&amp;M16</f>
        <v>0-Very High</v>
      </c>
      <c r="O16" s="342" t="e">
        <f t="shared" ref="O16" si="8">VLOOKUP(N16,AA$16:AB$27,2,FALSE)</f>
        <v>#N/A</v>
      </c>
      <c r="P16" s="347" t="e">
        <f>(J16=O16)</f>
        <v>#N/A</v>
      </c>
      <c r="R16" s="316" t="str">
        <f>Change2021!O4</f>
        <v>IT-CHG-C1</v>
      </c>
      <c r="S16" s="329" t="str">
        <f>LEFT(Change2021!M4, SEARCH(CHAR(10), Change2021!M4)-1)</f>
        <v>Change Request</v>
      </c>
      <c r="T16" s="322" t="str">
        <f>Change2021!K4</f>
        <v>Very High</v>
      </c>
      <c r="U16" s="313" t="str">
        <f>Change2021!R4</f>
        <v>Strong</v>
      </c>
      <c r="V16" s="207" t="str">
        <f>Change2021!S4</f>
        <v>Strong</v>
      </c>
      <c r="W16" s="207" t="str">
        <f>Change2021!T4</f>
        <v>Strong</v>
      </c>
      <c r="X16" s="207" t="str">
        <f>Change2021!Z4</f>
        <v>Pass</v>
      </c>
      <c r="Y16" s="208" t="str">
        <f>Change2021!X4</f>
        <v>Moderate</v>
      </c>
      <c r="AA16" s="306" t="s">
        <v>442</v>
      </c>
      <c r="AB16" s="307" t="s">
        <v>122</v>
      </c>
      <c r="AD16" s="77"/>
    </row>
    <row r="17" spans="1:28" s="178" customFormat="1" ht="33" customHeight="1" x14ac:dyDescent="0.25">
      <c r="A17" s="101" t="str">
        <f>Change2022!I5</f>
        <v>IT-CHG-R2</v>
      </c>
      <c r="B17" s="339" t="str">
        <f>LEFT(Change2022!G5, SEARCH(CHAR(10), Change2022!G5)-1)</f>
        <v>Inadequate change policy and procedure</v>
      </c>
      <c r="C17" s="195" t="str">
        <f>Change2022!S5</f>
        <v>IT-CHG-C2</v>
      </c>
      <c r="D17" s="339" t="str">
        <f>LEFT(Change2022!O5, SEARCH(CHAR(10), Change2022!O5)-1)</f>
        <v>Change Policy and Procedures</v>
      </c>
      <c r="E17" s="195" t="str">
        <f>Change2022!M5</f>
        <v>High</v>
      </c>
      <c r="F17" s="75">
        <f>Change2022!W5</f>
        <v>0</v>
      </c>
      <c r="G17" s="75">
        <f>Change2022!X5</f>
        <v>0</v>
      </c>
      <c r="H17" s="75">
        <f>Change2022!Y5</f>
        <v>0</v>
      </c>
      <c r="I17" s="75">
        <f>Change2022!AE5</f>
        <v>0</v>
      </c>
      <c r="J17" s="75">
        <f>Change2022!AC5</f>
        <v>0</v>
      </c>
      <c r="K17" s="338">
        <f>Change2022!AD5</f>
        <v>0</v>
      </c>
      <c r="M17" s="348" t="str">
        <f>Change2022!M5</f>
        <v>High</v>
      </c>
      <c r="N17" s="75" t="str">
        <f t="shared" ref="N17:N29" si="9">H17&amp;"-"&amp;M17</f>
        <v>0-High</v>
      </c>
      <c r="O17" s="75" t="e">
        <f t="shared" ref="O17:O29" si="10">VLOOKUP(N17,AA$16:AB$27,2,FALSE)</f>
        <v>#N/A</v>
      </c>
      <c r="P17" s="102" t="e">
        <f t="shared" ref="P17:P29" si="11">(J17=O17)</f>
        <v>#N/A</v>
      </c>
      <c r="R17" s="317" t="str">
        <f>Change2021!O5</f>
        <v>IT-CHG-C2</v>
      </c>
      <c r="S17" s="328" t="str">
        <f>LEFT(Change2021!M5, SEARCH(CHAR(10), Change2021!M5)-1)</f>
        <v>Change Policy and Procedures</v>
      </c>
      <c r="T17" s="323" t="str">
        <f>Change2021!K5</f>
        <v>Very High</v>
      </c>
      <c r="U17" s="137" t="str">
        <f>Change2021!R5</f>
        <v>Adequate</v>
      </c>
      <c r="V17" s="75" t="str">
        <f>Change2021!S5</f>
        <v>Adequate</v>
      </c>
      <c r="W17" s="75" t="str">
        <f>Change2021!T5</f>
        <v>Adequate</v>
      </c>
      <c r="X17" s="75" t="str">
        <f>Change2021!Z5</f>
        <v>Pass</v>
      </c>
      <c r="Y17" s="102" t="str">
        <f>Change2021!X5</f>
        <v>High</v>
      </c>
      <c r="AA17" s="306" t="s">
        <v>443</v>
      </c>
      <c r="AB17" s="307" t="s">
        <v>251</v>
      </c>
    </row>
    <row r="18" spans="1:28" s="178" customFormat="1" ht="30" x14ac:dyDescent="0.25">
      <c r="A18" s="101" t="str">
        <f>Change2022!I6</f>
        <v>IT-CHG-R3</v>
      </c>
      <c r="B18" s="339" t="str">
        <f>LEFT(Change2022!G6, SEARCH(CHAR(10), Change2022!G6)-1)</f>
        <v>Inadequate documentation of changes</v>
      </c>
      <c r="C18" s="195" t="str">
        <f>Change2022!S6</f>
        <v>IT-CHG-C3</v>
      </c>
      <c r="D18" s="339" t="str">
        <f>LEFT(Change2022!O6, SEARCH(CHAR(10), Change2022!O6)-1)</f>
        <v>Change Request Documentation</v>
      </c>
      <c r="E18" s="195" t="str">
        <f>Change2022!M6</f>
        <v>Moderate</v>
      </c>
      <c r="F18" s="75">
        <f>Change2022!W6</f>
        <v>0</v>
      </c>
      <c r="G18" s="75">
        <f>Change2022!X6</f>
        <v>0</v>
      </c>
      <c r="H18" s="75">
        <f>Change2022!Y6</f>
        <v>0</v>
      </c>
      <c r="I18" s="75">
        <f>Change2022!AE6</f>
        <v>0</v>
      </c>
      <c r="J18" s="75">
        <f>Change2022!AC6</f>
        <v>0</v>
      </c>
      <c r="K18" s="338">
        <f>Change2022!AD6</f>
        <v>0</v>
      </c>
      <c r="M18" s="348" t="str">
        <f>Change2022!M6</f>
        <v>Moderate</v>
      </c>
      <c r="N18" s="75" t="str">
        <f t="shared" si="9"/>
        <v>0-Moderate</v>
      </c>
      <c r="O18" s="75" t="e">
        <f t="shared" si="10"/>
        <v>#N/A</v>
      </c>
      <c r="P18" s="102" t="e">
        <f t="shared" si="11"/>
        <v>#N/A</v>
      </c>
      <c r="R18" s="317" t="str">
        <f>Change2021!O6</f>
        <v>IT-CHG-C3</v>
      </c>
      <c r="S18" s="328" t="str">
        <f>LEFT(Change2021!M6, SEARCH(CHAR(10), Change2021!M6)-1)</f>
        <v>Change Request Documentation</v>
      </c>
      <c r="T18" s="323" t="str">
        <f>Change2021!K6</f>
        <v>Very High</v>
      </c>
      <c r="U18" s="137" t="str">
        <f>Change2021!R6</f>
        <v>Adequate</v>
      </c>
      <c r="V18" s="75" t="str">
        <f>Change2021!S6</f>
        <v>Adequate</v>
      </c>
      <c r="W18" s="75" t="str">
        <f>Change2021!T6</f>
        <v>Adequate</v>
      </c>
      <c r="X18" s="75" t="str">
        <f>Change2021!Z6</f>
        <v>Pass</v>
      </c>
      <c r="Y18" s="102" t="str">
        <f>Change2021!X6</f>
        <v>High</v>
      </c>
      <c r="AA18" s="306" t="s">
        <v>444</v>
      </c>
      <c r="AB18" s="307" t="s">
        <v>418</v>
      </c>
    </row>
    <row r="19" spans="1:28" s="178" customFormat="1" ht="30" x14ac:dyDescent="0.25">
      <c r="A19" s="101" t="str">
        <f>Change2022!I7</f>
        <v>IT-CHG-R4</v>
      </c>
      <c r="B19" s="339" t="str">
        <f>LEFT(Change2022!G7, SEARCH(CHAR(10), Change2022!G7)-1)</f>
        <v>Inaccurate categorisation of changes</v>
      </c>
      <c r="C19" s="195" t="str">
        <f>Change2022!S7</f>
        <v>IT-CHG-C4</v>
      </c>
      <c r="D19" s="339" t="str">
        <f>LEFT(Change2022!O7, SEARCH(CHAR(10), Change2022!O7)-1)</f>
        <v>Change Categorisation</v>
      </c>
      <c r="E19" s="195" t="str">
        <f>Change2022!M7</f>
        <v>High</v>
      </c>
      <c r="F19" s="75">
        <f>Change2022!W7</f>
        <v>0</v>
      </c>
      <c r="G19" s="75">
        <f>Change2022!X7</f>
        <v>0</v>
      </c>
      <c r="H19" s="75">
        <f>Change2022!Y7</f>
        <v>0</v>
      </c>
      <c r="I19" s="75">
        <f>Change2022!AE7</f>
        <v>0</v>
      </c>
      <c r="J19" s="75">
        <f>Change2022!AC7</f>
        <v>0</v>
      </c>
      <c r="K19" s="338">
        <f>Change2022!AD7</f>
        <v>0</v>
      </c>
      <c r="M19" s="348" t="str">
        <f>Change2022!M7</f>
        <v>High</v>
      </c>
      <c r="N19" s="75" t="str">
        <f t="shared" si="9"/>
        <v>0-High</v>
      </c>
      <c r="O19" s="75" t="e">
        <f t="shared" si="10"/>
        <v>#N/A</v>
      </c>
      <c r="P19" s="102" t="e">
        <f t="shared" si="11"/>
        <v>#N/A</v>
      </c>
      <c r="R19" s="317" t="str">
        <f>Change2021!O7</f>
        <v>IT-CHG-C4</v>
      </c>
      <c r="S19" s="328" t="str">
        <f>LEFT(Change2021!M7, SEARCH(CHAR(10), Change2021!M7)-1)</f>
        <v xml:space="preserve"> Change Categorization</v>
      </c>
      <c r="T19" s="323" t="str">
        <f>Change2021!K7</f>
        <v>High</v>
      </c>
      <c r="U19" s="137" t="str">
        <f>Change2021!R7</f>
        <v>Adequate</v>
      </c>
      <c r="V19" s="75" t="str">
        <f>Change2021!S7</f>
        <v>Adequate</v>
      </c>
      <c r="W19" s="75" t="str">
        <f>Change2021!T7</f>
        <v>Adequate</v>
      </c>
      <c r="X19" s="75" t="str">
        <f>Change2021!Z7</f>
        <v>Pass</v>
      </c>
      <c r="Y19" s="102" t="str">
        <f>Change2021!X7</f>
        <v>Moderate</v>
      </c>
      <c r="AA19" s="306" t="s">
        <v>445</v>
      </c>
      <c r="AB19" s="307" t="s">
        <v>406</v>
      </c>
    </row>
    <row r="20" spans="1:28" s="178" customFormat="1" ht="36" customHeight="1" x14ac:dyDescent="0.25">
      <c r="A20" s="101" t="str">
        <f>Change2022!I8</f>
        <v>IT-CHG-R5</v>
      </c>
      <c r="B20" s="339" t="str">
        <f>LEFT(Change2022!G8, SEARCH(CHAR(10), Change2022!G8)-1)</f>
        <v>Unapproved Change</v>
      </c>
      <c r="C20" s="195" t="str">
        <f>Change2022!S8</f>
        <v>IT-CHG-C5</v>
      </c>
      <c r="D20" s="339" t="str">
        <f>LEFT(Change2022!O8, SEARCH(CHAR(10), Change2022!O8)-1)</f>
        <v xml:space="preserve">Change Request Approval </v>
      </c>
      <c r="E20" s="195" t="str">
        <f>Change2022!M8</f>
        <v>High</v>
      </c>
      <c r="F20" s="75">
        <f>Change2022!W8</f>
        <v>0</v>
      </c>
      <c r="G20" s="75">
        <f>Change2022!X8</f>
        <v>0</v>
      </c>
      <c r="H20" s="75">
        <f>Change2022!Y8</f>
        <v>0</v>
      </c>
      <c r="I20" s="75">
        <f>Change2022!AE8</f>
        <v>0</v>
      </c>
      <c r="J20" s="75">
        <f>Change2022!AC8</f>
        <v>0</v>
      </c>
      <c r="K20" s="338">
        <f>Change2022!AD8</f>
        <v>0</v>
      </c>
      <c r="M20" s="348" t="str">
        <f>Change2022!M8</f>
        <v>High</v>
      </c>
      <c r="N20" s="75" t="str">
        <f t="shared" si="9"/>
        <v>0-High</v>
      </c>
      <c r="O20" s="75" t="e">
        <f t="shared" si="10"/>
        <v>#N/A</v>
      </c>
      <c r="P20" s="102" t="e">
        <f t="shared" si="11"/>
        <v>#N/A</v>
      </c>
      <c r="R20" s="317" t="str">
        <f>Change2021!O8</f>
        <v>IT-CHG-C5</v>
      </c>
      <c r="S20" s="328" t="str">
        <f>LEFT(Change2021!M8, SEARCH(CHAR(10), Change2021!M8)-1)</f>
        <v>Change Request Approval</v>
      </c>
      <c r="T20" s="323" t="str">
        <f>Change2021!K8</f>
        <v>High</v>
      </c>
      <c r="U20" s="137" t="str">
        <f>Change2021!R8</f>
        <v>Adequate</v>
      </c>
      <c r="V20" s="75" t="str">
        <f>Change2021!S8</f>
        <v>Adequate</v>
      </c>
      <c r="W20" s="75" t="str">
        <f>Change2021!T8</f>
        <v>Adequate</v>
      </c>
      <c r="X20" s="75" t="str">
        <f>Change2021!Z8</f>
        <v>Pass</v>
      </c>
      <c r="Y20" s="102" t="str">
        <f>Change2021!X8</f>
        <v>Moderate</v>
      </c>
      <c r="AA20" s="306" t="s">
        <v>446</v>
      </c>
      <c r="AB20" s="307" t="s">
        <v>122</v>
      </c>
    </row>
    <row r="21" spans="1:28" s="178" customFormat="1" ht="33.75" customHeight="1" x14ac:dyDescent="0.25">
      <c r="A21" s="101" t="str">
        <f>Change2022!I9</f>
        <v>IT-CHG-R6</v>
      </c>
      <c r="B21" s="339" t="str">
        <f>LEFT(Change2022!G9, SEARCH(CHAR(10), Change2022!G9)-1)</f>
        <v>Inappropriately managed third-party change</v>
      </c>
      <c r="C21" s="195" t="str">
        <f>Change2022!S9</f>
        <v xml:space="preserve">IT-CHG-C6
</v>
      </c>
      <c r="D21" s="339" t="str">
        <f>LEFT(Change2022!O9, SEARCH(CHAR(10), Change2022!O9)-1)</f>
        <v>Third Party Change Management</v>
      </c>
      <c r="E21" s="195" t="str">
        <f>Change2022!M9</f>
        <v>Very High</v>
      </c>
      <c r="F21" s="75">
        <f>Change2022!W9</f>
        <v>0</v>
      </c>
      <c r="G21" s="75">
        <f>Change2022!X9</f>
        <v>0</v>
      </c>
      <c r="H21" s="75">
        <f>Change2022!Y9</f>
        <v>0</v>
      </c>
      <c r="I21" s="75">
        <f>Change2022!AE9</f>
        <v>0</v>
      </c>
      <c r="J21" s="75">
        <f>Change2022!AC9</f>
        <v>0</v>
      </c>
      <c r="K21" s="338">
        <f>Change2022!AD9</f>
        <v>0</v>
      </c>
      <c r="M21" s="348" t="str">
        <f>Change2022!M9</f>
        <v>Very High</v>
      </c>
      <c r="N21" s="75" t="str">
        <f t="shared" si="9"/>
        <v>0-Very High</v>
      </c>
      <c r="O21" s="75" t="e">
        <f t="shared" si="10"/>
        <v>#N/A</v>
      </c>
      <c r="P21" s="102" t="e">
        <f t="shared" si="11"/>
        <v>#N/A</v>
      </c>
      <c r="R21" s="317" t="str">
        <f>Change2021!O17</f>
        <v>IT-CHG-C6</v>
      </c>
      <c r="S21" s="330" t="str">
        <f>LEFT(Change2021!M17, SEARCH(CHAR(10), Change2021!M17)-1)</f>
        <v>Deprecated.</v>
      </c>
      <c r="T21" s="314" t="str">
        <f>Change2021!K17</f>
        <v>Deprecated</v>
      </c>
      <c r="U21" s="314" t="str">
        <f>Change2021!R17</f>
        <v>Deprecated</v>
      </c>
      <c r="V21" s="301" t="str">
        <f>Change2021!S17</f>
        <v>Deprecated</v>
      </c>
      <c r="W21" s="301" t="str">
        <f>Change2021!T17</f>
        <v>Deprecated</v>
      </c>
      <c r="X21" s="301" t="str">
        <f>Change2021!Z17</f>
        <v>Deprecated</v>
      </c>
      <c r="Y21" s="302" t="str">
        <f>Change2021!X17</f>
        <v>Deprecated</v>
      </c>
      <c r="AA21" s="306" t="s">
        <v>447</v>
      </c>
      <c r="AB21" s="307" t="s">
        <v>122</v>
      </c>
    </row>
    <row r="22" spans="1:28" s="178" customFormat="1" ht="33.75" customHeight="1" x14ac:dyDescent="0.25">
      <c r="A22" s="101" t="str">
        <f>Change2022!I10</f>
        <v>IT-CHG-R7</v>
      </c>
      <c r="B22" s="339" t="str">
        <f>LEFT(Change2022!G10, SEARCH(CHAR(10), Change2022!G10)-1)</f>
        <v>Inadequately planned change</v>
      </c>
      <c r="C22" s="195" t="str">
        <f>Change2022!S10</f>
        <v>IT-CHG-C7</v>
      </c>
      <c r="D22" s="339" t="str">
        <f>LEFT(Change2022!O10, SEARCH(CHAR(10), Change2022!O10)-1)</f>
        <v>Change Planning</v>
      </c>
      <c r="E22" s="195" t="str">
        <f>Change2022!M10</f>
        <v>Moderate</v>
      </c>
      <c r="F22" s="75">
        <f>Change2022!W10</f>
        <v>0</v>
      </c>
      <c r="G22" s="75">
        <f>Change2022!X10</f>
        <v>0</v>
      </c>
      <c r="H22" s="75">
        <f>Change2022!Y10</f>
        <v>0</v>
      </c>
      <c r="I22" s="75">
        <f>Change2022!AE10</f>
        <v>0</v>
      </c>
      <c r="J22" s="75">
        <f>Change2022!AC10</f>
        <v>0</v>
      </c>
      <c r="K22" s="338">
        <f>Change2022!AD10</f>
        <v>0</v>
      </c>
      <c r="M22" s="348" t="str">
        <f>Change2022!M10</f>
        <v>Moderate</v>
      </c>
      <c r="N22" s="75" t="str">
        <f t="shared" si="9"/>
        <v>0-Moderate</v>
      </c>
      <c r="O22" s="75" t="e">
        <f t="shared" si="10"/>
        <v>#N/A</v>
      </c>
      <c r="P22" s="102" t="e">
        <f t="shared" si="11"/>
        <v>#N/A</v>
      </c>
      <c r="R22" s="317" t="str">
        <f>Change2021!O9</f>
        <v>IT-CHG-C7</v>
      </c>
      <c r="S22" s="328" t="str">
        <f>LEFT(Change2021!M9, SEARCH(CHAR(10), Change2021!M9)-1)</f>
        <v xml:space="preserve"> Change Evaluation by Business and IT</v>
      </c>
      <c r="T22" s="323" t="str">
        <f>Change2021!K9</f>
        <v>Moderate</v>
      </c>
      <c r="U22" s="137" t="str">
        <f>Change2021!R9</f>
        <v>Adequate</v>
      </c>
      <c r="V22" s="75" t="str">
        <f>Change2021!S9</f>
        <v>Adequate</v>
      </c>
      <c r="W22" s="75" t="str">
        <f>Change2021!T9</f>
        <v>Adequate</v>
      </c>
      <c r="X22" s="75" t="str">
        <f>Change2021!Z9</f>
        <v>Pass</v>
      </c>
      <c r="Y22" s="102" t="str">
        <f>Change2021!X9</f>
        <v>Low</v>
      </c>
      <c r="AA22" s="306" t="s">
        <v>448</v>
      </c>
      <c r="AB22" s="307" t="s">
        <v>251</v>
      </c>
    </row>
    <row r="23" spans="1:28" s="178" customFormat="1" ht="37.5" customHeight="1" x14ac:dyDescent="0.25">
      <c r="A23" s="101" t="str">
        <f>Change2022!I11</f>
        <v>IT-CHG-R8</v>
      </c>
      <c r="B23" s="339" t="str">
        <f>LEFT(Change2022!G11, SEARCH(CHAR(10), Change2022!G11)-1)</f>
        <v>Inadequately post-evaluated change</v>
      </c>
      <c r="C23" s="195" t="str">
        <f>Change2022!S11</f>
        <v>IT-CHG-C8</v>
      </c>
      <c r="D23" s="339" t="str">
        <f>LEFT(Change2022!O11, SEARCH(CHAR(10), Change2022!O11)-1)</f>
        <v>Post-Implementation Review</v>
      </c>
      <c r="E23" s="195" t="str">
        <f>Change2022!M11</f>
        <v>High</v>
      </c>
      <c r="F23" s="75">
        <f>Change2022!W11</f>
        <v>0</v>
      </c>
      <c r="G23" s="75">
        <f>Change2022!X11</f>
        <v>0</v>
      </c>
      <c r="H23" s="75">
        <f>Change2022!Y11</f>
        <v>0</v>
      </c>
      <c r="I23" s="75">
        <f>Change2022!AE11</f>
        <v>0</v>
      </c>
      <c r="J23" s="75">
        <f>Change2022!AC11</f>
        <v>0</v>
      </c>
      <c r="K23" s="338">
        <f>Change2022!AD11</f>
        <v>0</v>
      </c>
      <c r="M23" s="348" t="str">
        <f>Change2022!M11</f>
        <v>High</v>
      </c>
      <c r="N23" s="75" t="str">
        <f t="shared" si="9"/>
        <v>0-High</v>
      </c>
      <c r="O23" s="75" t="e">
        <f t="shared" si="10"/>
        <v>#N/A</v>
      </c>
      <c r="P23" s="102" t="e">
        <f t="shared" si="11"/>
        <v>#N/A</v>
      </c>
      <c r="R23" s="317" t="str">
        <f>Change2021!O10</f>
        <v>IT-CHG-C8</v>
      </c>
      <c r="S23" s="328" t="str">
        <f>LEFT(Change2021!M10, SEARCH(CHAR(10), Change2021!M10)-1)</f>
        <v xml:space="preserve"> Independent Post-Implementation Review</v>
      </c>
      <c r="T23" s="323" t="str">
        <f>Change2021!K10</f>
        <v>High</v>
      </c>
      <c r="U23" s="137" t="str">
        <f>Change2021!R10</f>
        <v>Adequate</v>
      </c>
      <c r="V23" s="75" t="str">
        <f>Change2021!S10</f>
        <v>Adequate</v>
      </c>
      <c r="W23" s="75" t="str">
        <f>Change2021!T10</f>
        <v>Adequate</v>
      </c>
      <c r="X23" s="75" t="str">
        <f>Change2021!Z10</f>
        <v>Pass</v>
      </c>
      <c r="Y23" s="102" t="str">
        <f>Change2021!X10</f>
        <v>Moderate</v>
      </c>
      <c r="AA23" s="306" t="s">
        <v>449</v>
      </c>
      <c r="AB23" s="307" t="s">
        <v>418</v>
      </c>
    </row>
    <row r="24" spans="1:28" s="178" customFormat="1" ht="38.25" customHeight="1" x14ac:dyDescent="0.25">
      <c r="A24" s="101" t="str">
        <f>Change2022!I12</f>
        <v>IT-CHG-R9</v>
      </c>
      <c r="B24" s="339" t="str">
        <f>LEFT(Change2022!G12, SEARCH(CHAR(10), Change2022!G12)-1)</f>
        <v>Inadequately post-tested change</v>
      </c>
      <c r="C24" s="195" t="str">
        <f>Change2022!S12</f>
        <v>IT-CHG-C9</v>
      </c>
      <c r="D24" s="339" t="str">
        <f>LEFT(Change2022!O12, SEARCH(CHAR(10), Change2022!O12)-1)</f>
        <v>Post-implementation testing</v>
      </c>
      <c r="E24" s="195" t="str">
        <f>Change2022!M12</f>
        <v>High</v>
      </c>
      <c r="F24" s="75">
        <f>Change2022!W12</f>
        <v>0</v>
      </c>
      <c r="G24" s="75">
        <f>Change2022!X12</f>
        <v>0</v>
      </c>
      <c r="H24" s="75">
        <f>Change2022!Y12</f>
        <v>0</v>
      </c>
      <c r="I24" s="75">
        <f>Change2022!AE12</f>
        <v>0</v>
      </c>
      <c r="J24" s="75">
        <f>Change2022!AC12</f>
        <v>0</v>
      </c>
      <c r="K24" s="338">
        <f>Change2022!AD12</f>
        <v>0</v>
      </c>
      <c r="M24" s="348" t="str">
        <f>Change2022!M12</f>
        <v>High</v>
      </c>
      <c r="N24" s="75" t="str">
        <f t="shared" si="9"/>
        <v>0-High</v>
      </c>
      <c r="O24" s="75" t="e">
        <f t="shared" si="10"/>
        <v>#N/A</v>
      </c>
      <c r="P24" s="102" t="e">
        <f t="shared" si="11"/>
        <v>#N/A</v>
      </c>
      <c r="R24" s="317" t="str">
        <f>Change2021!O11</f>
        <v>IT-CHG-C9</v>
      </c>
      <c r="S24" s="328" t="str">
        <f>LEFT(Change2021!M11, SEARCH(CHAR(10), Change2021!M11)-1)</f>
        <v xml:space="preserve"> User Acceptance Test (UAT)</v>
      </c>
      <c r="T24" s="323" t="str">
        <f>Change2021!K11</f>
        <v>High</v>
      </c>
      <c r="U24" s="137" t="str">
        <f>Change2021!R11</f>
        <v>Adequate</v>
      </c>
      <c r="V24" s="75" t="str">
        <f>Change2021!S11</f>
        <v>Adequate</v>
      </c>
      <c r="W24" s="75" t="str">
        <f>Change2021!T11</f>
        <v>Adequate</v>
      </c>
      <c r="X24" s="75" t="str">
        <f>Change2021!Z11</f>
        <v>Pass</v>
      </c>
      <c r="Y24" s="102" t="str">
        <f>Change2021!X11</f>
        <v>Moderate</v>
      </c>
      <c r="AA24" s="306" t="s">
        <v>450</v>
      </c>
      <c r="AB24" s="307" t="s">
        <v>122</v>
      </c>
    </row>
    <row r="25" spans="1:28" s="178" customFormat="1" ht="36" customHeight="1" x14ac:dyDescent="0.25">
      <c r="A25" s="101" t="str">
        <f>Change2022!I13</f>
        <v>IT-CHG-R10</v>
      </c>
      <c r="B25" s="339" t="str">
        <f>LEFT(Change2022!G13, SEARCH(CHAR(10), Change2022!G13)-1)</f>
        <v>Inappropriately communicated change</v>
      </c>
      <c r="C25" s="195" t="str">
        <f>Change2022!S13</f>
        <v>IT-CHG-C10</v>
      </c>
      <c r="D25" s="339" t="str">
        <f>LEFT(Change2022!O13, SEARCH(CHAR(10), Change2022!O13)-1)</f>
        <v>Change communication</v>
      </c>
      <c r="E25" s="195" t="str">
        <f>Change2022!M13</f>
        <v>Moderate</v>
      </c>
      <c r="F25" s="75">
        <f>Change2022!W13</f>
        <v>0</v>
      </c>
      <c r="G25" s="75">
        <f>Change2022!X13</f>
        <v>0</v>
      </c>
      <c r="H25" s="75">
        <f>Change2022!Y13</f>
        <v>0</v>
      </c>
      <c r="I25" s="75">
        <f>Change2022!AE13</f>
        <v>0</v>
      </c>
      <c r="J25" s="75">
        <f>Change2022!AC13</f>
        <v>0</v>
      </c>
      <c r="K25" s="338">
        <f>Change2022!AD13</f>
        <v>0</v>
      </c>
      <c r="M25" s="348" t="str">
        <f>Change2022!M13</f>
        <v>Moderate</v>
      </c>
      <c r="N25" s="75" t="str">
        <f t="shared" si="9"/>
        <v>0-Moderate</v>
      </c>
      <c r="O25" s="75" t="e">
        <f t="shared" si="10"/>
        <v>#N/A</v>
      </c>
      <c r="P25" s="102" t="e">
        <f t="shared" si="11"/>
        <v>#N/A</v>
      </c>
      <c r="R25" s="317" t="str">
        <f>Change2021!O12</f>
        <v>IT-CHG-C10</v>
      </c>
      <c r="S25" s="328" t="str">
        <f>LEFT(Change2021!M12, SEARCH(CHAR(10), Change2021!M12)-1)</f>
        <v>Change Communication</v>
      </c>
      <c r="T25" s="323" t="str">
        <f>Change2021!K12</f>
        <v>High</v>
      </c>
      <c r="U25" s="137" t="str">
        <f>Change2021!R12</f>
        <v>Adequate</v>
      </c>
      <c r="V25" s="75" t="str">
        <f>Change2021!S12</f>
        <v>Adequate</v>
      </c>
      <c r="W25" s="75" t="str">
        <f>Change2021!T12</f>
        <v>Adequate</v>
      </c>
      <c r="X25" s="75" t="str">
        <f>Change2021!Z12</f>
        <v>Pass</v>
      </c>
      <c r="Y25" s="102" t="str">
        <f>Change2021!X12</f>
        <v>Moderate</v>
      </c>
      <c r="AA25" s="306" t="s">
        <v>451</v>
      </c>
      <c r="AB25" s="307" t="s">
        <v>122</v>
      </c>
    </row>
    <row r="26" spans="1:28" s="178" customFormat="1" ht="36" customHeight="1" x14ac:dyDescent="0.25">
      <c r="A26" s="101" t="str">
        <f>Change2022!I14</f>
        <v>IT-CHG-R11</v>
      </c>
      <c r="B26" s="339" t="str">
        <f>LEFT(Change2022!G14, SEARCH(CHAR(10), Change2022!G14)-1)</f>
        <v>Inappropriate logging, tracking and closing of change</v>
      </c>
      <c r="C26" s="195" t="str">
        <f>Change2022!S14</f>
        <v>IT-CHG-C11</v>
      </c>
      <c r="D26" s="339" t="str">
        <f>LEFT(Change2022!O14, SEARCH(CHAR(10), Change2022!O14)-1)</f>
        <v>Change logging, tracking and closing</v>
      </c>
      <c r="E26" s="195" t="str">
        <f>Change2022!M14</f>
        <v>Moderate</v>
      </c>
      <c r="F26" s="75">
        <f>Change2022!W14</f>
        <v>0</v>
      </c>
      <c r="G26" s="75">
        <f>Change2022!X14</f>
        <v>0</v>
      </c>
      <c r="H26" s="75">
        <f>Change2022!Y14</f>
        <v>0</v>
      </c>
      <c r="I26" s="75">
        <f>Change2022!AE14</f>
        <v>0</v>
      </c>
      <c r="J26" s="75">
        <f>Change2022!AC14</f>
        <v>0</v>
      </c>
      <c r="K26" s="338">
        <f>Change2022!AD14</f>
        <v>0</v>
      </c>
      <c r="M26" s="348" t="str">
        <f>Change2022!M14</f>
        <v>Moderate</v>
      </c>
      <c r="N26" s="75" t="str">
        <f t="shared" si="9"/>
        <v>0-Moderate</v>
      </c>
      <c r="O26" s="75" t="e">
        <f t="shared" si="10"/>
        <v>#N/A</v>
      </c>
      <c r="P26" s="102" t="e">
        <f t="shared" si="11"/>
        <v>#N/A</v>
      </c>
      <c r="R26" s="317" t="str">
        <f>Change2021!O13</f>
        <v>IT-CHG-C11</v>
      </c>
      <c r="S26" s="328" t="str">
        <f>LEFT(Change2021!M13, SEARCH(CHAR(10), Change2021!M13)-1)</f>
        <v>Change Logging, Tracking and Closing</v>
      </c>
      <c r="T26" s="323" t="str">
        <f>Change2021!K13</f>
        <v>High</v>
      </c>
      <c r="U26" s="137" t="str">
        <f>Change2021!R13</f>
        <v>Adequate</v>
      </c>
      <c r="V26" s="75" t="str">
        <f>Change2021!S13</f>
        <v>Adequate</v>
      </c>
      <c r="W26" s="75" t="str">
        <f>Change2021!T13</f>
        <v>Adequate</v>
      </c>
      <c r="X26" s="75" t="str">
        <f>Change2021!Z13</f>
        <v>Pass</v>
      </c>
      <c r="Y26" s="102" t="str">
        <f>Change2021!X13</f>
        <v>Moderate</v>
      </c>
      <c r="AA26" s="306" t="s">
        <v>452</v>
      </c>
      <c r="AB26" s="307" t="s">
        <v>122</v>
      </c>
    </row>
    <row r="27" spans="1:28" s="178" customFormat="1" ht="15.75" thickBot="1" x14ac:dyDescent="0.3">
      <c r="A27" s="101" t="str">
        <f>Change2022!I15</f>
        <v>IT-CHG-R12</v>
      </c>
      <c r="B27" s="339" t="str">
        <f>LEFT(Change2022!G15, SEARCH(CHAR(10), Change2022!G15)-1)</f>
        <v>Untimely report of change</v>
      </c>
      <c r="C27" s="195" t="str">
        <f>Change2022!S15</f>
        <v>IT-CHG-C12</v>
      </c>
      <c r="D27" s="339" t="str">
        <f>LEFT(Change2022!O15, SEARCH(CHAR(10), Change2022!O15)-1)</f>
        <v>Change report</v>
      </c>
      <c r="E27" s="195" t="str">
        <f>Change2022!M15</f>
        <v>Moderate</v>
      </c>
      <c r="F27" s="75">
        <f>Change2022!W15</f>
        <v>0</v>
      </c>
      <c r="G27" s="75">
        <f>Change2022!X15</f>
        <v>0</v>
      </c>
      <c r="H27" s="75">
        <f>Change2022!Y15</f>
        <v>0</v>
      </c>
      <c r="I27" s="75">
        <f>Change2022!AE15</f>
        <v>0</v>
      </c>
      <c r="J27" s="75">
        <f>Change2022!AC15</f>
        <v>0</v>
      </c>
      <c r="K27" s="338">
        <f>Change2022!AD15</f>
        <v>0</v>
      </c>
      <c r="M27" s="348" t="str">
        <f>Change2022!M15</f>
        <v>Moderate</v>
      </c>
      <c r="N27" s="75" t="str">
        <f t="shared" si="9"/>
        <v>0-Moderate</v>
      </c>
      <c r="O27" s="75" t="e">
        <f t="shared" si="10"/>
        <v>#N/A</v>
      </c>
      <c r="P27" s="102" t="e">
        <f t="shared" si="11"/>
        <v>#N/A</v>
      </c>
      <c r="R27" s="318" t="str">
        <f>Change2021!O14</f>
        <v>IT-CHG-C12</v>
      </c>
      <c r="S27" s="331" t="str">
        <f>LEFT(Change2021!M14, SEARCH(CHAR(10), Change2021!M14)-1)</f>
        <v>Change Report</v>
      </c>
      <c r="T27" s="324" t="str">
        <f>Change2021!K14</f>
        <v>Moderate</v>
      </c>
      <c r="U27" s="137" t="str">
        <f>Change2021!R14</f>
        <v>Strong</v>
      </c>
      <c r="V27" s="75" t="str">
        <f>Change2021!S14</f>
        <v>Strong</v>
      </c>
      <c r="W27" s="75" t="str">
        <f>Change2021!T14</f>
        <v>Strong</v>
      </c>
      <c r="X27" s="75" t="str">
        <f>Change2021!Z14</f>
        <v>Pass</v>
      </c>
      <c r="Y27" s="102" t="str">
        <f>Change2021!X14</f>
        <v>Low</v>
      </c>
      <c r="AA27" s="308" t="s">
        <v>453</v>
      </c>
      <c r="AB27" s="309" t="s">
        <v>251</v>
      </c>
    </row>
    <row r="28" spans="1:28" s="178" customFormat="1" x14ac:dyDescent="0.25">
      <c r="A28" s="101" t="str">
        <f>Change2022!I16</f>
        <v>IT-CHG-R13</v>
      </c>
      <c r="B28" s="339" t="str">
        <f>LEFT(Change2022!G16, SEARCH(CHAR(10), Change2022!G16)-1)</f>
        <v>Irreversible damaging change</v>
      </c>
      <c r="C28" s="195" t="str">
        <f>Change2022!S16</f>
        <v>IT-CHG-C13</v>
      </c>
      <c r="D28" s="339" t="str">
        <f>LEFT(Change2022!O16, SEARCH(CHAR(10), Change2022!O16)-1)</f>
        <v>Change back-out</v>
      </c>
      <c r="E28" s="195" t="str">
        <f>Change2022!M16</f>
        <v>Moderate</v>
      </c>
      <c r="F28" s="75">
        <f>Change2022!W16</f>
        <v>0</v>
      </c>
      <c r="G28" s="75">
        <f>Change2022!X16</f>
        <v>0</v>
      </c>
      <c r="H28" s="75">
        <f>Change2022!Y16</f>
        <v>0</v>
      </c>
      <c r="I28" s="75">
        <f>Change2022!AE16</f>
        <v>0</v>
      </c>
      <c r="J28" s="75">
        <f>Change2022!AC16</f>
        <v>0</v>
      </c>
      <c r="K28" s="338">
        <f>Change2022!AD16</f>
        <v>0</v>
      </c>
      <c r="M28" s="348" t="str">
        <f>Change2022!M16</f>
        <v>Moderate</v>
      </c>
      <c r="N28" s="75" t="str">
        <f t="shared" si="9"/>
        <v>0-Moderate</v>
      </c>
      <c r="O28" s="75" t="e">
        <f t="shared" si="10"/>
        <v>#N/A</v>
      </c>
      <c r="P28" s="102" t="e">
        <f t="shared" si="11"/>
        <v>#N/A</v>
      </c>
      <c r="R28" s="318" t="str">
        <f>Change2021!O15</f>
        <v>IT-CHG-C13</v>
      </c>
      <c r="S28" s="331" t="str">
        <f>LEFT(Change2021!M15, SEARCH(CHAR(10), Change2021!M15)-1)</f>
        <v>Change Back-Out</v>
      </c>
      <c r="T28" s="324" t="str">
        <f>Change2021!K15</f>
        <v>Moderate</v>
      </c>
      <c r="U28" s="137" t="str">
        <f>Change2021!R15</f>
        <v>Adequate</v>
      </c>
      <c r="V28" s="75" t="str">
        <f>Change2021!S15</f>
        <v>Adequate</v>
      </c>
      <c r="W28" s="75" t="str">
        <f>Change2021!T15</f>
        <v>Adequate</v>
      </c>
      <c r="X28" s="75" t="str">
        <f>Change2021!Z15</f>
        <v>Pass</v>
      </c>
      <c r="Y28" s="102" t="str">
        <f>Change2021!X15</f>
        <v>Low</v>
      </c>
    </row>
    <row r="29" spans="1:28" s="178" customFormat="1" ht="15.75" thickBot="1" x14ac:dyDescent="0.3">
      <c r="A29" s="103" t="str">
        <f>Change2022!I17</f>
        <v>IT-CHG-R14</v>
      </c>
      <c r="B29" s="340" t="str">
        <f>LEFT(Change2022!G17, SEARCH(CHAR(10), Change2022!G17)-1)</f>
        <v>Inadequately monitored change</v>
      </c>
      <c r="C29" s="209" t="str">
        <f>Change2022!S17</f>
        <v>IT-CHG-C14</v>
      </c>
      <c r="D29" s="340" t="str">
        <f>LEFT(Change2022!O17, SEARCH(CHAR(10), Change2022!O17)-1)</f>
        <v>Change monitoring</v>
      </c>
      <c r="E29" s="209" t="str">
        <f>Change2022!M17</f>
        <v>High</v>
      </c>
      <c r="F29" s="299">
        <f>Change2022!W17</f>
        <v>0</v>
      </c>
      <c r="G29" s="299">
        <f>Change2022!X17</f>
        <v>0</v>
      </c>
      <c r="H29" s="299">
        <f>Change2022!Y17</f>
        <v>0</v>
      </c>
      <c r="I29" s="299">
        <f>Change2022!AE17</f>
        <v>0</v>
      </c>
      <c r="J29" s="299">
        <f>Change2022!AC17</f>
        <v>0</v>
      </c>
      <c r="K29" s="300">
        <f>Change2022!AD17</f>
        <v>0</v>
      </c>
      <c r="M29" s="349" t="str">
        <f>Change2022!M17</f>
        <v>High</v>
      </c>
      <c r="N29" s="106" t="str">
        <f t="shared" si="9"/>
        <v>0-High</v>
      </c>
      <c r="O29" s="106" t="e">
        <f t="shared" si="10"/>
        <v>#N/A</v>
      </c>
      <c r="P29" s="350" t="e">
        <f t="shared" si="11"/>
        <v>#N/A</v>
      </c>
      <c r="R29" s="319" t="str">
        <f>Change2021!O16</f>
        <v>IT-CHG-C14</v>
      </c>
      <c r="S29" s="325" t="str">
        <f>LEFT(Change2021!M16, SEARCH(CHAR(10), Change2021!M16)-1)</f>
        <v>Change Monitoring</v>
      </c>
      <c r="T29" s="325" t="str">
        <f>Change2021!K16</f>
        <v>High</v>
      </c>
      <c r="U29" s="315" t="str">
        <f>Change2021!R16</f>
        <v>Weak</v>
      </c>
      <c r="V29" s="299" t="str">
        <f>Change2021!S16</f>
        <v>Weak</v>
      </c>
      <c r="W29" s="299" t="str">
        <f>Change2021!T16</f>
        <v>Weak</v>
      </c>
      <c r="X29" s="251" t="str">
        <f>Change2021!Z16</f>
        <v>Fail</v>
      </c>
      <c r="Y29" s="300" t="str">
        <f>Change2021!X16</f>
        <v>High</v>
      </c>
    </row>
    <row r="30" spans="1:28" x14ac:dyDescent="0.25">
      <c r="C30" s="81"/>
    </row>
  </sheetData>
  <mergeCells count="3">
    <mergeCell ref="U14:Y14"/>
    <mergeCell ref="A14:J14"/>
    <mergeCell ref="M14:P14"/>
  </mergeCells>
  <conditionalFormatting sqref="L25 I3:J16">
    <cfRule type="cellIs" dxfId="53" priority="51" operator="equal">
      <formula>"Stable"</formula>
    </cfRule>
    <cfRule type="cellIs" dxfId="52" priority="52" operator="equal">
      <formula>"Down"</formula>
    </cfRule>
    <cfRule type="cellIs" dxfId="51" priority="53" operator="equal">
      <formula>"Up"</formula>
    </cfRule>
  </conditionalFormatting>
  <conditionalFormatting sqref="G16:H16 G3:H14 N3:O16">
    <cfRule type="cellIs" dxfId="50" priority="49" operator="equal">
      <formula>"Pass"</formula>
    </cfRule>
    <cfRule type="cellIs" dxfId="49" priority="50" operator="equal">
      <formula>"Fail"</formula>
    </cfRule>
  </conditionalFormatting>
  <conditionalFormatting sqref="I3:J16">
    <cfRule type="cellIs" dxfId="48" priority="44" operator="equal">
      <formula>"Stable"</formula>
    </cfRule>
    <cfRule type="cellIs" dxfId="47" priority="45" operator="equal">
      <formula>"Decreasing"</formula>
    </cfRule>
    <cfRule type="cellIs" dxfId="46" priority="46" operator="equal">
      <formula>"Increasing"</formula>
    </cfRule>
  </conditionalFormatting>
  <conditionalFormatting sqref="AA14:AA15">
    <cfRule type="cellIs" dxfId="45" priority="40" operator="equal">
      <formula>FALSE</formula>
    </cfRule>
    <cfRule type="cellIs" dxfId="44" priority="41" operator="equal">
      <formula>TRUE</formula>
    </cfRule>
  </conditionalFormatting>
  <conditionalFormatting sqref="D16:H16 D6:H14 K3:O16 D3:D5 F3:H5">
    <cfRule type="cellIs" dxfId="43" priority="37" operator="equal">
      <formula>"Weak"</formula>
    </cfRule>
  </conditionalFormatting>
  <conditionalFormatting sqref="T16:U16 T3:U14">
    <cfRule type="cellIs" dxfId="42" priority="24" operator="equal">
      <formula>"Pass"</formula>
    </cfRule>
    <cfRule type="cellIs" dxfId="41" priority="25" operator="equal">
      <formula>"Fail"</formula>
    </cfRule>
  </conditionalFormatting>
  <conditionalFormatting sqref="Q16:U16 Q3:U14">
    <cfRule type="cellIs" dxfId="40" priority="23" operator="equal">
      <formula>"Weak"</formula>
    </cfRule>
  </conditionalFormatting>
  <conditionalFormatting sqref="P3:P16">
    <cfRule type="cellIs" dxfId="39" priority="20" operator="equal">
      <formula>"Stable"</formula>
    </cfRule>
    <cfRule type="cellIs" dxfId="38" priority="21" operator="equal">
      <formula>"Down"</formula>
    </cfRule>
    <cfRule type="cellIs" dxfId="37" priority="22" operator="equal">
      <formula>"Up"</formula>
    </cfRule>
  </conditionalFormatting>
  <conditionalFormatting sqref="P3:P16">
    <cfRule type="cellIs" dxfId="36" priority="17" operator="equal">
      <formula>"Stable"</formula>
    </cfRule>
    <cfRule type="cellIs" dxfId="35" priority="18" operator="equal">
      <formula>"Decreasing"</formula>
    </cfRule>
    <cfRule type="cellIs" dxfId="34" priority="19" operator="equal">
      <formula>"Increasing"</formula>
    </cfRule>
  </conditionalFormatting>
  <conditionalFormatting sqref="X16:X29">
    <cfRule type="cellIs" dxfId="33" priority="15" operator="equal">
      <formula>"Pass"</formula>
    </cfRule>
    <cfRule type="cellIs" dxfId="32" priority="16" operator="equal">
      <formula>"Fail"</formula>
    </cfRule>
  </conditionalFormatting>
  <conditionalFormatting sqref="P16">
    <cfRule type="cellIs" dxfId="31" priority="12" operator="equal">
      <formula>TRUE</formula>
    </cfRule>
    <cfRule type="cellIs" dxfId="30" priority="13" operator="equal">
      <formula>FALSE</formula>
    </cfRule>
  </conditionalFormatting>
  <conditionalFormatting sqref="N17:O29">
    <cfRule type="cellIs" dxfId="29" priority="10" operator="equal">
      <formula>"Pass"</formula>
    </cfRule>
    <cfRule type="cellIs" dxfId="28" priority="11" operator="equal">
      <formula>"Fail"</formula>
    </cfRule>
  </conditionalFormatting>
  <conditionalFormatting sqref="M17:O29">
    <cfRule type="cellIs" dxfId="27" priority="9" operator="equal">
      <formula>"Weak"</formula>
    </cfRule>
  </conditionalFormatting>
  <conditionalFormatting sqref="P17:P29">
    <cfRule type="cellIs" dxfId="26" priority="6" operator="equal">
      <formula>"Stable"</formula>
    </cfRule>
    <cfRule type="cellIs" dxfId="25" priority="7" operator="equal">
      <formula>"Down"</formula>
    </cfRule>
    <cfRule type="cellIs" dxfId="24" priority="8" operator="equal">
      <formula>"Up"</formula>
    </cfRule>
  </conditionalFormatting>
  <conditionalFormatting sqref="P17:P29">
    <cfRule type="cellIs" dxfId="23" priority="3" operator="equal">
      <formula>"Stable"</formula>
    </cfRule>
    <cfRule type="cellIs" dxfId="22" priority="4" operator="equal">
      <formula>"Decreasing"</formula>
    </cfRule>
    <cfRule type="cellIs" dxfId="21" priority="5" operator="equal">
      <formula>"Increasing"</formula>
    </cfRule>
  </conditionalFormatting>
  <conditionalFormatting sqref="P17:P29">
    <cfRule type="cellIs" dxfId="20" priority="1" operator="equal">
      <formula>TRUE</formula>
    </cfRule>
    <cfRule type="cellIs" dxfId="19" priority="2" operator="equal">
      <formula>FALSE</formula>
    </cfRule>
  </conditionalFormatting>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U26"/>
  <sheetViews>
    <sheetView workbookViewId="0">
      <selection activeCell="F20" sqref="F20"/>
    </sheetView>
  </sheetViews>
  <sheetFormatPr defaultRowHeight="15" x14ac:dyDescent="0.25"/>
  <cols>
    <col min="1" max="1" width="14.42578125" customWidth="1"/>
    <col min="2" max="2" width="17.5703125" customWidth="1"/>
    <col min="3" max="5" width="12.7109375" customWidth="1"/>
    <col min="6" max="6" width="13.7109375" customWidth="1"/>
    <col min="7" max="7" width="18.85546875" customWidth="1"/>
    <col min="8" max="8" width="2.140625" customWidth="1"/>
    <col min="9" max="9" width="14.42578125" customWidth="1"/>
    <col min="10" max="10" width="17.5703125" customWidth="1"/>
    <col min="11" max="13" width="12.7109375" customWidth="1"/>
    <col min="14" max="14" width="13.7109375" customWidth="1"/>
    <col min="15" max="15" width="2" customWidth="1"/>
    <col min="16" max="16" width="13.85546875" customWidth="1"/>
    <col min="17" max="17" width="17.140625" bestFit="1" customWidth="1"/>
    <col min="18" max="18" width="15.7109375" customWidth="1"/>
    <col min="19" max="19" width="16.140625" customWidth="1"/>
    <col min="20" max="20" width="12.5703125" customWidth="1"/>
    <col min="21" max="21" width="10.85546875" customWidth="1"/>
  </cols>
  <sheetData>
    <row r="1" spans="1:21" ht="15.75" thickBot="1" x14ac:dyDescent="0.3">
      <c r="A1" s="371">
        <v>2022</v>
      </c>
      <c r="B1" s="371"/>
      <c r="C1" s="371"/>
      <c r="D1" s="371"/>
      <c r="E1" s="371"/>
      <c r="F1" s="371"/>
      <c r="G1" s="1"/>
      <c r="I1" s="371">
        <v>2021</v>
      </c>
      <c r="J1" s="371"/>
      <c r="K1" s="371"/>
      <c r="L1" s="371"/>
      <c r="M1" s="371"/>
      <c r="N1" s="371"/>
      <c r="O1" s="1"/>
      <c r="P1" s="371">
        <v>2020</v>
      </c>
      <c r="Q1" s="371"/>
      <c r="R1" s="371"/>
      <c r="S1" s="371"/>
      <c r="T1" s="371"/>
      <c r="U1" s="371"/>
    </row>
    <row r="2" spans="1:21" ht="45.75" thickBot="1" x14ac:dyDescent="0.3">
      <c r="A2" s="248" t="s">
        <v>6</v>
      </c>
      <c r="B2" s="249" t="s">
        <v>7</v>
      </c>
      <c r="C2" s="249" t="s">
        <v>2</v>
      </c>
      <c r="D2" s="249" t="s">
        <v>21</v>
      </c>
      <c r="E2" s="249" t="s">
        <v>401</v>
      </c>
      <c r="F2" s="249" t="s">
        <v>542</v>
      </c>
      <c r="G2" s="250" t="s">
        <v>548</v>
      </c>
      <c r="I2" s="248" t="s">
        <v>6</v>
      </c>
      <c r="J2" s="249" t="s">
        <v>7</v>
      </c>
      <c r="K2" s="249" t="s">
        <v>2</v>
      </c>
      <c r="L2" s="249" t="s">
        <v>21</v>
      </c>
      <c r="M2" s="249" t="s">
        <v>401</v>
      </c>
      <c r="N2" s="249" t="s">
        <v>542</v>
      </c>
      <c r="P2" s="248" t="s">
        <v>6</v>
      </c>
      <c r="Q2" s="249" t="s">
        <v>7</v>
      </c>
      <c r="R2" s="249" t="s">
        <v>2</v>
      </c>
      <c r="S2" s="249" t="s">
        <v>21</v>
      </c>
      <c r="T2" s="249" t="s">
        <v>401</v>
      </c>
      <c r="U2" s="250" t="s">
        <v>542</v>
      </c>
    </row>
    <row r="3" spans="1:21" x14ac:dyDescent="0.25">
      <c r="A3" s="276" t="str">
        <f>Change2022!H4</f>
        <v>IT-CHG-R1</v>
      </c>
      <c r="B3" s="273" t="str">
        <f>Change2022!S4</f>
        <v>IT-CHG-C1</v>
      </c>
      <c r="C3" s="273" t="str">
        <f>Change2022!M4</f>
        <v>Very High</v>
      </c>
      <c r="D3" s="273">
        <f>Change2022!Y4</f>
        <v>0</v>
      </c>
      <c r="E3" s="273">
        <f>Change2022!AC4</f>
        <v>0</v>
      </c>
      <c r="F3" s="274" t="s">
        <v>418</v>
      </c>
      <c r="G3" s="277"/>
      <c r="I3" s="227" t="str">
        <f>Change2021!$G4</f>
        <v>IT-CHG-R1</v>
      </c>
      <c r="J3" s="228" t="str">
        <f>Change2021!O4</f>
        <v>IT-CHG-C1</v>
      </c>
      <c r="K3" s="228" t="str">
        <f>Change2021!K4</f>
        <v>Very High</v>
      </c>
      <c r="L3" s="228" t="str">
        <f>Change2021!T4</f>
        <v>Strong</v>
      </c>
      <c r="M3" s="228" t="str">
        <f>Change2021!X4</f>
        <v>Moderate</v>
      </c>
      <c r="N3" s="229" t="s">
        <v>418</v>
      </c>
      <c r="P3" s="227" t="str">
        <f>Change2020!F4</f>
        <v>IT-CHG-R1</v>
      </c>
      <c r="Q3" s="228" t="str">
        <f>Change2020!M4</f>
        <v>IT-CHG-C1</v>
      </c>
      <c r="R3" s="228" t="str">
        <f>Change2020!J4</f>
        <v>Very High</v>
      </c>
      <c r="S3" s="228" t="str">
        <f>Change2020!R4</f>
        <v>Strong</v>
      </c>
      <c r="T3" s="228" t="str">
        <f>Change2020!V4</f>
        <v>Moderate</v>
      </c>
      <c r="U3" s="229" t="str">
        <f>T4</f>
        <v>Very High</v>
      </c>
    </row>
    <row r="4" spans="1:21" x14ac:dyDescent="0.25">
      <c r="A4" s="180"/>
      <c r="B4" s="228" t="str">
        <f>Change2022!S5</f>
        <v>IT-CHG-C2</v>
      </c>
      <c r="C4" s="228"/>
      <c r="D4" s="228">
        <f>Change2022!Y5</f>
        <v>0</v>
      </c>
      <c r="E4" s="228">
        <f>Change2022!AC5</f>
        <v>0</v>
      </c>
      <c r="F4" s="229"/>
      <c r="G4" s="278"/>
      <c r="I4" s="227"/>
      <c r="J4" s="228" t="str">
        <f>Change2021!O5</f>
        <v>IT-CHG-C2</v>
      </c>
      <c r="K4" s="228"/>
      <c r="L4" s="228" t="str">
        <f>Change2021!T5</f>
        <v>Adequate</v>
      </c>
      <c r="M4" s="228" t="str">
        <f>Change2021!X5</f>
        <v>High</v>
      </c>
      <c r="N4" s="229"/>
      <c r="P4" s="227">
        <f>Change2020!F5</f>
        <v>0</v>
      </c>
      <c r="Q4" s="228" t="str">
        <f>Change2020!M5</f>
        <v>IT-CHG-C2</v>
      </c>
      <c r="R4" s="228"/>
      <c r="S4" s="228" t="str">
        <f>Change2020!R5</f>
        <v>Weak</v>
      </c>
      <c r="T4" s="228" t="str">
        <f>Change2020!V5</f>
        <v>Very High</v>
      </c>
      <c r="U4" s="229"/>
    </row>
    <row r="5" spans="1:21" x14ac:dyDescent="0.25">
      <c r="A5" s="279"/>
      <c r="B5" s="231" t="str">
        <f>Change2022!S6</f>
        <v>IT-CHG-C3</v>
      </c>
      <c r="C5" s="231"/>
      <c r="D5" s="231">
        <f>Change2022!Y6</f>
        <v>0</v>
      </c>
      <c r="E5" s="231">
        <f>Change2022!AC6</f>
        <v>0</v>
      </c>
      <c r="F5" s="232"/>
      <c r="G5" s="278"/>
      <c r="I5" s="230"/>
      <c r="J5" s="231" t="str">
        <f>Change2021!O6</f>
        <v>IT-CHG-C3</v>
      </c>
      <c r="K5" s="231"/>
      <c r="L5" s="231" t="str">
        <f>Change2021!T6</f>
        <v>Adequate</v>
      </c>
      <c r="M5" s="231" t="str">
        <f>Change2021!X6</f>
        <v>High</v>
      </c>
      <c r="N5" s="232"/>
      <c r="P5" s="230">
        <f>Change2020!F6</f>
        <v>0</v>
      </c>
      <c r="Q5" s="231" t="str">
        <f>Change2020!M6</f>
        <v>IT-CHG-C3</v>
      </c>
      <c r="R5" s="231"/>
      <c r="S5" s="231" t="str">
        <f>Change2020!R6</f>
        <v>Weak</v>
      </c>
      <c r="T5" s="231" t="str">
        <f>Change2020!V6</f>
        <v>Very High</v>
      </c>
      <c r="U5" s="232"/>
    </row>
    <row r="6" spans="1:21" x14ac:dyDescent="0.25">
      <c r="A6" s="280" t="str">
        <f>Change2022!H7</f>
        <v>IT-CHG-R2</v>
      </c>
      <c r="B6" s="225" t="str">
        <f>Change2022!S7</f>
        <v>IT-CHG-C4</v>
      </c>
      <c r="C6" s="225" t="str">
        <f>Change2022!M7</f>
        <v>High</v>
      </c>
      <c r="D6" s="225">
        <f>Change2022!Y7</f>
        <v>0</v>
      </c>
      <c r="E6" s="225">
        <f>Change2022!AC7</f>
        <v>0</v>
      </c>
      <c r="F6" s="226">
        <f>E6</f>
        <v>0</v>
      </c>
      <c r="G6" s="278"/>
      <c r="I6" s="224" t="str">
        <f>Change2021!$G7</f>
        <v>IT-CHG-R2</v>
      </c>
      <c r="J6" s="225" t="str">
        <f>Change2021!O7</f>
        <v>IT-CHG-C4</v>
      </c>
      <c r="K6" s="225" t="str">
        <f>Change2021!K7</f>
        <v>High</v>
      </c>
      <c r="L6" s="225" t="str">
        <f>Change2021!T7</f>
        <v>Adequate</v>
      </c>
      <c r="M6" s="225" t="str">
        <f>Change2021!X7</f>
        <v>Moderate</v>
      </c>
      <c r="N6" s="226" t="str">
        <f>M6</f>
        <v>Moderate</v>
      </c>
      <c r="P6" s="224" t="str">
        <f>Change2020!F7</f>
        <v>IT-CHG-R2</v>
      </c>
      <c r="Q6" s="225" t="str">
        <f>Change2020!M7</f>
        <v>IT-CHG-C4</v>
      </c>
      <c r="R6" s="225" t="str">
        <f>Change2020!J7</f>
        <v>High</v>
      </c>
      <c r="S6" s="225" t="str">
        <f>Change2020!R7</f>
        <v>Weak</v>
      </c>
      <c r="T6" s="225" t="str">
        <f>Change2020!V7</f>
        <v>High</v>
      </c>
      <c r="U6" s="226" t="str">
        <f t="shared" ref="U6:U7" si="0">T6</f>
        <v>High</v>
      </c>
    </row>
    <row r="7" spans="1:21" x14ac:dyDescent="0.25">
      <c r="A7" s="279" t="str">
        <f>Change2022!H8</f>
        <v>IT-CHG-R3</v>
      </c>
      <c r="B7" s="231" t="str">
        <f>Change2022!S8</f>
        <v>IT-CHG-C5</v>
      </c>
      <c r="C7" s="231" t="str">
        <f>Change2022!M8</f>
        <v>High</v>
      </c>
      <c r="D7" s="231">
        <f>Change2022!Y8</f>
        <v>0</v>
      </c>
      <c r="E7" s="231">
        <f>Change2022!AC8</f>
        <v>0</v>
      </c>
      <c r="F7" s="232">
        <f>E7</f>
        <v>0</v>
      </c>
      <c r="G7" s="278"/>
      <c r="I7" s="230" t="str">
        <f>Change2021!$G8</f>
        <v>IT-CHG-R3</v>
      </c>
      <c r="J7" s="231" t="str">
        <f>Change2021!O8</f>
        <v>IT-CHG-C5</v>
      </c>
      <c r="K7" s="231" t="str">
        <f>Change2021!K8</f>
        <v>High</v>
      </c>
      <c r="L7" s="231" t="str">
        <f>Change2021!T8</f>
        <v>Adequate</v>
      </c>
      <c r="M7" s="231" t="str">
        <f>Change2021!X8</f>
        <v>Moderate</v>
      </c>
      <c r="N7" s="232" t="str">
        <f>M7</f>
        <v>Moderate</v>
      </c>
      <c r="P7" s="230" t="str">
        <f>Change2020!F8</f>
        <v>IT-CHG-R3</v>
      </c>
      <c r="Q7" s="231" t="str">
        <f>Change2020!M8</f>
        <v>IT-CHG-C5</v>
      </c>
      <c r="R7" s="231" t="str">
        <f>Change2020!J8</f>
        <v>Very High</v>
      </c>
      <c r="S7" s="231" t="str">
        <f>Change2020!R8</f>
        <v>Weak</v>
      </c>
      <c r="T7" s="231" t="str">
        <f>Change2020!V8</f>
        <v>Very High</v>
      </c>
      <c r="U7" s="232" t="str">
        <f t="shared" si="0"/>
        <v>Very High</v>
      </c>
    </row>
    <row r="8" spans="1:21" x14ac:dyDescent="0.25">
      <c r="A8" s="281" t="str">
        <f>Change2022!H9</f>
        <v>IT-CHG-R4</v>
      </c>
      <c r="B8" s="234" t="str">
        <f>Change2022!S9</f>
        <v xml:space="preserve">IT-CHG-C6
</v>
      </c>
      <c r="C8" s="234" t="str">
        <f>Change2022!M9</f>
        <v>Very High</v>
      </c>
      <c r="D8" s="234">
        <f>Change2022!Y9</f>
        <v>0</v>
      </c>
      <c r="E8" s="234">
        <f>Change2022!AC9</f>
        <v>0</v>
      </c>
      <c r="F8" s="235">
        <f t="shared" ref="F8:F16" si="1">E8</f>
        <v>0</v>
      </c>
      <c r="G8" s="278"/>
      <c r="I8" s="288" t="str">
        <f>Change2021!$G17</f>
        <v>IT-CHG-R4</v>
      </c>
      <c r="J8" s="289" t="str">
        <f>Change2021!O17</f>
        <v>IT-CHG-C6</v>
      </c>
      <c r="K8" s="289" t="str">
        <f>Change2021!K17</f>
        <v>Deprecated</v>
      </c>
      <c r="L8" s="289" t="str">
        <f>Change2021!T17</f>
        <v>Deprecated</v>
      </c>
      <c r="M8" s="289" t="str">
        <f>Change2021!X17</f>
        <v>Deprecated</v>
      </c>
      <c r="N8" s="290" t="str">
        <f t="shared" ref="N8:N9" si="2">M8</f>
        <v>Deprecated</v>
      </c>
      <c r="P8" s="230" t="str">
        <f>Change2020!F9</f>
        <v>IT-CHG-R4</v>
      </c>
      <c r="Q8" s="231" t="str">
        <f>Change2020!M9</f>
        <v>IT-CHG-C6</v>
      </c>
      <c r="R8" s="231" t="str">
        <f>Change2020!J9</f>
        <v>Very High</v>
      </c>
      <c r="S8" s="231" t="str">
        <f>Change2020!R9</f>
        <v>Strong</v>
      </c>
      <c r="T8" s="231" t="str">
        <f>Change2020!V9</f>
        <v>High</v>
      </c>
      <c r="U8" s="232" t="str">
        <f t="shared" ref="U8" si="3">T8</f>
        <v>High</v>
      </c>
    </row>
    <row r="9" spans="1:21" x14ac:dyDescent="0.25">
      <c r="A9" s="281" t="str">
        <f>Change2022!H10</f>
        <v>IT-CHG-R5</v>
      </c>
      <c r="B9" s="234" t="str">
        <f>Change2022!S10</f>
        <v>IT-CHG-C7</v>
      </c>
      <c r="C9" s="234" t="str">
        <f>Change2022!M10</f>
        <v>Moderate</v>
      </c>
      <c r="D9" s="234">
        <f>Change2022!Y10</f>
        <v>0</v>
      </c>
      <c r="E9" s="234">
        <f>Change2022!AC10</f>
        <v>0</v>
      </c>
      <c r="F9" s="235">
        <f t="shared" si="1"/>
        <v>0</v>
      </c>
      <c r="G9" s="278"/>
      <c r="I9" s="233" t="str">
        <f>Change2021!$G9</f>
        <v>IT-CHG-R5</v>
      </c>
      <c r="J9" s="234" t="str">
        <f>Change2021!O9</f>
        <v>IT-CHG-C7</v>
      </c>
      <c r="K9" s="234" t="str">
        <f>Change2021!K9</f>
        <v>Moderate</v>
      </c>
      <c r="L9" s="234" t="str">
        <f>Change2021!T9</f>
        <v>Adequate</v>
      </c>
      <c r="M9" s="234" t="str">
        <f>Change2021!X9</f>
        <v>Low</v>
      </c>
      <c r="N9" s="235" t="str">
        <f t="shared" si="2"/>
        <v>Low</v>
      </c>
      <c r="P9" s="230" t="str">
        <f>Change2020!F10</f>
        <v>IT-CHG-R5</v>
      </c>
      <c r="Q9" s="231" t="str">
        <f>Change2020!M10</f>
        <v>IT-CHG-C7</v>
      </c>
      <c r="R9" s="231" t="str">
        <f>Change2020!J10</f>
        <v>Moderate</v>
      </c>
      <c r="S9" s="231" t="str">
        <f>Change2020!R10</f>
        <v>Strong</v>
      </c>
      <c r="T9" s="231" t="str">
        <f>Change2020!V10</f>
        <v>Low</v>
      </c>
      <c r="U9" s="232" t="str">
        <f t="shared" ref="U9:U15" si="4">T9</f>
        <v>Low</v>
      </c>
    </row>
    <row r="10" spans="1:21" x14ac:dyDescent="0.25">
      <c r="A10" s="280" t="str">
        <f>Change2022!H11</f>
        <v>IT-CHG-R6</v>
      </c>
      <c r="B10" s="225" t="str">
        <f>Change2022!S11</f>
        <v>IT-CHG-C8</v>
      </c>
      <c r="C10" s="225" t="str">
        <f>Change2022!M11</f>
        <v>High</v>
      </c>
      <c r="D10" s="225">
        <f>Change2022!Y11</f>
        <v>0</v>
      </c>
      <c r="E10" s="225">
        <f>Change2022!AC11</f>
        <v>0</v>
      </c>
      <c r="F10" s="226">
        <f t="shared" si="1"/>
        <v>0</v>
      </c>
      <c r="G10" s="278"/>
      <c r="I10" s="224" t="str">
        <f>Change2021!$G10</f>
        <v>IT-CHG-R6</v>
      </c>
      <c r="J10" s="225" t="str">
        <f>Change2021!O10</f>
        <v>IT-CHG-C8</v>
      </c>
      <c r="K10" s="225" t="str">
        <f>Change2021!K10</f>
        <v>High</v>
      </c>
      <c r="L10" s="225" t="str">
        <f>Change2021!T10</f>
        <v>Adequate</v>
      </c>
      <c r="M10" s="225" t="str">
        <f>Change2021!X10</f>
        <v>Moderate</v>
      </c>
      <c r="N10" s="226" t="str">
        <f t="shared" ref="N10:N16" si="5">M10</f>
        <v>Moderate</v>
      </c>
      <c r="P10" s="230" t="str">
        <f>Change2020!F11</f>
        <v>IT-CHG-R6</v>
      </c>
      <c r="Q10" s="231" t="str">
        <f>Change2020!M11</f>
        <v>IT-CHG-C8</v>
      </c>
      <c r="R10" s="231" t="str">
        <f>Change2020!J11</f>
        <v>High</v>
      </c>
      <c r="S10" s="231" t="str">
        <f>Change2020!R11</f>
        <v>Adequate</v>
      </c>
      <c r="T10" s="231" t="str">
        <f>Change2020!V11</f>
        <v>Moderate</v>
      </c>
      <c r="U10" s="232" t="str">
        <f t="shared" si="4"/>
        <v>Moderate</v>
      </c>
    </row>
    <row r="11" spans="1:21" x14ac:dyDescent="0.25">
      <c r="A11" s="279" t="str">
        <f>Change2022!H12</f>
        <v>IT-CHG-R7</v>
      </c>
      <c r="B11" s="231" t="str">
        <f>Change2022!S12</f>
        <v>IT-CHG-C9</v>
      </c>
      <c r="C11" s="231" t="str">
        <f>Change2022!M12</f>
        <v>High</v>
      </c>
      <c r="D11" s="231">
        <f>Change2022!Y12</f>
        <v>0</v>
      </c>
      <c r="E11" s="231">
        <f>Change2022!AC12</f>
        <v>0</v>
      </c>
      <c r="F11" s="232">
        <f t="shared" si="1"/>
        <v>0</v>
      </c>
      <c r="G11" s="278"/>
      <c r="I11" s="230" t="str">
        <f>Change2021!$G11</f>
        <v>IT-CHG-R7</v>
      </c>
      <c r="J11" s="231" t="str">
        <f>Change2021!O11</f>
        <v>IT-CHG-C9</v>
      </c>
      <c r="K11" s="231" t="str">
        <f>Change2021!K11</f>
        <v>High</v>
      </c>
      <c r="L11" s="231" t="str">
        <f>Change2021!T11</f>
        <v>Adequate</v>
      </c>
      <c r="M11" s="231" t="str">
        <f>Change2021!X11</f>
        <v>Moderate</v>
      </c>
      <c r="N11" s="232" t="str">
        <f t="shared" si="5"/>
        <v>Moderate</v>
      </c>
      <c r="P11" s="230" t="str">
        <f>Change2020!F12</f>
        <v>IT-CHG-R7</v>
      </c>
      <c r="Q11" s="231" t="str">
        <f>Change2020!M12</f>
        <v>IT-CHG-C9</v>
      </c>
      <c r="R11" s="231" t="str">
        <f>Change2020!J12</f>
        <v>Very High</v>
      </c>
      <c r="S11" s="231" t="str">
        <f>Change2020!R12</f>
        <v>Weak</v>
      </c>
      <c r="T11" s="231" t="str">
        <f>Change2020!V12</f>
        <v>Very High</v>
      </c>
      <c r="U11" s="232" t="str">
        <f t="shared" si="4"/>
        <v>Very High</v>
      </c>
    </row>
    <row r="12" spans="1:21" x14ac:dyDescent="0.25">
      <c r="A12" s="281" t="str">
        <f>Change2022!H13</f>
        <v>IT-CHG-R8</v>
      </c>
      <c r="B12" s="234" t="str">
        <f>Change2022!S13</f>
        <v>IT-CHG-C10</v>
      </c>
      <c r="C12" s="234" t="str">
        <f>Change2022!M13</f>
        <v>Moderate</v>
      </c>
      <c r="D12" s="234">
        <f>Change2022!Y13</f>
        <v>0</v>
      </c>
      <c r="E12" s="234">
        <f>Change2022!AC13</f>
        <v>0</v>
      </c>
      <c r="F12" s="235">
        <f t="shared" si="1"/>
        <v>0</v>
      </c>
      <c r="G12" s="278"/>
      <c r="I12" s="233" t="str">
        <f>Change2021!$G12</f>
        <v>IT-CHG-R8</v>
      </c>
      <c r="J12" s="234" t="str">
        <f>Change2021!O12</f>
        <v>IT-CHG-C10</v>
      </c>
      <c r="K12" s="234" t="str">
        <f>Change2021!K12</f>
        <v>High</v>
      </c>
      <c r="L12" s="234" t="str">
        <f>Change2021!T12</f>
        <v>Adequate</v>
      </c>
      <c r="M12" s="234" t="str">
        <f>Change2021!X12</f>
        <v>Moderate</v>
      </c>
      <c r="N12" s="235" t="str">
        <f t="shared" si="5"/>
        <v>Moderate</v>
      </c>
      <c r="P12" s="230" t="str">
        <f>Change2020!F13</f>
        <v>IT-CHG-R8</v>
      </c>
      <c r="Q12" s="231" t="str">
        <f>Change2020!M13</f>
        <v>IT-CHG-C10</v>
      </c>
      <c r="R12" s="231" t="str">
        <f>Change2020!J13</f>
        <v>High</v>
      </c>
      <c r="S12" s="231" t="str">
        <f>Change2020!R13</f>
        <v>Weak</v>
      </c>
      <c r="T12" s="231" t="str">
        <f>Change2020!V13</f>
        <v>High</v>
      </c>
      <c r="U12" s="232" t="str">
        <f t="shared" si="4"/>
        <v>High</v>
      </c>
    </row>
    <row r="13" spans="1:21" x14ac:dyDescent="0.25">
      <c r="A13" s="281" t="str">
        <f>Change2022!H14</f>
        <v>IT-CHG-R9</v>
      </c>
      <c r="B13" s="234" t="str">
        <f>Change2022!S14</f>
        <v>IT-CHG-C11</v>
      </c>
      <c r="C13" s="234" t="str">
        <f>Change2022!M14</f>
        <v>Moderate</v>
      </c>
      <c r="D13" s="234">
        <f>Change2022!Y14</f>
        <v>0</v>
      </c>
      <c r="E13" s="234">
        <f>Change2022!AC14</f>
        <v>0</v>
      </c>
      <c r="F13" s="235">
        <f t="shared" si="1"/>
        <v>0</v>
      </c>
      <c r="G13" s="278"/>
      <c r="I13" s="233" t="str">
        <f>Change2021!$G13</f>
        <v>IT-CHG-R9</v>
      </c>
      <c r="J13" s="234" t="str">
        <f>Change2021!O13</f>
        <v>IT-CHG-C11</v>
      </c>
      <c r="K13" s="234" t="str">
        <f>Change2021!K13</f>
        <v>High</v>
      </c>
      <c r="L13" s="234" t="str">
        <f>Change2021!T13</f>
        <v>Adequate</v>
      </c>
      <c r="M13" s="234" t="str">
        <f>Change2021!X13</f>
        <v>Moderate</v>
      </c>
      <c r="N13" s="235" t="str">
        <f t="shared" si="5"/>
        <v>Moderate</v>
      </c>
      <c r="P13" s="230" t="str">
        <f>Change2020!F14</f>
        <v>IT-CHG-R9</v>
      </c>
      <c r="Q13" s="231" t="str">
        <f>Change2020!M14</f>
        <v>IT-CHG-C11</v>
      </c>
      <c r="R13" s="231" t="str">
        <f>Change2020!J14</f>
        <v>High</v>
      </c>
      <c r="S13" s="231" t="str">
        <f>Change2020!R14</f>
        <v>Strong</v>
      </c>
      <c r="T13" s="231" t="str">
        <f>Change2020!V14</f>
        <v>Moderate</v>
      </c>
      <c r="U13" s="232" t="str">
        <f t="shared" si="4"/>
        <v>Moderate</v>
      </c>
    </row>
    <row r="14" spans="1:21" x14ac:dyDescent="0.25">
      <c r="A14" s="280" t="str">
        <f>Change2022!H15</f>
        <v>IT-CHG-R10</v>
      </c>
      <c r="B14" s="225" t="str">
        <f>Change2022!S15</f>
        <v>IT-CHG-C12</v>
      </c>
      <c r="C14" s="225" t="str">
        <f>Change2022!M15</f>
        <v>Moderate</v>
      </c>
      <c r="D14" s="225">
        <f>Change2022!Y15</f>
        <v>0</v>
      </c>
      <c r="E14" s="225">
        <f>Change2022!AC15</f>
        <v>0</v>
      </c>
      <c r="F14" s="226">
        <f t="shared" si="1"/>
        <v>0</v>
      </c>
      <c r="G14" s="278"/>
      <c r="I14" s="224" t="str">
        <f>Change2021!$G14</f>
        <v>IT-CHG-R10</v>
      </c>
      <c r="J14" s="225" t="str">
        <f>Change2021!O14</f>
        <v>IT-CHG-C12</v>
      </c>
      <c r="K14" s="225" t="str">
        <f>Change2021!K14</f>
        <v>Moderate</v>
      </c>
      <c r="L14" s="225" t="str">
        <f>Change2021!T14</f>
        <v>Strong</v>
      </c>
      <c r="M14" s="225" t="str">
        <f>Change2021!X14</f>
        <v>Low</v>
      </c>
      <c r="N14" s="226" t="str">
        <f t="shared" si="5"/>
        <v>Low</v>
      </c>
      <c r="P14" s="230" t="str">
        <f>Change2020!F15</f>
        <v>IT-CHG-R10</v>
      </c>
      <c r="Q14" s="231" t="str">
        <f>Change2020!M15</f>
        <v>IT-CHG-C12</v>
      </c>
      <c r="R14" s="231" t="str">
        <f>Change2020!J15</f>
        <v>Moderate</v>
      </c>
      <c r="S14" s="231" t="str">
        <f>Change2020!R15</f>
        <v>Strong</v>
      </c>
      <c r="T14" s="231" t="str">
        <f>Change2020!V15</f>
        <v>Low</v>
      </c>
      <c r="U14" s="232" t="str">
        <f t="shared" si="4"/>
        <v>Low</v>
      </c>
    </row>
    <row r="15" spans="1:21" x14ac:dyDescent="0.25">
      <c r="A15" s="180" t="str">
        <f>Change2022!H16</f>
        <v>IT-CHG-R11</v>
      </c>
      <c r="B15" s="228" t="str">
        <f>Change2022!S16</f>
        <v>IT-CHG-C13</v>
      </c>
      <c r="C15" s="228" t="str">
        <f>Change2022!M16</f>
        <v>Moderate</v>
      </c>
      <c r="D15" s="228">
        <f>Change2022!Y16</f>
        <v>0</v>
      </c>
      <c r="E15" s="228">
        <f>Change2022!AC16</f>
        <v>0</v>
      </c>
      <c r="F15" s="229">
        <f t="shared" si="1"/>
        <v>0</v>
      </c>
      <c r="G15" s="278"/>
      <c r="I15" s="227" t="str">
        <f>Change2021!$G15</f>
        <v>IT-CHG-R11</v>
      </c>
      <c r="J15" s="228" t="str">
        <f>Change2021!O15</f>
        <v>IT-CHG-C13</v>
      </c>
      <c r="K15" s="228" t="str">
        <f>Change2021!K15</f>
        <v>Moderate</v>
      </c>
      <c r="L15" s="228" t="str">
        <f>Change2021!T15</f>
        <v>Adequate</v>
      </c>
      <c r="M15" s="228" t="str">
        <f>Change2021!X15</f>
        <v>Low</v>
      </c>
      <c r="N15" s="229" t="str">
        <f t="shared" si="5"/>
        <v>Low</v>
      </c>
      <c r="P15" s="230" t="str">
        <f>Change2020!F16</f>
        <v>IT-CHG-R11</v>
      </c>
      <c r="Q15" s="231" t="str">
        <f>Change2020!M16</f>
        <v>IT-CHG-C13</v>
      </c>
      <c r="R15" s="231" t="str">
        <f>Change2020!J16</f>
        <v>Very High</v>
      </c>
      <c r="S15" s="231" t="str">
        <f>Change2020!R16</f>
        <v>Strong</v>
      </c>
      <c r="T15" s="231" t="str">
        <f>Change2020!V16</f>
        <v>Moderate</v>
      </c>
      <c r="U15" s="232" t="str">
        <f t="shared" si="4"/>
        <v>Moderate</v>
      </c>
    </row>
    <row r="16" spans="1:21" ht="15.75" thickBot="1" x14ac:dyDescent="0.3">
      <c r="A16" s="282" t="str">
        <f>Change2022!H17</f>
        <v>IT-CHG-R12</v>
      </c>
      <c r="B16" s="283" t="str">
        <f>Change2022!S17</f>
        <v>IT-CHG-C14</v>
      </c>
      <c r="C16" s="283" t="str">
        <f>Change2022!M17</f>
        <v>High</v>
      </c>
      <c r="D16" s="283">
        <f>Change2022!Y17</f>
        <v>0</v>
      </c>
      <c r="E16" s="283">
        <f>Change2022!AC17</f>
        <v>0</v>
      </c>
      <c r="F16" s="284">
        <f t="shared" si="1"/>
        <v>0</v>
      </c>
      <c r="G16" s="285"/>
      <c r="I16" s="286" t="str">
        <f>Change2021!$G16</f>
        <v>IT-CHG-R12</v>
      </c>
      <c r="J16" s="275" t="str">
        <f>Change2021!O16</f>
        <v>IT-CHG-C14</v>
      </c>
      <c r="K16" s="275" t="str">
        <f>Change2021!K16</f>
        <v>High</v>
      </c>
      <c r="L16" s="275" t="str">
        <f>Change2021!T16</f>
        <v>Weak</v>
      </c>
      <c r="M16" s="275" t="str">
        <f>Change2021!X16</f>
        <v>High</v>
      </c>
      <c r="N16" s="287" t="str">
        <f t="shared" si="5"/>
        <v>High</v>
      </c>
    </row>
    <row r="18" spans="1:20" ht="45.75" thickBot="1" x14ac:dyDescent="0.3">
      <c r="A18" s="236" t="s">
        <v>543</v>
      </c>
      <c r="B18" s="236" t="s">
        <v>21</v>
      </c>
      <c r="C18" s="223" t="s">
        <v>544</v>
      </c>
      <c r="D18" s="223" t="s">
        <v>545</v>
      </c>
      <c r="E18" s="223" t="s">
        <v>546</v>
      </c>
      <c r="I18" s="236" t="s">
        <v>543</v>
      </c>
      <c r="J18" s="236" t="s">
        <v>21</v>
      </c>
      <c r="K18" s="223" t="s">
        <v>544</v>
      </c>
      <c r="L18" s="223" t="s">
        <v>545</v>
      </c>
      <c r="M18" s="223" t="s">
        <v>546</v>
      </c>
      <c r="P18" s="236" t="s">
        <v>543</v>
      </c>
      <c r="Q18" s="236" t="s">
        <v>21</v>
      </c>
      <c r="R18" s="223" t="s">
        <v>544</v>
      </c>
      <c r="S18" s="223" t="s">
        <v>545</v>
      </c>
      <c r="T18" s="223" t="s">
        <v>546</v>
      </c>
    </row>
    <row r="19" spans="1:20" x14ac:dyDescent="0.25">
      <c r="A19" s="237" t="s">
        <v>406</v>
      </c>
      <c r="B19" s="238" t="s">
        <v>118</v>
      </c>
      <c r="C19">
        <f t="shared" ref="C19:D21" si="6">COUNTIF(C$3:C$16,A19)</f>
        <v>2</v>
      </c>
      <c r="D19">
        <f t="shared" si="6"/>
        <v>0</v>
      </c>
      <c r="E19">
        <f>COUNTIF(F$3:F$16,A19)</f>
        <v>0</v>
      </c>
      <c r="I19" s="237" t="s">
        <v>406</v>
      </c>
      <c r="J19" s="238" t="s">
        <v>118</v>
      </c>
      <c r="K19">
        <f t="shared" ref="K19:L21" si="7">COUNTIF(K$3:K$16,I19)</f>
        <v>1</v>
      </c>
      <c r="L19">
        <f t="shared" si="7"/>
        <v>2</v>
      </c>
      <c r="M19">
        <f>COUNTIF(N$3:N$16,I19)</f>
        <v>0</v>
      </c>
      <c r="P19" s="237" t="s">
        <v>406</v>
      </c>
      <c r="Q19" s="238" t="s">
        <v>118</v>
      </c>
      <c r="R19" s="242">
        <f t="shared" ref="R19:S21" si="8">COUNTIF(R$3:R$14,P19)</f>
        <v>4</v>
      </c>
      <c r="S19">
        <f t="shared" si="8"/>
        <v>5</v>
      </c>
      <c r="T19">
        <f>COUNTIF(U$3:U$14,P19)</f>
        <v>3</v>
      </c>
    </row>
    <row r="20" spans="1:20" x14ac:dyDescent="0.25">
      <c r="A20" s="239" t="s">
        <v>418</v>
      </c>
      <c r="B20" s="240" t="s">
        <v>123</v>
      </c>
      <c r="C20" s="242">
        <f t="shared" si="6"/>
        <v>5</v>
      </c>
      <c r="D20" s="242">
        <f t="shared" si="6"/>
        <v>0</v>
      </c>
      <c r="E20">
        <f>COUNTIF(F$3:F$16,A20)</f>
        <v>1</v>
      </c>
      <c r="I20" s="239" t="s">
        <v>418</v>
      </c>
      <c r="J20" s="240" t="s">
        <v>123</v>
      </c>
      <c r="K20" s="242">
        <f t="shared" si="7"/>
        <v>7</v>
      </c>
      <c r="L20" s="242">
        <f t="shared" si="7"/>
        <v>10</v>
      </c>
      <c r="M20">
        <f>COUNTIF(N$3:N$16,I20)</f>
        <v>2</v>
      </c>
      <c r="P20" s="239" t="s">
        <v>418</v>
      </c>
      <c r="Q20" s="240" t="s">
        <v>123</v>
      </c>
      <c r="R20">
        <f t="shared" si="8"/>
        <v>4</v>
      </c>
      <c r="S20" s="242">
        <f t="shared" si="8"/>
        <v>1</v>
      </c>
      <c r="T20">
        <f>COUNTIF(U$3:U$14,P20)</f>
        <v>3</v>
      </c>
    </row>
    <row r="21" spans="1:20" ht="15.75" thickBot="1" x14ac:dyDescent="0.3">
      <c r="A21" s="239" t="s">
        <v>251</v>
      </c>
      <c r="B21" s="241" t="s">
        <v>124</v>
      </c>
      <c r="C21">
        <f t="shared" si="6"/>
        <v>5</v>
      </c>
      <c r="D21">
        <f t="shared" si="6"/>
        <v>0</v>
      </c>
      <c r="E21" s="242">
        <f>COUNTIF(F$3:F$16,A21)</f>
        <v>0</v>
      </c>
      <c r="I21" s="239" t="s">
        <v>251</v>
      </c>
      <c r="J21" s="241" t="s">
        <v>124</v>
      </c>
      <c r="K21">
        <f t="shared" si="7"/>
        <v>3</v>
      </c>
      <c r="L21">
        <f t="shared" si="7"/>
        <v>1</v>
      </c>
      <c r="M21" s="242">
        <f>COUNTIF(N$3:N$16,I21)</f>
        <v>6</v>
      </c>
      <c r="P21" s="239" t="s">
        <v>251</v>
      </c>
      <c r="Q21" s="241" t="s">
        <v>124</v>
      </c>
      <c r="R21">
        <f t="shared" si="8"/>
        <v>2</v>
      </c>
      <c r="S21">
        <f t="shared" si="8"/>
        <v>6</v>
      </c>
      <c r="T21" s="242">
        <f>COUNTIF(U$3:U$14,P21)</f>
        <v>2</v>
      </c>
    </row>
    <row r="22" spans="1:20" ht="15.75" thickBot="1" x14ac:dyDescent="0.3">
      <c r="A22" s="243" t="s">
        <v>122</v>
      </c>
      <c r="C22">
        <f>COUNTIF(C$3:C$16,A22)</f>
        <v>0</v>
      </c>
      <c r="E22" s="1">
        <f>COUNTIF(F$3:F$16,A22)</f>
        <v>0</v>
      </c>
      <c r="I22" s="243" t="s">
        <v>122</v>
      </c>
      <c r="K22">
        <f>COUNTIF(K$3:K$16,I22)</f>
        <v>0</v>
      </c>
      <c r="M22" s="1">
        <f>COUNTIF(N$3:N$16,I22)</f>
        <v>3</v>
      </c>
      <c r="P22" s="243" t="s">
        <v>122</v>
      </c>
      <c r="R22">
        <f>COUNTIF(R$3:R$14,P22)</f>
        <v>0</v>
      </c>
      <c r="T22" s="1">
        <f>COUNTIF(U$3:U$14,P22)</f>
        <v>2</v>
      </c>
    </row>
    <row r="23" spans="1:20" x14ac:dyDescent="0.25">
      <c r="C23" s="225">
        <f>SUM(C19:C22)</f>
        <v>12</v>
      </c>
      <c r="D23" s="225">
        <f t="shared" ref="D23:E23" si="9">SUM(D19:D22)</f>
        <v>0</v>
      </c>
      <c r="E23" s="225">
        <f t="shared" si="9"/>
        <v>1</v>
      </c>
      <c r="K23" s="225">
        <f>SUM(K19:K22)</f>
        <v>11</v>
      </c>
      <c r="L23" s="225">
        <f t="shared" ref="L23:M23" si="10">SUM(L19:L22)</f>
        <v>13</v>
      </c>
      <c r="M23" s="225">
        <f t="shared" si="10"/>
        <v>11</v>
      </c>
      <c r="R23" s="225">
        <f>SUM(R19:R22)</f>
        <v>10</v>
      </c>
      <c r="S23" s="225">
        <f t="shared" ref="S23:T23" si="11">SUM(S19:S22)</f>
        <v>12</v>
      </c>
      <c r="T23" s="225">
        <f t="shared" si="11"/>
        <v>10</v>
      </c>
    </row>
    <row r="25" spans="1:20" x14ac:dyDescent="0.25">
      <c r="B25" s="244" t="s">
        <v>547</v>
      </c>
      <c r="C25" s="245" t="e">
        <f ca="1">INDIRECT(ADDRESS(C26,1))</f>
        <v>#VALUE!</v>
      </c>
      <c r="D25" s="245" t="e">
        <f ca="1">INDIRECT(ADDRESS(D26,2))</f>
        <v>#VALUE!</v>
      </c>
      <c r="E25" s="245" t="e">
        <f ca="1">INDIRECT(ADDRESS(E26,1))</f>
        <v>#VALUE!</v>
      </c>
      <c r="J25" s="244" t="s">
        <v>547</v>
      </c>
      <c r="K25" s="245" t="str">
        <f ca="1">INDIRECT(ADDRESS(K26,1))</f>
        <v>High</v>
      </c>
      <c r="L25" s="245" t="str">
        <f ca="1">INDIRECT(ADDRESS(L26,2))</f>
        <v>Adequate</v>
      </c>
      <c r="M25" s="245" t="str">
        <f ca="1">INDIRECT(ADDRESS(M26,1))</f>
        <v>Moderate</v>
      </c>
      <c r="Q25" s="244" t="s">
        <v>547</v>
      </c>
      <c r="R25" s="245" t="str">
        <f ca="1">INDIRECT(ADDRESS(R26,1))</f>
        <v>High</v>
      </c>
      <c r="S25" s="245" t="str">
        <f ca="1">INDIRECT(ADDRESS(S26,2))</f>
        <v>Weak</v>
      </c>
      <c r="T25" s="245" t="str">
        <f ca="1">INDIRECT(ADDRESS(T26,1))</f>
        <v>High</v>
      </c>
    </row>
    <row r="26" spans="1:20" x14ac:dyDescent="0.25">
      <c r="C26">
        <f t="array" ref="C26">MAX(IF($K$19:$K$22=MAX(C19:C22),ROW($K$19:$K$22)))</f>
        <v>0</v>
      </c>
      <c r="D26">
        <f t="array" ref="D26">MAX(IF($L$19:$L$21=MAX(D19:D22),ROW($L$19:$L$21)))</f>
        <v>0</v>
      </c>
      <c r="E26">
        <f t="array" ref="E26">MAX(IF($M$19:$M$22=MAX(E19:E22),ROW($M$19:$M$22)))</f>
        <v>0</v>
      </c>
      <c r="K26">
        <f t="array" ref="K26">MAX(IF($K$19:$K$22=MAX(K19:K22),ROW($K$19:$K$22)))</f>
        <v>20</v>
      </c>
      <c r="L26">
        <f t="array" ref="L26">MAX(IF($L$19:$L$21=MAX(L19:L22),ROW($L$19:$L$21)))</f>
        <v>20</v>
      </c>
      <c r="M26">
        <f t="array" ref="M26">MAX(IF($M$19:$M$22=MAX(M19:M22),ROW($M$19:$M$22)))</f>
        <v>21</v>
      </c>
      <c r="R26">
        <f t="array" ref="R26">MAX(IF($R$19:$R$22=MAX(R19:R22),ROW($R$19:$R$22)))</f>
        <v>20</v>
      </c>
      <c r="S26">
        <f t="array" ref="S26">MAX(IF($S$19:$S$21=MAX(S19:S22),ROW($S$19:$S$21)))</f>
        <v>21</v>
      </c>
      <c r="T26">
        <f t="array" ref="T26">MAX(IF($T$19:$T$22=MAX(T19:T22),ROW($T$19:$T$22)))</f>
        <v>20</v>
      </c>
    </row>
  </sheetData>
  <mergeCells count="3">
    <mergeCell ref="I1:N1"/>
    <mergeCell ref="P1:U1"/>
    <mergeCell ref="A1:F1"/>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Y32"/>
  <sheetViews>
    <sheetView workbookViewId="0"/>
  </sheetViews>
  <sheetFormatPr defaultRowHeight="15" x14ac:dyDescent="0.25"/>
  <cols>
    <col min="1" max="1" width="11.85546875" customWidth="1"/>
    <col min="2" max="2" width="12.5703125" customWidth="1"/>
    <col min="3" max="3" width="53.85546875" customWidth="1"/>
    <col min="4" max="6" width="12.7109375" customWidth="1"/>
    <col min="7" max="7" width="12" customWidth="1"/>
    <col min="8" max="8" width="12.85546875" customWidth="1"/>
    <col min="9" max="11" width="12.7109375" customWidth="1"/>
    <col min="12" max="12" width="12.28515625" customWidth="1"/>
    <col min="13" max="13" width="12.85546875" customWidth="1"/>
    <col min="14" max="14" width="14.85546875" customWidth="1"/>
    <col min="17" max="17" width="15.28515625" customWidth="1"/>
    <col min="18" max="18" width="22.7109375" customWidth="1"/>
    <col min="19" max="19" width="17.28515625" bestFit="1" customWidth="1"/>
    <col min="20" max="20" width="15.5703125" customWidth="1"/>
    <col min="21" max="21" width="3.42578125" customWidth="1"/>
    <col min="22" max="22" width="21.28515625" bestFit="1" customWidth="1"/>
    <col min="23" max="23" width="13.5703125" customWidth="1"/>
    <col min="25" max="25" width="19.5703125" bestFit="1" customWidth="1"/>
  </cols>
  <sheetData>
    <row r="1" spans="1:25" ht="15.75" thickBot="1" x14ac:dyDescent="0.3">
      <c r="A1" s="107"/>
      <c r="B1" s="107"/>
      <c r="C1" s="107"/>
      <c r="D1" s="367">
        <v>2020</v>
      </c>
      <c r="E1" s="365"/>
      <c r="F1" s="365"/>
      <c r="G1" s="365"/>
      <c r="H1" s="366"/>
      <c r="I1" s="374">
        <v>2021</v>
      </c>
      <c r="J1" s="374"/>
      <c r="K1" s="374"/>
      <c r="L1" s="374"/>
      <c r="M1" s="374"/>
      <c r="N1" s="76" t="s">
        <v>380</v>
      </c>
      <c r="Q1" s="375" t="s">
        <v>441</v>
      </c>
      <c r="R1" s="375"/>
      <c r="S1" s="375"/>
      <c r="V1" s="192" t="s">
        <v>461</v>
      </c>
    </row>
    <row r="2" spans="1:25" s="77" customFormat="1" ht="45" x14ac:dyDescent="0.25">
      <c r="A2" s="194" t="s">
        <v>6</v>
      </c>
      <c r="B2" s="194" t="s">
        <v>7</v>
      </c>
      <c r="C2" s="194" t="s">
        <v>249</v>
      </c>
      <c r="D2" s="123" t="s">
        <v>243</v>
      </c>
      <c r="E2" s="124" t="s">
        <v>242</v>
      </c>
      <c r="F2" s="124" t="s">
        <v>21</v>
      </c>
      <c r="G2" s="136" t="s">
        <v>381</v>
      </c>
      <c r="H2" s="135" t="s">
        <v>401</v>
      </c>
      <c r="I2" s="124" t="s">
        <v>243</v>
      </c>
      <c r="J2" s="124" t="s">
        <v>242</v>
      </c>
      <c r="K2" s="124" t="s">
        <v>21</v>
      </c>
      <c r="L2" s="124" t="s">
        <v>381</v>
      </c>
      <c r="M2" s="135" t="s">
        <v>401</v>
      </c>
      <c r="N2" s="125" t="s">
        <v>315</v>
      </c>
      <c r="Q2" s="182" t="s">
        <v>2</v>
      </c>
      <c r="R2" s="182" t="s">
        <v>460</v>
      </c>
      <c r="S2" s="182" t="s">
        <v>459</v>
      </c>
      <c r="T2" s="177" t="s">
        <v>458</v>
      </c>
      <c r="V2" s="183" t="s">
        <v>460</v>
      </c>
      <c r="W2" s="184" t="s">
        <v>478</v>
      </c>
    </row>
    <row r="3" spans="1:25" x14ac:dyDescent="0.25">
      <c r="A3" s="35" t="str">
        <f>Change2021!G4</f>
        <v>IT-CHG-R1</v>
      </c>
      <c r="B3" s="201" t="s">
        <v>284</v>
      </c>
      <c r="C3" s="202" t="s">
        <v>386</v>
      </c>
      <c r="D3" s="101" t="str">
        <f>Change2020!P4</f>
        <v>Strong</v>
      </c>
      <c r="E3" s="75" t="str">
        <f>Change2020!Q4</f>
        <v>Strong</v>
      </c>
      <c r="F3" s="75" t="str">
        <f>Change2020!R4</f>
        <v>Strong</v>
      </c>
      <c r="G3" s="75" t="str">
        <f>Change2020!X4</f>
        <v>Pass</v>
      </c>
      <c r="H3" s="130" t="str">
        <f>Change2020!V4</f>
        <v>Moderate</v>
      </c>
      <c r="I3" s="137" t="str">
        <f>Change2021!R4</f>
        <v>Strong</v>
      </c>
      <c r="J3" s="75" t="str">
        <f>Change2021!S4</f>
        <v>Strong</v>
      </c>
      <c r="K3" s="116" t="str">
        <f>Change2021!T4</f>
        <v>Strong</v>
      </c>
      <c r="L3" s="116" t="str">
        <f>Change2021!Z4</f>
        <v>Pass</v>
      </c>
      <c r="M3" s="102" t="str">
        <f>Change2021!X4</f>
        <v>Moderate</v>
      </c>
      <c r="N3" s="126" t="str">
        <f>Change2021!Y4</f>
        <v>Stable</v>
      </c>
      <c r="Q3" s="2" t="str">
        <f>Change2021!K4</f>
        <v>Very High</v>
      </c>
      <c r="R3" t="str">
        <f t="shared" ref="R3:R16" si="0">K3&amp;"-"&amp;Q3</f>
        <v>Strong-Very High</v>
      </c>
      <c r="S3" t="str">
        <f>VLOOKUP(R3,V$3:W$14,2,FALSE)</f>
        <v>Moderate</v>
      </c>
      <c r="T3" s="178" t="b">
        <f t="shared" ref="T3:T16" si="1">(M3=S3)</f>
        <v>1</v>
      </c>
      <c r="V3" s="180" t="s">
        <v>442</v>
      </c>
      <c r="W3" s="108" t="s">
        <v>122</v>
      </c>
      <c r="Y3" s="2"/>
    </row>
    <row r="4" spans="1:25" x14ac:dyDescent="0.25">
      <c r="B4" s="201" t="s">
        <v>285</v>
      </c>
      <c r="C4" s="202" t="s">
        <v>387</v>
      </c>
      <c r="D4" s="101" t="str">
        <f>Change2020!P5</f>
        <v>Weak</v>
      </c>
      <c r="E4" s="75" t="str">
        <f>Change2020!Q5</f>
        <v>Weak</v>
      </c>
      <c r="F4" s="75" t="str">
        <f>Change2020!R5</f>
        <v>Weak</v>
      </c>
      <c r="G4" s="75" t="str">
        <f>Change2020!X5</f>
        <v>Fail</v>
      </c>
      <c r="H4" s="130" t="str">
        <f>Change2020!V5</f>
        <v>Very High</v>
      </c>
      <c r="I4" s="137" t="str">
        <f>Change2021!R5</f>
        <v>Adequate</v>
      </c>
      <c r="J4" s="75" t="str">
        <f>Change2021!S5</f>
        <v>Adequate</v>
      </c>
      <c r="K4" s="116" t="str">
        <f>Change2021!T5</f>
        <v>Adequate</v>
      </c>
      <c r="L4" s="116" t="str">
        <f>Change2021!Z5</f>
        <v>Pass</v>
      </c>
      <c r="M4" s="102" t="str">
        <f>Change2021!X5</f>
        <v>High</v>
      </c>
      <c r="N4" s="126" t="str">
        <f>Change2021!Y5</f>
        <v>Decreasing</v>
      </c>
      <c r="Q4" s="2" t="str">
        <f>Change2021!K5</f>
        <v>Very High</v>
      </c>
      <c r="R4" t="str">
        <f t="shared" si="0"/>
        <v>Adequate-Very High</v>
      </c>
      <c r="S4" t="str">
        <f t="shared" ref="S4:S16" si="2">VLOOKUP(R4,V$3:W$14,2,FALSE)</f>
        <v>High</v>
      </c>
      <c r="T4" s="178" t="b">
        <f t="shared" si="1"/>
        <v>1</v>
      </c>
      <c r="V4" s="180" t="s">
        <v>443</v>
      </c>
      <c r="W4" s="108" t="s">
        <v>251</v>
      </c>
    </row>
    <row r="5" spans="1:25" x14ac:dyDescent="0.25">
      <c r="B5" s="201" t="s">
        <v>286</v>
      </c>
      <c r="C5" s="202" t="s">
        <v>388</v>
      </c>
      <c r="D5" s="101" t="str">
        <f>Change2020!P6</f>
        <v>Weak</v>
      </c>
      <c r="E5" s="75" t="str">
        <f>Change2020!Q6</f>
        <v>Weak</v>
      </c>
      <c r="F5" s="75" t="str">
        <f>Change2020!R6</f>
        <v>Weak</v>
      </c>
      <c r="G5" s="75" t="str">
        <f>Change2020!X6</f>
        <v>Fail</v>
      </c>
      <c r="H5" s="130" t="str">
        <f>Change2020!V6</f>
        <v>Very High</v>
      </c>
      <c r="I5" s="137" t="str">
        <f>Change2021!R6</f>
        <v>Adequate</v>
      </c>
      <c r="J5" s="75" t="str">
        <f>Change2021!S6</f>
        <v>Adequate</v>
      </c>
      <c r="K5" s="116" t="str">
        <f>Change2021!T6</f>
        <v>Adequate</v>
      </c>
      <c r="L5" s="116" t="str">
        <f>Change2021!Z6</f>
        <v>Pass</v>
      </c>
      <c r="M5" s="102" t="str">
        <f>Change2021!X6</f>
        <v>High</v>
      </c>
      <c r="N5" s="126" t="str">
        <f>Change2021!Y6</f>
        <v>Decreasing</v>
      </c>
      <c r="Q5" s="2" t="str">
        <f>Change2021!K6</f>
        <v>Very High</v>
      </c>
      <c r="R5" t="str">
        <f t="shared" si="0"/>
        <v>Adequate-Very High</v>
      </c>
      <c r="S5" t="str">
        <f t="shared" si="2"/>
        <v>High</v>
      </c>
      <c r="T5" s="178" t="b">
        <f t="shared" si="1"/>
        <v>1</v>
      </c>
      <c r="V5" s="180" t="s">
        <v>444</v>
      </c>
      <c r="W5" s="108" t="s">
        <v>418</v>
      </c>
    </row>
    <row r="6" spans="1:25" x14ac:dyDescent="0.25">
      <c r="B6" s="201" t="s">
        <v>287</v>
      </c>
      <c r="C6" s="202" t="s">
        <v>389</v>
      </c>
      <c r="D6" s="101" t="str">
        <f>Change2020!P7</f>
        <v>Adequate</v>
      </c>
      <c r="E6" s="75" t="str">
        <f>Change2020!Q7</f>
        <v>Weak</v>
      </c>
      <c r="F6" s="75" t="str">
        <f>Change2020!R7</f>
        <v>Weak</v>
      </c>
      <c r="G6" s="75" t="str">
        <f>Change2020!X7</f>
        <v>Fail</v>
      </c>
      <c r="H6" s="130" t="str">
        <f>Change2020!V7</f>
        <v>High</v>
      </c>
      <c r="I6" s="137" t="str">
        <f>Change2021!R7</f>
        <v>Adequate</v>
      </c>
      <c r="J6" s="75" t="str">
        <f>Change2021!S7</f>
        <v>Adequate</v>
      </c>
      <c r="K6" s="116" t="str">
        <f>Change2021!T7</f>
        <v>Adequate</v>
      </c>
      <c r="L6" s="116" t="str">
        <f>Change2021!Z7</f>
        <v>Pass</v>
      </c>
      <c r="M6" s="102" t="str">
        <f>Change2021!X7</f>
        <v>Moderate</v>
      </c>
      <c r="N6" s="126" t="str">
        <f>Change2021!Y7</f>
        <v>Decreasing</v>
      </c>
      <c r="P6" s="35"/>
      <c r="Q6" s="179" t="str">
        <f>Change2021!K7</f>
        <v>High</v>
      </c>
      <c r="R6" s="35" t="str">
        <f t="shared" si="0"/>
        <v>Adequate-High</v>
      </c>
      <c r="S6" s="35" t="str">
        <f t="shared" si="2"/>
        <v>Moderate</v>
      </c>
      <c r="T6" s="178" t="b">
        <f t="shared" si="1"/>
        <v>1</v>
      </c>
      <c r="V6" s="180" t="s">
        <v>445</v>
      </c>
      <c r="W6" s="108" t="s">
        <v>406</v>
      </c>
    </row>
    <row r="7" spans="1:25" x14ac:dyDescent="0.25">
      <c r="B7" s="201" t="s">
        <v>288</v>
      </c>
      <c r="C7" s="202" t="s">
        <v>391</v>
      </c>
      <c r="D7" s="101" t="str">
        <f>Change2020!P8</f>
        <v>Weak</v>
      </c>
      <c r="E7" s="75" t="str">
        <f>Change2020!Q8</f>
        <v>Weak</v>
      </c>
      <c r="F7" s="75" t="str">
        <f>Change2020!R8</f>
        <v>Weak</v>
      </c>
      <c r="G7" s="75" t="str">
        <f>Change2020!X8</f>
        <v>Fail</v>
      </c>
      <c r="H7" s="130" t="str">
        <f>Change2020!V8</f>
        <v>Very High</v>
      </c>
      <c r="I7" s="137" t="str">
        <f>Change2021!R8</f>
        <v>Adequate</v>
      </c>
      <c r="J7" s="75" t="str">
        <f>Change2021!S8</f>
        <v>Adequate</v>
      </c>
      <c r="K7" s="116" t="str">
        <f>Change2021!T8</f>
        <v>Adequate</v>
      </c>
      <c r="L7" s="116" t="str">
        <f>Change2021!Z8</f>
        <v>Pass</v>
      </c>
      <c r="M7" s="102" t="str">
        <f>Change2021!X8</f>
        <v>Moderate</v>
      </c>
      <c r="N7" s="126" t="str">
        <f>Change2021!Y8</f>
        <v>Decreasing</v>
      </c>
      <c r="P7" s="35"/>
      <c r="Q7" s="179" t="str">
        <f>Change2021!K8</f>
        <v>High</v>
      </c>
      <c r="R7" s="35" t="str">
        <f t="shared" si="0"/>
        <v>Adequate-High</v>
      </c>
      <c r="S7" s="35" t="str">
        <f t="shared" si="2"/>
        <v>Moderate</v>
      </c>
      <c r="T7" s="178" t="b">
        <f t="shared" si="1"/>
        <v>1</v>
      </c>
      <c r="V7" s="180" t="s">
        <v>446</v>
      </c>
      <c r="W7" s="108" t="s">
        <v>122</v>
      </c>
    </row>
    <row r="8" spans="1:25" x14ac:dyDescent="0.25">
      <c r="B8" s="201" t="s">
        <v>289</v>
      </c>
      <c r="C8" s="202" t="s">
        <v>390</v>
      </c>
      <c r="D8" s="101" t="str">
        <f>Change2020!P9</f>
        <v>Strong</v>
      </c>
      <c r="E8" s="75" t="str">
        <f>Change2020!Q$9</f>
        <v>Strong</v>
      </c>
      <c r="F8" s="75" t="str">
        <f>Change2020!R$9</f>
        <v>Strong</v>
      </c>
      <c r="G8" s="75" t="str">
        <f>Change2020!X9</f>
        <v>Pass</v>
      </c>
      <c r="H8" s="130" t="str">
        <f>Change2020!V9</f>
        <v>High</v>
      </c>
      <c r="I8" s="137" t="str">
        <f>Change2021!R$17</f>
        <v>Deprecated</v>
      </c>
      <c r="J8" s="75" t="str">
        <f>Change2021!S$17</f>
        <v>Deprecated</v>
      </c>
      <c r="K8" s="116" t="str">
        <f>Change2021!T$17</f>
        <v>Deprecated</v>
      </c>
      <c r="L8" s="116" t="str">
        <f>Change2021!Z$17</f>
        <v>Deprecated</v>
      </c>
      <c r="M8" s="102" t="str">
        <f>Change2021!X$17</f>
        <v>Deprecated</v>
      </c>
      <c r="N8" s="126" t="str">
        <f>Change2021!Y$17</f>
        <v>Deprecated</v>
      </c>
      <c r="P8" s="35"/>
      <c r="Q8" s="179" t="str">
        <f>Change2021!K17</f>
        <v>Deprecated</v>
      </c>
      <c r="R8" s="35" t="str">
        <f t="shared" si="0"/>
        <v>Deprecated-Deprecated</v>
      </c>
      <c r="S8" s="35" t="e">
        <f t="shared" si="2"/>
        <v>#N/A</v>
      </c>
      <c r="T8" s="178" t="e">
        <f t="shared" si="1"/>
        <v>#N/A</v>
      </c>
      <c r="V8" s="180" t="s">
        <v>447</v>
      </c>
      <c r="W8" s="108" t="s">
        <v>122</v>
      </c>
    </row>
    <row r="9" spans="1:25" x14ac:dyDescent="0.25">
      <c r="B9" s="201" t="s">
        <v>290</v>
      </c>
      <c r="C9" s="202" t="s">
        <v>392</v>
      </c>
      <c r="D9" s="101" t="str">
        <f>Change2020!P10</f>
        <v>Strong</v>
      </c>
      <c r="E9" s="75" t="str">
        <f>Change2020!Q10</f>
        <v>Strong</v>
      </c>
      <c r="F9" s="75" t="str">
        <f>Change2020!R10</f>
        <v>Strong</v>
      </c>
      <c r="G9" s="75" t="str">
        <f>Change2020!X10</f>
        <v>Pass</v>
      </c>
      <c r="H9" s="130" t="str">
        <f>Change2020!V10</f>
        <v>Low</v>
      </c>
      <c r="I9" s="137" t="str">
        <f>Change2021!R9</f>
        <v>Adequate</v>
      </c>
      <c r="J9" s="75" t="str">
        <f>Change2021!S9</f>
        <v>Adequate</v>
      </c>
      <c r="K9" s="116" t="str">
        <f>Change2021!T9</f>
        <v>Adequate</v>
      </c>
      <c r="L9" s="116" t="str">
        <f>Change2021!Z9</f>
        <v>Pass</v>
      </c>
      <c r="M9" s="102" t="str">
        <f>Change2021!X9</f>
        <v>Low</v>
      </c>
      <c r="N9" s="126" t="str">
        <f>Change2021!Y9</f>
        <v>Stable</v>
      </c>
      <c r="P9" s="35"/>
      <c r="Q9" s="179" t="str">
        <f>Change2021!K9</f>
        <v>Moderate</v>
      </c>
      <c r="R9" s="35" t="str">
        <f t="shared" si="0"/>
        <v>Adequate-Moderate</v>
      </c>
      <c r="S9" s="35" t="str">
        <f t="shared" si="2"/>
        <v>Low</v>
      </c>
      <c r="T9" s="178" t="b">
        <f t="shared" si="1"/>
        <v>1</v>
      </c>
      <c r="V9" s="180" t="s">
        <v>448</v>
      </c>
      <c r="W9" s="108" t="s">
        <v>251</v>
      </c>
    </row>
    <row r="10" spans="1:25" x14ac:dyDescent="0.25">
      <c r="B10" s="201" t="s">
        <v>291</v>
      </c>
      <c r="C10" s="202" t="s">
        <v>393</v>
      </c>
      <c r="D10" s="101" t="str">
        <f>Change2020!P11</f>
        <v>Strong</v>
      </c>
      <c r="E10" s="75" t="str">
        <f>Change2020!Q11</f>
        <v>Strong</v>
      </c>
      <c r="F10" s="75" t="str">
        <f>Change2020!R11</f>
        <v>Adequate</v>
      </c>
      <c r="G10" s="75" t="str">
        <f>Change2020!X11</f>
        <v>Pass</v>
      </c>
      <c r="H10" s="130" t="str">
        <f>Change2020!V11</f>
        <v>Moderate</v>
      </c>
      <c r="I10" s="137" t="str">
        <f>Change2021!R10</f>
        <v>Adequate</v>
      </c>
      <c r="J10" s="75" t="str">
        <f>Change2021!S10</f>
        <v>Adequate</v>
      </c>
      <c r="K10" s="116" t="str">
        <f>Change2021!T10</f>
        <v>Adequate</v>
      </c>
      <c r="L10" s="116" t="str">
        <f>Change2021!Z10</f>
        <v>Pass</v>
      </c>
      <c r="M10" s="102" t="str">
        <f>Change2021!X10</f>
        <v>Moderate</v>
      </c>
      <c r="N10" s="126" t="str">
        <f>Change2021!Y10</f>
        <v>Stable</v>
      </c>
      <c r="P10" s="35"/>
      <c r="Q10" s="179" t="str">
        <f>Change2021!K10</f>
        <v>High</v>
      </c>
      <c r="R10" s="35" t="str">
        <f t="shared" si="0"/>
        <v>Adequate-High</v>
      </c>
      <c r="S10" s="35" t="str">
        <f t="shared" si="2"/>
        <v>Moderate</v>
      </c>
      <c r="T10" s="178" t="b">
        <f t="shared" si="1"/>
        <v>1</v>
      </c>
      <c r="V10" s="180" t="s">
        <v>449</v>
      </c>
      <c r="W10" s="108" t="s">
        <v>418</v>
      </c>
    </row>
    <row r="11" spans="1:25" x14ac:dyDescent="0.25">
      <c r="B11" s="201" t="s">
        <v>292</v>
      </c>
      <c r="C11" s="202" t="s">
        <v>394</v>
      </c>
      <c r="D11" s="101" t="str">
        <f>Change2020!P12</f>
        <v>Weak</v>
      </c>
      <c r="E11" s="75" t="str">
        <f>Change2020!Q12</f>
        <v>Weak</v>
      </c>
      <c r="F11" s="75" t="str">
        <f>Change2020!R12</f>
        <v>Weak</v>
      </c>
      <c r="G11" s="75" t="str">
        <f>Change2020!X12</f>
        <v>Fail</v>
      </c>
      <c r="H11" s="130" t="str">
        <f>Change2020!V12</f>
        <v>Very High</v>
      </c>
      <c r="I11" s="137" t="str">
        <f>Change2021!R11</f>
        <v>Adequate</v>
      </c>
      <c r="J11" s="75" t="str">
        <f>Change2021!S11</f>
        <v>Adequate</v>
      </c>
      <c r="K11" s="116" t="str">
        <f>Change2021!T11</f>
        <v>Adequate</v>
      </c>
      <c r="L11" s="116" t="str">
        <f>Change2021!Z11</f>
        <v>Pass</v>
      </c>
      <c r="M11" s="102" t="str">
        <f>Change2021!X11</f>
        <v>Moderate</v>
      </c>
      <c r="N11" s="126" t="str">
        <f>Change2021!Y11</f>
        <v>Decreasing</v>
      </c>
      <c r="P11" s="35"/>
      <c r="Q11" s="179" t="str">
        <f>Change2021!K11</f>
        <v>High</v>
      </c>
      <c r="R11" s="35" t="str">
        <f t="shared" si="0"/>
        <v>Adequate-High</v>
      </c>
      <c r="S11" s="35" t="str">
        <f t="shared" si="2"/>
        <v>Moderate</v>
      </c>
      <c r="T11" s="178" t="b">
        <f t="shared" si="1"/>
        <v>1</v>
      </c>
      <c r="V11" s="180" t="s">
        <v>450</v>
      </c>
      <c r="W11" s="108" t="s">
        <v>122</v>
      </c>
    </row>
    <row r="12" spans="1:25" x14ac:dyDescent="0.25">
      <c r="B12" s="201" t="s">
        <v>293</v>
      </c>
      <c r="C12" s="202" t="s">
        <v>395</v>
      </c>
      <c r="D12" s="101" t="str">
        <f>Change2020!P13</f>
        <v>Weak</v>
      </c>
      <c r="E12" s="75" t="str">
        <f>Change2020!Q13</f>
        <v>Weak</v>
      </c>
      <c r="F12" s="75" t="str">
        <f>Change2020!R13</f>
        <v>Weak</v>
      </c>
      <c r="G12" s="75" t="str">
        <f>Change2020!X13</f>
        <v>Fail</v>
      </c>
      <c r="H12" s="130" t="str">
        <f>Change2020!V13</f>
        <v>High</v>
      </c>
      <c r="I12" s="137" t="str">
        <f>Change2021!R12</f>
        <v>Adequate</v>
      </c>
      <c r="J12" s="75" t="str">
        <f>Change2021!S12</f>
        <v>Adequate</v>
      </c>
      <c r="K12" s="116" t="str">
        <f>Change2021!T12</f>
        <v>Adequate</v>
      </c>
      <c r="L12" s="116" t="str">
        <f>Change2021!Z12</f>
        <v>Pass</v>
      </c>
      <c r="M12" s="102" t="str">
        <f>Change2021!X12</f>
        <v>Moderate</v>
      </c>
      <c r="N12" s="126" t="str">
        <f>Change2021!Y12</f>
        <v>Decreasing</v>
      </c>
      <c r="P12" s="35"/>
      <c r="Q12" s="179" t="str">
        <f>Change2021!K12</f>
        <v>High</v>
      </c>
      <c r="R12" s="35" t="str">
        <f t="shared" si="0"/>
        <v>Adequate-High</v>
      </c>
      <c r="S12" s="35" t="str">
        <f t="shared" si="2"/>
        <v>Moderate</v>
      </c>
      <c r="T12" s="178" t="b">
        <f t="shared" si="1"/>
        <v>1</v>
      </c>
      <c r="V12" s="180" t="s">
        <v>451</v>
      </c>
      <c r="W12" s="108" t="s">
        <v>122</v>
      </c>
    </row>
    <row r="13" spans="1:25" ht="36" customHeight="1" x14ac:dyDescent="0.25">
      <c r="B13" s="201" t="s">
        <v>294</v>
      </c>
      <c r="C13" s="202" t="s">
        <v>479</v>
      </c>
      <c r="D13" s="101" t="str">
        <f>Change2020!P14</f>
        <v>Strong</v>
      </c>
      <c r="E13" s="75" t="str">
        <f>Change2020!Q14</f>
        <v>Strong</v>
      </c>
      <c r="F13" s="75" t="str">
        <f>Change2020!R14</f>
        <v>Strong</v>
      </c>
      <c r="G13" s="75" t="str">
        <f>Change2020!X14</f>
        <v>Pass</v>
      </c>
      <c r="H13" s="130" t="str">
        <f>Change2020!V14</f>
        <v>Moderate</v>
      </c>
      <c r="I13" s="137" t="str">
        <f>Change2021!R13</f>
        <v>Adequate</v>
      </c>
      <c r="J13" s="75" t="str">
        <f>Change2021!S13</f>
        <v>Adequate</v>
      </c>
      <c r="K13" s="116" t="str">
        <f>Change2021!T13</f>
        <v>Adequate</v>
      </c>
      <c r="L13" s="116" t="str">
        <f>Change2021!Z13</f>
        <v>Pass</v>
      </c>
      <c r="M13" s="102" t="str">
        <f>Change2021!X13</f>
        <v>Moderate</v>
      </c>
      <c r="N13" s="126" t="str">
        <f>Change2021!Y13</f>
        <v>Stable</v>
      </c>
      <c r="P13" s="35"/>
      <c r="Q13" s="179" t="str">
        <f>Change2021!K13</f>
        <v>High</v>
      </c>
      <c r="R13" s="35" t="str">
        <f t="shared" si="0"/>
        <v>Adequate-High</v>
      </c>
      <c r="S13" s="35" t="str">
        <f t="shared" si="2"/>
        <v>Moderate</v>
      </c>
      <c r="T13" s="178" t="b">
        <f t="shared" si="1"/>
        <v>1</v>
      </c>
      <c r="V13" s="180" t="s">
        <v>452</v>
      </c>
      <c r="W13" s="108" t="s">
        <v>251</v>
      </c>
    </row>
    <row r="14" spans="1:25" ht="15.75" thickBot="1" x14ac:dyDescent="0.3">
      <c r="B14" s="201" t="s">
        <v>295</v>
      </c>
      <c r="C14" s="202" t="s">
        <v>396</v>
      </c>
      <c r="D14" s="101" t="str">
        <f>Change2020!P15</f>
        <v>Strong</v>
      </c>
      <c r="E14" s="75" t="str">
        <f>Change2020!Q15</f>
        <v>Strong</v>
      </c>
      <c r="F14" s="75" t="str">
        <f>Change2020!R15</f>
        <v>Strong</v>
      </c>
      <c r="G14" s="75" t="str">
        <f>Change2020!X15</f>
        <v>Pass</v>
      </c>
      <c r="H14" s="130" t="str">
        <f>Change2020!V15</f>
        <v>Low</v>
      </c>
      <c r="I14" s="137" t="str">
        <f>Change2021!R14</f>
        <v>Strong</v>
      </c>
      <c r="J14" s="75" t="str">
        <f>Change2021!S14</f>
        <v>Strong</v>
      </c>
      <c r="K14" s="116" t="str">
        <f>Change2021!T14</f>
        <v>Strong</v>
      </c>
      <c r="L14" s="116" t="str">
        <f>Change2021!Z14</f>
        <v>Pass</v>
      </c>
      <c r="M14" s="102" t="str">
        <f>Change2021!X14</f>
        <v>Low</v>
      </c>
      <c r="N14" s="126" t="str">
        <f>Change2021!Y14</f>
        <v>Stable</v>
      </c>
      <c r="P14" s="35"/>
      <c r="Q14" s="179" t="str">
        <f>Change2021!K14</f>
        <v>Moderate</v>
      </c>
      <c r="R14" s="35" t="str">
        <f t="shared" si="0"/>
        <v>Strong-Moderate</v>
      </c>
      <c r="S14" s="35" t="str">
        <f t="shared" si="2"/>
        <v>Low</v>
      </c>
      <c r="T14" s="178" t="b">
        <f t="shared" si="1"/>
        <v>1</v>
      </c>
      <c r="V14" s="181" t="s">
        <v>453</v>
      </c>
      <c r="W14" s="109" t="s">
        <v>251</v>
      </c>
    </row>
    <row r="15" spans="1:25" x14ac:dyDescent="0.25">
      <c r="B15" s="203" t="s">
        <v>297</v>
      </c>
      <c r="C15" s="204" t="s">
        <v>397</v>
      </c>
      <c r="D15" s="167" t="str">
        <f>Change2020!P16</f>
        <v>Strong</v>
      </c>
      <c r="E15" s="168" t="str">
        <f>Change2020!Q16</f>
        <v>Strong</v>
      </c>
      <c r="F15" s="168" t="str">
        <f>Change2020!R16</f>
        <v>Strong</v>
      </c>
      <c r="G15" s="168" t="str">
        <f>Change2020!X16</f>
        <v>Pass</v>
      </c>
      <c r="H15" s="169" t="str">
        <f>Change2020!V16</f>
        <v>Moderate</v>
      </c>
      <c r="I15" s="170" t="str">
        <f>Change2021!R15</f>
        <v>Adequate</v>
      </c>
      <c r="J15" s="168" t="str">
        <f>Change2021!S15</f>
        <v>Adequate</v>
      </c>
      <c r="K15" s="171" t="str">
        <f>Change2021!T15</f>
        <v>Adequate</v>
      </c>
      <c r="L15" s="171" t="str">
        <f>Change2021!Z15</f>
        <v>Pass</v>
      </c>
      <c r="M15" s="172" t="str">
        <f>Change2021!X15</f>
        <v>Low</v>
      </c>
      <c r="N15" s="173" t="str">
        <f>Change2021!Y15</f>
        <v>Decreasing</v>
      </c>
      <c r="P15" s="35"/>
      <c r="Q15" s="179" t="str">
        <f>Change2021!K15</f>
        <v>Moderate</v>
      </c>
      <c r="R15" s="35" t="str">
        <f t="shared" si="0"/>
        <v>Adequate-Moderate</v>
      </c>
      <c r="S15" s="35" t="str">
        <f t="shared" si="2"/>
        <v>Low</v>
      </c>
      <c r="T15" s="178" t="b">
        <f t="shared" si="1"/>
        <v>1</v>
      </c>
    </row>
    <row r="16" spans="1:25" ht="15.75" thickBot="1" x14ac:dyDescent="0.3">
      <c r="B16" s="205" t="s">
        <v>414</v>
      </c>
      <c r="C16" s="206" t="s">
        <v>415</v>
      </c>
      <c r="D16" s="138" t="s">
        <v>416</v>
      </c>
      <c r="E16" s="104" t="s">
        <v>416</v>
      </c>
      <c r="F16" s="104" t="s">
        <v>416</v>
      </c>
      <c r="G16" s="104" t="s">
        <v>416</v>
      </c>
      <c r="H16" s="131" t="s">
        <v>417</v>
      </c>
      <c r="I16" s="138" t="str">
        <f>Change2021!R16</f>
        <v>Weak</v>
      </c>
      <c r="J16" s="106" t="str">
        <f>Change2021!S16</f>
        <v>Weak</v>
      </c>
      <c r="K16" s="117" t="str">
        <f>Change2021!T16</f>
        <v>Weak</v>
      </c>
      <c r="L16" s="132" t="str">
        <f>Change2021!Z16</f>
        <v>Fail</v>
      </c>
      <c r="M16" s="105" t="str">
        <f>Change2021!X16</f>
        <v>High</v>
      </c>
      <c r="N16" s="127" t="str">
        <f>Change2021!Y16</f>
        <v>Stable</v>
      </c>
      <c r="P16" s="35"/>
      <c r="Q16" s="179" t="str">
        <f>Change2021!K16</f>
        <v>High</v>
      </c>
      <c r="R16" s="35" t="str">
        <f t="shared" si="0"/>
        <v>Weak-High</v>
      </c>
      <c r="S16" s="35" t="str">
        <f t="shared" si="2"/>
        <v>High</v>
      </c>
      <c r="T16" s="178" t="b">
        <f t="shared" si="1"/>
        <v>1</v>
      </c>
    </row>
    <row r="17" spans="2:13" ht="15.75" thickBot="1" x14ac:dyDescent="0.3">
      <c r="B17" s="81"/>
    </row>
    <row r="18" spans="2:13" ht="45.75" thickBot="1" x14ac:dyDescent="0.3">
      <c r="D18" s="119" t="s">
        <v>243</v>
      </c>
      <c r="E18" s="120" t="s">
        <v>242</v>
      </c>
      <c r="F18" s="121" t="s">
        <v>21</v>
      </c>
      <c r="G18" s="376" t="s">
        <v>250</v>
      </c>
      <c r="H18" s="377"/>
      <c r="I18" s="119" t="s">
        <v>243</v>
      </c>
      <c r="J18" s="120" t="s">
        <v>242</v>
      </c>
      <c r="K18" s="121" t="s">
        <v>21</v>
      </c>
      <c r="L18" s="376" t="s">
        <v>250</v>
      </c>
      <c r="M18" s="378"/>
    </row>
    <row r="19" spans="2:13" x14ac:dyDescent="0.25">
      <c r="C19" s="118" t="s">
        <v>123</v>
      </c>
      <c r="D19">
        <f t="shared" ref="D19:F21" si="3">COUNTIF(D$3:D$16,$C19)</f>
        <v>1</v>
      </c>
      <c r="E19">
        <f t="shared" si="3"/>
        <v>0</v>
      </c>
      <c r="F19">
        <f t="shared" si="3"/>
        <v>1</v>
      </c>
      <c r="G19" s="174" t="s">
        <v>406</v>
      </c>
      <c r="H19" s="139">
        <f>COUNTIF(H$3:H$16,$G19)</f>
        <v>4</v>
      </c>
      <c r="I19">
        <f t="shared" ref="I19:K21" si="4">COUNTIF(I$3:I$16,$C19)</f>
        <v>10</v>
      </c>
      <c r="J19">
        <f t="shared" si="4"/>
        <v>10</v>
      </c>
      <c r="K19">
        <f t="shared" si="4"/>
        <v>10</v>
      </c>
      <c r="L19" s="174" t="s">
        <v>406</v>
      </c>
      <c r="M19" s="139">
        <f>COUNTIF(M$3:M$16,$G19)</f>
        <v>0</v>
      </c>
    </row>
    <row r="20" spans="2:13" x14ac:dyDescent="0.25">
      <c r="B20" s="81"/>
      <c r="C20" s="118" t="s">
        <v>118</v>
      </c>
      <c r="D20">
        <f t="shared" si="3"/>
        <v>7</v>
      </c>
      <c r="E20">
        <f t="shared" si="3"/>
        <v>7</v>
      </c>
      <c r="F20">
        <f t="shared" si="3"/>
        <v>6</v>
      </c>
      <c r="G20" s="174" t="s">
        <v>418</v>
      </c>
      <c r="H20" s="139">
        <f t="shared" ref="H20:H22" si="5">COUNTIF(H$3:H$16,$G20)</f>
        <v>3</v>
      </c>
      <c r="I20">
        <f t="shared" si="4"/>
        <v>2</v>
      </c>
      <c r="J20">
        <f t="shared" si="4"/>
        <v>2</v>
      </c>
      <c r="K20">
        <f t="shared" si="4"/>
        <v>2</v>
      </c>
      <c r="L20" s="174" t="s">
        <v>418</v>
      </c>
      <c r="M20" s="139">
        <f t="shared" ref="M20:M22" si="6">COUNTIF(M$3:M$16,$G20)</f>
        <v>3</v>
      </c>
    </row>
    <row r="21" spans="2:13" x14ac:dyDescent="0.25">
      <c r="B21" s="81"/>
      <c r="C21" s="118" t="s">
        <v>124</v>
      </c>
      <c r="D21">
        <f t="shared" si="3"/>
        <v>5</v>
      </c>
      <c r="E21">
        <f t="shared" si="3"/>
        <v>6</v>
      </c>
      <c r="F21">
        <f t="shared" si="3"/>
        <v>6</v>
      </c>
      <c r="G21" s="174" t="s">
        <v>251</v>
      </c>
      <c r="H21" s="139">
        <f t="shared" si="5"/>
        <v>4</v>
      </c>
      <c r="I21">
        <f t="shared" si="4"/>
        <v>1</v>
      </c>
      <c r="J21">
        <f t="shared" si="4"/>
        <v>1</v>
      </c>
      <c r="K21">
        <f t="shared" si="4"/>
        <v>1</v>
      </c>
      <c r="L21" s="174" t="s">
        <v>251</v>
      </c>
      <c r="M21" s="139">
        <f t="shared" si="6"/>
        <v>7</v>
      </c>
    </row>
    <row r="22" spans="2:13" x14ac:dyDescent="0.25">
      <c r="B22" s="81"/>
      <c r="D22" s="1">
        <f>SUM(D19:D21)</f>
        <v>13</v>
      </c>
      <c r="E22" s="1">
        <f>SUM(E19:E21)</f>
        <v>13</v>
      </c>
      <c r="F22" s="1">
        <f>SUM(F19:F21)</f>
        <v>13</v>
      </c>
      <c r="G22" s="175" t="s">
        <v>122</v>
      </c>
      <c r="H22" s="140">
        <f t="shared" si="5"/>
        <v>2</v>
      </c>
      <c r="I22" s="1">
        <f>SUM(I19:I21)</f>
        <v>13</v>
      </c>
      <c r="J22" s="1">
        <f>SUM(J19:J21)</f>
        <v>13</v>
      </c>
      <c r="K22" s="1">
        <f>SUM(K19:K21)</f>
        <v>13</v>
      </c>
      <c r="L22" s="175" t="s">
        <v>122</v>
      </c>
      <c r="M22" s="140">
        <f t="shared" si="6"/>
        <v>3</v>
      </c>
    </row>
    <row r="23" spans="2:13" x14ac:dyDescent="0.25">
      <c r="B23" s="81"/>
      <c r="D23" s="1"/>
      <c r="E23" s="1"/>
      <c r="F23" s="1"/>
      <c r="G23" s="122"/>
      <c r="H23" s="122">
        <f>((H19*4)+(H20*3)+(H21*2)+(H22*1))/SUM(H19:H22)</f>
        <v>2.6923076923076925</v>
      </c>
      <c r="I23" s="1"/>
      <c r="J23" s="1"/>
      <c r="K23" s="1"/>
      <c r="L23" s="122"/>
      <c r="M23" s="122">
        <f>((M19*4)+(M20*3)+(M21*2)+(M22*1))/SUM(M19:M22)</f>
        <v>2</v>
      </c>
    </row>
    <row r="24" spans="2:13" ht="15.75" thickBot="1" x14ac:dyDescent="0.3">
      <c r="B24" s="81"/>
    </row>
    <row r="25" spans="2:13" ht="15.75" thickBot="1" x14ac:dyDescent="0.3">
      <c r="F25" s="110" t="s">
        <v>382</v>
      </c>
      <c r="G25" s="111" t="s">
        <v>383</v>
      </c>
      <c r="H25" s="134"/>
      <c r="J25" s="372" t="s">
        <v>315</v>
      </c>
      <c r="K25" s="373"/>
    </row>
    <row r="26" spans="2:13" x14ac:dyDescent="0.25">
      <c r="E26" t="s">
        <v>325</v>
      </c>
      <c r="F26" s="112">
        <f>COUNTIF(G$3:G$16,$E26)</f>
        <v>6</v>
      </c>
      <c r="G26" s="128">
        <f>COUNTIF(L$3:L$16,$E26)</f>
        <v>1</v>
      </c>
      <c r="H26" s="133"/>
      <c r="J26" s="114" t="s">
        <v>130</v>
      </c>
      <c r="K26" s="108">
        <f>COUNTIF(N$3:N$16,J26)</f>
        <v>7</v>
      </c>
    </row>
    <row r="27" spans="2:13" ht="15.75" thickBot="1" x14ac:dyDescent="0.3">
      <c r="E27" t="s">
        <v>313</v>
      </c>
      <c r="F27" s="113">
        <f>COUNTIF(G$3:G$16,$E27)</f>
        <v>7</v>
      </c>
      <c r="G27" s="129">
        <f>COUNTIF(L$3:L$16,$E27)</f>
        <v>12</v>
      </c>
      <c r="H27" s="133"/>
      <c r="J27" s="114" t="s">
        <v>220</v>
      </c>
      <c r="K27" s="108">
        <f>COUNTIF(N$3:N$16,J27)</f>
        <v>6</v>
      </c>
    </row>
    <row r="28" spans="2:13" ht="15.75" thickBot="1" x14ac:dyDescent="0.3">
      <c r="F28">
        <f t="shared" ref="F28:G28" si="7">SUM(F25:F27)</f>
        <v>13</v>
      </c>
      <c r="G28">
        <f t="shared" si="7"/>
        <v>13</v>
      </c>
      <c r="J28" s="115" t="s">
        <v>129</v>
      </c>
      <c r="K28" s="109">
        <f>COUNTIF(N$3:N$16,J28)</f>
        <v>0</v>
      </c>
    </row>
    <row r="29" spans="2:13" x14ac:dyDescent="0.25">
      <c r="K29">
        <f>SUM(K26:K28)</f>
        <v>13</v>
      </c>
    </row>
    <row r="30" spans="2:13" x14ac:dyDescent="0.25">
      <c r="B30" s="188" t="s">
        <v>245</v>
      </c>
    </row>
    <row r="31" spans="2:13" x14ac:dyDescent="0.25">
      <c r="B31" s="1" t="s">
        <v>291</v>
      </c>
      <c r="C31" t="s">
        <v>476</v>
      </c>
    </row>
    <row r="32" spans="2:13" x14ac:dyDescent="0.25">
      <c r="B32" s="1" t="s">
        <v>297</v>
      </c>
      <c r="C32" t="s">
        <v>477</v>
      </c>
    </row>
  </sheetData>
  <mergeCells count="6">
    <mergeCell ref="J25:K25"/>
    <mergeCell ref="D1:H1"/>
    <mergeCell ref="I1:M1"/>
    <mergeCell ref="Q1:S1"/>
    <mergeCell ref="G18:H18"/>
    <mergeCell ref="L18:M18"/>
  </mergeCells>
  <conditionalFormatting sqref="N3:N16 J25">
    <cfRule type="cellIs" dxfId="18" priority="26" operator="equal">
      <formula>"Stable"</formula>
    </cfRule>
    <cfRule type="cellIs" dxfId="17" priority="27" operator="equal">
      <formula>"Down"</formula>
    </cfRule>
    <cfRule type="cellIs" dxfId="16" priority="28" operator="equal">
      <formula>"Up"</formula>
    </cfRule>
  </conditionalFormatting>
  <conditionalFormatting sqref="G3:H16">
    <cfRule type="cellIs" dxfId="15" priority="24" operator="equal">
      <formula>"Pass"</formula>
    </cfRule>
    <cfRule type="cellIs" dxfId="14" priority="25" operator="equal">
      <formula>"Fail"</formula>
    </cfRule>
  </conditionalFormatting>
  <conditionalFormatting sqref="L3:M16">
    <cfRule type="cellIs" dxfId="13" priority="22" operator="equal">
      <formula>"Pass"</formula>
    </cfRule>
    <cfRule type="cellIs" dxfId="12" priority="23" operator="equal">
      <formula>"Fail"</formula>
    </cfRule>
  </conditionalFormatting>
  <conditionalFormatting sqref="N3:N16">
    <cfRule type="cellIs" dxfId="11" priority="19" operator="equal">
      <formula>"Stable"</formula>
    </cfRule>
    <cfRule type="cellIs" dxfId="10" priority="20" operator="equal">
      <formula>"Decreasing"</formula>
    </cfRule>
    <cfRule type="cellIs" dxfId="9" priority="21" operator="equal">
      <formula>"Increasing"</formula>
    </cfRule>
  </conditionalFormatting>
  <conditionalFormatting sqref="T6">
    <cfRule type="cellIs" dxfId="8" priority="17" operator="equal">
      <formula>FALSE</formula>
    </cfRule>
    <cfRule type="cellIs" dxfId="7" priority="18" operator="equal">
      <formula>TRUE</formula>
    </cfRule>
  </conditionalFormatting>
  <conditionalFormatting sqref="T7:T16">
    <cfRule type="cellIs" dxfId="6" priority="15" operator="equal">
      <formula>FALSE</formula>
    </cfRule>
    <cfRule type="cellIs" dxfId="5" priority="16" operator="equal">
      <formula>TRUE</formula>
    </cfRule>
  </conditionalFormatting>
  <conditionalFormatting sqref="T3:T5">
    <cfRule type="cellIs" dxfId="4" priority="13" operator="equal">
      <formula>FALSE</formula>
    </cfRule>
    <cfRule type="cellIs" dxfId="3" priority="14" operator="equal">
      <formula>TRUE</formula>
    </cfRule>
  </conditionalFormatting>
  <conditionalFormatting sqref="D3:M16">
    <cfRule type="cellIs" dxfId="2" priority="12" operator="equal">
      <formula>"Weak"</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AI26"/>
  <sheetViews>
    <sheetView topLeftCell="K1" workbookViewId="0">
      <selection activeCell="L5" sqref="L5"/>
    </sheetView>
  </sheetViews>
  <sheetFormatPr defaultColWidth="9.140625" defaultRowHeight="12.75" x14ac:dyDescent="0.25"/>
  <cols>
    <col min="1" max="1" width="10.28515625" style="87" customWidth="1"/>
    <col min="2" max="2" width="28.5703125" style="87" customWidth="1"/>
    <col min="3" max="3" width="48.140625" style="87" customWidth="1"/>
    <col min="4" max="4" width="10.42578125" style="87" customWidth="1"/>
    <col min="5" max="6" width="41.5703125" style="87" customWidth="1"/>
    <col min="7" max="7" width="12.5703125" style="87" customWidth="1"/>
    <col min="8" max="8" width="21.42578125" style="87" customWidth="1"/>
    <col min="9" max="9" width="12" style="87" customWidth="1"/>
    <col min="10" max="10" width="14.28515625" style="87" customWidth="1"/>
    <col min="11" max="11" width="14.140625" style="87" customWidth="1"/>
    <col min="12" max="13" width="64.28515625" style="87" customWidth="1"/>
    <col min="14" max="14" width="10.140625" style="87" customWidth="1"/>
    <col min="15" max="15" width="14.42578125" style="87" customWidth="1"/>
    <col min="16" max="16" width="16.28515625" style="87" customWidth="1"/>
    <col min="17" max="17" width="14.42578125" style="87" customWidth="1"/>
    <col min="18" max="18" width="11.42578125" style="87" customWidth="1"/>
    <col min="19" max="19" width="14.5703125" style="87" customWidth="1"/>
    <col min="20" max="20" width="16.140625" style="87" customWidth="1"/>
    <col min="21" max="21" width="14.5703125" style="87" customWidth="1"/>
    <col min="22" max="22" width="12.5703125" style="87" customWidth="1"/>
    <col min="23" max="23" width="17.85546875" style="100" customWidth="1"/>
    <col min="24" max="25" width="12.5703125" style="87" customWidth="1"/>
    <col min="26" max="26" width="9.7109375" style="87" customWidth="1"/>
    <col min="27" max="27" width="97.5703125" style="87" customWidth="1"/>
    <col min="28" max="28" width="18.140625" style="87" customWidth="1"/>
    <col min="29" max="29" width="112.5703125" style="87" customWidth="1"/>
    <col min="30" max="30" width="96.85546875" style="87" customWidth="1"/>
    <col min="31" max="31" width="11.5703125" style="87" customWidth="1"/>
    <col min="32" max="32" width="12.42578125" style="87" customWidth="1"/>
    <col min="33" max="33" width="18.42578125" style="87" customWidth="1"/>
    <col min="34" max="34" width="152" style="87" customWidth="1"/>
    <col min="35" max="35" width="77.7109375" style="87" customWidth="1"/>
    <col min="36" max="16384" width="9.140625" style="87"/>
  </cols>
  <sheetData>
    <row r="1" spans="1:35" s="3" customFormat="1" ht="39" thickBot="1" x14ac:dyDescent="0.3">
      <c r="A1" s="73" t="s">
        <v>12</v>
      </c>
      <c r="B1" s="73" t="s">
        <v>0</v>
      </c>
      <c r="C1" s="73" t="s">
        <v>316</v>
      </c>
      <c r="D1" s="73" t="s">
        <v>8</v>
      </c>
      <c r="E1" s="73" t="s">
        <v>1</v>
      </c>
      <c r="F1" s="191" t="s">
        <v>537</v>
      </c>
      <c r="G1" s="73" t="s">
        <v>6</v>
      </c>
      <c r="H1" s="73" t="s">
        <v>106</v>
      </c>
      <c r="I1" s="73" t="s">
        <v>17</v>
      </c>
      <c r="J1" s="73" t="s">
        <v>18</v>
      </c>
      <c r="K1" s="73" t="s">
        <v>2</v>
      </c>
      <c r="L1" s="73" t="s">
        <v>317</v>
      </c>
      <c r="M1" s="191" t="s">
        <v>530</v>
      </c>
      <c r="N1" s="73" t="s">
        <v>221</v>
      </c>
      <c r="O1" s="73" t="s">
        <v>7</v>
      </c>
      <c r="P1" s="73" t="s">
        <v>219</v>
      </c>
      <c r="Q1" s="73" t="s">
        <v>9</v>
      </c>
      <c r="R1" s="73" t="s">
        <v>19</v>
      </c>
      <c r="S1" s="73" t="s">
        <v>20</v>
      </c>
      <c r="T1" s="73" t="s">
        <v>21</v>
      </c>
      <c r="U1" s="73" t="s">
        <v>229</v>
      </c>
      <c r="V1" s="73" t="s">
        <v>13</v>
      </c>
      <c r="W1" s="73" t="s">
        <v>14</v>
      </c>
      <c r="X1" s="73" t="s">
        <v>99</v>
      </c>
      <c r="Y1" s="73" t="s">
        <v>100</v>
      </c>
      <c r="Z1" s="73" t="s">
        <v>15</v>
      </c>
      <c r="AA1" s="73" t="s">
        <v>16</v>
      </c>
      <c r="AB1" s="73" t="s">
        <v>98</v>
      </c>
      <c r="AC1" s="73" t="s">
        <v>472</v>
      </c>
      <c r="AD1" s="73" t="s">
        <v>11</v>
      </c>
      <c r="AE1" s="73" t="s">
        <v>4</v>
      </c>
      <c r="AF1" s="73" t="s">
        <v>5</v>
      </c>
      <c r="AG1" s="73" t="s">
        <v>227</v>
      </c>
      <c r="AH1" s="73" t="s">
        <v>484</v>
      </c>
      <c r="AI1" s="73" t="s">
        <v>462</v>
      </c>
    </row>
    <row r="2" spans="1:35" ht="52.5" customHeight="1" x14ac:dyDescent="0.25">
      <c r="A2" s="84" t="s">
        <v>103</v>
      </c>
      <c r="B2" s="84" t="s">
        <v>107</v>
      </c>
      <c r="C2" s="84" t="s">
        <v>113</v>
      </c>
      <c r="D2" s="84" t="s">
        <v>102</v>
      </c>
      <c r="E2" s="84" t="s">
        <v>108</v>
      </c>
      <c r="F2" s="84" t="s">
        <v>108</v>
      </c>
      <c r="G2" s="84" t="s">
        <v>104</v>
      </c>
      <c r="H2" s="84" t="s">
        <v>399</v>
      </c>
      <c r="I2" s="84" t="s">
        <v>200</v>
      </c>
      <c r="J2" s="84" t="s">
        <v>201</v>
      </c>
      <c r="K2" s="84" t="s">
        <v>119</v>
      </c>
      <c r="L2" s="84" t="s">
        <v>319</v>
      </c>
      <c r="M2" s="84" t="s">
        <v>319</v>
      </c>
      <c r="N2" s="84" t="s">
        <v>226</v>
      </c>
      <c r="O2" s="84" t="s">
        <v>105</v>
      </c>
      <c r="P2" s="84" t="s">
        <v>199</v>
      </c>
      <c r="Q2" s="84" t="s">
        <v>112</v>
      </c>
      <c r="R2" s="84" t="s">
        <v>109</v>
      </c>
      <c r="S2" s="84" t="s">
        <v>110</v>
      </c>
      <c r="T2" s="84" t="s">
        <v>111</v>
      </c>
      <c r="U2" s="84" t="s">
        <v>230</v>
      </c>
      <c r="V2" s="84" t="s">
        <v>231</v>
      </c>
      <c r="W2" s="85" t="s">
        <v>232</v>
      </c>
      <c r="X2" s="84" t="s">
        <v>248</v>
      </c>
      <c r="Y2" s="84" t="s">
        <v>233</v>
      </c>
      <c r="Z2" s="84" t="s">
        <v>234</v>
      </c>
      <c r="AA2" s="84" t="s">
        <v>235</v>
      </c>
      <c r="AB2" s="84" t="s">
        <v>235</v>
      </c>
      <c r="AC2" s="84" t="s">
        <v>236</v>
      </c>
      <c r="AD2" s="84" t="s">
        <v>237</v>
      </c>
      <c r="AE2" s="84" t="s">
        <v>238</v>
      </c>
      <c r="AF2" s="84" t="s">
        <v>239</v>
      </c>
      <c r="AG2" s="84" t="s">
        <v>228</v>
      </c>
      <c r="AH2" s="86"/>
      <c r="AI2" s="86"/>
    </row>
    <row r="3" spans="1:35" x14ac:dyDescent="0.25">
      <c r="A3" s="88"/>
      <c r="B3" s="84"/>
      <c r="C3" s="84"/>
      <c r="D3" s="84"/>
      <c r="E3" s="84"/>
      <c r="F3" s="84"/>
      <c r="G3" s="84"/>
      <c r="H3" s="84"/>
      <c r="I3" s="84"/>
      <c r="J3" s="84"/>
      <c r="K3" s="84"/>
      <c r="L3" s="84"/>
      <c r="M3" s="84"/>
      <c r="N3" s="84"/>
      <c r="O3" s="84"/>
      <c r="P3" s="84"/>
      <c r="Q3" s="84"/>
      <c r="R3" s="84"/>
      <c r="S3" s="84"/>
      <c r="T3" s="84"/>
      <c r="U3" s="84"/>
      <c r="V3" s="84"/>
      <c r="W3" s="85"/>
      <c r="X3" s="84"/>
      <c r="Y3" s="84"/>
      <c r="Z3" s="84"/>
      <c r="AA3" s="84"/>
      <c r="AB3" s="84"/>
      <c r="AC3" s="84"/>
      <c r="AD3" s="84"/>
      <c r="AE3" s="84"/>
      <c r="AF3" s="84"/>
      <c r="AG3" s="84"/>
      <c r="AH3" s="86"/>
      <c r="AI3" s="86"/>
    </row>
    <row r="4" spans="1:35" ht="202.5" customHeight="1" x14ac:dyDescent="0.25">
      <c r="A4" s="361" t="s">
        <v>247</v>
      </c>
      <c r="B4" s="363" t="s">
        <v>240</v>
      </c>
      <c r="C4" s="358" t="s">
        <v>422</v>
      </c>
      <c r="D4" s="358" t="s">
        <v>321</v>
      </c>
      <c r="E4" s="358" t="s">
        <v>506</v>
      </c>
      <c r="F4" s="358" t="s">
        <v>534</v>
      </c>
      <c r="G4" s="358" t="s">
        <v>322</v>
      </c>
      <c r="H4" s="380" t="s">
        <v>211</v>
      </c>
      <c r="I4" s="78" t="s">
        <v>120</v>
      </c>
      <c r="J4" s="78" t="s">
        <v>194</v>
      </c>
      <c r="K4" s="78" t="s">
        <v>406</v>
      </c>
      <c r="L4" s="86" t="s">
        <v>517</v>
      </c>
      <c r="M4" s="86" t="s">
        <v>498</v>
      </c>
      <c r="N4" s="78" t="s">
        <v>223</v>
      </c>
      <c r="O4" s="86" t="s">
        <v>269</v>
      </c>
      <c r="P4" s="78" t="s">
        <v>198</v>
      </c>
      <c r="Q4" s="78" t="s">
        <v>115</v>
      </c>
      <c r="R4" s="78" t="s">
        <v>118</v>
      </c>
      <c r="S4" s="78" t="s">
        <v>118</v>
      </c>
      <c r="T4" s="78" t="s">
        <v>118</v>
      </c>
      <c r="U4" s="78" t="s">
        <v>225</v>
      </c>
      <c r="V4" s="78" t="s">
        <v>128</v>
      </c>
      <c r="W4" s="78" t="s">
        <v>314</v>
      </c>
      <c r="X4" s="78" t="s">
        <v>251</v>
      </c>
      <c r="Y4" s="78" t="s">
        <v>220</v>
      </c>
      <c r="Z4" s="78" t="s">
        <v>313</v>
      </c>
      <c r="AA4" s="78" t="s">
        <v>384</v>
      </c>
      <c r="AB4" s="78" t="s">
        <v>384</v>
      </c>
      <c r="AC4" s="78" t="s">
        <v>384</v>
      </c>
      <c r="AD4" s="78" t="s">
        <v>384</v>
      </c>
      <c r="AE4" s="78" t="s">
        <v>384</v>
      </c>
      <c r="AF4" s="78" t="s">
        <v>384</v>
      </c>
      <c r="AG4" s="78" t="s">
        <v>384</v>
      </c>
      <c r="AH4" s="78" t="s">
        <v>384</v>
      </c>
      <c r="AI4" s="78"/>
    </row>
    <row r="5" spans="1:35" ht="168.75" customHeight="1" x14ac:dyDescent="0.25">
      <c r="A5" s="362"/>
      <c r="B5" s="363"/>
      <c r="C5" s="359"/>
      <c r="D5" s="359"/>
      <c r="E5" s="359"/>
      <c r="F5" s="359"/>
      <c r="G5" s="359"/>
      <c r="H5" s="381"/>
      <c r="I5" s="78" t="s">
        <v>120</v>
      </c>
      <c r="J5" s="78" t="s">
        <v>194</v>
      </c>
      <c r="K5" s="78" t="s">
        <v>406</v>
      </c>
      <c r="L5" s="165" t="s">
        <v>518</v>
      </c>
      <c r="M5" s="165" t="s">
        <v>499</v>
      </c>
      <c r="N5" s="78" t="s">
        <v>223</v>
      </c>
      <c r="O5" s="92" t="s">
        <v>306</v>
      </c>
      <c r="P5" s="78" t="s">
        <v>198</v>
      </c>
      <c r="Q5" s="78" t="s">
        <v>115</v>
      </c>
      <c r="R5" s="78" t="s">
        <v>123</v>
      </c>
      <c r="S5" s="78" t="s">
        <v>123</v>
      </c>
      <c r="T5" s="78" t="s">
        <v>123</v>
      </c>
      <c r="U5" s="78" t="s">
        <v>225</v>
      </c>
      <c r="V5" s="78" t="s">
        <v>128</v>
      </c>
      <c r="W5" s="90" t="s">
        <v>408</v>
      </c>
      <c r="X5" s="78" t="s">
        <v>418</v>
      </c>
      <c r="Y5" s="78" t="s">
        <v>130</v>
      </c>
      <c r="Z5" s="78" t="s">
        <v>313</v>
      </c>
      <c r="AA5" s="78" t="s">
        <v>427</v>
      </c>
      <c r="AB5" s="78" t="s">
        <v>327</v>
      </c>
      <c r="AC5" s="78" t="s">
        <v>429</v>
      </c>
      <c r="AD5" s="78" t="s">
        <v>431</v>
      </c>
      <c r="AE5" s="78" t="s">
        <v>330</v>
      </c>
      <c r="AF5" s="80">
        <v>44286</v>
      </c>
      <c r="AG5" s="78" t="s">
        <v>331</v>
      </c>
      <c r="AH5" s="78" t="s">
        <v>541</v>
      </c>
      <c r="AI5" s="78"/>
    </row>
    <row r="6" spans="1:35" ht="175.5" customHeight="1" x14ac:dyDescent="0.25">
      <c r="A6" s="362"/>
      <c r="B6" s="363"/>
      <c r="C6" s="360"/>
      <c r="D6" s="359"/>
      <c r="E6" s="359"/>
      <c r="F6" s="359"/>
      <c r="G6" s="359"/>
      <c r="H6" s="381"/>
      <c r="I6" s="78" t="s">
        <v>120</v>
      </c>
      <c r="J6" s="78" t="s">
        <v>194</v>
      </c>
      <c r="K6" s="78" t="s">
        <v>406</v>
      </c>
      <c r="L6" s="165" t="s">
        <v>519</v>
      </c>
      <c r="M6" s="165" t="s">
        <v>497</v>
      </c>
      <c r="N6" s="78" t="s">
        <v>223</v>
      </c>
      <c r="O6" s="92" t="s">
        <v>307</v>
      </c>
      <c r="P6" s="78" t="s">
        <v>198</v>
      </c>
      <c r="Q6" s="78" t="s">
        <v>115</v>
      </c>
      <c r="R6" s="78" t="s">
        <v>123</v>
      </c>
      <c r="S6" s="78" t="s">
        <v>123</v>
      </c>
      <c r="T6" s="78" t="s">
        <v>123</v>
      </c>
      <c r="U6" s="78" t="s">
        <v>225</v>
      </c>
      <c r="V6" s="78" t="s">
        <v>128</v>
      </c>
      <c r="W6" s="90" t="s">
        <v>314</v>
      </c>
      <c r="X6" s="78" t="s">
        <v>418</v>
      </c>
      <c r="Y6" s="78" t="s">
        <v>130</v>
      </c>
      <c r="Z6" s="78" t="s">
        <v>313</v>
      </c>
      <c r="AA6" s="78" t="s">
        <v>428</v>
      </c>
      <c r="AB6" s="78" t="s">
        <v>334</v>
      </c>
      <c r="AC6" s="78" t="s">
        <v>430</v>
      </c>
      <c r="AD6" s="78" t="s">
        <v>432</v>
      </c>
      <c r="AE6" s="78" t="s">
        <v>330</v>
      </c>
      <c r="AF6" s="80">
        <v>44286</v>
      </c>
      <c r="AG6" s="78" t="s">
        <v>331</v>
      </c>
      <c r="AH6" s="78" t="s">
        <v>400</v>
      </c>
      <c r="AI6" s="78"/>
    </row>
    <row r="7" spans="1:35" ht="157.5" customHeight="1" x14ac:dyDescent="0.25">
      <c r="A7" s="94" t="s">
        <v>247</v>
      </c>
      <c r="B7" s="95" t="s">
        <v>240</v>
      </c>
      <c r="C7" s="96" t="s">
        <v>337</v>
      </c>
      <c r="D7" s="97" t="s">
        <v>338</v>
      </c>
      <c r="E7" s="165" t="s">
        <v>507</v>
      </c>
      <c r="F7" s="165" t="s">
        <v>533</v>
      </c>
      <c r="G7" s="92" t="s">
        <v>339</v>
      </c>
      <c r="H7" s="89" t="s">
        <v>211</v>
      </c>
      <c r="I7" s="89" t="s">
        <v>120</v>
      </c>
      <c r="J7" s="89" t="s">
        <v>193</v>
      </c>
      <c r="K7" s="89" t="s">
        <v>418</v>
      </c>
      <c r="L7" s="165" t="s">
        <v>520</v>
      </c>
      <c r="M7" s="165" t="s">
        <v>532</v>
      </c>
      <c r="N7" s="89" t="s">
        <v>223</v>
      </c>
      <c r="O7" s="86" t="s">
        <v>303</v>
      </c>
      <c r="P7" s="78" t="s">
        <v>198</v>
      </c>
      <c r="Q7" s="78" t="s">
        <v>115</v>
      </c>
      <c r="R7" s="78" t="s">
        <v>123</v>
      </c>
      <c r="S7" s="78" t="s">
        <v>123</v>
      </c>
      <c r="T7" s="78" t="s">
        <v>123</v>
      </c>
      <c r="U7" s="78" t="s">
        <v>225</v>
      </c>
      <c r="V7" s="78" t="s">
        <v>128</v>
      </c>
      <c r="W7" s="90" t="s">
        <v>314</v>
      </c>
      <c r="X7" s="78" t="s">
        <v>251</v>
      </c>
      <c r="Y7" s="78" t="s">
        <v>130</v>
      </c>
      <c r="Z7" s="78" t="s">
        <v>313</v>
      </c>
      <c r="AA7" s="78" t="s">
        <v>435</v>
      </c>
      <c r="AB7" s="78" t="s">
        <v>341</v>
      </c>
      <c r="AC7" s="78" t="s">
        <v>434</v>
      </c>
      <c r="AD7" s="78" t="s">
        <v>433</v>
      </c>
      <c r="AE7" s="78" t="s">
        <v>330</v>
      </c>
      <c r="AF7" s="80">
        <v>44196</v>
      </c>
      <c r="AG7" s="78" t="s">
        <v>331</v>
      </c>
      <c r="AH7" s="78"/>
      <c r="AI7" s="78"/>
    </row>
    <row r="8" spans="1:35" ht="131.25" customHeight="1" x14ac:dyDescent="0.25">
      <c r="A8" s="98" t="s">
        <v>247</v>
      </c>
      <c r="B8" s="99" t="s">
        <v>240</v>
      </c>
      <c r="C8" s="86" t="s">
        <v>398</v>
      </c>
      <c r="D8" s="92" t="s">
        <v>345</v>
      </c>
      <c r="E8" s="86" t="s">
        <v>508</v>
      </c>
      <c r="F8" s="86" t="s">
        <v>535</v>
      </c>
      <c r="G8" s="92" t="s">
        <v>346</v>
      </c>
      <c r="H8" s="78" t="s">
        <v>211</v>
      </c>
      <c r="I8" s="78" t="s">
        <v>121</v>
      </c>
      <c r="J8" s="78" t="s">
        <v>194</v>
      </c>
      <c r="K8" s="78" t="s">
        <v>418</v>
      </c>
      <c r="L8" s="86" t="s">
        <v>521</v>
      </c>
      <c r="M8" s="86" t="s">
        <v>496</v>
      </c>
      <c r="N8" s="78" t="s">
        <v>223</v>
      </c>
      <c r="O8" s="86" t="s">
        <v>304</v>
      </c>
      <c r="P8" s="78" t="s">
        <v>198</v>
      </c>
      <c r="Q8" s="78" t="s">
        <v>115</v>
      </c>
      <c r="R8" s="78" t="s">
        <v>123</v>
      </c>
      <c r="S8" s="78" t="s">
        <v>123</v>
      </c>
      <c r="T8" s="78" t="s">
        <v>123</v>
      </c>
      <c r="U8" s="78" t="s">
        <v>225</v>
      </c>
      <c r="V8" s="78" t="s">
        <v>128</v>
      </c>
      <c r="W8" s="90" t="s">
        <v>314</v>
      </c>
      <c r="X8" s="78" t="s">
        <v>251</v>
      </c>
      <c r="Y8" s="78" t="s">
        <v>130</v>
      </c>
      <c r="Z8" s="78" t="s">
        <v>313</v>
      </c>
      <c r="AA8" s="78" t="s">
        <v>436</v>
      </c>
      <c r="AB8" s="78" t="s">
        <v>348</v>
      </c>
      <c r="AC8" s="78" t="s">
        <v>437</v>
      </c>
      <c r="AD8" s="78" t="s">
        <v>438</v>
      </c>
      <c r="AE8" s="68" t="s">
        <v>330</v>
      </c>
      <c r="AF8" s="80">
        <v>44286</v>
      </c>
      <c r="AG8" s="78"/>
      <c r="AH8" s="78" t="s">
        <v>486</v>
      </c>
      <c r="AI8" s="78"/>
    </row>
    <row r="9" spans="1:35" ht="312.60000000000002" customHeight="1" x14ac:dyDescent="0.25">
      <c r="A9" s="98" t="s">
        <v>247</v>
      </c>
      <c r="B9" s="99" t="s">
        <v>240</v>
      </c>
      <c r="C9" s="86" t="s">
        <v>468</v>
      </c>
      <c r="D9" s="92" t="s">
        <v>355</v>
      </c>
      <c r="E9" s="86" t="s">
        <v>510</v>
      </c>
      <c r="F9" s="86" t="s">
        <v>536</v>
      </c>
      <c r="G9" s="92" t="s">
        <v>356</v>
      </c>
      <c r="H9" s="78" t="s">
        <v>211</v>
      </c>
      <c r="I9" s="78" t="s">
        <v>121</v>
      </c>
      <c r="J9" s="78" t="s">
        <v>193</v>
      </c>
      <c r="K9" s="78" t="s">
        <v>251</v>
      </c>
      <c r="L9" s="164" t="s">
        <v>523</v>
      </c>
      <c r="M9" s="164" t="s">
        <v>495</v>
      </c>
      <c r="N9" s="78" t="s">
        <v>224</v>
      </c>
      <c r="O9" s="92" t="s">
        <v>308</v>
      </c>
      <c r="P9" s="78" t="s">
        <v>198</v>
      </c>
      <c r="Q9" s="78" t="s">
        <v>115</v>
      </c>
      <c r="R9" s="78" t="s">
        <v>123</v>
      </c>
      <c r="S9" s="78" t="s">
        <v>123</v>
      </c>
      <c r="T9" s="78" t="s">
        <v>123</v>
      </c>
      <c r="U9" s="78" t="s">
        <v>225</v>
      </c>
      <c r="V9" s="78" t="s">
        <v>128</v>
      </c>
      <c r="W9" s="90" t="s">
        <v>314</v>
      </c>
      <c r="X9" s="78" t="s">
        <v>122</v>
      </c>
      <c r="Y9" s="78" t="s">
        <v>220</v>
      </c>
      <c r="Z9" s="78" t="s">
        <v>313</v>
      </c>
      <c r="AA9" s="193" t="s">
        <v>384</v>
      </c>
      <c r="AB9" s="78" t="s">
        <v>384</v>
      </c>
      <c r="AC9" s="78" t="s">
        <v>471</v>
      </c>
      <c r="AD9" s="186" t="s">
        <v>384</v>
      </c>
      <c r="AE9" s="78" t="s">
        <v>384</v>
      </c>
      <c r="AF9" s="78" t="s">
        <v>384</v>
      </c>
      <c r="AG9" s="78" t="s">
        <v>384</v>
      </c>
      <c r="AH9" s="78" t="s">
        <v>487</v>
      </c>
      <c r="AI9" s="78" t="s">
        <v>384</v>
      </c>
    </row>
    <row r="10" spans="1:35" ht="396.75" customHeight="1" x14ac:dyDescent="0.25">
      <c r="A10" s="98" t="s">
        <v>247</v>
      </c>
      <c r="B10" s="99" t="s">
        <v>240</v>
      </c>
      <c r="C10" s="86" t="s">
        <v>357</v>
      </c>
      <c r="D10" s="92" t="s">
        <v>358</v>
      </c>
      <c r="E10" s="86" t="s">
        <v>511</v>
      </c>
      <c r="F10" s="86" t="s">
        <v>501</v>
      </c>
      <c r="G10" s="92" t="s">
        <v>359</v>
      </c>
      <c r="H10" s="78" t="s">
        <v>211</v>
      </c>
      <c r="I10" s="78" t="s">
        <v>121</v>
      </c>
      <c r="J10" s="78" t="s">
        <v>194</v>
      </c>
      <c r="K10" s="78" t="s">
        <v>418</v>
      </c>
      <c r="L10" s="165" t="s">
        <v>524</v>
      </c>
      <c r="M10" s="165" t="s">
        <v>494</v>
      </c>
      <c r="N10" s="78" t="s">
        <v>223</v>
      </c>
      <c r="O10" s="89" t="s">
        <v>309</v>
      </c>
      <c r="P10" s="78" t="s">
        <v>198</v>
      </c>
      <c r="Q10" s="78" t="s">
        <v>115</v>
      </c>
      <c r="R10" s="78" t="s">
        <v>123</v>
      </c>
      <c r="S10" s="78" t="s">
        <v>123</v>
      </c>
      <c r="T10" s="78" t="s">
        <v>123</v>
      </c>
      <c r="U10" s="78" t="s">
        <v>225</v>
      </c>
      <c r="V10" s="78" t="s">
        <v>128</v>
      </c>
      <c r="W10" s="90" t="s">
        <v>314</v>
      </c>
      <c r="X10" s="78" t="s">
        <v>251</v>
      </c>
      <c r="Y10" s="78" t="s">
        <v>220</v>
      </c>
      <c r="Z10" s="78" t="s">
        <v>313</v>
      </c>
      <c r="AA10" s="189"/>
      <c r="AB10" s="78" t="s">
        <v>302</v>
      </c>
      <c r="AC10" s="78"/>
      <c r="AD10" s="78"/>
      <c r="AE10" s="78" t="s">
        <v>385</v>
      </c>
      <c r="AF10" s="78" t="s">
        <v>385</v>
      </c>
      <c r="AG10" s="78" t="s">
        <v>385</v>
      </c>
      <c r="AH10" s="78" t="s">
        <v>488</v>
      </c>
      <c r="AI10" s="78" t="s">
        <v>463</v>
      </c>
    </row>
    <row r="11" spans="1:35" ht="346.5" customHeight="1" x14ac:dyDescent="0.25">
      <c r="A11" s="98" t="s">
        <v>247</v>
      </c>
      <c r="B11" s="99" t="s">
        <v>240</v>
      </c>
      <c r="C11" s="86" t="s">
        <v>361</v>
      </c>
      <c r="D11" s="92" t="s">
        <v>362</v>
      </c>
      <c r="E11" s="86" t="s">
        <v>512</v>
      </c>
      <c r="F11" s="86" t="s">
        <v>502</v>
      </c>
      <c r="G11" s="92" t="s">
        <v>363</v>
      </c>
      <c r="H11" s="78" t="s">
        <v>211</v>
      </c>
      <c r="I11" s="78" t="s">
        <v>121</v>
      </c>
      <c r="J11" s="78" t="s">
        <v>194</v>
      </c>
      <c r="K11" s="78" t="s">
        <v>418</v>
      </c>
      <c r="L11" s="165" t="s">
        <v>525</v>
      </c>
      <c r="M11" s="165" t="s">
        <v>493</v>
      </c>
      <c r="N11" s="78" t="s">
        <v>223</v>
      </c>
      <c r="O11" s="92" t="s">
        <v>277</v>
      </c>
      <c r="P11" s="78" t="s">
        <v>198</v>
      </c>
      <c r="Q11" s="78" t="s">
        <v>115</v>
      </c>
      <c r="R11" s="78" t="s">
        <v>123</v>
      </c>
      <c r="S11" s="78" t="s">
        <v>123</v>
      </c>
      <c r="T11" s="78" t="s">
        <v>123</v>
      </c>
      <c r="U11" s="78" t="s">
        <v>225</v>
      </c>
      <c r="V11" s="78" t="s">
        <v>128</v>
      </c>
      <c r="W11" s="90" t="s">
        <v>314</v>
      </c>
      <c r="X11" s="78" t="s">
        <v>251</v>
      </c>
      <c r="Y11" s="78" t="s">
        <v>130</v>
      </c>
      <c r="Z11" s="78" t="s">
        <v>313</v>
      </c>
      <c r="AA11" s="78" t="s">
        <v>482</v>
      </c>
      <c r="AB11" s="78" t="s">
        <v>365</v>
      </c>
      <c r="AC11" s="78" t="s">
        <v>483</v>
      </c>
      <c r="AD11" s="78" t="s">
        <v>481</v>
      </c>
      <c r="AE11" s="78" t="s">
        <v>330</v>
      </c>
      <c r="AF11" s="80">
        <v>44286</v>
      </c>
      <c r="AG11" s="78" t="s">
        <v>331</v>
      </c>
      <c r="AH11" s="78" t="s">
        <v>538</v>
      </c>
      <c r="AI11" s="78" t="s">
        <v>464</v>
      </c>
    </row>
    <row r="12" spans="1:35" ht="238.5" customHeight="1" x14ac:dyDescent="0.25">
      <c r="A12" s="98" t="s">
        <v>247</v>
      </c>
      <c r="B12" s="99" t="s">
        <v>240</v>
      </c>
      <c r="C12" s="86" t="s">
        <v>368</v>
      </c>
      <c r="D12" s="92" t="s">
        <v>369</v>
      </c>
      <c r="E12" s="86" t="s">
        <v>513</v>
      </c>
      <c r="F12" s="86" t="s">
        <v>531</v>
      </c>
      <c r="G12" s="92" t="s">
        <v>370</v>
      </c>
      <c r="H12" s="78" t="s">
        <v>211</v>
      </c>
      <c r="I12" s="78" t="s">
        <v>121</v>
      </c>
      <c r="J12" s="78" t="s">
        <v>194</v>
      </c>
      <c r="K12" s="78" t="s">
        <v>418</v>
      </c>
      <c r="L12" s="165" t="s">
        <v>529</v>
      </c>
      <c r="M12" s="165" t="s">
        <v>492</v>
      </c>
      <c r="N12" s="78" t="s">
        <v>224</v>
      </c>
      <c r="O12" s="92" t="s">
        <v>310</v>
      </c>
      <c r="P12" s="78" t="s">
        <v>198</v>
      </c>
      <c r="Q12" s="78" t="s">
        <v>115</v>
      </c>
      <c r="R12" s="78" t="s">
        <v>123</v>
      </c>
      <c r="S12" s="78" t="s">
        <v>123</v>
      </c>
      <c r="T12" s="78" t="s">
        <v>123</v>
      </c>
      <c r="U12" s="78" t="s">
        <v>225</v>
      </c>
      <c r="V12" s="78" t="s">
        <v>128</v>
      </c>
      <c r="W12" s="90" t="s">
        <v>314</v>
      </c>
      <c r="X12" s="78" t="s">
        <v>251</v>
      </c>
      <c r="Y12" s="78" t="s">
        <v>130</v>
      </c>
      <c r="Z12" s="78" t="s">
        <v>313</v>
      </c>
      <c r="AA12" s="78" t="s">
        <v>440</v>
      </c>
      <c r="AB12" s="78" t="s">
        <v>372</v>
      </c>
      <c r="AC12" s="78" t="s">
        <v>439</v>
      </c>
      <c r="AD12" s="78" t="s">
        <v>426</v>
      </c>
      <c r="AE12" s="78" t="s">
        <v>330</v>
      </c>
      <c r="AF12" s="80">
        <v>44286</v>
      </c>
      <c r="AG12" s="78" t="s">
        <v>331</v>
      </c>
      <c r="AH12" s="78" t="s">
        <v>539</v>
      </c>
      <c r="AI12" s="78"/>
    </row>
    <row r="13" spans="1:35" ht="131.1" customHeight="1" x14ac:dyDescent="0.25">
      <c r="A13" s="98" t="s">
        <v>247</v>
      </c>
      <c r="B13" s="99" t="s">
        <v>240</v>
      </c>
      <c r="C13" s="86" t="s">
        <v>423</v>
      </c>
      <c r="D13" s="92" t="s">
        <v>376</v>
      </c>
      <c r="E13" s="86" t="s">
        <v>514</v>
      </c>
      <c r="F13" s="86" t="s">
        <v>503</v>
      </c>
      <c r="G13" s="92" t="s">
        <v>377</v>
      </c>
      <c r="H13" s="78" t="s">
        <v>211</v>
      </c>
      <c r="I13" s="78" t="s">
        <v>120</v>
      </c>
      <c r="J13" s="78" t="s">
        <v>193</v>
      </c>
      <c r="K13" s="78" t="s">
        <v>418</v>
      </c>
      <c r="L13" s="165" t="s">
        <v>526</v>
      </c>
      <c r="M13" s="165" t="s">
        <v>491</v>
      </c>
      <c r="N13" s="78" t="s">
        <v>223</v>
      </c>
      <c r="O13" s="92" t="s">
        <v>279</v>
      </c>
      <c r="P13" s="78" t="s">
        <v>198</v>
      </c>
      <c r="Q13" s="78" t="s">
        <v>115</v>
      </c>
      <c r="R13" s="78" t="s">
        <v>123</v>
      </c>
      <c r="S13" s="78" t="s">
        <v>123</v>
      </c>
      <c r="T13" s="78" t="s">
        <v>123</v>
      </c>
      <c r="U13" s="78" t="s">
        <v>225</v>
      </c>
      <c r="V13" s="78" t="s">
        <v>128</v>
      </c>
      <c r="W13" s="90" t="s">
        <v>314</v>
      </c>
      <c r="X13" s="78" t="s">
        <v>251</v>
      </c>
      <c r="Y13" s="78" t="s">
        <v>220</v>
      </c>
      <c r="Z13" s="78" t="s">
        <v>313</v>
      </c>
      <c r="AA13" s="78" t="s">
        <v>384</v>
      </c>
      <c r="AB13" s="78" t="s">
        <v>384</v>
      </c>
      <c r="AC13" s="186" t="s">
        <v>384</v>
      </c>
      <c r="AD13" s="186" t="s">
        <v>384</v>
      </c>
      <c r="AE13" s="78" t="s">
        <v>384</v>
      </c>
      <c r="AF13" s="78" t="s">
        <v>384</v>
      </c>
      <c r="AG13" s="78" t="s">
        <v>384</v>
      </c>
      <c r="AH13" s="78" t="s">
        <v>540</v>
      </c>
      <c r="AI13" s="86"/>
    </row>
    <row r="14" spans="1:35" ht="159.75" customHeight="1" x14ac:dyDescent="0.25">
      <c r="A14" s="98" t="s">
        <v>247</v>
      </c>
      <c r="B14" s="99" t="s">
        <v>240</v>
      </c>
      <c r="C14" s="86" t="s">
        <v>424</v>
      </c>
      <c r="D14" s="92" t="s">
        <v>298</v>
      </c>
      <c r="E14" s="86" t="s">
        <v>515</v>
      </c>
      <c r="F14" s="86" t="s">
        <v>504</v>
      </c>
      <c r="G14" s="92" t="s">
        <v>300</v>
      </c>
      <c r="H14" s="78" t="s">
        <v>211</v>
      </c>
      <c r="I14" s="78" t="s">
        <v>121</v>
      </c>
      <c r="J14" s="78" t="s">
        <v>193</v>
      </c>
      <c r="K14" s="78" t="s">
        <v>251</v>
      </c>
      <c r="L14" s="165" t="s">
        <v>527</v>
      </c>
      <c r="M14" s="165" t="s">
        <v>489</v>
      </c>
      <c r="N14" s="78" t="s">
        <v>224</v>
      </c>
      <c r="O14" s="92" t="s">
        <v>311</v>
      </c>
      <c r="P14" s="78" t="s">
        <v>198</v>
      </c>
      <c r="Q14" s="78" t="s">
        <v>115</v>
      </c>
      <c r="R14" s="78" t="s">
        <v>118</v>
      </c>
      <c r="S14" s="78" t="s">
        <v>118</v>
      </c>
      <c r="T14" s="78" t="s">
        <v>118</v>
      </c>
      <c r="U14" s="78" t="s">
        <v>225</v>
      </c>
      <c r="V14" s="78" t="s">
        <v>128</v>
      </c>
      <c r="W14" s="90" t="s">
        <v>314</v>
      </c>
      <c r="X14" s="78" t="s">
        <v>122</v>
      </c>
      <c r="Y14" s="78" t="s">
        <v>220</v>
      </c>
      <c r="Z14" s="78" t="s">
        <v>313</v>
      </c>
      <c r="AA14" s="78" t="s">
        <v>384</v>
      </c>
      <c r="AB14" s="78" t="s">
        <v>302</v>
      </c>
      <c r="AC14" s="78" t="s">
        <v>384</v>
      </c>
      <c r="AD14" s="78" t="s">
        <v>384</v>
      </c>
      <c r="AE14" s="78" t="s">
        <v>384</v>
      </c>
      <c r="AF14" s="78" t="s">
        <v>384</v>
      </c>
      <c r="AG14" s="78" t="s">
        <v>384</v>
      </c>
      <c r="AH14" s="78" t="s">
        <v>384</v>
      </c>
      <c r="AI14" s="78"/>
    </row>
    <row r="15" spans="1:35" ht="250.5" customHeight="1" x14ac:dyDescent="0.25">
      <c r="A15" s="98" t="s">
        <v>247</v>
      </c>
      <c r="B15" s="99" t="s">
        <v>240</v>
      </c>
      <c r="C15" s="86" t="s">
        <v>425</v>
      </c>
      <c r="D15" s="92" t="s">
        <v>299</v>
      </c>
      <c r="E15" s="86" t="s">
        <v>516</v>
      </c>
      <c r="F15" s="86" t="s">
        <v>505</v>
      </c>
      <c r="G15" s="92" t="s">
        <v>301</v>
      </c>
      <c r="H15" s="78" t="s">
        <v>211</v>
      </c>
      <c r="I15" s="78" t="s">
        <v>251</v>
      </c>
      <c r="J15" s="78" t="s">
        <v>193</v>
      </c>
      <c r="K15" s="78" t="s">
        <v>251</v>
      </c>
      <c r="L15" s="165" t="s">
        <v>528</v>
      </c>
      <c r="M15" s="165" t="s">
        <v>490</v>
      </c>
      <c r="N15" s="78" t="s">
        <v>223</v>
      </c>
      <c r="O15" s="92" t="s">
        <v>282</v>
      </c>
      <c r="P15" s="78" t="s">
        <v>198</v>
      </c>
      <c r="Q15" s="78" t="s">
        <v>115</v>
      </c>
      <c r="R15" s="78" t="s">
        <v>123</v>
      </c>
      <c r="S15" s="78" t="s">
        <v>123</v>
      </c>
      <c r="T15" s="78" t="s">
        <v>123</v>
      </c>
      <c r="U15" s="78" t="s">
        <v>225</v>
      </c>
      <c r="V15" s="78" t="s">
        <v>128</v>
      </c>
      <c r="W15" s="90" t="s">
        <v>314</v>
      </c>
      <c r="X15" s="78" t="s">
        <v>122</v>
      </c>
      <c r="Y15" s="78" t="s">
        <v>130</v>
      </c>
      <c r="Z15" s="78" t="s">
        <v>313</v>
      </c>
      <c r="AA15" s="78"/>
      <c r="AB15" s="78" t="s">
        <v>384</v>
      </c>
      <c r="AC15" s="78"/>
      <c r="AD15" s="189" t="s">
        <v>192</v>
      </c>
      <c r="AE15" s="78" t="s">
        <v>384</v>
      </c>
      <c r="AF15" s="78" t="s">
        <v>384</v>
      </c>
      <c r="AG15" s="78" t="s">
        <v>384</v>
      </c>
      <c r="AH15" s="78" t="s">
        <v>485</v>
      </c>
      <c r="AI15" s="78" t="s">
        <v>465</v>
      </c>
    </row>
    <row r="16" spans="1:35" ht="182.25" customHeight="1" x14ac:dyDescent="0.25">
      <c r="A16" s="98" t="s">
        <v>247</v>
      </c>
      <c r="B16" s="161" t="s">
        <v>240</v>
      </c>
      <c r="C16" s="86" t="s">
        <v>421</v>
      </c>
      <c r="D16" s="163" t="s">
        <v>409</v>
      </c>
      <c r="E16" s="86" t="s">
        <v>420</v>
      </c>
      <c r="F16" s="86" t="s">
        <v>420</v>
      </c>
      <c r="G16" s="163" t="s">
        <v>410</v>
      </c>
      <c r="H16" s="78" t="s">
        <v>211</v>
      </c>
      <c r="I16" s="78" t="s">
        <v>120</v>
      </c>
      <c r="J16" s="78" t="s">
        <v>193</v>
      </c>
      <c r="K16" s="78" t="s">
        <v>418</v>
      </c>
      <c r="L16" s="165" t="s">
        <v>474</v>
      </c>
      <c r="M16" s="165" t="s">
        <v>474</v>
      </c>
      <c r="N16" s="78" t="s">
        <v>223</v>
      </c>
      <c r="O16" s="163" t="s">
        <v>411</v>
      </c>
      <c r="P16" s="78" t="s">
        <v>198</v>
      </c>
      <c r="Q16" s="78" t="s">
        <v>115</v>
      </c>
      <c r="R16" s="78" t="s">
        <v>124</v>
      </c>
      <c r="S16" s="78" t="s">
        <v>124</v>
      </c>
      <c r="T16" s="78" t="s">
        <v>124</v>
      </c>
      <c r="U16" s="78" t="s">
        <v>225</v>
      </c>
      <c r="V16" s="78" t="s">
        <v>128</v>
      </c>
      <c r="W16" s="162" t="s">
        <v>413</v>
      </c>
      <c r="X16" s="78" t="s">
        <v>418</v>
      </c>
      <c r="Y16" s="78" t="s">
        <v>220</v>
      </c>
      <c r="Z16" s="78" t="s">
        <v>325</v>
      </c>
      <c r="AA16" s="78" t="s">
        <v>475</v>
      </c>
      <c r="AB16" s="78" t="s">
        <v>412</v>
      </c>
      <c r="AC16" s="78" t="s">
        <v>473</v>
      </c>
      <c r="AD16" s="78" t="s">
        <v>480</v>
      </c>
      <c r="AE16" s="78" t="s">
        <v>330</v>
      </c>
      <c r="AF16" s="187">
        <v>44551</v>
      </c>
      <c r="AG16" s="166" t="s">
        <v>385</v>
      </c>
      <c r="AH16" s="78" t="s">
        <v>192</v>
      </c>
      <c r="AI16" s="78" t="s">
        <v>384</v>
      </c>
    </row>
    <row r="17" spans="1:35" ht="149.1" customHeight="1" x14ac:dyDescent="0.25">
      <c r="A17" s="210" t="s">
        <v>247</v>
      </c>
      <c r="B17" s="211" t="s">
        <v>240</v>
      </c>
      <c r="C17" s="212" t="s">
        <v>469</v>
      </c>
      <c r="D17" s="213" t="s">
        <v>352</v>
      </c>
      <c r="E17" s="212" t="s">
        <v>509</v>
      </c>
      <c r="F17" s="212" t="s">
        <v>500</v>
      </c>
      <c r="G17" s="213" t="s">
        <v>353</v>
      </c>
      <c r="H17" s="212" t="s">
        <v>211</v>
      </c>
      <c r="I17" s="212" t="s">
        <v>121</v>
      </c>
      <c r="J17" s="212" t="s">
        <v>193</v>
      </c>
      <c r="K17" s="212" t="s">
        <v>549</v>
      </c>
      <c r="L17" s="213" t="s">
        <v>522</v>
      </c>
      <c r="M17" s="213" t="s">
        <v>677</v>
      </c>
      <c r="N17" s="212" t="s">
        <v>223</v>
      </c>
      <c r="O17" s="213" t="s">
        <v>305</v>
      </c>
      <c r="P17" s="214" t="s">
        <v>549</v>
      </c>
      <c r="Q17" s="214" t="s">
        <v>549</v>
      </c>
      <c r="R17" s="214" t="s">
        <v>549</v>
      </c>
      <c r="S17" s="214" t="s">
        <v>549</v>
      </c>
      <c r="T17" s="214" t="s">
        <v>549</v>
      </c>
      <c r="U17" s="214" t="s">
        <v>549</v>
      </c>
      <c r="V17" s="214" t="s">
        <v>549</v>
      </c>
      <c r="W17" s="214" t="s">
        <v>549</v>
      </c>
      <c r="X17" s="214" t="s">
        <v>549</v>
      </c>
      <c r="Y17" s="214" t="s">
        <v>549</v>
      </c>
      <c r="Z17" s="214" t="s">
        <v>549</v>
      </c>
      <c r="AA17" s="215" t="s">
        <v>384</v>
      </c>
      <c r="AB17" s="212" t="s">
        <v>384</v>
      </c>
      <c r="AC17" s="212" t="s">
        <v>471</v>
      </c>
      <c r="AD17" s="216" t="s">
        <v>384</v>
      </c>
      <c r="AE17" s="212" t="s">
        <v>384</v>
      </c>
      <c r="AF17" s="212" t="s">
        <v>384</v>
      </c>
      <c r="AG17" s="212" t="s">
        <v>384</v>
      </c>
      <c r="AH17" s="212" t="s">
        <v>384</v>
      </c>
      <c r="AI17" s="212" t="s">
        <v>384</v>
      </c>
    </row>
    <row r="23" spans="1:35" x14ac:dyDescent="0.25">
      <c r="B23" s="185" t="s">
        <v>466</v>
      </c>
    </row>
    <row r="24" spans="1:35" ht="15" x14ac:dyDescent="0.25">
      <c r="B24" s="1" t="s">
        <v>467</v>
      </c>
    </row>
    <row r="25" spans="1:35" ht="15" x14ac:dyDescent="0.25">
      <c r="B25"/>
    </row>
    <row r="26" spans="1:35" ht="120.6" customHeight="1" x14ac:dyDescent="0.25">
      <c r="B26" s="379" t="s">
        <v>470</v>
      </c>
      <c r="C26" s="379"/>
      <c r="D26" s="379"/>
      <c r="E26" s="379"/>
      <c r="F26" s="190"/>
    </row>
  </sheetData>
  <autoFilter ref="A1:AI17"/>
  <mergeCells count="9">
    <mergeCell ref="B26:E26"/>
    <mergeCell ref="G4:G6"/>
    <mergeCell ref="H4:H6"/>
    <mergeCell ref="F4:F6"/>
    <mergeCell ref="A4:A6"/>
    <mergeCell ref="B4:B6"/>
    <mergeCell ref="D4:D6"/>
    <mergeCell ref="E4:E6"/>
    <mergeCell ref="C4:C6"/>
  </mergeCells>
  <conditionalFormatting sqref="Z4:Z16">
    <cfRule type="cellIs" dxfId="1" priority="1" operator="equal">
      <formula>"Pass"</formula>
    </cfRule>
    <cfRule type="cellIs" dxfId="0" priority="2" operator="equal">
      <formula>"Fail"</formula>
    </cfRule>
  </conditionalFormatting>
  <pageMargins left="0.25" right="0.25" top="0.5" bottom="0.5" header="0.3" footer="0.3"/>
  <pageSetup scale="76" fitToHeight="2" orientation="landscape" r:id="rId1"/>
  <headerFooter>
    <oddHeader>&amp;LIT Strategy &amp; Governance RCSA</oddHeader>
  </headerFooter>
  <extLst>
    <ext xmlns:x14="http://schemas.microsoft.com/office/spreadsheetml/2009/9/main" uri="{CCE6A557-97BC-4b89-ADB6-D9C93CAAB3DF}">
      <x14:dataValidations xmlns:xm="http://schemas.microsoft.com/office/excel/2006/main" count="12">
        <x14:dataValidation type="list" allowBlank="1" showInputMessage="1" showErrorMessage="1">
          <x14:formula1>
            <xm:f>'Lists for Data Validation'!$B$2:$B$5</xm:f>
          </x14:formula1>
          <xm:sqref>I4:I16</xm:sqref>
        </x14:dataValidation>
        <x14:dataValidation type="list" allowBlank="1" showInputMessage="1" showErrorMessage="1">
          <x14:formula1>
            <xm:f>'Lists for Data Validation'!$C$2:$C$3</xm:f>
          </x14:formula1>
          <xm:sqref>J4:J16</xm:sqref>
        </x14:dataValidation>
        <x14:dataValidation type="list" allowBlank="1" showInputMessage="1" showErrorMessage="1">
          <x14:formula1>
            <xm:f>'Lists for Data Validation'!$D$2:$D$5</xm:f>
          </x14:formula1>
          <xm:sqref>K4:K16</xm:sqref>
        </x14:dataValidation>
        <x14:dataValidation type="list" allowBlank="1" showInputMessage="1" showErrorMessage="1">
          <x14:formula1>
            <xm:f>'Lists for Data Validation'!$M$2:$M$3</xm:f>
          </x14:formula1>
          <xm:sqref>N4:N16</xm:sqref>
        </x14:dataValidation>
        <x14:dataValidation type="list" allowBlank="1" showInputMessage="1" showErrorMessage="1">
          <x14:formula1>
            <xm:f>'Lists for Data Validation'!$E$2:$E$4</xm:f>
          </x14:formula1>
          <xm:sqref>P4:P16</xm:sqref>
        </x14:dataValidation>
        <x14:dataValidation type="list" allowBlank="1" showInputMessage="1" showErrorMessage="1">
          <x14:formula1>
            <xm:f>'Lists for Data Validation'!$F$2:$F$3</xm:f>
          </x14:formula1>
          <xm:sqref>Q4:Q16</xm:sqref>
        </x14:dataValidation>
        <x14:dataValidation type="list" allowBlank="1" showInputMessage="1" showErrorMessage="1">
          <x14:formula1>
            <xm:f>'Lists for Data Validation'!$G$2:$G$4</xm:f>
          </x14:formula1>
          <xm:sqref>R4:T16</xm:sqref>
        </x14:dataValidation>
        <x14:dataValidation type="list" allowBlank="1" showInputMessage="1" showErrorMessage="1">
          <x14:formula1>
            <xm:f>'Lists for Data Validation'!$N$2:$N$7</xm:f>
          </x14:formula1>
          <xm:sqref>U4:U16</xm:sqref>
        </x14:dataValidation>
        <x14:dataValidation type="list" allowBlank="1" showInputMessage="1" showErrorMessage="1">
          <x14:formula1>
            <xm:f>'Lists for Data Validation'!$J$2:$J$6</xm:f>
          </x14:formula1>
          <xm:sqref>V4:V16</xm:sqref>
        </x14:dataValidation>
        <x14:dataValidation type="list" allowBlank="1" showInputMessage="1" showErrorMessage="1">
          <x14:formula1>
            <xm:f>'Lists for Data Validation'!$K$2:$K$5</xm:f>
          </x14:formula1>
          <xm:sqref>X4:X16</xm:sqref>
        </x14:dataValidation>
        <x14:dataValidation type="list" allowBlank="1" showInputMessage="1" showErrorMessage="1">
          <x14:formula1>
            <xm:f>'Lists for Data Validation'!$L$2:$L$4</xm:f>
          </x14:formula1>
          <xm:sqref>Y4:Y16</xm:sqref>
        </x14:dataValidation>
        <x14:dataValidation type="list" allowBlank="1" showInputMessage="1" showErrorMessage="1">
          <x14:formula1>
            <xm:f>'Lists for Data Validation'!$A$2:$A$96</xm:f>
          </x14:formula1>
          <xm:sqref>H4:H16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6"/>
  <sheetViews>
    <sheetView workbookViewId="0">
      <selection activeCell="F20" sqref="F20"/>
    </sheetView>
  </sheetViews>
  <sheetFormatPr defaultColWidth="9.140625" defaultRowHeight="12.75" x14ac:dyDescent="0.25"/>
  <cols>
    <col min="1" max="1" width="16.140625" style="87" customWidth="1"/>
    <col min="2" max="2" width="13.28515625" style="87" customWidth="1"/>
    <col min="3" max="3" width="31.42578125" style="87" customWidth="1"/>
    <col min="4" max="4" width="10.42578125" style="87" customWidth="1"/>
    <col min="5" max="5" width="28.85546875" style="87" customWidth="1"/>
    <col min="6" max="6" width="12.5703125" style="87" customWidth="1"/>
    <col min="7" max="7" width="21.42578125" style="87" customWidth="1"/>
    <col min="8" max="8" width="14.42578125" style="87" customWidth="1"/>
    <col min="9" max="9" width="16.5703125" style="87" customWidth="1"/>
    <col min="10" max="10" width="14.140625" style="87" customWidth="1"/>
    <col min="11" max="11" width="24.85546875" style="87" customWidth="1"/>
    <col min="12" max="12" width="18" style="87" customWidth="1"/>
    <col min="13" max="13" width="14.42578125" style="87" customWidth="1"/>
    <col min="14" max="14" width="28.5703125" style="87" customWidth="1"/>
    <col min="15" max="15" width="14.42578125" style="87" customWidth="1"/>
    <col min="16" max="16" width="11.42578125" style="87" customWidth="1"/>
    <col min="17" max="17" width="14.5703125" style="87" customWidth="1"/>
    <col min="18" max="18" width="16.140625" style="87" customWidth="1"/>
    <col min="19" max="19" width="14.5703125" style="87" customWidth="1"/>
    <col min="20" max="20" width="12.5703125" style="87" customWidth="1"/>
    <col min="21" max="21" width="12.140625" style="100" customWidth="1"/>
    <col min="22" max="23" width="12.5703125" style="87" customWidth="1"/>
    <col min="24" max="24" width="14.140625" style="87" customWidth="1"/>
    <col min="25" max="25" width="43.140625" style="87" customWidth="1"/>
    <col min="26" max="26" width="11.5703125" style="87" customWidth="1"/>
    <col min="27" max="27" width="27.140625" style="87" customWidth="1"/>
    <col min="28" max="28" width="25.28515625" style="87" customWidth="1"/>
    <col min="29" max="29" width="11.5703125" style="87" customWidth="1"/>
    <col min="30" max="30" width="12.42578125" style="87" customWidth="1"/>
    <col min="31" max="31" width="18.42578125" style="87" customWidth="1"/>
    <col min="32" max="32" width="57.85546875" style="87" customWidth="1"/>
    <col min="33" max="16384" width="9.140625" style="87"/>
  </cols>
  <sheetData>
    <row r="1" spans="1:32" s="3" customFormat="1" ht="38.25" x14ac:dyDescent="0.25">
      <c r="A1" s="82" t="s">
        <v>12</v>
      </c>
      <c r="B1" s="83" t="s">
        <v>0</v>
      </c>
      <c r="C1" s="83" t="s">
        <v>316</v>
      </c>
      <c r="D1" s="83" t="s">
        <v>8</v>
      </c>
      <c r="E1" s="83" t="s">
        <v>1</v>
      </c>
      <c r="F1" s="83" t="s">
        <v>6</v>
      </c>
      <c r="G1" s="83" t="s">
        <v>106</v>
      </c>
      <c r="H1" s="83" t="s">
        <v>17</v>
      </c>
      <c r="I1" s="83" t="s">
        <v>18</v>
      </c>
      <c r="J1" s="83" t="s">
        <v>2</v>
      </c>
      <c r="K1" s="83" t="s">
        <v>317</v>
      </c>
      <c r="L1" s="83" t="s">
        <v>221</v>
      </c>
      <c r="M1" s="83" t="s">
        <v>7</v>
      </c>
      <c r="N1" s="83" t="s">
        <v>219</v>
      </c>
      <c r="O1" s="83" t="s">
        <v>9</v>
      </c>
      <c r="P1" s="83" t="s">
        <v>19</v>
      </c>
      <c r="Q1" s="83" t="s">
        <v>20</v>
      </c>
      <c r="R1" s="83" t="s">
        <v>21</v>
      </c>
      <c r="S1" s="83" t="s">
        <v>229</v>
      </c>
      <c r="T1" s="83" t="s">
        <v>13</v>
      </c>
      <c r="U1" s="83" t="s">
        <v>14</v>
      </c>
      <c r="V1" s="83" t="s">
        <v>99</v>
      </c>
      <c r="W1" s="83" t="s">
        <v>100</v>
      </c>
      <c r="X1" s="83" t="s">
        <v>15</v>
      </c>
      <c r="Y1" s="83" t="s">
        <v>16</v>
      </c>
      <c r="Z1" s="83" t="s">
        <v>98</v>
      </c>
      <c r="AA1" s="83" t="s">
        <v>3</v>
      </c>
      <c r="AB1" s="83" t="s">
        <v>11</v>
      </c>
      <c r="AC1" s="83" t="s">
        <v>4</v>
      </c>
      <c r="AD1" s="83" t="s">
        <v>5</v>
      </c>
      <c r="AE1" s="83" t="s">
        <v>227</v>
      </c>
      <c r="AF1" s="82" t="s">
        <v>245</v>
      </c>
    </row>
    <row r="2" spans="1:32" ht="52.5" hidden="1" customHeight="1" x14ac:dyDescent="0.25">
      <c r="A2" s="84" t="s">
        <v>103</v>
      </c>
      <c r="B2" s="84" t="s">
        <v>107</v>
      </c>
      <c r="C2" s="84" t="s">
        <v>113</v>
      </c>
      <c r="D2" s="84" t="s">
        <v>102</v>
      </c>
      <c r="E2" s="84" t="s">
        <v>108</v>
      </c>
      <c r="F2" s="84" t="s">
        <v>104</v>
      </c>
      <c r="G2" s="84" t="s">
        <v>318</v>
      </c>
      <c r="H2" s="84" t="s">
        <v>200</v>
      </c>
      <c r="I2" s="84" t="s">
        <v>201</v>
      </c>
      <c r="J2" s="84" t="s">
        <v>119</v>
      </c>
      <c r="K2" s="84" t="s">
        <v>319</v>
      </c>
      <c r="L2" s="84" t="s">
        <v>226</v>
      </c>
      <c r="M2" s="84" t="s">
        <v>105</v>
      </c>
      <c r="N2" s="84" t="s">
        <v>199</v>
      </c>
      <c r="O2" s="84" t="s">
        <v>112</v>
      </c>
      <c r="P2" s="84" t="s">
        <v>109</v>
      </c>
      <c r="Q2" s="84" t="s">
        <v>110</v>
      </c>
      <c r="R2" s="84" t="s">
        <v>111</v>
      </c>
      <c r="S2" s="84" t="s">
        <v>230</v>
      </c>
      <c r="T2" s="84" t="s">
        <v>231</v>
      </c>
      <c r="U2" s="85" t="s">
        <v>232</v>
      </c>
      <c r="V2" s="84" t="s">
        <v>248</v>
      </c>
      <c r="W2" s="84" t="s">
        <v>233</v>
      </c>
      <c r="X2" s="84" t="s">
        <v>234</v>
      </c>
      <c r="Y2" s="84" t="s">
        <v>235</v>
      </c>
      <c r="Z2" s="84" t="s">
        <v>235</v>
      </c>
      <c r="AA2" s="84" t="s">
        <v>236</v>
      </c>
      <c r="AB2" s="84" t="s">
        <v>237</v>
      </c>
      <c r="AC2" s="84" t="s">
        <v>238</v>
      </c>
      <c r="AD2" s="84" t="s">
        <v>239</v>
      </c>
      <c r="AE2" s="84" t="s">
        <v>228</v>
      </c>
      <c r="AF2" s="86"/>
    </row>
    <row r="3" spans="1:32" hidden="1" x14ac:dyDescent="0.25">
      <c r="A3" s="88"/>
      <c r="B3" s="84"/>
      <c r="C3" s="84"/>
      <c r="D3" s="84"/>
      <c r="E3" s="84"/>
      <c r="F3" s="84"/>
      <c r="G3" s="84"/>
      <c r="H3" s="84"/>
      <c r="I3" s="84"/>
      <c r="J3" s="84"/>
      <c r="K3" s="84"/>
      <c r="L3" s="84"/>
      <c r="M3" s="84"/>
      <c r="N3" s="84"/>
      <c r="O3" s="84"/>
      <c r="P3" s="84"/>
      <c r="Q3" s="84"/>
      <c r="R3" s="84"/>
      <c r="S3" s="84"/>
      <c r="T3" s="84"/>
      <c r="U3" s="85"/>
      <c r="V3" s="84"/>
      <c r="W3" s="84"/>
      <c r="X3" s="84"/>
      <c r="Y3" s="84"/>
      <c r="Z3" s="84"/>
      <c r="AA3" s="84"/>
      <c r="AB3" s="84"/>
      <c r="AC3" s="84"/>
      <c r="AD3" s="84"/>
      <c r="AE3" s="84"/>
      <c r="AF3" s="86"/>
    </row>
    <row r="4" spans="1:32" ht="100.5" customHeight="1" x14ac:dyDescent="0.25">
      <c r="A4" s="361" t="s">
        <v>247</v>
      </c>
      <c r="B4" s="363" t="s">
        <v>240</v>
      </c>
      <c r="C4" s="165" t="s">
        <v>320</v>
      </c>
      <c r="D4" s="358" t="s">
        <v>321</v>
      </c>
      <c r="E4" s="358" t="s">
        <v>312</v>
      </c>
      <c r="F4" s="358" t="s">
        <v>322</v>
      </c>
      <c r="G4" s="380" t="s">
        <v>211</v>
      </c>
      <c r="H4" s="164" t="s">
        <v>120</v>
      </c>
      <c r="I4" s="164" t="s">
        <v>194</v>
      </c>
      <c r="J4" s="164" t="s">
        <v>406</v>
      </c>
      <c r="K4" s="165" t="s">
        <v>268</v>
      </c>
      <c r="L4" s="164" t="s">
        <v>223</v>
      </c>
      <c r="M4" s="165" t="s">
        <v>269</v>
      </c>
      <c r="N4" s="164" t="s">
        <v>198</v>
      </c>
      <c r="O4" s="164" t="s">
        <v>115</v>
      </c>
      <c r="P4" s="164" t="s">
        <v>118</v>
      </c>
      <c r="Q4" s="164" t="s">
        <v>118</v>
      </c>
      <c r="R4" s="164" t="s">
        <v>118</v>
      </c>
      <c r="S4" s="164" t="s">
        <v>225</v>
      </c>
      <c r="T4" s="164" t="s">
        <v>128</v>
      </c>
      <c r="U4" s="166">
        <v>11</v>
      </c>
      <c r="V4" s="164" t="s">
        <v>251</v>
      </c>
      <c r="W4" s="164" t="s">
        <v>220</v>
      </c>
      <c r="X4" s="164" t="s">
        <v>313</v>
      </c>
      <c r="Y4" s="164" t="s">
        <v>302</v>
      </c>
      <c r="Z4" s="164" t="s">
        <v>302</v>
      </c>
      <c r="AA4" s="164" t="s">
        <v>302</v>
      </c>
      <c r="AB4" s="164" t="s">
        <v>302</v>
      </c>
      <c r="AC4" s="164" t="s">
        <v>302</v>
      </c>
      <c r="AD4" s="164" t="s">
        <v>302</v>
      </c>
      <c r="AE4" s="164" t="s">
        <v>302</v>
      </c>
      <c r="AF4" s="164" t="s">
        <v>302</v>
      </c>
    </row>
    <row r="5" spans="1:32" ht="280.5" customHeight="1" x14ac:dyDescent="0.25">
      <c r="A5" s="362"/>
      <c r="B5" s="363"/>
      <c r="C5" s="358" t="s">
        <v>323</v>
      </c>
      <c r="D5" s="359"/>
      <c r="E5" s="359"/>
      <c r="F5" s="359"/>
      <c r="G5" s="381"/>
      <c r="H5" s="78" t="s">
        <v>120</v>
      </c>
      <c r="I5" s="78" t="s">
        <v>194</v>
      </c>
      <c r="J5" s="78" t="s">
        <v>120</v>
      </c>
      <c r="K5" s="91" t="s">
        <v>324</v>
      </c>
      <c r="L5" s="78" t="s">
        <v>223</v>
      </c>
      <c r="M5" s="92" t="s">
        <v>306</v>
      </c>
      <c r="N5" s="78" t="s">
        <v>198</v>
      </c>
      <c r="O5" s="78" t="s">
        <v>115</v>
      </c>
      <c r="P5" s="78" t="s">
        <v>124</v>
      </c>
      <c r="Q5" s="78" t="s">
        <v>124</v>
      </c>
      <c r="R5" s="78" t="s">
        <v>124</v>
      </c>
      <c r="S5" s="78" t="s">
        <v>225</v>
      </c>
      <c r="T5" s="78" t="s">
        <v>128</v>
      </c>
      <c r="U5" s="74">
        <v>7</v>
      </c>
      <c r="V5" s="78" t="s">
        <v>406</v>
      </c>
      <c r="W5" s="78" t="s">
        <v>129</v>
      </c>
      <c r="X5" s="78" t="s">
        <v>325</v>
      </c>
      <c r="Y5" s="93" t="s">
        <v>326</v>
      </c>
      <c r="Z5" s="78" t="s">
        <v>327</v>
      </c>
      <c r="AA5" s="78" t="s">
        <v>328</v>
      </c>
      <c r="AB5" s="78" t="s">
        <v>329</v>
      </c>
      <c r="AC5" s="78" t="s">
        <v>330</v>
      </c>
      <c r="AD5" s="80">
        <v>44286</v>
      </c>
      <c r="AE5" s="78" t="s">
        <v>331</v>
      </c>
      <c r="AF5" s="78" t="s">
        <v>332</v>
      </c>
    </row>
    <row r="6" spans="1:32" ht="281.64999999999998" customHeight="1" x14ac:dyDescent="0.25">
      <c r="A6" s="362"/>
      <c r="B6" s="363"/>
      <c r="C6" s="359"/>
      <c r="D6" s="359"/>
      <c r="E6" s="359"/>
      <c r="F6" s="359"/>
      <c r="G6" s="381"/>
      <c r="H6" s="78" t="s">
        <v>120</v>
      </c>
      <c r="I6" s="78" t="s">
        <v>194</v>
      </c>
      <c r="J6" s="78" t="s">
        <v>120</v>
      </c>
      <c r="K6" s="91" t="s">
        <v>281</v>
      </c>
      <c r="L6" s="78" t="s">
        <v>223</v>
      </c>
      <c r="M6" s="92" t="s">
        <v>307</v>
      </c>
      <c r="N6" s="78" t="s">
        <v>198</v>
      </c>
      <c r="O6" s="78" t="s">
        <v>115</v>
      </c>
      <c r="P6" s="78" t="s">
        <v>124</v>
      </c>
      <c r="Q6" s="78" t="s">
        <v>124</v>
      </c>
      <c r="R6" s="78" t="s">
        <v>124</v>
      </c>
      <c r="S6" s="78" t="s">
        <v>225</v>
      </c>
      <c r="T6" s="78" t="s">
        <v>128</v>
      </c>
      <c r="U6" s="74">
        <v>7</v>
      </c>
      <c r="V6" s="78" t="s">
        <v>406</v>
      </c>
      <c r="W6" s="78" t="s">
        <v>129</v>
      </c>
      <c r="X6" s="78" t="s">
        <v>325</v>
      </c>
      <c r="Y6" s="78" t="s">
        <v>333</v>
      </c>
      <c r="Z6" s="78" t="s">
        <v>334</v>
      </c>
      <c r="AA6" s="78" t="s">
        <v>335</v>
      </c>
      <c r="AB6" s="78" t="s">
        <v>336</v>
      </c>
      <c r="AC6" s="78" t="s">
        <v>330</v>
      </c>
      <c r="AD6" s="80">
        <v>44286</v>
      </c>
      <c r="AE6" s="78" t="s">
        <v>331</v>
      </c>
      <c r="AF6" s="78" t="s">
        <v>332</v>
      </c>
    </row>
    <row r="7" spans="1:32" ht="79.5" customHeight="1" x14ac:dyDescent="0.25">
      <c r="A7" s="94" t="s">
        <v>247</v>
      </c>
      <c r="B7" s="95" t="s">
        <v>240</v>
      </c>
      <c r="C7" s="96" t="s">
        <v>337</v>
      </c>
      <c r="D7" s="97" t="s">
        <v>338</v>
      </c>
      <c r="E7" s="92" t="s">
        <v>257</v>
      </c>
      <c r="F7" s="92" t="s">
        <v>339</v>
      </c>
      <c r="G7" s="79" t="s">
        <v>211</v>
      </c>
      <c r="H7" s="79" t="s">
        <v>120</v>
      </c>
      <c r="I7" s="79" t="s">
        <v>193</v>
      </c>
      <c r="J7" s="79" t="s">
        <v>418</v>
      </c>
      <c r="K7" s="92" t="s">
        <v>270</v>
      </c>
      <c r="L7" s="79" t="s">
        <v>223</v>
      </c>
      <c r="M7" s="86" t="s">
        <v>303</v>
      </c>
      <c r="N7" s="78" t="s">
        <v>198</v>
      </c>
      <c r="O7" s="78" t="s">
        <v>115</v>
      </c>
      <c r="P7" s="78" t="s">
        <v>123</v>
      </c>
      <c r="Q7" s="78" t="s">
        <v>124</v>
      </c>
      <c r="R7" s="78" t="s">
        <v>124</v>
      </c>
      <c r="S7" s="78" t="s">
        <v>225</v>
      </c>
      <c r="T7" s="78" t="s">
        <v>128</v>
      </c>
      <c r="U7" s="74">
        <v>7</v>
      </c>
      <c r="V7" s="78" t="s">
        <v>418</v>
      </c>
      <c r="W7" s="78" t="s">
        <v>129</v>
      </c>
      <c r="X7" s="78" t="s">
        <v>325</v>
      </c>
      <c r="Y7" s="78" t="s">
        <v>340</v>
      </c>
      <c r="Z7" s="78" t="s">
        <v>341</v>
      </c>
      <c r="AA7" s="78" t="s">
        <v>342</v>
      </c>
      <c r="AB7" s="78" t="s">
        <v>343</v>
      </c>
      <c r="AC7" s="78" t="s">
        <v>330</v>
      </c>
      <c r="AD7" s="80">
        <v>44196</v>
      </c>
      <c r="AE7" s="78" t="s">
        <v>331</v>
      </c>
      <c r="AF7" s="78"/>
    </row>
    <row r="8" spans="1:32" ht="203.65" customHeight="1" x14ac:dyDescent="0.25">
      <c r="A8" s="98" t="s">
        <v>247</v>
      </c>
      <c r="B8" s="99" t="s">
        <v>240</v>
      </c>
      <c r="C8" s="86" t="s">
        <v>344</v>
      </c>
      <c r="D8" s="92" t="s">
        <v>345</v>
      </c>
      <c r="E8" s="86" t="s">
        <v>280</v>
      </c>
      <c r="F8" s="92" t="s">
        <v>346</v>
      </c>
      <c r="G8" s="78" t="s">
        <v>211</v>
      </c>
      <c r="H8" s="78" t="s">
        <v>120</v>
      </c>
      <c r="I8" s="78" t="s">
        <v>194</v>
      </c>
      <c r="J8" s="78" t="s">
        <v>406</v>
      </c>
      <c r="K8" s="86" t="s">
        <v>271</v>
      </c>
      <c r="L8" s="78" t="s">
        <v>223</v>
      </c>
      <c r="M8" s="86" t="s">
        <v>304</v>
      </c>
      <c r="N8" s="78" t="s">
        <v>198</v>
      </c>
      <c r="O8" s="78" t="s">
        <v>115</v>
      </c>
      <c r="P8" s="78" t="s">
        <v>124</v>
      </c>
      <c r="Q8" s="78" t="s">
        <v>124</v>
      </c>
      <c r="R8" s="78" t="s">
        <v>124</v>
      </c>
      <c r="S8" s="78" t="s">
        <v>225</v>
      </c>
      <c r="T8" s="78" t="s">
        <v>128</v>
      </c>
      <c r="U8" s="74">
        <v>7</v>
      </c>
      <c r="V8" s="78" t="s">
        <v>406</v>
      </c>
      <c r="W8" s="78" t="s">
        <v>129</v>
      </c>
      <c r="X8" s="78" t="s">
        <v>325</v>
      </c>
      <c r="Y8" s="78" t="s">
        <v>347</v>
      </c>
      <c r="Z8" s="78" t="s">
        <v>348</v>
      </c>
      <c r="AA8" s="78" t="s">
        <v>349</v>
      </c>
      <c r="AB8" s="78" t="s">
        <v>350</v>
      </c>
      <c r="AC8" s="68" t="s">
        <v>330</v>
      </c>
      <c r="AD8" s="80">
        <v>44286</v>
      </c>
      <c r="AE8" s="78"/>
      <c r="AF8" s="78" t="s">
        <v>332</v>
      </c>
    </row>
    <row r="9" spans="1:32" ht="132.6" customHeight="1" x14ac:dyDescent="0.25">
      <c r="A9" s="98" t="s">
        <v>247</v>
      </c>
      <c r="B9" s="99" t="s">
        <v>240</v>
      </c>
      <c r="C9" s="86" t="s">
        <v>351</v>
      </c>
      <c r="D9" s="92" t="s">
        <v>352</v>
      </c>
      <c r="E9" s="86" t="s">
        <v>258</v>
      </c>
      <c r="F9" s="92" t="s">
        <v>353</v>
      </c>
      <c r="G9" s="78" t="s">
        <v>211</v>
      </c>
      <c r="H9" s="78" t="s">
        <v>120</v>
      </c>
      <c r="I9" s="78" t="s">
        <v>194</v>
      </c>
      <c r="J9" s="78" t="s">
        <v>406</v>
      </c>
      <c r="K9" s="92" t="s">
        <v>272</v>
      </c>
      <c r="L9" s="78" t="s">
        <v>223</v>
      </c>
      <c r="M9" s="92" t="s">
        <v>305</v>
      </c>
      <c r="N9" s="78" t="s">
        <v>198</v>
      </c>
      <c r="O9" s="78" t="s">
        <v>115</v>
      </c>
      <c r="P9" s="78" t="s">
        <v>118</v>
      </c>
      <c r="Q9" s="78" t="s">
        <v>118</v>
      </c>
      <c r="R9" s="78" t="s">
        <v>118</v>
      </c>
      <c r="S9" s="78" t="s">
        <v>225</v>
      </c>
      <c r="T9" s="78" t="s">
        <v>128</v>
      </c>
      <c r="U9" s="74">
        <v>7</v>
      </c>
      <c r="V9" s="78" t="s">
        <v>418</v>
      </c>
      <c r="W9" s="78" t="s">
        <v>220</v>
      </c>
      <c r="X9" s="78" t="s">
        <v>313</v>
      </c>
      <c r="Y9" s="78" t="s">
        <v>302</v>
      </c>
      <c r="Z9" s="78" t="s">
        <v>302</v>
      </c>
      <c r="AA9" s="78" t="s">
        <v>302</v>
      </c>
      <c r="AB9" s="78" t="s">
        <v>302</v>
      </c>
      <c r="AC9" s="78" t="s">
        <v>302</v>
      </c>
      <c r="AD9" s="78" t="s">
        <v>302</v>
      </c>
      <c r="AE9" s="78" t="s">
        <v>302</v>
      </c>
      <c r="AF9" s="78" t="s">
        <v>302</v>
      </c>
    </row>
    <row r="10" spans="1:32" ht="63.75" x14ac:dyDescent="0.25">
      <c r="A10" s="98" t="s">
        <v>247</v>
      </c>
      <c r="B10" s="99" t="s">
        <v>240</v>
      </c>
      <c r="C10" s="86" t="s">
        <v>354</v>
      </c>
      <c r="D10" s="92" t="s">
        <v>355</v>
      </c>
      <c r="E10" s="86" t="s">
        <v>259</v>
      </c>
      <c r="F10" s="92" t="s">
        <v>356</v>
      </c>
      <c r="G10" s="78" t="s">
        <v>211</v>
      </c>
      <c r="H10" s="78" t="s">
        <v>121</v>
      </c>
      <c r="I10" s="78" t="s">
        <v>193</v>
      </c>
      <c r="J10" s="78" t="s">
        <v>251</v>
      </c>
      <c r="K10" s="79" t="s">
        <v>273</v>
      </c>
      <c r="L10" s="78" t="s">
        <v>224</v>
      </c>
      <c r="M10" s="92" t="s">
        <v>308</v>
      </c>
      <c r="N10" s="78" t="s">
        <v>198</v>
      </c>
      <c r="O10" s="78" t="s">
        <v>115</v>
      </c>
      <c r="P10" s="78" t="s">
        <v>118</v>
      </c>
      <c r="Q10" s="78" t="s">
        <v>118</v>
      </c>
      <c r="R10" s="78" t="s">
        <v>118</v>
      </c>
      <c r="S10" s="78" t="s">
        <v>225</v>
      </c>
      <c r="T10" s="78" t="s">
        <v>128</v>
      </c>
      <c r="U10" s="74">
        <v>7</v>
      </c>
      <c r="V10" s="78" t="s">
        <v>122</v>
      </c>
      <c r="W10" s="78" t="s">
        <v>220</v>
      </c>
      <c r="X10" s="78" t="s">
        <v>313</v>
      </c>
      <c r="Y10" s="78" t="s">
        <v>302</v>
      </c>
      <c r="Z10" s="78" t="s">
        <v>302</v>
      </c>
      <c r="AA10" s="78" t="s">
        <v>302</v>
      </c>
      <c r="AB10" s="78" t="s">
        <v>302</v>
      </c>
      <c r="AC10" s="78" t="s">
        <v>302</v>
      </c>
      <c r="AD10" s="78" t="s">
        <v>302</v>
      </c>
      <c r="AE10" s="78" t="s">
        <v>302</v>
      </c>
      <c r="AF10" s="78" t="s">
        <v>302</v>
      </c>
    </row>
    <row r="11" spans="1:32" ht="76.5" x14ac:dyDescent="0.25">
      <c r="A11" s="98" t="s">
        <v>247</v>
      </c>
      <c r="B11" s="99" t="s">
        <v>240</v>
      </c>
      <c r="C11" s="86" t="s">
        <v>357</v>
      </c>
      <c r="D11" s="92" t="s">
        <v>358</v>
      </c>
      <c r="E11" s="86" t="s">
        <v>260</v>
      </c>
      <c r="F11" s="92" t="s">
        <v>359</v>
      </c>
      <c r="G11" s="78" t="s">
        <v>211</v>
      </c>
      <c r="H11" s="78" t="s">
        <v>121</v>
      </c>
      <c r="I11" s="78" t="s">
        <v>194</v>
      </c>
      <c r="J11" s="78" t="s">
        <v>418</v>
      </c>
      <c r="K11" s="92" t="s">
        <v>360</v>
      </c>
      <c r="L11" s="78" t="s">
        <v>223</v>
      </c>
      <c r="M11" s="79" t="s">
        <v>309</v>
      </c>
      <c r="N11" s="78" t="s">
        <v>198</v>
      </c>
      <c r="O11" s="78" t="s">
        <v>115</v>
      </c>
      <c r="P11" s="78" t="s">
        <v>118</v>
      </c>
      <c r="Q11" s="78" t="s">
        <v>118</v>
      </c>
      <c r="R11" s="78" t="s">
        <v>123</v>
      </c>
      <c r="S11" s="78" t="s">
        <v>225</v>
      </c>
      <c r="T11" s="78" t="s">
        <v>128</v>
      </c>
      <c r="U11" s="74">
        <v>7</v>
      </c>
      <c r="V11" s="78" t="s">
        <v>251</v>
      </c>
      <c r="W11" s="78" t="s">
        <v>220</v>
      </c>
      <c r="X11" s="78" t="s">
        <v>313</v>
      </c>
      <c r="Y11" s="78" t="s">
        <v>302</v>
      </c>
      <c r="Z11" s="78" t="s">
        <v>302</v>
      </c>
      <c r="AA11" s="78" t="s">
        <v>302</v>
      </c>
      <c r="AB11" s="78" t="s">
        <v>302</v>
      </c>
      <c r="AC11" s="78" t="s">
        <v>302</v>
      </c>
      <c r="AD11" s="78" t="s">
        <v>302</v>
      </c>
      <c r="AE11" s="78" t="s">
        <v>302</v>
      </c>
      <c r="AF11" s="78" t="s">
        <v>302</v>
      </c>
    </row>
    <row r="12" spans="1:32" ht="54" customHeight="1" x14ac:dyDescent="0.25">
      <c r="A12" s="98" t="s">
        <v>247</v>
      </c>
      <c r="B12" s="99" t="s">
        <v>240</v>
      </c>
      <c r="C12" s="86" t="s">
        <v>361</v>
      </c>
      <c r="D12" s="92" t="s">
        <v>362</v>
      </c>
      <c r="E12" s="86" t="s">
        <v>261</v>
      </c>
      <c r="F12" s="92" t="s">
        <v>363</v>
      </c>
      <c r="G12" s="78" t="s">
        <v>211</v>
      </c>
      <c r="H12" s="78" t="s">
        <v>120</v>
      </c>
      <c r="I12" s="78" t="s">
        <v>194</v>
      </c>
      <c r="J12" s="78" t="s">
        <v>406</v>
      </c>
      <c r="K12" s="92" t="s">
        <v>274</v>
      </c>
      <c r="L12" s="78" t="s">
        <v>223</v>
      </c>
      <c r="M12" s="92" t="s">
        <v>277</v>
      </c>
      <c r="N12" s="78" t="s">
        <v>198</v>
      </c>
      <c r="O12" s="78" t="s">
        <v>115</v>
      </c>
      <c r="P12" s="78" t="s">
        <v>124</v>
      </c>
      <c r="Q12" s="78" t="s">
        <v>124</v>
      </c>
      <c r="R12" s="78" t="s">
        <v>124</v>
      </c>
      <c r="S12" s="78" t="s">
        <v>225</v>
      </c>
      <c r="T12" s="78" t="s">
        <v>128</v>
      </c>
      <c r="U12" s="74">
        <v>7</v>
      </c>
      <c r="V12" s="78" t="s">
        <v>406</v>
      </c>
      <c r="W12" s="78" t="s">
        <v>129</v>
      </c>
      <c r="X12" s="78" t="s">
        <v>325</v>
      </c>
      <c r="Y12" s="93" t="s">
        <v>364</v>
      </c>
      <c r="Z12" s="86" t="s">
        <v>365</v>
      </c>
      <c r="AA12" s="78" t="s">
        <v>366</v>
      </c>
      <c r="AB12" s="78" t="s">
        <v>367</v>
      </c>
      <c r="AC12" s="78" t="s">
        <v>330</v>
      </c>
      <c r="AD12" s="80">
        <v>44286</v>
      </c>
      <c r="AE12" s="78" t="s">
        <v>331</v>
      </c>
      <c r="AF12" s="78"/>
    </row>
    <row r="13" spans="1:32" ht="306" x14ac:dyDescent="0.25">
      <c r="A13" s="98" t="s">
        <v>247</v>
      </c>
      <c r="B13" s="99" t="s">
        <v>240</v>
      </c>
      <c r="C13" s="86" t="s">
        <v>368</v>
      </c>
      <c r="D13" s="92" t="s">
        <v>369</v>
      </c>
      <c r="E13" s="86" t="s">
        <v>262</v>
      </c>
      <c r="F13" s="92" t="s">
        <v>370</v>
      </c>
      <c r="G13" s="78" t="s">
        <v>211</v>
      </c>
      <c r="H13" s="78" t="s">
        <v>121</v>
      </c>
      <c r="I13" s="78" t="s">
        <v>194</v>
      </c>
      <c r="J13" s="78" t="s">
        <v>418</v>
      </c>
      <c r="K13" s="92" t="s">
        <v>275</v>
      </c>
      <c r="L13" s="78" t="s">
        <v>224</v>
      </c>
      <c r="M13" s="92" t="s">
        <v>310</v>
      </c>
      <c r="N13" s="78" t="s">
        <v>198</v>
      </c>
      <c r="O13" s="78" t="s">
        <v>115</v>
      </c>
      <c r="P13" s="78" t="s">
        <v>124</v>
      </c>
      <c r="Q13" s="78" t="s">
        <v>124</v>
      </c>
      <c r="R13" s="78" t="s">
        <v>124</v>
      </c>
      <c r="S13" s="78" t="s">
        <v>225</v>
      </c>
      <c r="T13" s="78" t="s">
        <v>128</v>
      </c>
      <c r="U13" s="74">
        <v>7</v>
      </c>
      <c r="V13" s="78" t="s">
        <v>418</v>
      </c>
      <c r="W13" s="78" t="s">
        <v>129</v>
      </c>
      <c r="X13" s="78" t="s">
        <v>325</v>
      </c>
      <c r="Y13" s="93" t="s">
        <v>371</v>
      </c>
      <c r="Z13" s="86" t="s">
        <v>372</v>
      </c>
      <c r="AA13" s="78" t="s">
        <v>373</v>
      </c>
      <c r="AB13" s="78" t="s">
        <v>374</v>
      </c>
      <c r="AC13" s="78" t="s">
        <v>330</v>
      </c>
      <c r="AD13" s="80">
        <v>44286</v>
      </c>
      <c r="AE13" s="78" t="s">
        <v>331</v>
      </c>
      <c r="AF13" s="78" t="s">
        <v>332</v>
      </c>
    </row>
    <row r="14" spans="1:32" ht="164.45" customHeight="1" x14ac:dyDescent="0.25">
      <c r="A14" s="98" t="s">
        <v>247</v>
      </c>
      <c r="B14" s="99" t="s">
        <v>240</v>
      </c>
      <c r="C14" s="86" t="s">
        <v>375</v>
      </c>
      <c r="D14" s="92" t="s">
        <v>376</v>
      </c>
      <c r="E14" s="86" t="s">
        <v>263</v>
      </c>
      <c r="F14" s="92" t="s">
        <v>377</v>
      </c>
      <c r="G14" s="78" t="s">
        <v>211</v>
      </c>
      <c r="H14" s="78" t="s">
        <v>120</v>
      </c>
      <c r="I14" s="78" t="s">
        <v>193</v>
      </c>
      <c r="J14" s="78" t="s">
        <v>418</v>
      </c>
      <c r="K14" s="92" t="s">
        <v>276</v>
      </c>
      <c r="L14" s="78" t="s">
        <v>223</v>
      </c>
      <c r="M14" s="92" t="s">
        <v>279</v>
      </c>
      <c r="N14" s="78" t="s">
        <v>198</v>
      </c>
      <c r="O14" s="78" t="s">
        <v>115</v>
      </c>
      <c r="P14" s="78" t="s">
        <v>118</v>
      </c>
      <c r="Q14" s="78" t="s">
        <v>118</v>
      </c>
      <c r="R14" s="78" t="s">
        <v>118</v>
      </c>
      <c r="S14" s="78" t="s">
        <v>225</v>
      </c>
      <c r="T14" s="78" t="s">
        <v>128</v>
      </c>
      <c r="U14" s="74">
        <v>7</v>
      </c>
      <c r="V14" s="78" t="s">
        <v>251</v>
      </c>
      <c r="W14" s="78" t="s">
        <v>220</v>
      </c>
      <c r="X14" s="78" t="s">
        <v>313</v>
      </c>
      <c r="Y14" s="78" t="s">
        <v>302</v>
      </c>
      <c r="Z14" s="78" t="s">
        <v>302</v>
      </c>
      <c r="AA14" s="78" t="s">
        <v>302</v>
      </c>
      <c r="AB14" s="78" t="s">
        <v>302</v>
      </c>
      <c r="AC14" s="78" t="s">
        <v>302</v>
      </c>
      <c r="AD14" s="78" t="s">
        <v>302</v>
      </c>
      <c r="AE14" s="78" t="s">
        <v>302</v>
      </c>
      <c r="AF14" s="78" t="s">
        <v>302</v>
      </c>
    </row>
    <row r="15" spans="1:32" ht="99.95" customHeight="1" x14ac:dyDescent="0.25">
      <c r="A15" s="98" t="s">
        <v>247</v>
      </c>
      <c r="B15" s="99" t="s">
        <v>240</v>
      </c>
      <c r="C15" s="86" t="s">
        <v>378</v>
      </c>
      <c r="D15" s="92" t="s">
        <v>298</v>
      </c>
      <c r="E15" s="86" t="s">
        <v>264</v>
      </c>
      <c r="F15" s="92" t="s">
        <v>300</v>
      </c>
      <c r="G15" s="78" t="s">
        <v>211</v>
      </c>
      <c r="H15" s="78" t="s">
        <v>121</v>
      </c>
      <c r="I15" s="78" t="s">
        <v>193</v>
      </c>
      <c r="J15" s="78" t="s">
        <v>251</v>
      </c>
      <c r="K15" s="92" t="s">
        <v>296</v>
      </c>
      <c r="L15" s="78" t="s">
        <v>224</v>
      </c>
      <c r="M15" s="92" t="s">
        <v>311</v>
      </c>
      <c r="N15" s="78" t="s">
        <v>198</v>
      </c>
      <c r="O15" s="78" t="s">
        <v>115</v>
      </c>
      <c r="P15" s="78" t="s">
        <v>118</v>
      </c>
      <c r="Q15" s="78" t="s">
        <v>118</v>
      </c>
      <c r="R15" s="78" t="s">
        <v>118</v>
      </c>
      <c r="S15" s="78" t="s">
        <v>225</v>
      </c>
      <c r="T15" s="78" t="s">
        <v>128</v>
      </c>
      <c r="U15" s="74">
        <v>7</v>
      </c>
      <c r="V15" s="78" t="s">
        <v>122</v>
      </c>
      <c r="W15" s="78" t="s">
        <v>220</v>
      </c>
      <c r="X15" s="78" t="s">
        <v>313</v>
      </c>
      <c r="Y15" s="78" t="s">
        <v>302</v>
      </c>
      <c r="Z15" s="78" t="s">
        <v>302</v>
      </c>
      <c r="AA15" s="78" t="s">
        <v>302</v>
      </c>
      <c r="AB15" s="78" t="s">
        <v>302</v>
      </c>
      <c r="AC15" s="78" t="s">
        <v>302</v>
      </c>
      <c r="AD15" s="78" t="s">
        <v>302</v>
      </c>
      <c r="AE15" s="78" t="s">
        <v>302</v>
      </c>
      <c r="AF15" s="78" t="s">
        <v>302</v>
      </c>
    </row>
    <row r="16" spans="1:32" ht="89.25" x14ac:dyDescent="0.25">
      <c r="A16" s="98" t="s">
        <v>247</v>
      </c>
      <c r="B16" s="99" t="s">
        <v>240</v>
      </c>
      <c r="C16" s="86" t="s">
        <v>379</v>
      </c>
      <c r="D16" s="92" t="s">
        <v>299</v>
      </c>
      <c r="E16" s="86" t="s">
        <v>265</v>
      </c>
      <c r="F16" s="92" t="s">
        <v>301</v>
      </c>
      <c r="G16" s="78" t="s">
        <v>211</v>
      </c>
      <c r="H16" s="78" t="s">
        <v>120</v>
      </c>
      <c r="I16" s="78" t="s">
        <v>193</v>
      </c>
      <c r="J16" s="78" t="s">
        <v>406</v>
      </c>
      <c r="K16" s="92" t="s">
        <v>278</v>
      </c>
      <c r="L16" s="78" t="s">
        <v>223</v>
      </c>
      <c r="M16" s="92" t="s">
        <v>282</v>
      </c>
      <c r="N16" s="78" t="s">
        <v>198</v>
      </c>
      <c r="O16" s="78" t="s">
        <v>115</v>
      </c>
      <c r="P16" s="78" t="s">
        <v>118</v>
      </c>
      <c r="Q16" s="78" t="s">
        <v>118</v>
      </c>
      <c r="R16" s="78" t="s">
        <v>118</v>
      </c>
      <c r="S16" s="78" t="s">
        <v>225</v>
      </c>
      <c r="T16" s="78" t="s">
        <v>128</v>
      </c>
      <c r="U16" s="74">
        <v>7</v>
      </c>
      <c r="V16" s="78" t="s">
        <v>251</v>
      </c>
      <c r="W16" s="78" t="s">
        <v>220</v>
      </c>
      <c r="X16" s="78" t="s">
        <v>313</v>
      </c>
      <c r="Y16" s="78" t="s">
        <v>302</v>
      </c>
      <c r="Z16" s="78" t="s">
        <v>302</v>
      </c>
      <c r="AA16" s="78" t="s">
        <v>302</v>
      </c>
      <c r="AB16" s="78" t="s">
        <v>302</v>
      </c>
      <c r="AC16" s="78" t="s">
        <v>302</v>
      </c>
      <c r="AD16" s="78" t="s">
        <v>302</v>
      </c>
      <c r="AE16" s="78" t="s">
        <v>302</v>
      </c>
      <c r="AF16" s="78" t="s">
        <v>302</v>
      </c>
    </row>
  </sheetData>
  <autoFilter ref="A1:AF16"/>
  <mergeCells count="7">
    <mergeCell ref="G4:G6"/>
    <mergeCell ref="C5:C6"/>
    <mergeCell ref="A4:A6"/>
    <mergeCell ref="B4:B6"/>
    <mergeCell ref="D4:D6"/>
    <mergeCell ref="E4:E6"/>
    <mergeCell ref="F4:F6"/>
  </mergeCells>
  <pageMargins left="0.25" right="0.25" top="0.5" bottom="0.5" header="0.3" footer="0.3"/>
  <pageSetup scale="76" fitToHeight="2" orientation="landscape" r:id="rId1"/>
  <headerFooter>
    <oddHeader>&amp;LIT Strategy &amp; Governance RCSA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10" workbookViewId="0">
      <selection activeCell="A12" sqref="A12"/>
    </sheetView>
  </sheetViews>
  <sheetFormatPr defaultRowHeight="15" x14ac:dyDescent="0.25"/>
  <cols>
    <col min="1" max="1" width="94.85546875" customWidth="1"/>
    <col min="3" max="3" width="20.42578125" customWidth="1"/>
    <col min="4" max="4" width="48.7109375" customWidth="1"/>
  </cols>
  <sheetData>
    <row r="1" spans="1:4" ht="30.75" thickBot="1" x14ac:dyDescent="0.3">
      <c r="A1" s="252" t="s">
        <v>419</v>
      </c>
      <c r="B1" s="252" t="s">
        <v>567</v>
      </c>
      <c r="C1" s="252" t="s">
        <v>580</v>
      </c>
      <c r="D1" s="252" t="s">
        <v>590</v>
      </c>
    </row>
    <row r="2" spans="1:4" ht="48.75" customHeight="1" x14ac:dyDescent="0.25">
      <c r="A2" s="264" t="s">
        <v>553</v>
      </c>
      <c r="B2" s="256" t="s">
        <v>568</v>
      </c>
      <c r="C2" s="257" t="s">
        <v>584</v>
      </c>
      <c r="D2" s="382" t="s">
        <v>591</v>
      </c>
    </row>
    <row r="3" spans="1:4" ht="45" x14ac:dyDescent="0.25">
      <c r="A3" s="258" t="s">
        <v>569</v>
      </c>
      <c r="B3" s="259" t="s">
        <v>283</v>
      </c>
      <c r="C3" s="260" t="s">
        <v>584</v>
      </c>
      <c r="D3" s="383"/>
    </row>
    <row r="4" spans="1:4" ht="45" x14ac:dyDescent="0.25">
      <c r="A4" s="258" t="s">
        <v>551</v>
      </c>
      <c r="B4" s="259" t="s">
        <v>568</v>
      </c>
      <c r="C4" s="271" t="s">
        <v>584</v>
      </c>
      <c r="D4" s="383"/>
    </row>
    <row r="5" spans="1:4" ht="45.75" thickBot="1" x14ac:dyDescent="0.3">
      <c r="A5" s="261" t="s">
        <v>577</v>
      </c>
      <c r="B5" s="262" t="s">
        <v>283</v>
      </c>
      <c r="C5" s="263" t="s">
        <v>584</v>
      </c>
      <c r="D5" s="384"/>
    </row>
    <row r="6" spans="1:4" ht="60" customHeight="1" x14ac:dyDescent="0.25">
      <c r="A6" s="264" t="s">
        <v>593</v>
      </c>
      <c r="B6" s="256" t="s">
        <v>568</v>
      </c>
      <c r="C6" s="257" t="s">
        <v>594</v>
      </c>
      <c r="D6" s="382" t="s">
        <v>595</v>
      </c>
    </row>
    <row r="7" spans="1:4" ht="45.75" thickBot="1" x14ac:dyDescent="0.3">
      <c r="A7" s="261" t="s">
        <v>558</v>
      </c>
      <c r="B7" s="262" t="s">
        <v>568</v>
      </c>
      <c r="C7" s="291" t="s">
        <v>594</v>
      </c>
      <c r="D7" s="384"/>
    </row>
    <row r="8" spans="1:4" ht="60" customHeight="1" x14ac:dyDescent="0.25">
      <c r="A8" s="255" t="s">
        <v>581</v>
      </c>
      <c r="B8" s="256" t="s">
        <v>568</v>
      </c>
      <c r="C8" s="257" t="s">
        <v>582</v>
      </c>
      <c r="D8" s="382" t="s">
        <v>583</v>
      </c>
    </row>
    <row r="9" spans="1:4" ht="30" x14ac:dyDescent="0.25">
      <c r="A9" s="258" t="s">
        <v>570</v>
      </c>
      <c r="B9" s="259" t="s">
        <v>568</v>
      </c>
      <c r="C9" s="260" t="s">
        <v>582</v>
      </c>
      <c r="D9" s="383"/>
    </row>
    <row r="10" spans="1:4" ht="52.5" customHeight="1" x14ac:dyDescent="0.25">
      <c r="A10" s="258" t="s">
        <v>571</v>
      </c>
      <c r="B10" s="259" t="s">
        <v>568</v>
      </c>
      <c r="C10" s="260" t="s">
        <v>582</v>
      </c>
      <c r="D10" s="383"/>
    </row>
    <row r="11" spans="1:4" ht="51.75" customHeight="1" x14ac:dyDescent="0.25">
      <c r="A11" s="258" t="s">
        <v>556</v>
      </c>
      <c r="B11" s="259" t="s">
        <v>568</v>
      </c>
      <c r="C11" s="260" t="s">
        <v>582</v>
      </c>
      <c r="D11" s="383"/>
    </row>
    <row r="12" spans="1:4" ht="132" customHeight="1" x14ac:dyDescent="0.25">
      <c r="A12" s="258" t="s">
        <v>560</v>
      </c>
      <c r="B12" s="259" t="s">
        <v>568</v>
      </c>
      <c r="C12" s="260" t="s">
        <v>582</v>
      </c>
      <c r="D12" s="383"/>
    </row>
    <row r="13" spans="1:4" ht="33" customHeight="1" thickBot="1" x14ac:dyDescent="0.3">
      <c r="A13" s="261" t="s">
        <v>561</v>
      </c>
      <c r="B13" s="262" t="s">
        <v>568</v>
      </c>
      <c r="C13" s="263" t="s">
        <v>582</v>
      </c>
      <c r="D13" s="384"/>
    </row>
    <row r="14" spans="1:4" ht="30" x14ac:dyDescent="0.25">
      <c r="A14" s="264" t="s">
        <v>554</v>
      </c>
      <c r="B14" s="256" t="s">
        <v>568</v>
      </c>
      <c r="C14" s="257" t="s">
        <v>592</v>
      </c>
      <c r="D14" s="382" t="s">
        <v>596</v>
      </c>
    </row>
    <row r="15" spans="1:4" ht="30" x14ac:dyDescent="0.25">
      <c r="A15" s="258" t="s">
        <v>555</v>
      </c>
      <c r="B15" s="259" t="s">
        <v>568</v>
      </c>
      <c r="C15" s="260" t="s">
        <v>592</v>
      </c>
      <c r="D15" s="383"/>
    </row>
    <row r="16" spans="1:4" ht="48" customHeight="1" x14ac:dyDescent="0.25">
      <c r="A16" s="258" t="s">
        <v>557</v>
      </c>
      <c r="B16" s="259" t="s">
        <v>568</v>
      </c>
      <c r="C16" s="260" t="s">
        <v>592</v>
      </c>
      <c r="D16" s="383"/>
    </row>
    <row r="17" spans="1:4" ht="81" customHeight="1" x14ac:dyDescent="0.25">
      <c r="A17" s="258" t="s">
        <v>559</v>
      </c>
      <c r="B17" s="259" t="s">
        <v>568</v>
      </c>
      <c r="C17" s="260" t="s">
        <v>592</v>
      </c>
      <c r="D17" s="383"/>
    </row>
    <row r="18" spans="1:4" ht="48.75" customHeight="1" thickBot="1" x14ac:dyDescent="0.3">
      <c r="A18" s="261" t="s">
        <v>574</v>
      </c>
      <c r="B18" s="262" t="s">
        <v>283</v>
      </c>
      <c r="C18" s="263" t="s">
        <v>592</v>
      </c>
      <c r="D18" s="384"/>
    </row>
    <row r="19" spans="1:4" ht="49.5" customHeight="1" x14ac:dyDescent="0.25">
      <c r="A19" s="264" t="s">
        <v>563</v>
      </c>
      <c r="B19" s="256" t="s">
        <v>568</v>
      </c>
      <c r="C19" s="257" t="s">
        <v>586</v>
      </c>
      <c r="D19" s="382" t="s">
        <v>597</v>
      </c>
    </row>
    <row r="20" spans="1:4" ht="46.5" customHeight="1" x14ac:dyDescent="0.25">
      <c r="A20" s="258" t="s">
        <v>565</v>
      </c>
      <c r="B20" s="259" t="s">
        <v>568</v>
      </c>
      <c r="C20" s="260" t="s">
        <v>586</v>
      </c>
      <c r="D20" s="383"/>
    </row>
    <row r="21" spans="1:4" ht="105" x14ac:dyDescent="0.25">
      <c r="A21" s="258" t="s">
        <v>578</v>
      </c>
      <c r="B21" s="259" t="s">
        <v>283</v>
      </c>
      <c r="C21" s="260" t="s">
        <v>586</v>
      </c>
      <c r="D21" s="383"/>
    </row>
    <row r="22" spans="1:4" ht="45.75" thickBot="1" x14ac:dyDescent="0.3">
      <c r="A22" s="261" t="s">
        <v>579</v>
      </c>
      <c r="B22" s="262" t="s">
        <v>283</v>
      </c>
      <c r="C22" s="263" t="s">
        <v>586</v>
      </c>
      <c r="D22" s="384"/>
    </row>
    <row r="23" spans="1:4" ht="51.75" customHeight="1" thickBot="1" x14ac:dyDescent="0.3">
      <c r="A23" s="265" t="s">
        <v>576</v>
      </c>
      <c r="B23" s="266" t="s">
        <v>283</v>
      </c>
      <c r="C23" s="267" t="s">
        <v>589</v>
      </c>
      <c r="D23" s="269" t="s">
        <v>598</v>
      </c>
    </row>
    <row r="24" spans="1:4" ht="69.75" customHeight="1" thickBot="1" x14ac:dyDescent="0.3">
      <c r="A24" s="265" t="s">
        <v>562</v>
      </c>
      <c r="B24" s="266" t="s">
        <v>568</v>
      </c>
      <c r="C24" s="267" t="s">
        <v>585</v>
      </c>
      <c r="D24" s="269" t="s">
        <v>599</v>
      </c>
    </row>
    <row r="25" spans="1:4" ht="90.75" thickBot="1" x14ac:dyDescent="0.3">
      <c r="A25" s="265" t="s">
        <v>566</v>
      </c>
      <c r="B25" s="266" t="s">
        <v>568</v>
      </c>
      <c r="C25" s="267" t="s">
        <v>588</v>
      </c>
      <c r="D25" s="269" t="s">
        <v>600</v>
      </c>
    </row>
    <row r="26" spans="1:4" ht="48.75" customHeight="1" x14ac:dyDescent="0.25">
      <c r="A26" s="268" t="s">
        <v>564</v>
      </c>
      <c r="B26" s="256" t="s">
        <v>568</v>
      </c>
      <c r="C26" s="257" t="s">
        <v>587</v>
      </c>
      <c r="D26" s="382" t="s">
        <v>601</v>
      </c>
    </row>
    <row r="27" spans="1:4" ht="30.75" thickBot="1" x14ac:dyDescent="0.3">
      <c r="A27" s="261" t="s">
        <v>575</v>
      </c>
      <c r="B27" s="262" t="s">
        <v>283</v>
      </c>
      <c r="C27" s="263" t="s">
        <v>587</v>
      </c>
      <c r="D27" s="384"/>
    </row>
    <row r="28" spans="1:4" ht="30" x14ac:dyDescent="0.25">
      <c r="A28" s="264" t="s">
        <v>552</v>
      </c>
      <c r="B28" s="256" t="s">
        <v>568</v>
      </c>
      <c r="C28" s="295" t="s">
        <v>633</v>
      </c>
      <c r="D28" s="296"/>
    </row>
    <row r="29" spans="1:4" ht="30" x14ac:dyDescent="0.25">
      <c r="A29" s="258" t="s">
        <v>572</v>
      </c>
      <c r="B29" s="259" t="s">
        <v>283</v>
      </c>
      <c r="C29" s="271" t="s">
        <v>633</v>
      </c>
      <c r="D29" s="108"/>
    </row>
    <row r="30" spans="1:4" ht="45.75" thickBot="1" x14ac:dyDescent="0.3">
      <c r="A30" s="261" t="s">
        <v>573</v>
      </c>
      <c r="B30" s="262" t="s">
        <v>283</v>
      </c>
      <c r="C30" s="291" t="s">
        <v>633</v>
      </c>
      <c r="D30" s="109"/>
    </row>
    <row r="31" spans="1:4" x14ac:dyDescent="0.25">
      <c r="A31" s="254"/>
    </row>
    <row r="32" spans="1:4" x14ac:dyDescent="0.25">
      <c r="A32" s="254"/>
    </row>
    <row r="33" spans="1:1" x14ac:dyDescent="0.25">
      <c r="A33" s="254"/>
    </row>
    <row r="34" spans="1:1" x14ac:dyDescent="0.25">
      <c r="A34" s="254"/>
    </row>
    <row r="35" spans="1:1" x14ac:dyDescent="0.25">
      <c r="A35" s="254"/>
    </row>
    <row r="36" spans="1:1" x14ac:dyDescent="0.25">
      <c r="A36" s="254"/>
    </row>
    <row r="37" spans="1:1" x14ac:dyDescent="0.25">
      <c r="A37" s="254"/>
    </row>
    <row r="38" spans="1:1" x14ac:dyDescent="0.25">
      <c r="A38" s="253"/>
    </row>
  </sheetData>
  <sortState ref="A2:D29">
    <sortCondition ref="C2:C29"/>
  </sortState>
  <mergeCells count="6">
    <mergeCell ref="D2:D5"/>
    <mergeCell ref="D8:D13"/>
    <mergeCell ref="D14:D18"/>
    <mergeCell ref="D19:D22"/>
    <mergeCell ref="D26:D27"/>
    <mergeCell ref="D6:D7"/>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7"/>
  <sheetViews>
    <sheetView workbookViewId="0"/>
  </sheetViews>
  <sheetFormatPr defaultRowHeight="15" x14ac:dyDescent="0.25"/>
  <sheetData>
    <row r="4" spans="3:3" x14ac:dyDescent="0.25">
      <c r="C4" s="1" t="s">
        <v>252</v>
      </c>
    </row>
    <row r="6" spans="3:3" x14ac:dyDescent="0.25">
      <c r="C6" t="s">
        <v>266</v>
      </c>
    </row>
    <row r="7" spans="3:3" x14ac:dyDescent="0.25">
      <c r="C7" t="s">
        <v>267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10"/>
  <sheetViews>
    <sheetView workbookViewId="0"/>
  </sheetViews>
  <sheetFormatPr defaultRowHeight="15" x14ac:dyDescent="0.25"/>
  <cols>
    <col min="4" max="4" width="17.140625" customWidth="1"/>
    <col min="5" max="5" width="14.140625" customWidth="1"/>
    <col min="6" max="6" width="12.42578125" customWidth="1"/>
  </cols>
  <sheetData>
    <row r="4" spans="4:6" ht="15.75" thickBot="1" x14ac:dyDescent="0.3"/>
    <row r="5" spans="4:6" ht="45.75" thickBot="1" x14ac:dyDescent="0.3">
      <c r="D5" s="69" t="s">
        <v>253</v>
      </c>
      <c r="E5" s="70" t="s">
        <v>254</v>
      </c>
      <c r="F5" s="70" t="s">
        <v>255</v>
      </c>
    </row>
    <row r="6" spans="4:6" ht="15.75" thickBot="1" x14ac:dyDescent="0.3">
      <c r="D6" s="71" t="s">
        <v>256</v>
      </c>
      <c r="E6" s="72">
        <v>1</v>
      </c>
      <c r="F6" s="72">
        <v>1</v>
      </c>
    </row>
    <row r="7" spans="4:6" ht="15.75" thickBot="1" x14ac:dyDescent="0.3">
      <c r="D7" s="71" t="s">
        <v>127</v>
      </c>
      <c r="E7" s="72">
        <v>4</v>
      </c>
      <c r="F7" s="72">
        <v>2</v>
      </c>
    </row>
    <row r="8" spans="4:6" ht="15.75" thickBot="1" x14ac:dyDescent="0.3">
      <c r="D8" s="71" t="s">
        <v>125</v>
      </c>
      <c r="E8" s="72">
        <v>12</v>
      </c>
      <c r="F8" s="72">
        <v>3</v>
      </c>
    </row>
    <row r="9" spans="4:6" ht="15.75" thickBot="1" x14ac:dyDescent="0.3">
      <c r="D9" s="71" t="s">
        <v>126</v>
      </c>
      <c r="E9" s="72">
        <v>52</v>
      </c>
      <c r="F9" s="72">
        <v>5</v>
      </c>
    </row>
    <row r="10" spans="4:6" ht="15.75" thickBot="1" x14ac:dyDescent="0.3">
      <c r="D10" s="71" t="s">
        <v>117</v>
      </c>
      <c r="E10" s="72">
        <v>250</v>
      </c>
      <c r="F10" s="72">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3"/>
  <sheetViews>
    <sheetView workbookViewId="0">
      <selection activeCell="F13" sqref="F13"/>
    </sheetView>
  </sheetViews>
  <sheetFormatPr defaultRowHeight="15" x14ac:dyDescent="0.25"/>
  <sheetData>
    <row r="4" spans="5:11" x14ac:dyDescent="0.25">
      <c r="H4" s="1" t="s">
        <v>250</v>
      </c>
      <c r="I4" s="1"/>
    </row>
    <row r="5" spans="5:11" ht="15.75" thickBot="1" x14ac:dyDescent="0.3"/>
    <row r="6" spans="5:11" x14ac:dyDescent="0.25">
      <c r="E6" s="141"/>
      <c r="F6" s="142"/>
      <c r="G6" s="142"/>
      <c r="H6" s="142"/>
      <c r="I6" s="142"/>
      <c r="J6" s="142"/>
      <c r="K6" s="143"/>
    </row>
    <row r="7" spans="5:11" ht="23.25" x14ac:dyDescent="0.35">
      <c r="E7" s="144"/>
      <c r="F7" s="145"/>
      <c r="G7" s="145"/>
      <c r="H7" s="145"/>
      <c r="I7" s="145"/>
      <c r="J7" s="145"/>
      <c r="K7" s="146"/>
    </row>
    <row r="8" spans="5:11" ht="50.25" customHeight="1" x14ac:dyDescent="0.25">
      <c r="E8" s="147"/>
      <c r="F8" s="148" t="s">
        <v>402</v>
      </c>
      <c r="G8" s="149" t="s">
        <v>197</v>
      </c>
      <c r="H8" s="150" t="s">
        <v>251</v>
      </c>
      <c r="I8" s="151" t="s">
        <v>196</v>
      </c>
      <c r="J8" s="152" t="s">
        <v>195</v>
      </c>
      <c r="K8" s="153"/>
    </row>
    <row r="9" spans="5:11" ht="54.75" customHeight="1" x14ac:dyDescent="0.25">
      <c r="E9" s="154" t="s">
        <v>317</v>
      </c>
      <c r="F9" s="148" t="s">
        <v>403</v>
      </c>
      <c r="G9" s="149" t="s">
        <v>197</v>
      </c>
      <c r="H9" s="149" t="s">
        <v>122</v>
      </c>
      <c r="I9" s="150" t="s">
        <v>251</v>
      </c>
      <c r="J9" s="151" t="s">
        <v>196</v>
      </c>
      <c r="K9" s="153"/>
    </row>
    <row r="10" spans="5:11" ht="39.75" customHeight="1" x14ac:dyDescent="0.25">
      <c r="E10" s="147"/>
      <c r="F10" s="148" t="s">
        <v>404</v>
      </c>
      <c r="G10" s="149" t="s">
        <v>197</v>
      </c>
      <c r="H10" s="149" t="s">
        <v>122</v>
      </c>
      <c r="I10" s="149" t="s">
        <v>122</v>
      </c>
      <c r="J10" s="150" t="s">
        <v>405</v>
      </c>
      <c r="K10" s="153"/>
    </row>
    <row r="11" spans="5:11" x14ac:dyDescent="0.25">
      <c r="E11" s="147"/>
      <c r="F11" s="155"/>
      <c r="G11" s="156" t="s">
        <v>197</v>
      </c>
      <c r="H11" s="156" t="s">
        <v>251</v>
      </c>
      <c r="I11" s="156" t="s">
        <v>196</v>
      </c>
      <c r="J11" s="156" t="s">
        <v>406</v>
      </c>
      <c r="K11" s="153"/>
    </row>
    <row r="12" spans="5:11" ht="23.25" x14ac:dyDescent="0.35">
      <c r="E12" s="144"/>
      <c r="F12" s="157"/>
      <c r="G12" s="157"/>
      <c r="H12" s="157"/>
      <c r="I12" s="157"/>
      <c r="J12" s="157"/>
      <c r="K12" s="146"/>
    </row>
    <row r="13" spans="5:11" ht="15.75" thickBot="1" x14ac:dyDescent="0.3">
      <c r="E13" s="158"/>
      <c r="F13" s="159"/>
      <c r="G13" s="159"/>
      <c r="H13" s="385" t="s">
        <v>407</v>
      </c>
      <c r="I13" s="385"/>
      <c r="J13" s="159"/>
      <c r="K13" s="160"/>
    </row>
  </sheetData>
  <mergeCells count="1">
    <mergeCell ref="H13:I1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3"/>
  <sheetViews>
    <sheetView workbookViewId="0"/>
  </sheetViews>
  <sheetFormatPr defaultRowHeight="15" x14ac:dyDescent="0.25"/>
  <sheetData>
    <row r="4" spans="5:11" x14ac:dyDescent="0.25">
      <c r="H4" s="1" t="s">
        <v>250</v>
      </c>
      <c r="I4" s="1"/>
    </row>
    <row r="5" spans="5:11" ht="15.75" thickBot="1" x14ac:dyDescent="0.3"/>
    <row r="6" spans="5:11" x14ac:dyDescent="0.25">
      <c r="E6" s="141"/>
      <c r="F6" s="142"/>
      <c r="G6" s="142"/>
      <c r="H6" s="142"/>
      <c r="I6" s="142"/>
      <c r="J6" s="142"/>
      <c r="K6" s="143"/>
    </row>
    <row r="7" spans="5:11" ht="23.25" x14ac:dyDescent="0.35">
      <c r="E7" s="144"/>
      <c r="F7" s="145"/>
      <c r="G7" s="145"/>
      <c r="H7" s="145"/>
      <c r="I7" s="145"/>
      <c r="J7" s="145"/>
      <c r="K7" s="146"/>
    </row>
    <row r="8" spans="5:11" ht="42" customHeight="1" x14ac:dyDescent="0.25">
      <c r="E8" s="147"/>
      <c r="F8" s="148" t="s">
        <v>402</v>
      </c>
      <c r="G8" s="217" t="s">
        <v>197</v>
      </c>
      <c r="H8" s="218" t="s">
        <v>251</v>
      </c>
      <c r="I8" s="219" t="s">
        <v>196</v>
      </c>
      <c r="J8" s="220" t="s">
        <v>195</v>
      </c>
      <c r="K8" s="153"/>
    </row>
    <row r="9" spans="5:11" ht="40.5" customHeight="1" x14ac:dyDescent="0.25">
      <c r="E9" s="154" t="s">
        <v>317</v>
      </c>
      <c r="F9" s="148" t="s">
        <v>403</v>
      </c>
      <c r="G9" s="217" t="s">
        <v>197</v>
      </c>
      <c r="H9" s="217" t="s">
        <v>122</v>
      </c>
      <c r="I9" s="218" t="s">
        <v>251</v>
      </c>
      <c r="J9" s="219" t="s">
        <v>196</v>
      </c>
      <c r="K9" s="153"/>
    </row>
    <row r="10" spans="5:11" ht="49.5" customHeight="1" x14ac:dyDescent="0.25">
      <c r="E10" s="147"/>
      <c r="F10" s="148" t="s">
        <v>404</v>
      </c>
      <c r="G10" s="217" t="s">
        <v>197</v>
      </c>
      <c r="H10" s="217" t="s">
        <v>122</v>
      </c>
      <c r="I10" s="217" t="s">
        <v>122</v>
      </c>
      <c r="J10" s="218" t="s">
        <v>405</v>
      </c>
      <c r="K10" s="153"/>
    </row>
    <row r="11" spans="5:11" x14ac:dyDescent="0.25">
      <c r="E11" s="147"/>
      <c r="F11" s="221"/>
      <c r="G11" s="222" t="s">
        <v>197</v>
      </c>
      <c r="H11" s="222" t="s">
        <v>251</v>
      </c>
      <c r="I11" s="222" t="s">
        <v>196</v>
      </c>
      <c r="J11" s="222" t="s">
        <v>406</v>
      </c>
      <c r="K11" s="153"/>
    </row>
    <row r="12" spans="5:11" ht="23.25" x14ac:dyDescent="0.35">
      <c r="E12" s="144"/>
      <c r="F12" s="157"/>
      <c r="G12" s="157"/>
      <c r="H12" s="157"/>
      <c r="I12" s="157"/>
      <c r="J12" s="157"/>
      <c r="K12" s="146"/>
    </row>
    <row r="13" spans="5:11" ht="15.75" thickBot="1" x14ac:dyDescent="0.3">
      <c r="E13" s="158"/>
      <c r="F13" s="159"/>
      <c r="G13" s="159"/>
      <c r="H13" s="385" t="s">
        <v>407</v>
      </c>
      <c r="I13" s="385"/>
      <c r="J13" s="159"/>
      <c r="K13" s="160"/>
    </row>
  </sheetData>
  <mergeCells count="1">
    <mergeCell ref="H13:I13"/>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5" x14ac:dyDescent="0.25"/>
  <cols>
    <col min="1" max="1" width="94.85546875" customWidth="1"/>
    <col min="3" max="3" width="20.42578125" customWidth="1"/>
  </cols>
  <sheetData>
    <row r="1" spans="1:3" ht="30" x14ac:dyDescent="0.25">
      <c r="A1" s="252" t="s">
        <v>419</v>
      </c>
      <c r="B1" s="252" t="s">
        <v>567</v>
      </c>
      <c r="C1" s="252" t="s">
        <v>580</v>
      </c>
    </row>
    <row r="2" spans="1:3" ht="143.25" customHeight="1" x14ac:dyDescent="0.25">
      <c r="A2" s="270" t="s">
        <v>602</v>
      </c>
      <c r="B2" s="259" t="s">
        <v>568</v>
      </c>
      <c r="C2" s="260" t="s">
        <v>584</v>
      </c>
    </row>
    <row r="3" spans="1:3" ht="45" x14ac:dyDescent="0.25">
      <c r="A3" s="270" t="s">
        <v>603</v>
      </c>
      <c r="B3" s="259" t="s">
        <v>568</v>
      </c>
      <c r="C3" s="260" t="s">
        <v>586</v>
      </c>
    </row>
    <row r="4" spans="1:3" ht="90" x14ac:dyDescent="0.25">
      <c r="A4" s="2" t="s">
        <v>604</v>
      </c>
      <c r="B4" s="259" t="s">
        <v>568</v>
      </c>
      <c r="C4" s="260" t="s">
        <v>592</v>
      </c>
    </row>
    <row r="5" spans="1:3" ht="217.5" customHeight="1" x14ac:dyDescent="0.25">
      <c r="A5" s="2" t="s">
        <v>605</v>
      </c>
      <c r="B5" s="259" t="s">
        <v>568</v>
      </c>
      <c r="C5" s="260" t="s">
        <v>584</v>
      </c>
    </row>
    <row r="6" spans="1:3" ht="111" customHeight="1" x14ac:dyDescent="0.25">
      <c r="A6" s="2" t="s">
        <v>606</v>
      </c>
      <c r="B6" s="259" t="s">
        <v>568</v>
      </c>
      <c r="C6" s="260" t="s">
        <v>584</v>
      </c>
    </row>
    <row r="7" spans="1:3" ht="135" x14ac:dyDescent="0.25">
      <c r="A7" s="2" t="s">
        <v>607</v>
      </c>
      <c r="B7" s="259" t="s">
        <v>568</v>
      </c>
      <c r="C7" s="260" t="s">
        <v>584</v>
      </c>
    </row>
    <row r="8" spans="1:3" ht="165" x14ac:dyDescent="0.25">
      <c r="A8" s="2" t="s">
        <v>608</v>
      </c>
      <c r="B8" s="259" t="s">
        <v>568</v>
      </c>
      <c r="C8" s="271" t="s">
        <v>584</v>
      </c>
    </row>
    <row r="9" spans="1:3" x14ac:dyDescent="0.25">
      <c r="A9" s="253"/>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28"/>
  <sheetViews>
    <sheetView workbookViewId="0"/>
  </sheetViews>
  <sheetFormatPr defaultRowHeight="15" x14ac:dyDescent="0.25"/>
  <cols>
    <col min="1" max="1" width="3.140625" customWidth="1"/>
    <col min="3" max="3" width="13.42578125" customWidth="1"/>
    <col min="4" max="4" width="14.42578125" customWidth="1"/>
    <col min="5" max="5" width="3.140625" customWidth="1"/>
    <col min="6" max="6" width="16.5703125" customWidth="1"/>
    <col min="7" max="7" width="15.5703125" customWidth="1"/>
    <col min="8" max="8" width="16.5703125" customWidth="1"/>
    <col min="11" max="11" width="14.42578125" customWidth="1"/>
    <col min="12" max="12" width="11.5703125" customWidth="1"/>
    <col min="13" max="13" width="11" customWidth="1"/>
    <col min="14" max="14" width="11.42578125" customWidth="1"/>
  </cols>
  <sheetData>
    <row r="1" spans="2:8" ht="15.75" thickBot="1" x14ac:dyDescent="0.3"/>
    <row r="2" spans="2:8" ht="15.75" thickBot="1" x14ac:dyDescent="0.3">
      <c r="B2" s="386"/>
      <c r="C2" s="388" t="s">
        <v>131</v>
      </c>
      <c r="D2" s="389"/>
      <c r="E2" s="390"/>
      <c r="F2" s="391" t="s">
        <v>132</v>
      </c>
      <c r="G2" s="392"/>
      <c r="H2" s="393"/>
    </row>
    <row r="3" spans="2:8" ht="23.25" thickBot="1" x14ac:dyDescent="0.3">
      <c r="B3" s="387"/>
      <c r="C3" s="13" t="s">
        <v>133</v>
      </c>
      <c r="D3" s="13" t="s">
        <v>134</v>
      </c>
      <c r="E3" s="390"/>
      <c r="F3" s="394" t="s">
        <v>135</v>
      </c>
      <c r="G3" s="15" t="s">
        <v>136</v>
      </c>
      <c r="H3" s="394" t="s">
        <v>138</v>
      </c>
    </row>
    <row r="4" spans="2:8" ht="33.75" x14ac:dyDescent="0.25">
      <c r="B4" s="17" t="s">
        <v>131</v>
      </c>
      <c r="C4" s="397" t="s">
        <v>140</v>
      </c>
      <c r="D4" s="19" t="s">
        <v>141</v>
      </c>
      <c r="E4" s="399"/>
      <c r="F4" s="395"/>
      <c r="G4" s="15" t="s">
        <v>137</v>
      </c>
      <c r="H4" s="395"/>
    </row>
    <row r="5" spans="2:8" ht="15.75" thickBot="1" x14ac:dyDescent="0.3">
      <c r="B5" s="18" t="s">
        <v>139</v>
      </c>
      <c r="C5" s="398"/>
      <c r="D5" s="20" t="s">
        <v>142</v>
      </c>
      <c r="E5" s="399"/>
      <c r="F5" s="396"/>
      <c r="G5" s="16"/>
      <c r="H5" s="396"/>
    </row>
    <row r="6" spans="2:8" ht="15.75" thickBot="1" x14ac:dyDescent="0.3">
      <c r="B6" s="400" t="s">
        <v>143</v>
      </c>
      <c r="C6" s="21" t="s">
        <v>144</v>
      </c>
      <c r="D6" s="22" t="s">
        <v>144</v>
      </c>
      <c r="E6" s="23"/>
      <c r="F6" s="21" t="s">
        <v>145</v>
      </c>
      <c r="G6" s="21" t="s">
        <v>146</v>
      </c>
      <c r="H6" s="21" t="s">
        <v>147</v>
      </c>
    </row>
    <row r="7" spans="2:8" ht="15.75" thickBot="1" x14ac:dyDescent="0.3">
      <c r="B7" s="401"/>
      <c r="C7" s="21" t="s">
        <v>148</v>
      </c>
      <c r="D7" s="22" t="s">
        <v>148</v>
      </c>
      <c r="E7" s="23"/>
      <c r="F7" s="21" t="s">
        <v>149</v>
      </c>
      <c r="G7" s="21" t="s">
        <v>150</v>
      </c>
      <c r="H7" s="21" t="s">
        <v>151</v>
      </c>
    </row>
    <row r="8" spans="2:8" ht="23.25" customHeight="1" thickBot="1" x14ac:dyDescent="0.3">
      <c r="B8" s="401"/>
      <c r="C8" s="21" t="s">
        <v>152</v>
      </c>
      <c r="D8" s="22" t="s">
        <v>152</v>
      </c>
      <c r="E8" s="23"/>
      <c r="F8" s="21" t="s">
        <v>153</v>
      </c>
      <c r="G8" s="20" t="s">
        <v>154</v>
      </c>
      <c r="H8" s="21" t="s">
        <v>155</v>
      </c>
    </row>
    <row r="9" spans="2:8" ht="15.75" thickBot="1" x14ac:dyDescent="0.3">
      <c r="B9" s="403"/>
      <c r="C9" s="21" t="s">
        <v>156</v>
      </c>
      <c r="D9" s="22" t="s">
        <v>156</v>
      </c>
      <c r="E9" s="23"/>
      <c r="F9" s="21" t="s">
        <v>157</v>
      </c>
      <c r="G9" s="45" t="s">
        <v>158</v>
      </c>
      <c r="H9" s="21" t="s">
        <v>159</v>
      </c>
    </row>
    <row r="10" spans="2:8" ht="15.75" thickBot="1" x14ac:dyDescent="0.3">
      <c r="B10" s="404"/>
      <c r="C10" s="404"/>
      <c r="D10" s="404"/>
      <c r="E10" s="404"/>
      <c r="F10" s="404"/>
      <c r="G10" s="404"/>
      <c r="H10" s="404"/>
    </row>
    <row r="11" spans="2:8" ht="15.75" thickBot="1" x14ac:dyDescent="0.3">
      <c r="B11" s="386"/>
      <c r="C11" s="388" t="s">
        <v>131</v>
      </c>
      <c r="D11" s="389"/>
      <c r="E11" s="405"/>
      <c r="F11" s="391" t="s">
        <v>160</v>
      </c>
      <c r="G11" s="392"/>
      <c r="H11" s="392"/>
    </row>
    <row r="12" spans="2:8" ht="23.25" thickBot="1" x14ac:dyDescent="0.3">
      <c r="B12" s="387"/>
      <c r="C12" s="13" t="s">
        <v>133</v>
      </c>
      <c r="D12" s="14" t="s">
        <v>134</v>
      </c>
      <c r="E12" s="390"/>
      <c r="F12" s="25" t="s">
        <v>161</v>
      </c>
      <c r="G12" s="25" t="s">
        <v>162</v>
      </c>
      <c r="H12" s="25" t="s">
        <v>163</v>
      </c>
    </row>
    <row r="13" spans="2:8" ht="68.25" thickBot="1" x14ac:dyDescent="0.3">
      <c r="B13" s="400" t="s">
        <v>143</v>
      </c>
      <c r="C13" s="21" t="s">
        <v>144</v>
      </c>
      <c r="D13" s="22" t="s">
        <v>144</v>
      </c>
      <c r="E13" s="23"/>
      <c r="F13" s="26" t="s">
        <v>164</v>
      </c>
      <c r="G13" s="20" t="s">
        <v>165</v>
      </c>
      <c r="H13" s="20" t="s">
        <v>166</v>
      </c>
    </row>
    <row r="14" spans="2:8" ht="57" thickBot="1" x14ac:dyDescent="0.3">
      <c r="B14" s="401"/>
      <c r="C14" s="21" t="s">
        <v>148</v>
      </c>
      <c r="D14" s="22" t="s">
        <v>148</v>
      </c>
      <c r="E14" s="23"/>
      <c r="F14" s="26" t="s">
        <v>167</v>
      </c>
      <c r="G14" s="20" t="s">
        <v>168</v>
      </c>
      <c r="H14" s="20" t="s">
        <v>169</v>
      </c>
    </row>
    <row r="15" spans="2:8" ht="57" thickBot="1" x14ac:dyDescent="0.3">
      <c r="B15" s="401"/>
      <c r="C15" s="21" t="s">
        <v>152</v>
      </c>
      <c r="D15" s="22" t="s">
        <v>152</v>
      </c>
      <c r="E15" s="23"/>
      <c r="F15" s="26" t="s">
        <v>170</v>
      </c>
      <c r="G15" s="20" t="s">
        <v>171</v>
      </c>
      <c r="H15" s="20" t="s">
        <v>172</v>
      </c>
    </row>
    <row r="16" spans="2:8" ht="34.5" thickBot="1" x14ac:dyDescent="0.3">
      <c r="B16" s="402"/>
      <c r="C16" s="27" t="s">
        <v>156</v>
      </c>
      <c r="D16" s="28" t="s">
        <v>156</v>
      </c>
      <c r="E16" s="29"/>
      <c r="F16" s="30" t="s">
        <v>173</v>
      </c>
      <c r="G16" s="31" t="s">
        <v>174</v>
      </c>
      <c r="H16" s="26" t="s">
        <v>175</v>
      </c>
    </row>
    <row r="17" spans="2:8" ht="15.75" thickBot="1" x14ac:dyDescent="0.3">
      <c r="B17" s="36"/>
      <c r="C17" s="36"/>
      <c r="D17" s="36"/>
      <c r="E17" s="36"/>
      <c r="F17" s="36"/>
      <c r="G17" s="36"/>
      <c r="H17" s="36"/>
    </row>
    <row r="18" spans="2:8" ht="15.75" thickBot="1" x14ac:dyDescent="0.3">
      <c r="B18" s="406" t="s">
        <v>176</v>
      </c>
      <c r="C18" s="407"/>
      <c r="D18" s="407"/>
      <c r="E18" s="407"/>
      <c r="F18" s="407"/>
      <c r="G18" s="407"/>
      <c r="H18" s="408"/>
    </row>
    <row r="19" spans="2:8" ht="15.75" thickBot="1" x14ac:dyDescent="0.3">
      <c r="B19" s="12"/>
      <c r="C19" s="24"/>
      <c r="D19" s="24"/>
      <c r="E19" s="12"/>
      <c r="F19" s="12"/>
      <c r="G19" s="12"/>
      <c r="H19" s="12"/>
    </row>
    <row r="20" spans="2:8" ht="15.75" thickBot="1" x14ac:dyDescent="0.3">
      <c r="B20" s="386"/>
      <c r="C20" s="388" t="s">
        <v>131</v>
      </c>
      <c r="D20" s="389"/>
      <c r="E20" s="399"/>
      <c r="F20" s="391" t="s">
        <v>132</v>
      </c>
      <c r="G20" s="392"/>
      <c r="H20" s="393"/>
    </row>
    <row r="21" spans="2:8" ht="15.75" thickBot="1" x14ac:dyDescent="0.3">
      <c r="B21" s="387"/>
      <c r="C21" s="409" t="s">
        <v>177</v>
      </c>
      <c r="D21" s="410"/>
      <c r="E21" s="399"/>
      <c r="F21" s="394" t="s">
        <v>135</v>
      </c>
      <c r="G21" s="15" t="s">
        <v>136</v>
      </c>
      <c r="H21" s="394" t="s">
        <v>138</v>
      </c>
    </row>
    <row r="22" spans="2:8" ht="22.5" customHeight="1" x14ac:dyDescent="0.25">
      <c r="B22" s="32" t="s">
        <v>131</v>
      </c>
      <c r="C22" s="411" t="s">
        <v>178</v>
      </c>
      <c r="D22" s="412"/>
      <c r="E22" s="399"/>
      <c r="F22" s="395"/>
      <c r="G22" s="15" t="s">
        <v>137</v>
      </c>
      <c r="H22" s="395"/>
    </row>
    <row r="23" spans="2:8" ht="22.5" customHeight="1" thickBot="1" x14ac:dyDescent="0.3">
      <c r="B23" s="33" t="s">
        <v>139</v>
      </c>
      <c r="C23" s="413" t="s">
        <v>179</v>
      </c>
      <c r="D23" s="414"/>
      <c r="E23" s="399"/>
      <c r="F23" s="396"/>
      <c r="G23" s="16"/>
      <c r="H23" s="396"/>
    </row>
    <row r="24" spans="2:8" ht="15.75" thickBot="1" x14ac:dyDescent="0.3">
      <c r="B24" s="400" t="s">
        <v>143</v>
      </c>
      <c r="C24" s="415" t="s">
        <v>144</v>
      </c>
      <c r="D24" s="416"/>
      <c r="E24" s="34"/>
      <c r="F24" s="21" t="s">
        <v>180</v>
      </c>
      <c r="G24" s="21" t="s">
        <v>181</v>
      </c>
      <c r="H24" s="21" t="s">
        <v>182</v>
      </c>
    </row>
    <row r="25" spans="2:8" ht="15.75" thickBot="1" x14ac:dyDescent="0.3">
      <c r="B25" s="401"/>
      <c r="C25" s="415" t="s">
        <v>148</v>
      </c>
      <c r="D25" s="416"/>
      <c r="E25" s="34"/>
      <c r="F25" s="21" t="s">
        <v>183</v>
      </c>
      <c r="G25" s="21" t="s">
        <v>184</v>
      </c>
      <c r="H25" s="21" t="s">
        <v>185</v>
      </c>
    </row>
    <row r="26" spans="2:8" ht="15.75" thickBot="1" x14ac:dyDescent="0.3">
      <c r="B26" s="401"/>
      <c r="C26" s="415" t="s">
        <v>152</v>
      </c>
      <c r="D26" s="416"/>
      <c r="E26" s="34"/>
      <c r="F26" s="21" t="s">
        <v>186</v>
      </c>
      <c r="G26" s="20" t="s">
        <v>187</v>
      </c>
      <c r="H26" s="21" t="s">
        <v>188</v>
      </c>
    </row>
    <row r="27" spans="2:8" ht="15.75" thickBot="1" x14ac:dyDescent="0.3">
      <c r="B27" s="403"/>
      <c r="C27" s="415" t="s">
        <v>156</v>
      </c>
      <c r="D27" s="416"/>
      <c r="E27" s="34"/>
      <c r="F27" s="21" t="s">
        <v>189</v>
      </c>
      <c r="G27" s="21" t="s">
        <v>190</v>
      </c>
      <c r="H27" s="21" t="s">
        <v>191</v>
      </c>
    </row>
    <row r="28" spans="2:8" x14ac:dyDescent="0.25">
      <c r="B28" s="35"/>
    </row>
  </sheetData>
  <mergeCells count="31">
    <mergeCell ref="B24:B27"/>
    <mergeCell ref="C24:D24"/>
    <mergeCell ref="C25:D25"/>
    <mergeCell ref="C26:D26"/>
    <mergeCell ref="C27:D27"/>
    <mergeCell ref="B18:H18"/>
    <mergeCell ref="B20:B21"/>
    <mergeCell ref="C20:D20"/>
    <mergeCell ref="E20:E21"/>
    <mergeCell ref="F20:H20"/>
    <mergeCell ref="C21:D21"/>
    <mergeCell ref="F21:F23"/>
    <mergeCell ref="H21:H23"/>
    <mergeCell ref="C22:D22"/>
    <mergeCell ref="C23:D23"/>
    <mergeCell ref="E22:E23"/>
    <mergeCell ref="B13:B16"/>
    <mergeCell ref="B6:B9"/>
    <mergeCell ref="B10:H10"/>
    <mergeCell ref="B11:B12"/>
    <mergeCell ref="C11:D11"/>
    <mergeCell ref="E11:E12"/>
    <mergeCell ref="F11:H11"/>
    <mergeCell ref="B2:B3"/>
    <mergeCell ref="C2:D2"/>
    <mergeCell ref="E2:E3"/>
    <mergeCell ref="F2:H2"/>
    <mergeCell ref="F3:F5"/>
    <mergeCell ref="H3:H5"/>
    <mergeCell ref="C4:C5"/>
    <mergeCell ref="E4:E5"/>
  </mergeCells>
  <pageMargins left="0.7" right="0.7" top="0.75" bottom="0.75" header="0.3" footer="0.3"/>
  <pageSetup scale="98"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workbookViewId="0"/>
  </sheetViews>
  <sheetFormatPr defaultRowHeight="15" x14ac:dyDescent="0.25"/>
  <cols>
    <col min="2" max="2" width="13.42578125" customWidth="1"/>
    <col min="3" max="6" width="11.42578125" customWidth="1"/>
  </cols>
  <sheetData>
    <row r="2" spans="2:6" x14ac:dyDescent="0.25">
      <c r="C2" s="371" t="s">
        <v>244</v>
      </c>
      <c r="D2" s="371"/>
    </row>
    <row r="4" spans="2:6" ht="37.5" customHeight="1" thickBot="1" x14ac:dyDescent="0.3">
      <c r="B4" s="417"/>
      <c r="C4" s="418"/>
      <c r="D4" s="421" t="s">
        <v>242</v>
      </c>
      <c r="E4" s="422"/>
      <c r="F4" s="423"/>
    </row>
    <row r="5" spans="2:6" ht="21.75" customHeight="1" thickTop="1" thickBot="1" x14ac:dyDescent="0.3">
      <c r="B5" s="419"/>
      <c r="C5" s="420"/>
      <c r="D5" s="59" t="s">
        <v>118</v>
      </c>
      <c r="E5" s="60" t="s">
        <v>123</v>
      </c>
      <c r="F5" s="61" t="s">
        <v>124</v>
      </c>
    </row>
    <row r="6" spans="2:6" ht="21.75" customHeight="1" thickTop="1" thickBot="1" x14ac:dyDescent="0.3">
      <c r="B6" s="424" t="s">
        <v>243</v>
      </c>
      <c r="C6" s="60" t="s">
        <v>118</v>
      </c>
      <c r="D6" s="46" t="s">
        <v>118</v>
      </c>
      <c r="E6" s="46" t="s">
        <v>123</v>
      </c>
      <c r="F6" s="49" t="s">
        <v>124</v>
      </c>
    </row>
    <row r="7" spans="2:6" ht="21.75" customHeight="1" thickBot="1" x14ac:dyDescent="0.3">
      <c r="B7" s="425"/>
      <c r="C7" s="62" t="s">
        <v>123</v>
      </c>
      <c r="D7" s="47" t="s">
        <v>123</v>
      </c>
      <c r="E7" s="47" t="s">
        <v>123</v>
      </c>
      <c r="F7" s="50" t="s">
        <v>124</v>
      </c>
    </row>
    <row r="8" spans="2:6" ht="21.75" customHeight="1" x14ac:dyDescent="0.25">
      <c r="B8" s="426"/>
      <c r="C8" s="63" t="s">
        <v>124</v>
      </c>
      <c r="D8" s="48" t="s">
        <v>124</v>
      </c>
      <c r="E8" s="48" t="s">
        <v>124</v>
      </c>
      <c r="F8" s="51" t="s">
        <v>124</v>
      </c>
    </row>
  </sheetData>
  <mergeCells count="4">
    <mergeCell ref="B4:C5"/>
    <mergeCell ref="D4:F4"/>
    <mergeCell ref="B6:B8"/>
    <mergeCell ref="C2:D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workbookViewId="0"/>
  </sheetViews>
  <sheetFormatPr defaultColWidth="9.140625" defaultRowHeight="12.75" x14ac:dyDescent="0.25"/>
  <cols>
    <col min="1" max="1" width="84.85546875" style="6" customWidth="1"/>
    <col min="2" max="2" width="11.5703125" style="6" customWidth="1"/>
    <col min="3" max="3" width="17.85546875" style="6" customWidth="1"/>
    <col min="4" max="4" width="12.42578125" style="6" customWidth="1"/>
    <col min="5" max="5" width="14.140625" style="6" customWidth="1"/>
    <col min="6" max="6" width="12.140625" style="6" customWidth="1"/>
    <col min="7" max="7" width="11.5703125" style="6" customWidth="1"/>
    <col min="8" max="8" width="12" style="6" customWidth="1"/>
    <col min="9" max="9" width="9.140625" style="6"/>
    <col min="10" max="10" width="13.42578125" style="6" customWidth="1"/>
    <col min="11" max="11" width="10.85546875" style="6" customWidth="1"/>
    <col min="12" max="12" width="11.42578125" style="6" customWidth="1"/>
    <col min="13" max="13" width="10.85546875" style="6" customWidth="1"/>
    <col min="14" max="14" width="16.42578125" style="6" bestFit="1" customWidth="1"/>
    <col min="15" max="16384" width="9.140625" style="6"/>
  </cols>
  <sheetData>
    <row r="1" spans="1:14" ht="55.7" customHeight="1" thickBot="1" x14ac:dyDescent="0.3">
      <c r="A1" s="55" t="s">
        <v>101</v>
      </c>
      <c r="B1" s="4" t="s">
        <v>17</v>
      </c>
      <c r="C1" s="5" t="s">
        <v>18</v>
      </c>
      <c r="D1" s="4" t="s">
        <v>2</v>
      </c>
      <c r="E1" s="67" t="s">
        <v>10</v>
      </c>
      <c r="F1" s="5" t="s">
        <v>9</v>
      </c>
      <c r="G1" s="4" t="s">
        <v>19</v>
      </c>
      <c r="H1" s="4" t="s">
        <v>20</v>
      </c>
      <c r="I1" s="5" t="s">
        <v>21</v>
      </c>
      <c r="J1" s="4" t="s">
        <v>13</v>
      </c>
      <c r="K1" s="4" t="s">
        <v>99</v>
      </c>
      <c r="L1" s="4" t="s">
        <v>100</v>
      </c>
      <c r="M1" s="38" t="s">
        <v>222</v>
      </c>
      <c r="N1" s="37" t="s">
        <v>229</v>
      </c>
    </row>
    <row r="2" spans="1:14" ht="14.25" customHeight="1" x14ac:dyDescent="0.25">
      <c r="A2" s="56" t="s">
        <v>22</v>
      </c>
      <c r="B2" s="52" t="s">
        <v>195</v>
      </c>
      <c r="C2" s="43" t="s">
        <v>193</v>
      </c>
      <c r="D2" s="65" t="s">
        <v>406</v>
      </c>
      <c r="E2" s="42" t="s">
        <v>198</v>
      </c>
      <c r="F2" s="40" t="s">
        <v>116</v>
      </c>
      <c r="G2" s="8" t="s">
        <v>118</v>
      </c>
      <c r="H2" s="8" t="s">
        <v>118</v>
      </c>
      <c r="I2" s="7" t="s">
        <v>118</v>
      </c>
      <c r="J2" s="42" t="s">
        <v>117</v>
      </c>
      <c r="K2" s="9" t="s">
        <v>406</v>
      </c>
      <c r="L2" s="8" t="s">
        <v>129</v>
      </c>
      <c r="M2" s="39" t="s">
        <v>455</v>
      </c>
      <c r="N2" s="8" t="s">
        <v>117</v>
      </c>
    </row>
    <row r="3" spans="1:14" ht="14.25" customHeight="1" thickBot="1" x14ac:dyDescent="0.3">
      <c r="A3" s="57" t="s">
        <v>23</v>
      </c>
      <c r="B3" s="53" t="s">
        <v>196</v>
      </c>
      <c r="C3" s="44" t="s">
        <v>454</v>
      </c>
      <c r="D3" s="66" t="s">
        <v>418</v>
      </c>
      <c r="E3" s="8" t="s">
        <v>114</v>
      </c>
      <c r="F3" s="64" t="s">
        <v>115</v>
      </c>
      <c r="G3" s="8" t="s">
        <v>123</v>
      </c>
      <c r="H3" s="8" t="s">
        <v>123</v>
      </c>
      <c r="I3" s="7" t="s">
        <v>123</v>
      </c>
      <c r="J3" s="8" t="s">
        <v>126</v>
      </c>
      <c r="K3" s="9" t="s">
        <v>418</v>
      </c>
      <c r="L3" s="10" t="s">
        <v>130</v>
      </c>
      <c r="M3" s="11" t="s">
        <v>456</v>
      </c>
      <c r="N3" s="8" t="s">
        <v>126</v>
      </c>
    </row>
    <row r="4" spans="1:14" ht="16.5" customHeight="1" thickBot="1" x14ac:dyDescent="0.3">
      <c r="A4" s="57" t="s">
        <v>24</v>
      </c>
      <c r="B4" s="53" t="s">
        <v>251</v>
      </c>
      <c r="C4" s="41" t="s">
        <v>192</v>
      </c>
      <c r="D4" s="66" t="s">
        <v>251</v>
      </c>
      <c r="E4" s="10"/>
      <c r="G4" s="10" t="s">
        <v>124</v>
      </c>
      <c r="H4" s="10" t="s">
        <v>124</v>
      </c>
      <c r="I4" s="11" t="s">
        <v>124</v>
      </c>
      <c r="J4" s="8" t="s">
        <v>125</v>
      </c>
      <c r="K4" s="9" t="s">
        <v>251</v>
      </c>
      <c r="L4" s="6" t="s">
        <v>220</v>
      </c>
      <c r="N4" s="8" t="s">
        <v>125</v>
      </c>
    </row>
    <row r="5" spans="1:14" ht="14.25" customHeight="1" thickBot="1" x14ac:dyDescent="0.3">
      <c r="A5" s="57" t="s">
        <v>25</v>
      </c>
      <c r="B5" s="54" t="s">
        <v>197</v>
      </c>
      <c r="D5" s="10" t="s">
        <v>122</v>
      </c>
      <c r="J5" s="8" t="s">
        <v>127</v>
      </c>
      <c r="K5" s="10" t="s">
        <v>122</v>
      </c>
      <c r="N5" s="8" t="s">
        <v>127</v>
      </c>
    </row>
    <row r="6" spans="1:14" ht="14.25" customHeight="1" thickBot="1" x14ac:dyDescent="0.3">
      <c r="A6" s="57" t="s">
        <v>26</v>
      </c>
      <c r="J6" s="10" t="s">
        <v>128</v>
      </c>
      <c r="N6" s="8" t="s">
        <v>128</v>
      </c>
    </row>
    <row r="7" spans="1:14" ht="15.75" thickBot="1" x14ac:dyDescent="0.3">
      <c r="A7" s="56" t="s">
        <v>27</v>
      </c>
      <c r="J7" s="40" t="s">
        <v>192</v>
      </c>
      <c r="N7" s="10" t="s">
        <v>457</v>
      </c>
    </row>
    <row r="8" spans="1:14" ht="15" x14ac:dyDescent="0.25">
      <c r="A8" s="57" t="s">
        <v>28</v>
      </c>
    </row>
    <row r="9" spans="1:14" ht="15" x14ac:dyDescent="0.25">
      <c r="A9" s="57" t="s">
        <v>29</v>
      </c>
    </row>
    <row r="10" spans="1:14" ht="15" x14ac:dyDescent="0.25">
      <c r="A10" s="56" t="s">
        <v>30</v>
      </c>
    </row>
    <row r="11" spans="1:14" ht="15" x14ac:dyDescent="0.25">
      <c r="A11" s="56" t="s">
        <v>31</v>
      </c>
    </row>
    <row r="12" spans="1:14" ht="15" x14ac:dyDescent="0.25">
      <c r="A12" s="56" t="s">
        <v>32</v>
      </c>
    </row>
    <row r="13" spans="1:14" ht="15" x14ac:dyDescent="0.25">
      <c r="A13" s="56" t="s">
        <v>33</v>
      </c>
    </row>
    <row r="14" spans="1:14" ht="15" x14ac:dyDescent="0.25">
      <c r="A14" s="56" t="s">
        <v>34</v>
      </c>
    </row>
    <row r="15" spans="1:14" ht="15" x14ac:dyDescent="0.25">
      <c r="A15" s="56" t="s">
        <v>35</v>
      </c>
    </row>
    <row r="16" spans="1:14" ht="15" x14ac:dyDescent="0.25">
      <c r="A16" s="56" t="s">
        <v>36</v>
      </c>
    </row>
    <row r="17" spans="1:1" ht="15" x14ac:dyDescent="0.25">
      <c r="A17" s="56" t="s">
        <v>37</v>
      </c>
    </row>
    <row r="18" spans="1:1" ht="15" x14ac:dyDescent="0.25">
      <c r="A18" s="56" t="s">
        <v>38</v>
      </c>
    </row>
    <row r="19" spans="1:1" ht="15" x14ac:dyDescent="0.25">
      <c r="A19" s="56" t="s">
        <v>39</v>
      </c>
    </row>
    <row r="20" spans="1:1" ht="15" x14ac:dyDescent="0.25">
      <c r="A20" s="56" t="s">
        <v>40</v>
      </c>
    </row>
    <row r="21" spans="1:1" ht="15" x14ac:dyDescent="0.25">
      <c r="A21" s="56" t="s">
        <v>41</v>
      </c>
    </row>
    <row r="22" spans="1:1" ht="15" x14ac:dyDescent="0.25">
      <c r="A22" s="56" t="s">
        <v>42</v>
      </c>
    </row>
    <row r="23" spans="1:1" ht="15" x14ac:dyDescent="0.25">
      <c r="A23" s="56" t="s">
        <v>43</v>
      </c>
    </row>
    <row r="24" spans="1:1" ht="15" x14ac:dyDescent="0.25">
      <c r="A24" s="56" t="s">
        <v>44</v>
      </c>
    </row>
    <row r="25" spans="1:1" ht="15" x14ac:dyDescent="0.25">
      <c r="A25" s="56" t="s">
        <v>45</v>
      </c>
    </row>
    <row r="26" spans="1:1" ht="15" x14ac:dyDescent="0.25">
      <c r="A26" s="56" t="s">
        <v>46</v>
      </c>
    </row>
    <row r="27" spans="1:1" ht="15" x14ac:dyDescent="0.25">
      <c r="A27" s="56" t="s">
        <v>47</v>
      </c>
    </row>
    <row r="28" spans="1:1" ht="15" x14ac:dyDescent="0.25">
      <c r="A28" s="56" t="s">
        <v>48</v>
      </c>
    </row>
    <row r="29" spans="1:1" ht="15" x14ac:dyDescent="0.25">
      <c r="A29" s="56" t="s">
        <v>49</v>
      </c>
    </row>
    <row r="30" spans="1:1" ht="15" x14ac:dyDescent="0.25">
      <c r="A30" s="56" t="s">
        <v>50</v>
      </c>
    </row>
    <row r="31" spans="1:1" ht="15" x14ac:dyDescent="0.25">
      <c r="A31" s="56" t="s">
        <v>51</v>
      </c>
    </row>
    <row r="32" spans="1:1" ht="15" x14ac:dyDescent="0.25">
      <c r="A32" s="56" t="s">
        <v>52</v>
      </c>
    </row>
    <row r="33" spans="1:1" ht="15" x14ac:dyDescent="0.25">
      <c r="A33" s="56" t="s">
        <v>53</v>
      </c>
    </row>
    <row r="34" spans="1:1" ht="15" x14ac:dyDescent="0.25">
      <c r="A34" s="56" t="s">
        <v>54</v>
      </c>
    </row>
    <row r="35" spans="1:1" ht="15" x14ac:dyDescent="0.25">
      <c r="A35" s="56" t="s">
        <v>55</v>
      </c>
    </row>
    <row r="36" spans="1:1" ht="15" x14ac:dyDescent="0.25">
      <c r="A36" s="56" t="s">
        <v>56</v>
      </c>
    </row>
    <row r="37" spans="1:1" ht="15" x14ac:dyDescent="0.25">
      <c r="A37" s="56" t="s">
        <v>57</v>
      </c>
    </row>
    <row r="38" spans="1:1" ht="15" x14ac:dyDescent="0.25">
      <c r="A38" s="56" t="s">
        <v>58</v>
      </c>
    </row>
    <row r="39" spans="1:1" ht="15" x14ac:dyDescent="0.25">
      <c r="A39" s="56" t="s">
        <v>59</v>
      </c>
    </row>
    <row r="40" spans="1:1" ht="15" x14ac:dyDescent="0.25">
      <c r="A40" s="56" t="s">
        <v>60</v>
      </c>
    </row>
    <row r="41" spans="1:1" ht="15" x14ac:dyDescent="0.25">
      <c r="A41" s="56" t="s">
        <v>61</v>
      </c>
    </row>
    <row r="42" spans="1:1" ht="15" x14ac:dyDescent="0.25">
      <c r="A42" s="56" t="s">
        <v>62</v>
      </c>
    </row>
    <row r="43" spans="1:1" ht="15" x14ac:dyDescent="0.25">
      <c r="A43" s="56" t="s">
        <v>63</v>
      </c>
    </row>
    <row r="44" spans="1:1" ht="15" x14ac:dyDescent="0.25">
      <c r="A44" s="56" t="s">
        <v>64</v>
      </c>
    </row>
    <row r="45" spans="1:1" ht="15" x14ac:dyDescent="0.25">
      <c r="A45" s="56" t="s">
        <v>65</v>
      </c>
    </row>
    <row r="46" spans="1:1" ht="15" x14ac:dyDescent="0.25">
      <c r="A46" s="56" t="s">
        <v>66</v>
      </c>
    </row>
    <row r="47" spans="1:1" ht="15" x14ac:dyDescent="0.25">
      <c r="A47" s="56" t="s">
        <v>67</v>
      </c>
    </row>
    <row r="48" spans="1:1" ht="15" x14ac:dyDescent="0.25">
      <c r="A48" s="56" t="s">
        <v>68</v>
      </c>
    </row>
    <row r="49" spans="1:1" ht="15" x14ac:dyDescent="0.25">
      <c r="A49" s="56" t="s">
        <v>69</v>
      </c>
    </row>
    <row r="50" spans="1:1" ht="15" x14ac:dyDescent="0.25">
      <c r="A50" s="56" t="s">
        <v>70</v>
      </c>
    </row>
    <row r="51" spans="1:1" ht="15" x14ac:dyDescent="0.25">
      <c r="A51" s="56" t="s">
        <v>202</v>
      </c>
    </row>
    <row r="52" spans="1:1" ht="15" x14ac:dyDescent="0.25">
      <c r="A52" s="56" t="s">
        <v>71</v>
      </c>
    </row>
    <row r="53" spans="1:1" ht="15" x14ac:dyDescent="0.25">
      <c r="A53" s="56" t="s">
        <v>72</v>
      </c>
    </row>
    <row r="54" spans="1:1" ht="15" x14ac:dyDescent="0.25">
      <c r="A54" s="56" t="s">
        <v>73</v>
      </c>
    </row>
    <row r="55" spans="1:1" ht="15" x14ac:dyDescent="0.25">
      <c r="A55" s="56" t="s">
        <v>74</v>
      </c>
    </row>
    <row r="56" spans="1:1" ht="15" x14ac:dyDescent="0.25">
      <c r="A56" s="56" t="s">
        <v>75</v>
      </c>
    </row>
    <row r="57" spans="1:1" ht="15" x14ac:dyDescent="0.25">
      <c r="A57" s="56" t="s">
        <v>76</v>
      </c>
    </row>
    <row r="58" spans="1:1" ht="15" x14ac:dyDescent="0.25">
      <c r="A58" s="56" t="s">
        <v>203</v>
      </c>
    </row>
    <row r="59" spans="1:1" ht="15" x14ac:dyDescent="0.25">
      <c r="A59" s="56" t="s">
        <v>241</v>
      </c>
    </row>
    <row r="60" spans="1:1" ht="15" x14ac:dyDescent="0.25">
      <c r="A60" s="56" t="s">
        <v>204</v>
      </c>
    </row>
    <row r="61" spans="1:1" ht="15" x14ac:dyDescent="0.25">
      <c r="A61" s="56" t="s">
        <v>205</v>
      </c>
    </row>
    <row r="62" spans="1:1" ht="15" x14ac:dyDescent="0.25">
      <c r="A62" s="56" t="s">
        <v>206</v>
      </c>
    </row>
    <row r="63" spans="1:1" ht="15" x14ac:dyDescent="0.25">
      <c r="A63" s="56" t="s">
        <v>207</v>
      </c>
    </row>
    <row r="64" spans="1:1" ht="15" x14ac:dyDescent="0.25">
      <c r="A64" s="56" t="s">
        <v>77</v>
      </c>
    </row>
    <row r="65" spans="1:1" ht="15" x14ac:dyDescent="0.25">
      <c r="A65" s="56" t="s">
        <v>208</v>
      </c>
    </row>
    <row r="66" spans="1:1" ht="15" x14ac:dyDescent="0.25">
      <c r="A66" s="56" t="s">
        <v>209</v>
      </c>
    </row>
    <row r="67" spans="1:1" ht="15" x14ac:dyDescent="0.25">
      <c r="A67" s="56" t="s">
        <v>210</v>
      </c>
    </row>
    <row r="68" spans="1:1" ht="15" x14ac:dyDescent="0.25">
      <c r="A68" s="56" t="s">
        <v>211</v>
      </c>
    </row>
    <row r="69" spans="1:1" ht="15" x14ac:dyDescent="0.25">
      <c r="A69" s="56" t="s">
        <v>78</v>
      </c>
    </row>
    <row r="70" spans="1:1" ht="15" x14ac:dyDescent="0.25">
      <c r="A70" s="56" t="s">
        <v>79</v>
      </c>
    </row>
    <row r="71" spans="1:1" ht="15" x14ac:dyDescent="0.25">
      <c r="A71" s="56" t="s">
        <v>80</v>
      </c>
    </row>
    <row r="72" spans="1:1" ht="15" x14ac:dyDescent="0.25">
      <c r="A72" s="56" t="s">
        <v>81</v>
      </c>
    </row>
    <row r="73" spans="1:1" ht="15" x14ac:dyDescent="0.25">
      <c r="A73" s="56" t="s">
        <v>82</v>
      </c>
    </row>
    <row r="74" spans="1:1" ht="15" x14ac:dyDescent="0.25">
      <c r="A74" s="56" t="s">
        <v>83</v>
      </c>
    </row>
    <row r="75" spans="1:1" ht="15" x14ac:dyDescent="0.25">
      <c r="A75" s="56" t="s">
        <v>84</v>
      </c>
    </row>
    <row r="76" spans="1:1" ht="15" x14ac:dyDescent="0.25">
      <c r="A76" s="56" t="s">
        <v>85</v>
      </c>
    </row>
    <row r="77" spans="1:1" ht="15" x14ac:dyDescent="0.25">
      <c r="A77" s="56" t="s">
        <v>212</v>
      </c>
    </row>
    <row r="78" spans="1:1" ht="15" x14ac:dyDescent="0.25">
      <c r="A78" s="56" t="s">
        <v>86</v>
      </c>
    </row>
    <row r="79" spans="1:1" ht="15" x14ac:dyDescent="0.25">
      <c r="A79" s="56" t="s">
        <v>213</v>
      </c>
    </row>
    <row r="80" spans="1:1" ht="15" x14ac:dyDescent="0.25">
      <c r="A80" s="56" t="s">
        <v>214</v>
      </c>
    </row>
    <row r="81" spans="1:1" ht="15" x14ac:dyDescent="0.25">
      <c r="A81" s="56" t="s">
        <v>87</v>
      </c>
    </row>
    <row r="82" spans="1:1" ht="15" x14ac:dyDescent="0.25">
      <c r="A82" s="56" t="s">
        <v>215</v>
      </c>
    </row>
    <row r="83" spans="1:1" ht="15" x14ac:dyDescent="0.25">
      <c r="A83" s="56" t="s">
        <v>88</v>
      </c>
    </row>
    <row r="84" spans="1:1" ht="15" x14ac:dyDescent="0.25">
      <c r="A84" s="56" t="s">
        <v>89</v>
      </c>
    </row>
    <row r="85" spans="1:1" ht="15" x14ac:dyDescent="0.25">
      <c r="A85" s="56" t="s">
        <v>90</v>
      </c>
    </row>
    <row r="86" spans="1:1" ht="15" x14ac:dyDescent="0.25">
      <c r="A86" s="56" t="s">
        <v>246</v>
      </c>
    </row>
    <row r="87" spans="1:1" ht="15" x14ac:dyDescent="0.25">
      <c r="A87" s="56" t="s">
        <v>91</v>
      </c>
    </row>
    <row r="88" spans="1:1" ht="15" x14ac:dyDescent="0.25">
      <c r="A88" s="56" t="s">
        <v>92</v>
      </c>
    </row>
    <row r="89" spans="1:1" ht="15" x14ac:dyDescent="0.25">
      <c r="A89" s="56" t="s">
        <v>216</v>
      </c>
    </row>
    <row r="90" spans="1:1" ht="15" x14ac:dyDescent="0.25">
      <c r="A90" s="56" t="s">
        <v>217</v>
      </c>
    </row>
    <row r="91" spans="1:1" ht="15" x14ac:dyDescent="0.25">
      <c r="A91" s="56" t="s">
        <v>218</v>
      </c>
    </row>
    <row r="92" spans="1:1" ht="15" x14ac:dyDescent="0.25">
      <c r="A92" s="58" t="s">
        <v>93</v>
      </c>
    </row>
    <row r="93" spans="1:1" ht="15" x14ac:dyDescent="0.25">
      <c r="A93" s="56" t="s">
        <v>94</v>
      </c>
    </row>
    <row r="94" spans="1:1" ht="15" x14ac:dyDescent="0.25">
      <c r="A94" s="56" t="s">
        <v>95</v>
      </c>
    </row>
    <row r="95" spans="1:1" ht="15" x14ac:dyDescent="0.25">
      <c r="A95" s="56" t="s">
        <v>96</v>
      </c>
    </row>
    <row r="96" spans="1:1" ht="15" x14ac:dyDescent="0.25">
      <c r="A96" s="56" t="s">
        <v>97</v>
      </c>
    </row>
  </sheetData>
  <pageMargins left="0.7" right="0.7" top="0.25" bottom="0.25" header="0.3" footer="0.3"/>
  <pageSetup scale="5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Change2022</vt:lpstr>
      <vt:lpstr>2022-2021</vt:lpstr>
      <vt:lpstr>xAggregate</vt:lpstr>
      <vt:lpstr>x2020-2021 (2)</vt:lpstr>
      <vt:lpstr>Change2021</vt:lpstr>
      <vt:lpstr>Change2020</vt:lpstr>
      <vt:lpstr>Policy</vt:lpstr>
      <vt:lpstr>Inherent Risk Rating</vt:lpstr>
      <vt:lpstr>Testing Frequency</vt:lpstr>
      <vt:lpstr>Residual Risk Rating</vt:lpstr>
      <vt:lpstr>Formula</vt:lpstr>
      <vt:lpstr>Procedure</vt:lpstr>
      <vt:lpstr>Impact &amp; Likelihood Matrix</vt:lpstr>
      <vt:lpstr>Control Rating</vt:lpstr>
      <vt:lpstr>Lists for Data Validation</vt:lpstr>
      <vt:lpstr>'Lists for Data Validation'!Print_Area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Sellinger</dc:creator>
  <cp:lastModifiedBy>Hoang Vinh Nguyen</cp:lastModifiedBy>
  <cp:lastPrinted>2021-07-23T13:20:58Z</cp:lastPrinted>
  <dcterms:created xsi:type="dcterms:W3CDTF">2019-10-02T22:02:23Z</dcterms:created>
  <dcterms:modified xsi:type="dcterms:W3CDTF">2022-03-22T13:52:18Z</dcterms:modified>
</cp:coreProperties>
</file>