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C:\Users\hnguyen\Documents\01\2022 aRCSA\IT Infrastructure\01 Matrix\"/>
    </mc:Choice>
  </mc:AlternateContent>
  <bookViews>
    <workbookView xWindow="0" yWindow="0" windowWidth="19200" windowHeight="8300"/>
  </bookViews>
  <sheets>
    <sheet name="IF2022" sheetId="55" r:id="rId1"/>
    <sheet name="Aggregate" sheetId="56" r:id="rId2"/>
    <sheet name="IF2021" sheetId="30" r:id="rId3"/>
    <sheet name="ReqNAC2022" sheetId="57" r:id="rId4"/>
    <sheet name="Agg2021" sheetId="54" state="hidden" r:id="rId5"/>
    <sheet name="Result2020-21" sheetId="51" state="hidden" r:id="rId6"/>
    <sheet name="IF2020" sheetId="53" state="hidden" r:id="rId7"/>
    <sheet name="Lists for Data Validation" sheetId="5" state="hidden" r:id="rId8"/>
    <sheet name="Testing Frequency" sheetId="18" state="hidden" r:id="rId9"/>
    <sheet name="Residual Risk Rating" sheetId="16" state="hidden" r:id="rId10"/>
    <sheet name="Impact &amp; Likelihood Matrix" sheetId="3" state="hidden" r:id="rId11"/>
    <sheet name="Control Rating" sheetId="10" state="hidden" r:id="rId12"/>
  </sheets>
  <externalReferences>
    <externalReference r:id="rId13"/>
    <externalReference r:id="rId14"/>
  </externalReferences>
  <definedNames>
    <definedName name="_xlnm._FilterDatabase" localSheetId="2" hidden="1">'IF2021'!$A$1:$AG$19</definedName>
    <definedName name="_xlnm._FilterDatabase" localSheetId="0" hidden="1">'IF2022'!$A$1:$AM$14</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7">'Lists for Data Validation'!$A$1:$A$96</definedName>
    <definedName name="TextRefCopyRangeCount" hidden="1">3</definedName>
    <definedName name="Z_394CA11D_8E14_43D7_B0A6_119D480FECAC_.wvu.Cols" localSheetId="1" hidden="1">Aggregate!$K:$K</definedName>
    <definedName name="Z_394CA11D_8E14_43D7_B0A6_119D480FECAC_.wvu.Cols" localSheetId="5" hidden="1">'Result2020-21'!$K:$K</definedName>
    <definedName name="Z_394CA11D_8E14_43D7_B0A6_119D480FECAC_.wvu.FilterData" localSheetId="2" hidden="1">'IF2021'!$A$1:$AG$19</definedName>
    <definedName name="Z_394CA11D_8E14_43D7_B0A6_119D480FECAC_.wvu.FilterData" localSheetId="0" hidden="1">'IF2022'!$A$1:$AM$14</definedName>
    <definedName name="Z_394CA11D_8E14_43D7_B0A6_119D480FECAC_.wvu.PrintArea" localSheetId="7" hidden="1">'Lists for Data Validation'!$A$1:$A$96</definedName>
  </definedNames>
  <calcPr calcId="162913"/>
  <customWorkbookViews>
    <customWorkbookView name="All Sheets" guid="{394CA11D-8E14-43D7-B0A6-119D480FECAC}" maximized="1" xWindow="-8" yWindow="-8" windowWidth="1936" windowHeight="1056" tabRatio="832" activeSheetId="53"/>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56" l="1"/>
  <c r="J26" i="56"/>
  <c r="I26" i="56"/>
  <c r="H26" i="56"/>
  <c r="N26" i="56" s="1"/>
  <c r="O26" i="56" s="1"/>
  <c r="G26" i="56"/>
  <c r="F26" i="56"/>
  <c r="E26" i="56"/>
  <c r="M26" i="56" s="1"/>
  <c r="D26" i="56"/>
  <c r="C26" i="56"/>
  <c r="B26" i="56"/>
  <c r="A26" i="56"/>
  <c r="M25" i="56"/>
  <c r="K25" i="56"/>
  <c r="J25" i="56"/>
  <c r="I25" i="56"/>
  <c r="H25" i="56"/>
  <c r="N25" i="56" s="1"/>
  <c r="O25" i="56" s="1"/>
  <c r="P25" i="56" s="1"/>
  <c r="G25" i="56"/>
  <c r="F25" i="56"/>
  <c r="E25" i="56"/>
  <c r="D25" i="56"/>
  <c r="C25" i="56"/>
  <c r="B25" i="56"/>
  <c r="A25" i="56"/>
  <c r="K24" i="56"/>
  <c r="J24" i="56"/>
  <c r="I24" i="56"/>
  <c r="H24" i="56"/>
  <c r="N24" i="56" s="1"/>
  <c r="O24" i="56" s="1"/>
  <c r="G24" i="56"/>
  <c r="F24" i="56"/>
  <c r="E24" i="56"/>
  <c r="M24" i="56" s="1"/>
  <c r="D24" i="56"/>
  <c r="C24" i="56"/>
  <c r="B24" i="56"/>
  <c r="A24" i="56"/>
  <c r="K23" i="56"/>
  <c r="J23" i="56"/>
  <c r="I23" i="56"/>
  <c r="H23" i="56"/>
  <c r="G23" i="56"/>
  <c r="F23" i="56"/>
  <c r="E23" i="56"/>
  <c r="M23" i="56" s="1"/>
  <c r="N23" i="56" s="1"/>
  <c r="O23" i="56" s="1"/>
  <c r="P23" i="56" s="1"/>
  <c r="D23" i="56"/>
  <c r="C23" i="56"/>
  <c r="B23" i="56"/>
  <c r="A23" i="56"/>
  <c r="P26" i="56" l="1"/>
  <c r="P24" i="56"/>
  <c r="K22" i="56" l="1"/>
  <c r="J22" i="56"/>
  <c r="I22" i="56"/>
  <c r="H22" i="56"/>
  <c r="G22" i="56"/>
  <c r="F22" i="56"/>
  <c r="E22" i="56"/>
  <c r="M22" i="56" s="1"/>
  <c r="D22" i="56"/>
  <c r="C22" i="56"/>
  <c r="B22" i="56"/>
  <c r="A22" i="56"/>
  <c r="K21" i="56"/>
  <c r="J21" i="56"/>
  <c r="I21" i="56"/>
  <c r="H21" i="56"/>
  <c r="N21" i="56" s="1"/>
  <c r="G21" i="56"/>
  <c r="F21" i="56"/>
  <c r="E21" i="56"/>
  <c r="M21" i="56" s="1"/>
  <c r="D21" i="56"/>
  <c r="C21" i="56"/>
  <c r="B21" i="56"/>
  <c r="A21" i="56"/>
  <c r="K20" i="56"/>
  <c r="J20" i="56"/>
  <c r="I20" i="56"/>
  <c r="H20" i="56"/>
  <c r="G20" i="56"/>
  <c r="F20" i="56"/>
  <c r="E20" i="56"/>
  <c r="M20" i="56" s="1"/>
  <c r="D20" i="56"/>
  <c r="C20" i="56"/>
  <c r="B20" i="56"/>
  <c r="A20" i="56"/>
  <c r="K19" i="56"/>
  <c r="J19" i="56"/>
  <c r="I19" i="56"/>
  <c r="H19" i="56"/>
  <c r="G19" i="56"/>
  <c r="F19" i="56"/>
  <c r="E19" i="56"/>
  <c r="M19" i="56" s="1"/>
  <c r="D19" i="56"/>
  <c r="C19" i="56"/>
  <c r="B19" i="56"/>
  <c r="A19" i="56"/>
  <c r="M18" i="56"/>
  <c r="K18" i="56"/>
  <c r="J18" i="56"/>
  <c r="I18" i="56"/>
  <c r="H18" i="56"/>
  <c r="G18" i="56"/>
  <c r="F18" i="56"/>
  <c r="E18" i="56"/>
  <c r="D18" i="56"/>
  <c r="C18" i="56"/>
  <c r="B18" i="56"/>
  <c r="A18" i="56"/>
  <c r="K17" i="56"/>
  <c r="J17" i="56"/>
  <c r="I17" i="56"/>
  <c r="H17" i="56"/>
  <c r="G17" i="56"/>
  <c r="F17" i="56"/>
  <c r="E17" i="56"/>
  <c r="M17" i="56" s="1"/>
  <c r="D17" i="56"/>
  <c r="C17" i="56"/>
  <c r="B17" i="56"/>
  <c r="A17" i="56"/>
  <c r="N22" i="56" l="1"/>
  <c r="O22" i="56" s="1"/>
  <c r="P22" i="56" s="1"/>
  <c r="N19" i="56"/>
  <c r="N17" i="56"/>
  <c r="O17" i="56" s="1"/>
  <c r="P17" i="56" s="1"/>
  <c r="N20" i="56"/>
  <c r="O20" i="56" s="1"/>
  <c r="P20" i="56" s="1"/>
  <c r="O21" i="56"/>
  <c r="P21" i="56" s="1"/>
  <c r="N18" i="56"/>
  <c r="O18" i="56" s="1"/>
  <c r="P18" i="56" s="1"/>
  <c r="O19" i="56"/>
  <c r="P19" i="56" s="1"/>
  <c r="K16" i="56"/>
  <c r="J16" i="56"/>
  <c r="I16" i="56"/>
  <c r="H16" i="56"/>
  <c r="G16" i="56"/>
  <c r="F16" i="56"/>
  <c r="E16" i="56"/>
  <c r="D16" i="56"/>
  <c r="C16" i="56"/>
  <c r="B16" i="56"/>
  <c r="A16" i="56"/>
  <c r="V6" i="56" l="1"/>
  <c r="V5" i="56"/>
  <c r="V4" i="56"/>
  <c r="V3" i="56"/>
  <c r="T6" i="56"/>
  <c r="U5" i="56"/>
  <c r="T5" i="56"/>
  <c r="U4" i="56"/>
  <c r="T4" i="56"/>
  <c r="U3" i="56"/>
  <c r="U10" i="56" s="1" a="1"/>
  <c r="U10" i="56" s="1"/>
  <c r="T3" i="56"/>
  <c r="U9" i="56"/>
  <c r="V10" i="56" l="1" a="1"/>
  <c r="V10" i="56" s="1"/>
  <c r="T7" i="56"/>
  <c r="T10" i="56" a="1"/>
  <c r="T10" i="56" s="1"/>
  <c r="U7" i="56"/>
  <c r="V7" i="56"/>
  <c r="R31" i="56"/>
  <c r="R30" i="56"/>
  <c r="R29" i="56"/>
  <c r="R28" i="56"/>
  <c r="R27" i="56"/>
  <c r="R26" i="56"/>
  <c r="R25" i="56"/>
  <c r="R24" i="56"/>
  <c r="R23" i="56"/>
  <c r="R22" i="56"/>
  <c r="R21" i="56"/>
  <c r="R20" i="56"/>
  <c r="R19" i="56"/>
  <c r="R18" i="56"/>
  <c r="R17" i="56"/>
  <c r="R16" i="56"/>
  <c r="Y31" i="56"/>
  <c r="X31" i="56"/>
  <c r="W31" i="56"/>
  <c r="V31" i="56"/>
  <c r="U31" i="56"/>
  <c r="T31" i="56"/>
  <c r="Y30" i="56"/>
  <c r="X30" i="56"/>
  <c r="W30" i="56"/>
  <c r="V30" i="56"/>
  <c r="U30" i="56"/>
  <c r="T30" i="56"/>
  <c r="Y29" i="56"/>
  <c r="X29" i="56"/>
  <c r="W29" i="56"/>
  <c r="V29" i="56"/>
  <c r="U29" i="56"/>
  <c r="T29" i="56"/>
  <c r="Y28" i="56"/>
  <c r="X28" i="56"/>
  <c r="W28" i="56"/>
  <c r="V28" i="56"/>
  <c r="Y27" i="56"/>
  <c r="X27" i="56"/>
  <c r="W27" i="56"/>
  <c r="V27" i="56"/>
  <c r="Y26" i="56"/>
  <c r="X26" i="56"/>
  <c r="W26" i="56"/>
  <c r="V26" i="56"/>
  <c r="U26" i="56"/>
  <c r="T26" i="56"/>
  <c r="Y25" i="56"/>
  <c r="X25" i="56"/>
  <c r="W25" i="56"/>
  <c r="V25" i="56"/>
  <c r="U25" i="56"/>
  <c r="T25" i="56"/>
  <c r="Y24" i="56"/>
  <c r="X24" i="56"/>
  <c r="W24" i="56"/>
  <c r="V24" i="56"/>
  <c r="U24" i="56"/>
  <c r="T24" i="56"/>
  <c r="Y23" i="56"/>
  <c r="X23" i="56"/>
  <c r="W23" i="56"/>
  <c r="V23" i="56"/>
  <c r="U23" i="56"/>
  <c r="T23" i="56"/>
  <c r="Y22" i="56"/>
  <c r="X22" i="56"/>
  <c r="W22" i="56"/>
  <c r="V22" i="56"/>
  <c r="Y21" i="56"/>
  <c r="X21" i="56"/>
  <c r="W21" i="56"/>
  <c r="V21" i="56"/>
  <c r="U21" i="56"/>
  <c r="T21" i="56"/>
  <c r="Y20" i="56"/>
  <c r="X20" i="56"/>
  <c r="W20" i="56"/>
  <c r="V20" i="56"/>
  <c r="U20" i="56"/>
  <c r="T20" i="56"/>
  <c r="Y19" i="56"/>
  <c r="X19" i="56"/>
  <c r="W19" i="56"/>
  <c r="V19" i="56"/>
  <c r="U19" i="56"/>
  <c r="T19" i="56"/>
  <c r="Y18" i="56"/>
  <c r="X18" i="56"/>
  <c r="V18" i="56"/>
  <c r="Y17" i="56"/>
  <c r="X17" i="56"/>
  <c r="V17" i="56"/>
  <c r="Y16" i="56"/>
  <c r="X16" i="56"/>
  <c r="V16" i="56"/>
  <c r="U16" i="56"/>
  <c r="T16" i="56"/>
  <c r="V9" i="56"/>
  <c r="T9" i="56"/>
  <c r="E3" i="56" l="1"/>
  <c r="E4" i="56"/>
  <c r="E6" i="56"/>
  <c r="E5" i="56"/>
  <c r="M16" i="56"/>
  <c r="N16" i="56" s="1"/>
  <c r="O16" i="56" s="1"/>
  <c r="P16" i="56" s="1"/>
  <c r="I4" i="56"/>
  <c r="I5" i="56"/>
  <c r="I3" i="56"/>
  <c r="F4" i="56"/>
  <c r="F6" i="56"/>
  <c r="F5" i="56"/>
  <c r="F3" i="56"/>
  <c r="E10" i="56" l="1" a="1"/>
  <c r="E10" i="56" s="1"/>
  <c r="E7" i="56"/>
  <c r="F10" i="56" a="1"/>
  <c r="F10" i="56" s="1"/>
  <c r="F7" i="56"/>
  <c r="I7" i="56"/>
  <c r="I10" i="56" a="1"/>
  <c r="I10" i="56" s="1"/>
  <c r="F39" i="51"/>
  <c r="G38" i="51"/>
  <c r="F38" i="51"/>
  <c r="G37" i="51"/>
  <c r="F37" i="51"/>
  <c r="F34" i="51"/>
  <c r="J33" i="51"/>
  <c r="F33" i="51"/>
  <c r="J32" i="51"/>
  <c r="F32" i="51"/>
  <c r="J31" i="51"/>
  <c r="F31" i="51"/>
  <c r="J30" i="51"/>
  <c r="F30" i="51"/>
  <c r="F26" i="51"/>
  <c r="F25" i="51"/>
  <c r="F24" i="51"/>
  <c r="F23" i="51"/>
  <c r="F22" i="51"/>
  <c r="F21" i="51"/>
  <c r="F20" i="51"/>
  <c r="R19" i="51"/>
  <c r="Q19" i="51"/>
  <c r="P19" i="51"/>
  <c r="O19" i="51"/>
  <c r="N19" i="51"/>
  <c r="M19" i="51"/>
  <c r="T19" i="51" s="1"/>
  <c r="F19" i="51"/>
  <c r="D19" i="51"/>
  <c r="C19" i="51"/>
  <c r="R18" i="51"/>
  <c r="Q18" i="51"/>
  <c r="P18" i="51"/>
  <c r="O18" i="51"/>
  <c r="N18" i="51"/>
  <c r="M18" i="51"/>
  <c r="T18" i="51" s="1"/>
  <c r="U18" i="51" s="1"/>
  <c r="V18" i="51" s="1"/>
  <c r="F18" i="51"/>
  <c r="D18" i="51"/>
  <c r="C18" i="51"/>
  <c r="U17" i="51"/>
  <c r="V17" i="51" s="1"/>
  <c r="T17" i="51"/>
  <c r="R17" i="51"/>
  <c r="Q17" i="51"/>
  <c r="P17" i="51"/>
  <c r="O17" i="51"/>
  <c r="N17" i="51"/>
  <c r="M17" i="51"/>
  <c r="F17" i="51"/>
  <c r="D17" i="51"/>
  <c r="C17" i="51"/>
  <c r="R16" i="51"/>
  <c r="Q16" i="51"/>
  <c r="U16" i="51" s="1"/>
  <c r="V16" i="51" s="1"/>
  <c r="P16" i="51"/>
  <c r="O16" i="51"/>
  <c r="N16" i="51"/>
  <c r="M16" i="51"/>
  <c r="T16" i="51" s="1"/>
  <c r="F16" i="51"/>
  <c r="D16" i="51"/>
  <c r="C16" i="51"/>
  <c r="R15" i="51"/>
  <c r="Q15" i="51"/>
  <c r="P15" i="51"/>
  <c r="O15" i="51"/>
  <c r="N15" i="51"/>
  <c r="M15" i="51"/>
  <c r="T15" i="51" s="1"/>
  <c r="F15" i="51"/>
  <c r="D15" i="51"/>
  <c r="C15" i="51"/>
  <c r="R14" i="51"/>
  <c r="Q14" i="51"/>
  <c r="P14" i="51"/>
  <c r="O14" i="51"/>
  <c r="N14" i="51"/>
  <c r="M14" i="51"/>
  <c r="T14" i="51" s="1"/>
  <c r="F14" i="51"/>
  <c r="D14" i="51"/>
  <c r="C14" i="51"/>
  <c r="R13" i="51"/>
  <c r="Q13" i="51"/>
  <c r="P13" i="51"/>
  <c r="O13" i="51"/>
  <c r="N13" i="51"/>
  <c r="M13" i="51"/>
  <c r="T13" i="51" s="1"/>
  <c r="U13" i="51" s="1"/>
  <c r="V13" i="51" s="1"/>
  <c r="F13" i="51"/>
  <c r="D13" i="51"/>
  <c r="C13" i="51"/>
  <c r="U12" i="51"/>
  <c r="V12" i="51" s="1"/>
  <c r="T12" i="51"/>
  <c r="R12" i="51"/>
  <c r="Q12" i="51"/>
  <c r="P12" i="51"/>
  <c r="O12" i="51"/>
  <c r="N12" i="51"/>
  <c r="M12" i="51"/>
  <c r="F12" i="51"/>
  <c r="D12" i="51"/>
  <c r="C12" i="51"/>
  <c r="R11" i="51"/>
  <c r="Q11" i="51"/>
  <c r="U11" i="51" s="1"/>
  <c r="V11" i="51" s="1"/>
  <c r="P11" i="51"/>
  <c r="O11" i="51"/>
  <c r="N11" i="51"/>
  <c r="M11" i="51"/>
  <c r="T11" i="51" s="1"/>
  <c r="F11" i="51"/>
  <c r="D11" i="51"/>
  <c r="C11" i="51"/>
  <c r="R10" i="51"/>
  <c r="Q10" i="51"/>
  <c r="U10" i="51" s="1"/>
  <c r="V10" i="51" s="1"/>
  <c r="P10" i="51"/>
  <c r="O10" i="51"/>
  <c r="N10" i="51"/>
  <c r="M10" i="51"/>
  <c r="T10" i="51" s="1"/>
  <c r="F10" i="51"/>
  <c r="D10" i="51"/>
  <c r="C10" i="51"/>
  <c r="T9" i="51"/>
  <c r="R9" i="51"/>
  <c r="Q9" i="51"/>
  <c r="U9" i="51" s="1"/>
  <c r="V9" i="51" s="1"/>
  <c r="P9" i="51"/>
  <c r="O9" i="51"/>
  <c r="N9" i="51"/>
  <c r="W9" i="51" s="1"/>
  <c r="M9" i="51"/>
  <c r="F9" i="51"/>
  <c r="D9" i="51"/>
  <c r="C9" i="51"/>
  <c r="T8" i="51"/>
  <c r="U8" i="51" s="1"/>
  <c r="V8" i="51" s="1"/>
  <c r="R8" i="51"/>
  <c r="Q8" i="51"/>
  <c r="P8" i="51"/>
  <c r="O8" i="51"/>
  <c r="N8" i="51"/>
  <c r="W8" i="51" s="1"/>
  <c r="M8" i="51"/>
  <c r="F8" i="51"/>
  <c r="D8" i="51"/>
  <c r="C8" i="51"/>
  <c r="R7" i="51"/>
  <c r="Q7" i="51"/>
  <c r="P7" i="51"/>
  <c r="O7" i="51"/>
  <c r="N7" i="51"/>
  <c r="W7" i="51" s="1"/>
  <c r="M7" i="51"/>
  <c r="T7" i="51" s="1"/>
  <c r="U7" i="51" s="1"/>
  <c r="V7" i="51" s="1"/>
  <c r="F7" i="51"/>
  <c r="D7" i="51"/>
  <c r="C7" i="51"/>
  <c r="R6" i="51"/>
  <c r="Q6" i="51"/>
  <c r="U6" i="51" s="1"/>
  <c r="V6" i="51" s="1"/>
  <c r="W6" i="51" s="1"/>
  <c r="O6" i="51"/>
  <c r="N6" i="51"/>
  <c r="M6" i="51"/>
  <c r="T6" i="51" s="1"/>
  <c r="F6" i="51"/>
  <c r="D6" i="51"/>
  <c r="C6" i="51"/>
  <c r="R5" i="51"/>
  <c r="Q5" i="51"/>
  <c r="U5" i="51" s="1"/>
  <c r="V5" i="51" s="1"/>
  <c r="W5" i="51" s="1"/>
  <c r="O5" i="51"/>
  <c r="N5" i="51"/>
  <c r="N30" i="51" s="1"/>
  <c r="M5" i="51"/>
  <c r="T5" i="51" s="1"/>
  <c r="F5" i="51"/>
  <c r="D5" i="51"/>
  <c r="C5" i="51"/>
  <c r="R4" i="51"/>
  <c r="Q4" i="51"/>
  <c r="Q31" i="51" s="1"/>
  <c r="O4" i="51"/>
  <c r="N4" i="51"/>
  <c r="M4" i="51"/>
  <c r="M32" i="51" s="1"/>
  <c r="F4" i="51"/>
  <c r="D4" i="51"/>
  <c r="C4" i="51"/>
  <c r="L33" i="54"/>
  <c r="M32" i="54"/>
  <c r="L32" i="54"/>
  <c r="M31" i="54"/>
  <c r="L31" i="54"/>
  <c r="L34" i="54" s="1"/>
  <c r="M30" i="54"/>
  <c r="M37" i="54" s="1" a="1"/>
  <c r="M37" i="54" s="1"/>
  <c r="L30" i="54"/>
  <c r="L37" i="54" s="1" a="1"/>
  <c r="L37" i="54" s="1"/>
  <c r="O25" i="54"/>
  <c r="O24" i="54"/>
  <c r="O23" i="54"/>
  <c r="O22" i="54"/>
  <c r="O19" i="54"/>
  <c r="O18" i="54"/>
  <c r="F18" i="54"/>
  <c r="G18" i="54" s="1"/>
  <c r="E18" i="54"/>
  <c r="D18" i="54"/>
  <c r="C18" i="54"/>
  <c r="A18" i="54"/>
  <c r="O17" i="54"/>
  <c r="F17" i="54"/>
  <c r="G17" i="54" s="1"/>
  <c r="E17" i="54"/>
  <c r="D17" i="54"/>
  <c r="C17" i="54"/>
  <c r="A17" i="54"/>
  <c r="O16" i="54"/>
  <c r="F16" i="54"/>
  <c r="G16" i="54" s="1"/>
  <c r="E16" i="54"/>
  <c r="D16" i="54"/>
  <c r="C16" i="54"/>
  <c r="A16" i="54"/>
  <c r="E15" i="54"/>
  <c r="C15" i="54"/>
  <c r="O14" i="54"/>
  <c r="E14" i="54"/>
  <c r="C14" i="54"/>
  <c r="O13" i="54"/>
  <c r="F13" i="54"/>
  <c r="G13" i="54" s="1"/>
  <c r="E13" i="54"/>
  <c r="D13" i="54"/>
  <c r="C13" i="54"/>
  <c r="A13" i="54"/>
  <c r="O12" i="54"/>
  <c r="F12" i="54"/>
  <c r="G12" i="54" s="1"/>
  <c r="E12" i="54"/>
  <c r="D12" i="54"/>
  <c r="C12" i="54"/>
  <c r="A12" i="54"/>
  <c r="E11" i="54"/>
  <c r="C11" i="54"/>
  <c r="F10" i="54"/>
  <c r="G10" i="54" s="1"/>
  <c r="E10" i="54"/>
  <c r="D10" i="54"/>
  <c r="C10" i="54"/>
  <c r="A10" i="54"/>
  <c r="O9" i="54"/>
  <c r="F9" i="54"/>
  <c r="G9" i="54" s="1"/>
  <c r="E9" i="54"/>
  <c r="D9" i="54"/>
  <c r="C9" i="54"/>
  <c r="A9" i="54"/>
  <c r="O8" i="54"/>
  <c r="F8" i="54"/>
  <c r="G8" i="54" s="1"/>
  <c r="E8" i="54"/>
  <c r="D8" i="54"/>
  <c r="C8" i="54"/>
  <c r="A8" i="54"/>
  <c r="F7" i="54"/>
  <c r="G7" i="54" s="1"/>
  <c r="E7" i="54"/>
  <c r="D7" i="54"/>
  <c r="C7" i="54"/>
  <c r="A7" i="54"/>
  <c r="O6" i="54"/>
  <c r="F6" i="54"/>
  <c r="G6" i="54" s="1"/>
  <c r="E6" i="54"/>
  <c r="D6" i="54"/>
  <c r="C6" i="54"/>
  <c r="A6" i="54"/>
  <c r="E5" i="54"/>
  <c r="C5" i="54"/>
  <c r="E4" i="54"/>
  <c r="E32" i="54" s="1"/>
  <c r="C4" i="54"/>
  <c r="O3" i="54"/>
  <c r="N32" i="54" s="1"/>
  <c r="F3" i="54"/>
  <c r="G3" i="54" s="1"/>
  <c r="E3" i="54"/>
  <c r="D3" i="54"/>
  <c r="C3" i="54"/>
  <c r="A3" i="54"/>
  <c r="L36" i="54"/>
  <c r="E9" i="56"/>
  <c r="I9" i="56"/>
  <c r="M36" i="54"/>
  <c r="F9" i="56"/>
  <c r="E31" i="54" l="1"/>
  <c r="D31" i="54"/>
  <c r="N30" i="54"/>
  <c r="N33" i="54"/>
  <c r="M34" i="54"/>
  <c r="E30" i="54"/>
  <c r="E37" i="54" s="1" a="1"/>
  <c r="E37" i="54" s="1"/>
  <c r="N31" i="54"/>
  <c r="F32" i="54"/>
  <c r="W13" i="51"/>
  <c r="W10" i="51"/>
  <c r="W16" i="51"/>
  <c r="U19" i="51"/>
  <c r="V19" i="51" s="1"/>
  <c r="W19" i="51" s="1"/>
  <c r="E34" i="54"/>
  <c r="W11" i="51"/>
  <c r="U14" i="51"/>
  <c r="V14" i="51" s="1"/>
  <c r="W14" i="51" s="1"/>
  <c r="W17" i="51"/>
  <c r="W12" i="51"/>
  <c r="U15" i="51"/>
  <c r="V15" i="51" s="1"/>
  <c r="W18" i="51"/>
  <c r="Q32" i="51"/>
  <c r="F31" i="54"/>
  <c r="N33" i="51"/>
  <c r="N34" i="51" s="1"/>
  <c r="N42" i="51" s="1"/>
  <c r="O42" i="51" s="1"/>
  <c r="Q30" i="51"/>
  <c r="D30" i="54"/>
  <c r="T4" i="51"/>
  <c r="U4" i="51"/>
  <c r="V4" i="51" s="1"/>
  <c r="W4" i="51" s="1"/>
  <c r="D33" i="54"/>
  <c r="M31" i="51"/>
  <c r="M33" i="51"/>
  <c r="F30" i="54"/>
  <c r="F33" i="54"/>
  <c r="D32" i="54"/>
  <c r="M30" i="51"/>
  <c r="W15" i="51"/>
  <c r="N31" i="51"/>
  <c r="N32" i="51"/>
  <c r="E36" i="54"/>
  <c r="N37" i="54" l="1" a="1"/>
  <c r="N37" i="54" s="1"/>
  <c r="N34" i="54"/>
  <c r="F34" i="54"/>
  <c r="F37" i="54" a="1"/>
  <c r="F37" i="54" s="1"/>
  <c r="Q33" i="51"/>
  <c r="M38" i="51" s="1"/>
  <c r="N38" i="51" s="1"/>
  <c r="M39" i="51" s="1"/>
  <c r="M34" i="51"/>
  <c r="M37" i="51"/>
  <c r="N37" i="51" s="1"/>
  <c r="D34" i="54"/>
  <c r="D37" i="54" a="1"/>
  <c r="D37" i="54" s="1"/>
  <c r="D36" i="54"/>
  <c r="N36" i="54"/>
  <c r="F36" i="54"/>
</calcChain>
</file>

<file path=xl/sharedStrings.xml><?xml version="1.0" encoding="utf-8"?>
<sst xmlns="http://schemas.openxmlformats.org/spreadsheetml/2006/main" count="2812" uniqueCount="693">
  <si>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</si>
  <si>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</si>
  <si>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</si>
  <si>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</si>
  <si>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</si>
  <si>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</si>
  <si>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</si>
  <si>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</si>
  <si>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</si>
  <si>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</si>
  <si>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</si>
  <si>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</si>
  <si>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</si>
  <si>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</si>
  <si>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</si>
  <si>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</si>
  <si>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</si>
  <si>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</si>
  <si>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</si>
  <si>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</si>
  <si>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</si>
  <si>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</si>
  <si>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1.0.0 - Credit Risk</t>
  </si>
  <si>
    <t>1.1.0 - Credit Risk - Counterparty</t>
  </si>
  <si>
    <t>1.2.0 - Credit Risk - Concentration</t>
  </si>
  <si>
    <t>1.3.0 - Credit Risk - Settlement</t>
  </si>
  <si>
    <t>1.4.0 - Credit Risk - Collateral / Credit Mitigation</t>
  </si>
  <si>
    <t>2.0.0 - Liquidity Risk</t>
  </si>
  <si>
    <t>2.1.0 - Liquidity Risk - Funding Liquidity</t>
  </si>
  <si>
    <t>2.2.0 - Liquidity Risk - Non Traded Market</t>
  </si>
  <si>
    <t>3.0.0 - Capital Risk</t>
  </si>
  <si>
    <t>3.1.0 - Capital Risk - Capital Adequacy</t>
  </si>
  <si>
    <t>4.0.0 - Market Risk</t>
  </si>
  <si>
    <t>4.1.0 - Market Risk - Interest Rate</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</si>
  <si>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</si>
  <si>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</si>
  <si>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</si>
  <si>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</si>
  <si>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</si>
  <si>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</si>
  <si>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</si>
  <si>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</si>
  <si>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4.2.0 - Market Risk - FX/Currency</t>
  </si>
  <si>
    <t>4.2.1 - Market Risk - FX/Currency - Delta</t>
  </si>
  <si>
    <t>4.2.2 - Market Risk - FX/Currency - Gamma (Convexity)</t>
  </si>
  <si>
    <t>4.2.3 - Market Risk - FX/Currency - Vega</t>
  </si>
  <si>
    <t>4.2.4 - Market Risk - FX/Currency - Theta</t>
  </si>
  <si>
    <t>4.2.5 - Market Risk - FX/Currency - Correlation</t>
  </si>
  <si>
    <t>4.2.6 - Market Risk - FX/Currency - Event</t>
  </si>
  <si>
    <t>4.3.0 - Market Risk - Equity</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</si>
  <si>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</si>
  <si>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</si>
  <si>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</si>
  <si>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</si>
  <si>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</si>
  <si>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</si>
  <si>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</si>
  <si>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</si>
  <si>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4.4.0 - Market Risk - Commodity</t>
  </si>
  <si>
    <t>4.4.1 - Market Risk - Commodity - Delta</t>
  </si>
  <si>
    <t>4.4.2 - Market Risk - Commodity - Gamma (Convexity)</t>
  </si>
  <si>
    <t>4.4.3 - Market Risk - Commodity - Theta</t>
  </si>
  <si>
    <t>4.4.4 - Market Risk - Commodity - Correlation</t>
  </si>
  <si>
    <t>4.4.5 - Market Risk - Commodity - Event</t>
  </si>
  <si>
    <t>5.0.0 - Model Risk</t>
  </si>
  <si>
    <t>5.1.0 - Model Risk - Intrinsic Uncertainity</t>
  </si>
  <si>
    <t>5.2.0 - Model Risk - Model Design</t>
  </si>
  <si>
    <t>5.3.0 - Model Risk - Model Usage</t>
  </si>
  <si>
    <t>6.0.0 - Business Risk</t>
  </si>
  <si>
    <t>6.1.0 - Business Risk - Failure to Meet Earnings Target</t>
  </si>
  <si>
    <t>6.2.0 - Business Risk - Failure to Adapt to Long-Term Strategic Trends</t>
  </si>
  <si>
    <t>6.4.0 - Business Risk - Investment</t>
  </si>
  <si>
    <t>7.0.0 - Reputational Risk</t>
  </si>
  <si>
    <t>7.1.0 - Reputational Risk - Customer</t>
  </si>
  <si>
    <t>7.2.0 - Reputational Risk - Product</t>
  </si>
  <si>
    <t>8.0.0 - Operational Risk</t>
  </si>
  <si>
    <t>8.1.0 - Operational Risk - Financial Crime</t>
  </si>
  <si>
    <t>8.2.0 - Operational Risk - People and Conduct</t>
  </si>
  <si>
    <t>8.3.0 - Operational Risk - Processes</t>
  </si>
  <si>
    <t>8.3.1 - Operational Risk - Processes - Branch and ATM Operations</t>
  </si>
  <si>
    <t>8.3.2 - Operational Risk - Processes - Funds Deposit and Transfers/Transactions</t>
  </si>
  <si>
    <t>8.3.3 - Operational Risk - Processes - Credit Origination</t>
  </si>
  <si>
    <t>8.3.4 - Operational Risk - Processes - Account Setup and Opening</t>
  </si>
  <si>
    <t>8.3.5 - Operational Risk - Processes - Customer Communications and Marketing Material</t>
  </si>
  <si>
    <t>8.3.6 - Operational Risk - Processes - Account Maintenance and Servicing</t>
  </si>
  <si>
    <t xml:space="preserve">8.3.7 - Operational Risk - Processes - Customer Protection </t>
  </si>
  <si>
    <t>8.3.9 - Operational Risk - Processes - Corporate/Business Practices</t>
  </si>
  <si>
    <t>8.4.0 - Operational Risk - Systems</t>
  </si>
  <si>
    <t>8.4.2 - Operational Risk - Systems - Application Maintenance and Change Control</t>
  </si>
  <si>
    <t>8.4.3 - Operational Risk - Systems - Application Development and Testing</t>
  </si>
  <si>
    <t>8.4.4 - Operational Risk - Systems - End User Computing</t>
  </si>
  <si>
    <t>8.4.6 - Operational Risk - Systems - Data Integrity and Quality</t>
  </si>
  <si>
    <t>8.4.7 - Operational Risk - Systems - Data Architecture and Governance</t>
  </si>
  <si>
    <t>8.5.0 - Operational Risk - Third-Party (Suppliers, Vendors and Outsourcing)</t>
  </si>
  <si>
    <t>8.5.1 - Operational Risk - Third-Party - Selection</t>
  </si>
  <si>
    <t>8.5.2 - Operational Risk - Third-Party - Contracting</t>
  </si>
  <si>
    <t>8.5.3 - Operational Risk - Third-Party - Due Dilligence</t>
  </si>
  <si>
    <t>8.5.4 - Operational Risk - Third-Party - Inadequate Monitoring</t>
  </si>
  <si>
    <t>Finding ID</t>
  </si>
  <si>
    <t>Residual Risk Rating</t>
  </si>
  <si>
    <t>Direction of Risk</t>
  </si>
  <si>
    <t>Risk Taxonomy</t>
  </si>
  <si>
    <t>Process ID Number</t>
  </si>
  <si>
    <t>RCSA ID Number</t>
  </si>
  <si>
    <t>Risk ID Number</t>
  </si>
  <si>
    <t>Control ID Number</t>
  </si>
  <si>
    <t>Type of Risk</t>
  </si>
  <si>
    <t>Select the risk category based on the bankwide risk taxonomy</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</si>
  <si>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</si>
  <si>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</si>
  <si>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 xml:space="preserve">Describe the control in detail.
A key control that is significant and deemed critical to a given process, and must be performed effectively to reduce the inherent risk that it is associated with, to an acceptable level.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</si>
  <si>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</si>
  <si>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</si>
  <si>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</si>
  <si>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</si>
  <si>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Key Steps in the Process</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</si>
  <si>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</si>
  <si>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</si>
  <si>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</si>
  <si>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</si>
  <si>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</si>
  <si>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</si>
  <si>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</si>
  <si>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</si>
  <si>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</si>
  <si>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 xml:space="preserve">Moderate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</si>
  <si>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</si>
  <si>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</si>
  <si>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</si>
  <si>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</si>
  <si>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</si>
  <si>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</si>
  <si>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</si>
  <si>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</si>
  <si>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</si>
  <si>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</si>
  <si>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</si>
  <si>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</si>
  <si>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</si>
  <si>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</si>
  <si>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</si>
  <si>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</si>
  <si>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</si>
  <si>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</si>
  <si>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</si>
  <si>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</si>
  <si>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</si>
  <si>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</si>
  <si>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</si>
  <si>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</si>
  <si>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</si>
  <si>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</si>
  <si>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</si>
  <si>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</si>
  <si>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</si>
  <si>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</si>
  <si>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</si>
  <si>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</si>
  <si>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</si>
  <si>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</si>
  <si>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</si>
  <si>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</si>
  <si>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</si>
  <si>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</si>
  <si>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</si>
  <si>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</si>
  <si>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</si>
  <si>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</si>
  <si>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</si>
  <si>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</si>
  <si>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</si>
  <si>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</si>
  <si>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</si>
  <si>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</si>
  <si>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</si>
  <si>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</si>
  <si>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</si>
  <si>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</si>
  <si>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</si>
  <si>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</si>
  <si>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</si>
  <si>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</si>
  <si>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</si>
  <si>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</si>
  <si>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</si>
  <si>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</si>
  <si>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</si>
  <si>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</si>
  <si>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</si>
  <si>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</si>
  <si>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</si>
  <si>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</si>
  <si>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</si>
  <si>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</si>
  <si>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</si>
  <si>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</si>
  <si>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 </t>
  </si>
  <si>
    <t>Possible/Adverse Stress</t>
  </si>
  <si>
    <t xml:space="preserve">Probable/Baseline Conditions
</t>
  </si>
  <si>
    <t xml:space="preserve">Very High </t>
  </si>
  <si>
    <t xml:space="preserve">High </t>
  </si>
  <si>
    <t xml:space="preserve">Low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</si>
  <si>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</si>
  <si>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</si>
  <si>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</si>
  <si>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</si>
  <si>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</si>
  <si>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</si>
  <si>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</si>
  <si>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</si>
  <si>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8.1.5 - Operational Risk - Financial Crime - AML, BSA and Sanctions Risk</t>
  </si>
  <si>
    <t>8.1.6 - Operational Risk - Financial Crime - Compliance with Laws and Regulations</t>
  </si>
  <si>
    <t>8.2.1 - Operational Risk - People and Conduct - Employment Laws and HR Practices</t>
  </si>
  <si>
    <t>8.2.2 - Operational Risk - People and Conduct - Discrimination, Harassment or Bullying</t>
  </si>
  <si>
    <t>8.2.3 - Operational Risk - People and Conduct - Diversity, Code of Conduct and Ethical Behavior</t>
  </si>
  <si>
    <t>8.2.4 - Operational Risk - People and Conduct - Compliance with Policies and Procedures</t>
  </si>
  <si>
    <t>8.3.8 - Operational Risk - Processes - Record Keeping and Customer Reporting</t>
  </si>
  <si>
    <t>8.3.10 - Operational Risk - Processes - Regulatory Reporting</t>
  </si>
  <si>
    <t>8.3.11 - Operational Risk - Processes - Internal Reporting and Monitoring</t>
  </si>
  <si>
    <t>8.4.1 - Operational Risk - Systems - IT Technology, Infrastructure and Platform Stability</t>
  </si>
  <si>
    <t>8.4.8 - Operational Risk - Systems - Cyber</t>
  </si>
  <si>
    <t>8.4.9 - Operational Risk - Systems - DR / BCP</t>
  </si>
  <si>
    <t>8.4.10 - Operational Risk - Systems - Natural Disasters, Terrorism, Vandalism and Physical Security</t>
  </si>
  <si>
    <t>Type of Control (Preventative or Detective)</t>
  </si>
  <si>
    <t>Stable</t>
  </si>
  <si>
    <t xml:space="preserve">Key or Non Key </t>
  </si>
  <si>
    <t xml:space="preserve">Key Non Key </t>
  </si>
  <si>
    <t xml:space="preserve">Key </t>
  </si>
  <si>
    <t xml:space="preserve">Non Key </t>
  </si>
  <si>
    <t xml:space="preserve">Control </t>
  </si>
  <si>
    <t xml:space="preserve">Monthly </t>
  </si>
  <si>
    <t xml:space="preserve">Quarterly </t>
  </si>
  <si>
    <t xml:space="preserve">Annually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</si>
  <si>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</si>
  <si>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</si>
  <si>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</si>
  <si>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</si>
  <si>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</si>
  <si>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</si>
  <si>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</si>
  <si>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</si>
  <si>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</si>
  <si>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</si>
  <si>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</si>
  <si>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</si>
  <si>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</si>
  <si>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</si>
  <si>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</si>
  <si>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8.1.2 - Operational Risk - Financial Crime - Data Theft or Misuse </t>
  </si>
  <si>
    <t>Operating Effectiveness</t>
  </si>
  <si>
    <t>Design Effectiveness</t>
  </si>
  <si>
    <t xml:space="preserve">Control Rating </t>
  </si>
  <si>
    <t>Notes</t>
  </si>
  <si>
    <t>Debi Gupta</t>
  </si>
  <si>
    <t>8.4.5 - Operational Risk - Systems - Identity Access Management</t>
  </si>
  <si>
    <t>IT Infrastructure</t>
  </si>
  <si>
    <t>IT IFR 1</t>
  </si>
  <si>
    <t>What is the level of risk after controls?
Select from:
Very High
High
Moderate
Low</t>
  </si>
  <si>
    <t>Pass</t>
  </si>
  <si>
    <t>N/A</t>
  </si>
  <si>
    <t>Unauthorized persons may have Administrator rights and therefore could impact data integrity.</t>
  </si>
  <si>
    <t>Control Description</t>
  </si>
  <si>
    <t>IT IFR-F1</t>
  </si>
  <si>
    <t>Residual Risk</t>
  </si>
  <si>
    <t>Moderate</t>
  </si>
  <si>
    <t>Symantec Security Monitoring Tool has been implemented and is used to capture virus protection security events for workstations and servers.</t>
  </si>
  <si>
    <t>Control Frequency</t>
  </si>
  <si>
    <t>Assumed Population size</t>
  </si>
  <si>
    <t>Minimum Sample Size</t>
  </si>
  <si>
    <t>Annual</t>
  </si>
  <si>
    <t>0 Not a Key Control</t>
  </si>
  <si>
    <t>Fail</t>
  </si>
  <si>
    <t>ServiceNow</t>
  </si>
  <si>
    <t>Issue Number</t>
  </si>
  <si>
    <t>IT IFR-F2</t>
  </si>
  <si>
    <t>IT IFR-F3</t>
  </si>
  <si>
    <t>The Bank has not implemented Network Segmentation to improve the security posture of the Bank.  Network Segmentation will limit the range of access provided to individuals that gain Network Access.</t>
  </si>
  <si>
    <t>The Bank should develop a strategic approach which may include service providers and tools.  The Network should then separated and to into zones to secure each and limit and manage lateral movement.</t>
  </si>
  <si>
    <t>Proper Network Segmentation would reduce the Network Attack impacts.  Without an effective approach management may not be able to minimize the impact in the event of a malicious attack.</t>
  </si>
  <si>
    <t>IT IFR P1</t>
  </si>
  <si>
    <t>IT IFR R1</t>
  </si>
  <si>
    <t>IT IFR-C1</t>
  </si>
  <si>
    <t>IT IFR-C2</t>
  </si>
  <si>
    <t>IT IFR-C3</t>
  </si>
  <si>
    <t>IT IFR P6</t>
  </si>
  <si>
    <t>IT IFR P7</t>
  </si>
  <si>
    <t>IT IFR P8</t>
  </si>
  <si>
    <t>IT IFR P9</t>
  </si>
  <si>
    <t>IT IFR P10</t>
  </si>
  <si>
    <t>IT IFR P11</t>
  </si>
  <si>
    <t>IT IFR P12</t>
  </si>
  <si>
    <t>IT IFR P13</t>
  </si>
  <si>
    <t>IT IFR P14</t>
  </si>
  <si>
    <t>IT IFR P15</t>
  </si>
  <si>
    <t>The company may not have a complete list of their Service Providers which could allow services to continue without review and permit ongoing vendor access to their systems.</t>
  </si>
  <si>
    <t>IT IFR R6</t>
  </si>
  <si>
    <t>IT IFR R7</t>
  </si>
  <si>
    <t>IT IFR R8</t>
  </si>
  <si>
    <t>IT IFR R9</t>
  </si>
  <si>
    <t>IT IFR R10</t>
  </si>
  <si>
    <t>IT IFR R11</t>
  </si>
  <si>
    <t>IT IFR-C11</t>
  </si>
  <si>
    <t>IT IFR R12</t>
  </si>
  <si>
    <t>IT IFR-C12</t>
  </si>
  <si>
    <t>IT IFR-C13</t>
  </si>
  <si>
    <t>Performance reports are provided to the CTO to communicate the health of the network, core and servers.</t>
  </si>
  <si>
    <t>IT IFR-C14</t>
  </si>
  <si>
    <t>IT IFR-C15</t>
  </si>
  <si>
    <t>IT IFR-C16</t>
  </si>
  <si>
    <t>IT IFR-C17</t>
  </si>
  <si>
    <t>IT IFR-C18</t>
  </si>
  <si>
    <t>The Solar Winds Tool is used to provide performance monitoring and capture changes</t>
  </si>
  <si>
    <t xml:space="preserve">Performance metric's may not be reported to  the CTO to ensure that the systems health is communicated.  Without the communication, the systems performance could degragate. </t>
  </si>
  <si>
    <t xml:space="preserve">A centralized approach for capturing and recording all access change requests has not been established.
</t>
  </si>
  <si>
    <t>Individual may have excessive or unauthorized operating system, database, network or application access.  This permits individuals to perform transaction and function that may be inconsistently with the individuals job function.</t>
  </si>
  <si>
    <t>Access may not be a role based approach which depends on the application.  This issue is reflective of a decentralized strategy for Application Access Management.</t>
  </si>
  <si>
    <t>The use of Role Based Security for all applications should be implemented to provide for consistently in access requirements based on the user job function.  Further, role based access decreases the risk of inappropriate access and improves overall access security.</t>
  </si>
  <si>
    <t>25
15- New /Changed Access
10-Terminated Users</t>
  </si>
  <si>
    <t>Having a centralized approach for access management would provide for a uniform approach over all applications.</t>
  </si>
  <si>
    <t>Segmented Network</t>
  </si>
  <si>
    <t>The Bank has a separate Vendor Management program outside of IT.</t>
  </si>
  <si>
    <t>Access to privileged Network accounts is limited to appropriate individuals.</t>
  </si>
  <si>
    <t>100% Domain Admins</t>
  </si>
  <si>
    <t>IT IFR-F5</t>
  </si>
  <si>
    <t xml:space="preserve">Access controls may not be in place to prevent unauthorized individuals from gaining entry into the Bank's Systems as controls may not be in place to authenticate remote access users.
</t>
  </si>
  <si>
    <t>1 Okta Configuration
5 Remote Access Requests</t>
  </si>
  <si>
    <t>IT IFR-C19</t>
  </si>
  <si>
    <t>IT IFR-F6</t>
  </si>
  <si>
    <t>1. Firewall Permissions
2. Sample Changes</t>
  </si>
  <si>
    <t>The Bank should continue to upgrade and replace the applications with those that can be bound to Active Directory.</t>
  </si>
  <si>
    <t>All Firewall Changes are reviewed by the Info Sec Group and are reconciled back to the Solar Winds Report</t>
  </si>
  <si>
    <t>2. Sample Changes
1 SolarWinds Report Reconciliation</t>
  </si>
  <si>
    <t>IT IFR-C20</t>
  </si>
  <si>
    <t>IT IFR-C21</t>
  </si>
  <si>
    <t>IT IFR-C22</t>
  </si>
  <si>
    <t>IT IFR-C23</t>
  </si>
  <si>
    <r>
      <t xml:space="preserve">Virus Protection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</si>
  <si>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t>IT IFR R13</t>
  </si>
  <si>
    <t>IT IFR R14</t>
  </si>
  <si>
    <t>IT IFR R15</t>
  </si>
  <si>
    <t>IT resources could be compromised and business operations could be disrupted due to a virus without effective updates to servers and workstations.</t>
  </si>
  <si>
    <t>1 Symantec Report</t>
  </si>
  <si>
    <t>1 KACE Report</t>
  </si>
  <si>
    <t>Access controls may not be in place to prevent unauthorized individuals from gaining entry into the Bank's Email System.  Further, malware could be introduced which could lead to a disruption in processing</t>
  </si>
  <si>
    <r>
      <rPr>
        <b/>
        <sz val="10"/>
        <color theme="1"/>
        <rFont val="Calibri"/>
        <family val="2"/>
        <scheme val="minor"/>
      </rPr>
      <t>Access Request/Change/Terminations (logical access)</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t>
    </r>
    <r>
      <rPr>
        <sz val="10"/>
        <color rgb="FFFF0000"/>
        <rFont val="Calibri"/>
        <family val="2"/>
        <scheme val="minor"/>
      </rPr>
      <t xml:space="preserve">
</t>
    </r>
  </si>
  <si>
    <t xml:space="preserve">The Help Desk ticket system is not consistently used for New, modified and Terminated changes.  
 </t>
  </si>
  <si>
    <t xml:space="preserve">A formal request for access ticketing system should be used for all access requests, changes and terminations to provide for a permeant record of all access change events.
</t>
  </si>
  <si>
    <r>
      <t xml:space="preserve">Vendor Supported Systems
</t>
    </r>
    <r>
      <rPr>
        <sz val="10"/>
        <color theme="1"/>
        <rFont val="Calibri"/>
        <family val="2"/>
        <scheme val="minor"/>
      </rPr>
      <t xml:space="preserve">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
2. Service Providers do not have access to any of the systems.  This control prevents Third Party relationships for modifying data, software and parameters.
</t>
    </r>
  </si>
  <si>
    <t xml:space="preserve">Service providers are not permitted access by the Bank.  When vendors are provided access is monitored and revoked up on completion of the effort.
Contractors are provided access and access is disabled at 90 days, where approvals are required for the contractor to continue to have access.
</t>
  </si>
  <si>
    <t>Users access may be not be tied to a single sign on solution, which increases the risk to the Bank via multiple paths of access to the Banks Systems</t>
  </si>
  <si>
    <t>Single Sign on</t>
  </si>
  <si>
    <r>
      <rPr>
        <b/>
        <sz val="10"/>
        <color theme="1"/>
        <rFont val="Calibri"/>
        <family val="2"/>
        <scheme val="minor"/>
      </rPr>
      <t xml:space="preserve">Remote Access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</si>
  <si>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theme="1"/>
        <rFont val="Calibri"/>
        <family val="2"/>
        <scheme val="minor"/>
      </rPr>
      <t xml:space="preserve">Performance Metric Reporting
</t>
    </r>
    <r>
      <rPr>
        <sz val="10"/>
        <color theme="1"/>
        <rFont val="Calibri"/>
        <family val="2"/>
        <scheme val="minor"/>
      </rPr>
      <t xml:space="preserve">
1.  Performance Reports are assembled for presentation to the CTO.  This reports are provided monthly to the CTO to ensure that management is made aware of the quality of processing
</t>
    </r>
  </si>
  <si>
    <t>Without an effective patch management identification process IT resources could be compromised and business operations could be disrupted.</t>
  </si>
  <si>
    <r>
      <rPr>
        <b/>
        <sz val="10"/>
        <color theme="1"/>
        <rFont val="Calibri"/>
        <family val="2"/>
        <scheme val="minor"/>
      </rPr>
      <t xml:space="preserve">Email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the Agency.  Further the email scans for each outgoing for Not Public Information (NPI).
</t>
    </r>
  </si>
  <si>
    <t xml:space="preserve">The Bank is implementing a DMZ and at the same time, executing a plan for network segmentation that is currently under way. </t>
  </si>
  <si>
    <t>Business case and proposal to be presented by 6/30/2021</t>
  </si>
  <si>
    <t xml:space="preserve">The Bank will prepare a business case and a formal proposal to centralize access management and role-based access for all applicable applications in one area that will be reviewed by senior management  for the next steps. </t>
  </si>
  <si>
    <t xml:space="preserve">The Bank will continue to implement single sign-on for all applications that support SSO with Active Directory. However, there are legacy applications ( like the core Miser ) and some outsourced applications that would not support SSO with Active Directory and can't  be migrated or converted easily, without business impact. </t>
  </si>
  <si>
    <t xml:space="preserve">The Bank will deploy ServiceNow for centralizing a ticketing system for all access changes. This include employee on-boarding and off-boarding and other access changes recorded through ServiceNow. This include integration with the Bank's HRIS System ( ADP ). </t>
  </si>
  <si>
    <t xml:space="preserve">In the interim, the Bank will comtinue to use AppleNet ( and its successor ServiceNow) to manually record all access changes. </t>
  </si>
  <si>
    <t xml:space="preserve">Access recertification will be performed annually to enusre that all logical accesses are appropiately authorized. </t>
  </si>
  <si>
    <t xml:space="preserve">Access recertification will be performed annually to enusre that all logical accesses are appropriately authorized. </t>
  </si>
  <si>
    <t>None</t>
  </si>
  <si>
    <t>Change Control and Configuration Management</t>
  </si>
  <si>
    <t>Network Security</t>
  </si>
  <si>
    <t>Information Transfer</t>
  </si>
  <si>
    <t>Process Domain</t>
  </si>
  <si>
    <t xml:space="preserve">User access is authorized and appropriately established for all in-scope applications.  Controls relating to appropriate segregation of duties over requesting and granting access to systems and data exist and are followed.
</t>
  </si>
  <si>
    <t>A record of all users access is maintained in the ticketing system which contains an audit trail for all change in access requirements.</t>
  </si>
  <si>
    <t>Role Base permission is in place for limited applications to ensure a consistent approach for access is used.
Role Based permissions over all applications has not been established.  This is a control design deficiency.</t>
  </si>
  <si>
    <r>
      <rPr>
        <b/>
        <sz val="10"/>
        <color theme="1"/>
        <rFont val="Calibri"/>
        <family val="2"/>
        <scheme val="minor"/>
      </rPr>
      <t>Application Baseline</t>
    </r>
    <r>
      <rPr>
        <sz val="10"/>
        <color theme="1"/>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</si>
  <si>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t>IT IFR P2</t>
  </si>
  <si>
    <t>Reports may not be produced or may contain inaccurate information to meet the needs of the Business.  As decisions are determined on the output misinformation could result in ineffective outcomes.</t>
  </si>
  <si>
    <t>IT IFR R2</t>
  </si>
  <si>
    <t>Reports are generated directly from the Applications and are distributed to the Business Units with out alterations.</t>
  </si>
  <si>
    <t>IT IFR-C4</t>
  </si>
  <si>
    <t>5 days</t>
  </si>
  <si>
    <t>For each new release, upon User Acceptance testing the Reports contents are validated to ensure that the output is accurate.</t>
  </si>
  <si>
    <t>IT IFR-C5</t>
  </si>
  <si>
    <r>
      <rPr>
        <b/>
        <sz val="10"/>
        <color theme="1"/>
        <rFont val="Calibri"/>
        <family val="2"/>
        <scheme val="minor"/>
      </rPr>
      <t>Uptime/Performance</t>
    </r>
    <r>
      <rPr>
        <sz val="10"/>
        <color theme="1"/>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</si>
  <si>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 IFR P3</t>
  </si>
  <si>
    <t>Performance not monitored could lead to a degradation in performance of the use of technology.</t>
  </si>
  <si>
    <t>IT IFR R3</t>
  </si>
  <si>
    <t>Daily system performance is captured and monitored to ensure that the systems have the necessary technology resources for peak performance.</t>
  </si>
  <si>
    <t>IT IFR-C6</t>
  </si>
  <si>
    <t>1 - Miser
1 - Network</t>
  </si>
  <si>
    <r>
      <rPr>
        <b/>
        <sz val="10"/>
        <color theme="1"/>
        <rFont val="Calibri"/>
        <family val="2"/>
        <scheme val="minor"/>
      </rPr>
      <t>In house Managed Systems</t>
    </r>
    <r>
      <rPr>
        <sz val="10"/>
        <color theme="1"/>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</si>
  <si>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IT IFR P4</t>
  </si>
  <si>
    <t>Night processing of Interface updates, backups and Report Generation may not be completed fully, which could result in data completeness and accuracy.</t>
  </si>
  <si>
    <t>IT IFR R4</t>
  </si>
  <si>
    <t>An Automated Job Schedule Tool is used which enforces the system to complete the  Night processing without the requirements of the Operator</t>
  </si>
  <si>
    <t>IT IFR-C7</t>
  </si>
  <si>
    <t>1. Banktel
2. Q2</t>
  </si>
  <si>
    <t>An Operator is available to support the Night Process and make any corrections in processing if necessary.  An Automated control is in place to notify the Night Operator in the event of a job schedule disruptions.</t>
  </si>
  <si>
    <t>IT IFR-C8</t>
  </si>
  <si>
    <t>Reports are generated, reviewed and approved for the completion of Night Processing</t>
  </si>
  <si>
    <t>IT IFR-C9</t>
  </si>
  <si>
    <r>
      <t xml:space="preserve">New Devices Added/Captured (NAC)
</t>
    </r>
    <r>
      <rPr>
        <sz val="10"/>
        <color theme="1"/>
        <rFont val="Calibri"/>
        <family val="2"/>
        <scheme val="minor"/>
      </rPr>
      <t xml:space="preserve">
1.  A NAC is not in place and this is a Self Identified Issue</t>
    </r>
  </si>
  <si>
    <t>IT IFR P5</t>
  </si>
  <si>
    <t>Devices could be attached to the Banks Network and go undiscovered.  This could result in loss of control over the Network and further infiltrate systems and applications.</t>
  </si>
  <si>
    <t>IT IFR R5</t>
  </si>
  <si>
    <t>A Network Access Control (NAC) has not been implemented.  This is a self identified control GAP</t>
  </si>
  <si>
    <t>IT IFR-C10</t>
  </si>
  <si>
    <t>NAC</t>
  </si>
  <si>
    <t xml:space="preserve">The Bank has not implemented a Network Access Control to automatically detect and report devices that are attached the Bank's Network.  </t>
  </si>
  <si>
    <t>IT IFR-F4</t>
  </si>
  <si>
    <t>The Bank should implement a NAC to have real-time visibility of devices, users and applications that are accessing network.  Such devices would provide the Bank the ability to immediately respond to unknown network events.</t>
  </si>
  <si>
    <t xml:space="preserve">The Bank will implement a Network Access Control device ( NAC ) </t>
  </si>
  <si>
    <r>
      <t xml:space="preserve">Network Segmentation
</t>
    </r>
    <r>
      <rPr>
        <sz val="10"/>
        <color theme="1"/>
        <rFont val="Calibri"/>
        <family val="2"/>
        <scheme val="minor"/>
      </rPr>
      <t xml:space="preserve">
1.  The Network has not been segmented and therefore is not in place and this is a Self Identified Issue</t>
    </r>
  </si>
  <si>
    <t>The Bank has not implemented Network Segmentation which would provide the Bank the ability to implement stronger security measures.</t>
  </si>
  <si>
    <r>
      <rPr>
        <b/>
        <sz val="10"/>
        <color theme="1"/>
        <rFont val="Calibri"/>
        <family val="2"/>
        <scheme val="minor"/>
      </rPr>
      <t>Network Administrator Rights</t>
    </r>
    <r>
      <rPr>
        <sz val="10"/>
        <color theme="1"/>
        <rFont val="Calibri"/>
        <family val="2"/>
        <scheme val="minor"/>
      </rPr>
      <t xml:space="preserve">
1. Network Administrators access is restricted and reviewed to ensure that access is consistent with each users functional role.
</t>
    </r>
  </si>
  <si>
    <r>
      <t xml:space="preserve">Single Sign on
</t>
    </r>
    <r>
      <rPr>
        <sz val="10"/>
        <color theme="1"/>
        <rFont val="Calibri"/>
        <family val="2"/>
        <scheme val="minor"/>
      </rPr>
      <t>1.The Bank has not implemented Single Sign. This is a self identified issue.</t>
    </r>
  </si>
  <si>
    <t xml:space="preserve">The Bank has not implemented Single Sign.  This is due to the distributed approach of managing application access and that some of those systems do not adopt Active Directory Security Policy. </t>
  </si>
  <si>
    <t>Single Sign on has not been implemented.  While many applications adopt Active Directory Security, not all do.  This is due to the decentralized approach for application management.
Through discussions, as applications are upgraded/replaced these are required to adopt the AD Security Policy.</t>
  </si>
  <si>
    <t>Users access is controlled via the Virtual Private Network, of which all user who remote access in are authenticated via Okta multifactor authentication.</t>
  </si>
  <si>
    <r>
      <rPr>
        <b/>
        <sz val="10"/>
        <color theme="1"/>
        <rFont val="Calibri"/>
        <family val="2"/>
        <scheme val="minor"/>
      </rPr>
      <t>Firewall Management</t>
    </r>
    <r>
      <rPr>
        <sz val="10"/>
        <color theme="1"/>
        <rFont val="Calibri"/>
        <family val="2"/>
        <scheme val="minor"/>
      </rPr>
      <t xml:space="preserve">
1, Firewall changes are driven through requests or security related activities and are communicated on a manual form by the Network Group to the Information Security Group prior to change.  Upon approval only authorized individuals can make changes to firewall.
2. The Information Security Group reviews the manual form and approves the change.  This is communicated back to the Network Group via email.
3. The Solar Winds tool completes a nightly spool of which the report on firewall changes is sent to the Information Security group where each change on the report is reconciled back to the  Ticket.  
</t>
    </r>
  </si>
  <si>
    <t>Access may not be appropriately restricted to the firewall which could lead to unauthorized changes.</t>
  </si>
  <si>
    <t xml:space="preserve">The firewall is configured to limit the number of users who can make changes.
</t>
  </si>
  <si>
    <r>
      <rPr>
        <b/>
        <sz val="10"/>
        <color theme="1"/>
        <rFont val="Calibri"/>
        <family val="2"/>
        <scheme val="minor"/>
      </rPr>
      <t xml:space="preserve">Patch Management
</t>
    </r>
    <r>
      <rPr>
        <sz val="10"/>
        <color theme="1"/>
        <rFont val="Calibri"/>
        <family val="2"/>
        <scheme val="minor"/>
      </rPr>
      <t xml:space="preserve">1. The KACE tool is used to identify the Patch requirements for the Bank's Technology.
2. Once the patch is obtained each week the change/update is scheduled and applied to the  appropriate server, workstation, printer and/or network component.
</t>
    </r>
  </si>
  <si>
    <t xml:space="preserve">Security threats and vulnerabilities are identified and assessed through the use of a tool. </t>
  </si>
  <si>
    <t>The Email Server is outsourced to G-Suite of which security controls are in place to monitor content that is leaving the Bank the contains NPI</t>
  </si>
  <si>
    <t>Vendor Security</t>
  </si>
  <si>
    <t xml:space="preserve">Identity and Access Management (Infrastructure) </t>
  </si>
  <si>
    <t>Network Architecture</t>
  </si>
  <si>
    <r>
      <rPr>
        <b/>
        <sz val="10"/>
        <color rgb="FF0070C0"/>
        <rFont val="Calibri"/>
        <family val="2"/>
        <scheme val="minor"/>
      </rPr>
      <t>Network Segmentation</t>
    </r>
    <r>
      <rPr>
        <b/>
        <sz val="10"/>
        <color theme="1"/>
        <rFont val="Calibri"/>
        <family val="2"/>
        <scheme val="minor"/>
      </rPr>
      <t xml:space="preserve">
</t>
    </r>
    <r>
      <rPr>
        <sz val="10"/>
        <color theme="1"/>
        <rFont val="Calibri"/>
        <family val="2"/>
        <scheme val="minor"/>
      </rPr>
      <t xml:space="preserve">Network architecture is designed according to the security  principles: domain separation and layering.
Domain separation separates network traffic into network segments to mitigate the risk of adversary learning about network design.  Network layering segregates the functions (e.g. OSI seven layers) to provide better security assurance. </t>
    </r>
  </si>
  <si>
    <r>
      <rPr>
        <b/>
        <sz val="10"/>
        <color rgb="FF0070C0"/>
        <rFont val="Calibri"/>
        <family val="2"/>
        <scheme val="minor"/>
      </rPr>
      <t>IT Vendor Management</t>
    </r>
    <r>
      <rPr>
        <b/>
        <sz val="10"/>
        <color theme="1"/>
        <rFont val="Calibri"/>
        <family val="2"/>
        <scheme val="minor"/>
      </rPr>
      <t xml:space="preserve">
</t>
    </r>
    <r>
      <rPr>
        <sz val="10"/>
        <color theme="1"/>
        <rFont val="Calibri"/>
        <family val="2"/>
        <scheme val="minor"/>
      </rPr>
      <t>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t>
    </r>
  </si>
  <si>
    <r>
      <rPr>
        <b/>
        <sz val="10"/>
        <color theme="4" tint="-0.249977111117893"/>
        <rFont val="Calibri"/>
        <family val="2"/>
        <scheme val="minor"/>
      </rPr>
      <t>Virus and Malicious Software Protection</t>
    </r>
    <r>
      <rPr>
        <b/>
        <sz val="10"/>
        <color theme="1"/>
        <rFont val="Calibri"/>
        <family val="2"/>
        <scheme val="minor"/>
      </rPr>
      <t xml:space="preserve">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</si>
  <si>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r>
      <rPr>
        <b/>
        <sz val="10"/>
        <color theme="4" tint="-0.249977111117893"/>
        <rFont val="Calibri"/>
        <family val="2"/>
        <scheme val="minor"/>
      </rPr>
      <t>Patch Management</t>
    </r>
    <r>
      <rPr>
        <b/>
        <sz val="10"/>
        <color theme="1"/>
        <rFont val="Calibri"/>
        <family val="2"/>
        <scheme val="minor"/>
      </rPr>
      <t xml:space="preserve">
</t>
    </r>
    <r>
      <rPr>
        <sz val="10"/>
        <color theme="1"/>
        <rFont val="Calibri"/>
        <family val="2"/>
        <scheme val="minor"/>
      </rPr>
      <t>1. The KACE tool is used to identify the Patch requirements for the Bank's Technology.
2. Patches are tested in development environment and confirmation is received from the end users before being moved to production. This done on Patch Tuesday of where the released patches are reviewed and scheduled.
3. A Daily report that is run to determined status of patches – the  results   are  then match to KACE to schedule implementation of patches  based on the schedule – Wednesdays and Friday.   Workstations are schedule during the week.</t>
    </r>
  </si>
  <si>
    <t>Threat and Vulnerability Management (Infrastructure)</t>
  </si>
  <si>
    <r>
      <rPr>
        <b/>
        <sz val="10"/>
        <color theme="4" tint="-0.249977111117893"/>
        <rFont val="Calibri"/>
        <family val="2"/>
        <scheme val="minor"/>
      </rPr>
      <t>Remote Access</t>
    </r>
    <r>
      <rPr>
        <b/>
        <sz val="10"/>
        <color theme="1"/>
        <rFont val="Calibri"/>
        <family val="2"/>
        <scheme val="minor"/>
      </rPr>
      <t xml:space="preserve">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</si>
  <si>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rgb="FF0070C0"/>
        <rFont val="Calibri"/>
        <family val="2"/>
        <scheme val="minor"/>
      </rPr>
      <t>Network Privilege Access</t>
    </r>
    <r>
      <rPr>
        <sz val="10"/>
        <color theme="1"/>
        <rFont val="Calibri"/>
        <family val="2"/>
        <scheme val="minor"/>
      </rPr>
      <t xml:space="preserve">
1. Network Administrators access is restricted and reviewed to ensure that access is consistent with each users functional role.
2. An Active directory group - "network admin"  - is created and this grants access to network devices. Additional authorization is provide via OKTA for Multi Factor Authentication.
</t>
    </r>
  </si>
  <si>
    <t>IT IFR P1 Users Access Change and Term</t>
  </si>
  <si>
    <t>IT IFR P10 Remote Access</t>
  </si>
  <si>
    <t>IT IFR P11 Firewall Management</t>
  </si>
  <si>
    <t>IT IFR P12 Performance Metric Reporting</t>
  </si>
  <si>
    <t>IT IFR P13 Virus Protection</t>
  </si>
  <si>
    <t>IT IFR P14 Patch Management</t>
  </si>
  <si>
    <t>IT IFR P15 Email</t>
  </si>
  <si>
    <t>IT IFR P2 Application Baseline</t>
  </si>
  <si>
    <t>IT IFR P3 Uptime Performance</t>
  </si>
  <si>
    <t>IT IFR P4 In house Managed Systems</t>
  </si>
  <si>
    <t>IT IFR P5 Network Access Control</t>
  </si>
  <si>
    <t>IT IFR P6 Network Segmentation</t>
  </si>
  <si>
    <t>IT IFR P7 Vendor Supported Systems</t>
  </si>
  <si>
    <t>IT IFR P8 Network Admistration</t>
  </si>
  <si>
    <t>IT IFR P9 Single Signon</t>
  </si>
  <si>
    <t>IFR-C4</t>
  </si>
  <si>
    <t>NK IFR-C5</t>
  </si>
  <si>
    <t>IFR-C6</t>
  </si>
  <si>
    <t>IFR-C7</t>
  </si>
  <si>
    <t>NK IFR-C8</t>
  </si>
  <si>
    <t>NK IFR-C9</t>
  </si>
  <si>
    <t>Access controls may not be in place to prevent unauthorized individuals from gaining entry into the Bank's Systems as controls may not be in place to authenticate remote access users.</t>
  </si>
  <si>
    <t>IFR-C20</t>
  </si>
  <si>
    <t>Process</t>
  </si>
  <si>
    <t>Tested?</t>
  </si>
  <si>
    <t>Yes</t>
  </si>
  <si>
    <t>No</t>
  </si>
  <si>
    <t>Select the risk category based on the bank wide risk taxonomy</t>
  </si>
  <si>
    <t>Symantec</t>
  </si>
  <si>
    <t>KACE</t>
  </si>
  <si>
    <r>
      <rPr>
        <b/>
        <sz val="10"/>
        <color theme="4" tint="-0.249977111117893"/>
        <rFont val="Calibri"/>
        <family val="2"/>
        <scheme val="minor"/>
      </rPr>
      <t>Third Party</t>
    </r>
    <r>
      <rPr>
        <b/>
        <sz val="10"/>
        <color theme="1"/>
        <rFont val="Calibri"/>
        <family val="2"/>
        <scheme val="minor"/>
      </rPr>
      <t xml:space="preserve"> </t>
    </r>
    <r>
      <rPr>
        <b/>
        <sz val="10"/>
        <color rgb="FF0070C0"/>
        <rFont val="Calibri"/>
        <family val="2"/>
        <scheme val="minor"/>
      </rPr>
      <t>Network Access</t>
    </r>
    <r>
      <rPr>
        <b/>
        <sz val="10"/>
        <color theme="1"/>
        <rFont val="Calibri"/>
        <family val="2"/>
        <scheme val="minor"/>
      </rPr>
      <t xml:space="preserve">
</t>
    </r>
    <r>
      <rPr>
        <sz val="10"/>
        <color theme="1"/>
        <rFont val="Calibri"/>
        <family val="2"/>
        <scheme val="minor"/>
      </rPr>
      <t xml:space="preserve">
2. Service Providers do not have access to any of the systems.  This control prevents Third Party relationships for modifying data, software and parameters.
</t>
    </r>
  </si>
  <si>
    <t>Individuals may have excessive or unauthorized access to operating system, database, network or application.  This permits individuals or malicious parties with access to the individuals' account to perform functions and execute transactions that may be inconsistent with the individuals job function.</t>
  </si>
  <si>
    <t>Moved to Operations</t>
  </si>
  <si>
    <t>Initial Questions</t>
  </si>
  <si>
    <t>Key Steps in Process</t>
  </si>
  <si>
    <t>Network Access Control</t>
  </si>
  <si>
    <r>
      <rPr>
        <b/>
        <sz val="10"/>
        <color rgb="FF0070C0"/>
        <rFont val="Calibri"/>
        <family val="2"/>
        <scheme val="minor"/>
      </rPr>
      <t>Network Access Control</t>
    </r>
    <r>
      <rPr>
        <b/>
        <sz val="10"/>
        <color theme="1"/>
        <rFont val="Calibri"/>
        <family val="2"/>
        <scheme val="minor"/>
      </rPr>
      <t xml:space="preserve">
</t>
    </r>
    <r>
      <rPr>
        <sz val="10"/>
        <color theme="1"/>
        <rFont val="Calibri"/>
        <family val="2"/>
        <scheme val="minor"/>
      </rPr>
      <t>Access to the network will comply to the network security policy. This includes the pre-admission and post-admission security policy that determines where users and devices can go in the network and what they can do once admitted into the network.</t>
    </r>
  </si>
  <si>
    <t>Very High</t>
  </si>
  <si>
    <t>High</t>
  </si>
  <si>
    <t>Progress since last RCSA and resulting risk trending</t>
  </si>
  <si>
    <t>8 accounts granted to non-permanent employees + all access to CORE applications</t>
  </si>
  <si>
    <t>Okta Configuration
VPN Configuration</t>
  </si>
  <si>
    <t>1 GMAIL Configuration
1 NETSKOPE Configuration
1 VIRTRU Configuration</t>
  </si>
  <si>
    <r>
      <rPr>
        <b/>
        <sz val="10"/>
        <color theme="4" tint="-0.249977111117893"/>
        <rFont val="Calibri"/>
        <family val="2"/>
        <scheme val="minor"/>
      </rPr>
      <t>Firewall Management</t>
    </r>
    <r>
      <rPr>
        <sz val="10"/>
        <color theme="4" tint="-0.249977111117893"/>
        <rFont val="Calibri"/>
        <family val="2"/>
        <scheme val="minor"/>
      </rPr>
      <t xml:space="preserve">
</t>
    </r>
    <r>
      <rPr>
        <sz val="10"/>
        <color theme="1"/>
        <rFont val="Calibri"/>
        <family val="2"/>
        <scheme val="minor"/>
      </rPr>
      <t xml:space="preserve">
Firewall changes
1. Requests for changes are made to the networking infrastructure group for a firewall change.
2. Networking performs a due diligence which includes inspecting the  current rules to determine if there is a rule that is already current and can address the request.
3. The group ensures that the request is complete – source and destination IP, Port Opening etc.
4. Network infrastructure completes a firewall request form and submits to Info security for their approval. Form is emailed to Info sec general mail box – At the same time a service now ticket is generated at the same time.
5. The change is presented and approved by the CAB  - Documentation is discussed reviewed and attached to the service now change ticket.
6. Once the request is approved at the CAB meeting the change is tested within a window.
7. Testing is provided at end of implementation window.
8. Validation is performed by info security of all fire wall changes.
</t>
    </r>
  </si>
  <si>
    <t xml:space="preserve">Palo Alto / CISO FTD - FirePower Threat  Defense </t>
  </si>
  <si>
    <t>GMAIL, NETSPOKE, VIRTRU</t>
  </si>
  <si>
    <t>RCSA 2020</t>
  </si>
  <si>
    <t>RCSA 2021</t>
  </si>
  <si>
    <t>RBA</t>
  </si>
  <si>
    <t>SNOW</t>
  </si>
  <si>
    <t>Logical Access</t>
  </si>
  <si>
    <t>Performance Monitoring</t>
  </si>
  <si>
    <t>Automated Job</t>
  </si>
  <si>
    <t>Night Process Report</t>
  </si>
  <si>
    <t>Network Segmentation</t>
  </si>
  <si>
    <t>Vendor Management</t>
  </si>
  <si>
    <t>Third Party Access</t>
  </si>
  <si>
    <t>Privileged Access</t>
  </si>
  <si>
    <t>Single Sign On</t>
  </si>
  <si>
    <t>Remote Access</t>
  </si>
  <si>
    <t>Firewall Change Management</t>
  </si>
  <si>
    <t>Firewall Change Monitoring</t>
  </si>
  <si>
    <t>Firewall Auditing</t>
  </si>
  <si>
    <t>Health Metrics Report</t>
  </si>
  <si>
    <t>Business Reports UAT</t>
  </si>
  <si>
    <t>Business Reports Distribution</t>
  </si>
  <si>
    <t>Virus Protection</t>
  </si>
  <si>
    <t>Patch Management</t>
  </si>
  <si>
    <t>Email security</t>
  </si>
  <si>
    <t>Night Process Ops</t>
  </si>
  <si>
    <t>Access to the privilege accounts of the Bank's infrastructure, if unauthorized or inadequately managed, may expose the Bank to privilege misuse and attacks from both internal and external malicious actors</t>
  </si>
  <si>
    <t>A record of all users access is maintained in the ticketing system which contains an audit trail for all change in access requirements (Add, Changes, Terminations of Users).</t>
  </si>
  <si>
    <t>Devices could be attached to the Banks Network and go undiscovered. This could result in loss of control over the Network and further infiltrate systems and applications.</t>
  </si>
  <si>
    <t>Proper Network Segmentation would reduce the Network Attack impacts. Without an effective approach, management may not be able to minimize the impact in the event of a malicious attack.</t>
  </si>
  <si>
    <t>Users access may not be tied to a single sign on solution, which increases the risk to the Bank via multiple paths of access to the Banks Systems.</t>
  </si>
  <si>
    <t>IT resources could be compromised and business operations could be disrupted due to a virus without effective updates to servers and workstations</t>
  </si>
  <si>
    <t>Access to privileged Network accounts is limited to appropriate individuals</t>
  </si>
  <si>
    <t>Access may not be appropriately restricted to the firewall which could lead to unauthorized changes. Palo Alto / CISO FTD - FirePower Threat  Defense 
Only the Networking group is authorized to make changes to the firewall configuration. Info Security has only read access to the firewall configuration/rule sets.</t>
  </si>
  <si>
    <r>
      <t xml:space="preserve">User access is authorized and an IAM (Identity Access Management) process is established for all networked and applications. This includes maintaining the proper segregation of duties between approved and implementer of any user change. 
</t>
    </r>
    <r>
      <rPr>
        <b/>
        <sz val="10"/>
        <color rgb="FFFF0000"/>
        <rFont val="Calibri"/>
        <family val="2"/>
        <scheme val="minor"/>
      </rPr>
      <t>(Control wording updated in 2021)</t>
    </r>
  </si>
  <si>
    <r>
      <t xml:space="preserve">Role Base permission is in place for critical applications to ensure that a user as access in accordance with their job functions.
</t>
    </r>
    <r>
      <rPr>
        <b/>
        <sz val="10"/>
        <color rgb="FFFF0000"/>
        <rFont val="Calibri"/>
        <family val="2"/>
        <scheme val="minor"/>
      </rPr>
      <t xml:space="preserve">
(Control wording updated in 2021)</t>
    </r>
  </si>
  <si>
    <r>
      <t xml:space="preserve">The Bank has implemented Network Segmentation which would provide the Bank the ability to implement stronger security measures.
</t>
    </r>
    <r>
      <rPr>
        <b/>
        <sz val="10"/>
        <color rgb="FFFF0000"/>
        <rFont val="Calibri"/>
        <family val="2"/>
        <scheme val="minor"/>
      </rPr>
      <t>(Control wording updated in 2021)</t>
    </r>
  </si>
  <si>
    <r>
      <t xml:space="preserve">Service providers are not permitted access to the Bank.  When vendors are provided access, it is monitored and revoked up on completion.
Contractors are provided access and access is disabled at 90 days, where approvals are required for the contractor to continue to have access.
</t>
    </r>
    <r>
      <rPr>
        <b/>
        <sz val="10"/>
        <color rgb="FFFF0000"/>
        <rFont val="Calibri"/>
        <family val="2"/>
        <scheme val="minor"/>
      </rPr>
      <t>(Control wording updated in 2021)</t>
    </r>
  </si>
  <si>
    <r>
      <t xml:space="preserve">Access is only granted to employees of a Service Provider that is listed in ABS Vendor Management's "vendor list".
</t>
    </r>
    <r>
      <rPr>
        <b/>
        <sz val="10"/>
        <color rgb="FFFF0000"/>
        <rFont val="Calibri"/>
        <family val="2"/>
        <scheme val="minor"/>
      </rPr>
      <t>(Control wording updated in 2021)</t>
    </r>
  </si>
  <si>
    <r>
      <t xml:space="preserve">Remote access communications to the Bank’s Corporate Systems are authenticated, encrypted and monitored.
Remote access to ABS information assets using bank-issued devices is secured by Virtual Private Network (VPN). 
Authentication of remote access using bank-issued devices is secured by MFA (multi-factor authentication) in OKTA, which is integrated with ABS Active Directory.
Idle access session requires user to re-authenticate 
Remote access to ABS information assets using non bank-issued devices is secured by Virtual Desktop Infrastructure (VDI). 
Remote Desktop Protocol (“RDP”) to connect to their Computing Devices is restricted
</t>
    </r>
    <r>
      <rPr>
        <b/>
        <sz val="10"/>
        <color rgb="FFFF0000"/>
        <rFont val="Calibri"/>
        <family val="2"/>
        <scheme val="minor"/>
      </rPr>
      <t>(Control wording updated in 2021)</t>
    </r>
  </si>
  <si>
    <r>
      <t xml:space="preserve">Access to firewalls is restricted to designated IT professionals.  All changes to the firewalls must follow the Bank's Change Management Policy
</t>
    </r>
    <r>
      <rPr>
        <b/>
        <sz val="10"/>
        <color rgb="FFFF0000"/>
        <rFont val="Calibri"/>
        <family val="2"/>
        <scheme val="minor"/>
      </rPr>
      <t>(Control wording updated in 2021)</t>
    </r>
  </si>
  <si>
    <r>
      <t xml:space="preserve">A reconcilliation is performed between the changes in Firewall rules and the Solar Wind Log.
</t>
    </r>
    <r>
      <rPr>
        <b/>
        <sz val="10"/>
        <color rgb="FFFF0000"/>
        <rFont val="Calibri"/>
        <family val="2"/>
        <scheme val="minor"/>
      </rPr>
      <t>(Control wording updated in 2021)</t>
    </r>
  </si>
  <si>
    <r>
      <t xml:space="preserve">All network devices have an endpoint protection solution installed. Daily automatic local scans for potential threats are scheduled. Anti-malware software and definition files are set to automatically receive the latest updates. The ability to disable or remove anti-malware programs is restricted.
</t>
    </r>
    <r>
      <rPr>
        <b/>
        <sz val="10"/>
        <color rgb="FFFF0000"/>
        <rFont val="Calibri"/>
        <family val="2"/>
        <scheme val="minor"/>
      </rPr>
      <t xml:space="preserve">
(Control wording updated in 2021)</t>
    </r>
  </si>
  <si>
    <r>
      <t xml:space="preserve">Required security patches are regularly identified and assessed by regularly reviewing and assessing  threats and vulnerabilities
Security patches are tested before being installed to the production environment . A remediation/validation scan is performed to ensure that the vulnerabilities are eliminated due to the installation of the patch 
</t>
    </r>
    <r>
      <rPr>
        <b/>
        <sz val="10"/>
        <color rgb="FFFF0000"/>
        <rFont val="Calibri"/>
        <family val="2"/>
        <scheme val="minor"/>
      </rPr>
      <t>(Control wording updated in 2021)</t>
    </r>
  </si>
  <si>
    <r>
      <t xml:space="preserve">E-mails and e-mail systems are protected from unauthorized access, modification or denial of service, spam and phishing emails, malicious e-mails, attachments and the leaking of non-public information. E-mails with non-public information must be authorized.  Its information is masked or encrypted.
</t>
    </r>
    <r>
      <rPr>
        <b/>
        <sz val="10"/>
        <color rgb="FFFF0000"/>
        <rFont val="Calibri"/>
        <family val="2"/>
        <scheme val="minor"/>
      </rPr>
      <t>(Control wording updated in 2021)</t>
    </r>
  </si>
  <si>
    <r>
      <t xml:space="preserve">The Bank has implemented Network Access Control (NAC) which would provide the Bank the ability to implement stronger security measures.
</t>
    </r>
    <r>
      <rPr>
        <b/>
        <sz val="10"/>
        <color rgb="FFFF0000"/>
        <rFont val="Calibri"/>
        <family val="2"/>
        <scheme val="minor"/>
      </rPr>
      <t>(Control wording updated in 2021)</t>
    </r>
  </si>
  <si>
    <r>
      <rPr>
        <b/>
        <sz val="10"/>
        <color rgb="FF0070C0"/>
        <rFont val="Calibri"/>
        <family val="2"/>
        <scheme val="minor"/>
      </rPr>
      <t xml:space="preserve">Logical User Access </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 a request needs to be submitted, reviewed and approved accordingly. This additionally granted access will be reviewed annually, following the Bank's standard user access review process.</t>
    </r>
    <r>
      <rPr>
        <sz val="10"/>
        <color rgb="FFFF0000"/>
        <rFont val="Calibri"/>
        <family val="2"/>
        <scheme val="minor"/>
      </rPr>
      <t xml:space="preserve">
</t>
    </r>
  </si>
  <si>
    <r>
      <rPr>
        <b/>
        <sz val="10"/>
        <color theme="4" tint="-0.249977111117893"/>
        <rFont val="Calibri"/>
        <family val="2"/>
        <scheme val="minor"/>
      </rPr>
      <t>Email</t>
    </r>
    <r>
      <rPr>
        <b/>
        <sz val="10"/>
        <color theme="1"/>
        <rFont val="Calibri"/>
        <family val="2"/>
        <scheme val="minor"/>
      </rPr>
      <t xml:space="preserve">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individuals and entities outside of the Bank.  In addition, the email system shall scan for, then prevent all unauthorized outgoing messages containing Not Public Information (NPI).
</t>
    </r>
  </si>
  <si>
    <r>
      <rPr>
        <b/>
        <sz val="10"/>
        <color rgb="FFFF0000"/>
        <rFont val="Calibri"/>
        <family val="2"/>
        <scheme val="minor"/>
      </rPr>
      <t xml:space="preserve">(2020 Issue) </t>
    </r>
    <r>
      <rPr>
        <sz val="10"/>
        <color theme="1"/>
        <rFont val="Calibri"/>
        <family val="2"/>
        <scheme val="minor"/>
      </rPr>
      <t>The Bank has not completed the Network Access Control (NAC) project.  Consequently, the rating of this control remained unchanged from that of 2020.</t>
    </r>
  </si>
  <si>
    <r>
      <rPr>
        <b/>
        <sz val="10"/>
        <color rgb="FFFF0000"/>
        <rFont val="Calibri"/>
        <family val="2"/>
        <scheme val="minor"/>
      </rPr>
      <t xml:space="preserve">(2020 Issue) </t>
    </r>
    <r>
      <rPr>
        <sz val="10"/>
        <color theme="1"/>
        <rFont val="Calibri"/>
        <family val="2"/>
        <scheme val="minor"/>
      </rPr>
      <t xml:space="preserve">The Bank has not completed the Network Segmentation project.  Consequently, the rating of this control remained unchanged from that of 2020. </t>
    </r>
  </si>
  <si>
    <r>
      <rPr>
        <b/>
        <sz val="10"/>
        <color rgb="FFFF0000"/>
        <rFont val="Calibri"/>
        <family val="2"/>
        <scheme val="minor"/>
      </rPr>
      <t xml:space="preserve">(2020) </t>
    </r>
    <r>
      <rPr>
        <sz val="10"/>
        <color theme="1"/>
        <rFont val="Calibri"/>
        <family val="2"/>
        <scheme val="minor"/>
      </rPr>
      <t>The Bank should develop a strategic approach which may include service providers and tools.  The Network should then separated and to into zones to secure each and limit and manage lateral movement.</t>
    </r>
  </si>
  <si>
    <t>Test Results</t>
  </si>
  <si>
    <t>Residual Rating Verification</t>
  </si>
  <si>
    <t>LOOKUP Table</t>
  </si>
  <si>
    <t>Combination &lt;Control-Inherent Risk&gt;</t>
  </si>
  <si>
    <t>Residual Rating
(Calculated)</t>
  </si>
  <si>
    <t>Matching?</t>
  </si>
  <si>
    <t>Residual risk</t>
  </si>
  <si>
    <t>Weak-Low</t>
  </si>
  <si>
    <t>Weak-Moderate</t>
  </si>
  <si>
    <t>Weak-High</t>
  </si>
  <si>
    <t>Weak-Very High</t>
  </si>
  <si>
    <t>Adequate-Low</t>
  </si>
  <si>
    <t>Adequate-Moderate</t>
  </si>
  <si>
    <t>Adequate-High</t>
  </si>
  <si>
    <t>Adequate-Very High</t>
  </si>
  <si>
    <t>Strong-Low</t>
  </si>
  <si>
    <t>Strong-Moderate</t>
  </si>
  <si>
    <t>Strong-High</t>
  </si>
  <si>
    <t>Strong-Very High</t>
  </si>
  <si>
    <t xml:space="preserve">Weak </t>
  </si>
  <si>
    <t xml:space="preserve">Adequate </t>
  </si>
  <si>
    <t xml:space="preserve">Strong </t>
  </si>
  <si>
    <t xml:space="preserve">Moderate </t>
  </si>
  <si>
    <t xml:space="preserve">Inherent Risk </t>
  </si>
  <si>
    <r>
      <rPr>
        <b/>
        <sz val="10"/>
        <color rgb="FF0070C0"/>
        <rFont val="Calibri"/>
        <family val="2"/>
        <scheme val="minor"/>
      </rPr>
      <t>Single Sign-On</t>
    </r>
    <r>
      <rPr>
        <b/>
        <sz val="10"/>
        <rFont val="Calibri"/>
        <family val="2"/>
        <scheme val="minor"/>
      </rPr>
      <t xml:space="preserve">
</t>
    </r>
    <r>
      <rPr>
        <sz val="10"/>
        <rFont val="Calibri"/>
        <family val="2"/>
        <scheme val="minor"/>
      </rPr>
      <t xml:space="preserve">
1. Bank has implemented OKTA as a single sign on. OKTA ties into active directory for user sign-on information.
2. When a new application is purchase a review is done to determine if the application can be integrated into OKTA pool for single sign-on.
3. The application pool contains all applications that utilize single sign -on</t>
    </r>
  </si>
  <si>
    <r>
      <t xml:space="preserve">The Bank implements Single-Sign On, which would provide the ability to implement stronger security measures.
</t>
    </r>
    <r>
      <rPr>
        <sz val="10"/>
        <color rgb="FFFF0000"/>
        <rFont val="Calibri"/>
        <family val="2"/>
        <scheme val="minor"/>
      </rPr>
      <t xml:space="preserve">
</t>
    </r>
    <r>
      <rPr>
        <b/>
        <sz val="10"/>
        <color rgb="FFFF0000"/>
        <rFont val="Calibri"/>
        <family val="2"/>
        <scheme val="minor"/>
      </rPr>
      <t>(Control wording updated in 2021)</t>
    </r>
  </si>
  <si>
    <t>Control Short Name</t>
  </si>
  <si>
    <t>Inherent Risk ID</t>
  </si>
  <si>
    <t>Risk Rating</t>
  </si>
  <si>
    <t>Count Inherent Risk Rating</t>
  </si>
  <si>
    <t>Count Control Rating</t>
  </si>
  <si>
    <t>Aggregate Inherent Risk rating</t>
  </si>
  <si>
    <t>Aggregate Control rating</t>
  </si>
  <si>
    <t>Resulting Residual Risk rating</t>
  </si>
  <si>
    <t>(Numeric)</t>
  </si>
  <si>
    <t>(Qualitative)</t>
  </si>
  <si>
    <t>Count Residual Risk</t>
  </si>
  <si>
    <t>Validated Residual Risk rating</t>
  </si>
  <si>
    <r>
      <rPr>
        <b/>
        <sz val="10"/>
        <color rgb="FFFF0000"/>
        <rFont val="Calibri"/>
        <family val="2"/>
        <scheme val="minor"/>
      </rPr>
      <t>(2020)</t>
    </r>
    <r>
      <rPr>
        <sz val="10"/>
        <color theme="1"/>
        <rFont val="Calibri"/>
        <family val="2"/>
        <scheme val="minor"/>
      </rPr>
      <t xml:space="preserve"> The Bank is implementing the network segmentation project, due to conclude end of June 2021. </t>
    </r>
    <r>
      <rPr>
        <b/>
        <sz val="10"/>
        <color rgb="FFFF0000"/>
        <rFont val="Calibri"/>
        <family val="2"/>
        <scheme val="minor"/>
      </rPr>
      <t xml:space="preserve">(2021 update) </t>
    </r>
    <r>
      <rPr>
        <sz val="10"/>
        <color theme="1"/>
        <rFont val="Calibri"/>
        <family val="2"/>
        <scheme val="minor"/>
      </rPr>
      <t>The target date is updated to 11/30 (</t>
    </r>
    <r>
      <rPr>
        <b/>
        <sz val="10"/>
        <color theme="1"/>
        <rFont val="Calibri"/>
        <family val="2"/>
        <scheme val="minor"/>
      </rPr>
      <t>ISSUE-0000001526</t>
    </r>
    <r>
      <rPr>
        <sz val="10"/>
        <color theme="1"/>
        <rFont val="Calibri"/>
        <family val="2"/>
        <scheme val="minor"/>
      </rPr>
      <t>)</t>
    </r>
  </si>
  <si>
    <r>
      <rPr>
        <b/>
        <sz val="10"/>
        <color rgb="FFFF0000"/>
        <rFont val="Calibri"/>
        <family val="2"/>
        <scheme val="minor"/>
      </rPr>
      <t xml:space="preserve">(2020) </t>
    </r>
    <r>
      <rPr>
        <sz val="10"/>
        <color theme="1"/>
        <rFont val="Calibri"/>
        <family val="2"/>
        <scheme val="minor"/>
      </rPr>
      <t>The Bank is implementing the NAC project, due to conclude end of June 2021</t>
    </r>
    <r>
      <rPr>
        <b/>
        <sz val="10"/>
        <color rgb="FFFF0000"/>
        <rFont val="Calibri"/>
        <family val="2"/>
        <scheme val="minor"/>
      </rPr>
      <t xml:space="preserve"> (2021 update) </t>
    </r>
    <r>
      <rPr>
        <sz val="10"/>
        <color theme="1"/>
        <rFont val="Calibri"/>
        <family val="2"/>
        <scheme val="minor"/>
      </rPr>
      <t>The target date is updated to 10/31. (</t>
    </r>
    <r>
      <rPr>
        <b/>
        <sz val="10"/>
        <color theme="1"/>
        <rFont val="Calibri"/>
        <family val="2"/>
        <scheme val="minor"/>
      </rPr>
      <t>ISSUE-0000001632</t>
    </r>
    <r>
      <rPr>
        <sz val="10"/>
        <color theme="1"/>
        <rFont val="Calibri"/>
        <family val="2"/>
        <scheme val="minor"/>
      </rPr>
      <t>)</t>
    </r>
  </si>
  <si>
    <t>Residual Rating</t>
  </si>
  <si>
    <t xml:space="preserve">Aggr. Residual Rating </t>
  </si>
  <si>
    <t>Count Inherent Risk</t>
  </si>
  <si>
    <t>Aggregate</t>
  </si>
  <si>
    <t>Risk</t>
  </si>
  <si>
    <t>Final Assessment</t>
  </si>
  <si>
    <t>Now in IT-OPS</t>
  </si>
  <si>
    <t>Excessive / unauthorized access to network and application</t>
  </si>
  <si>
    <t>Risk Description</t>
  </si>
  <si>
    <t>Unauthorized admin access</t>
  </si>
  <si>
    <t>Access not tied to single sign-on</t>
  </si>
  <si>
    <t>Unsegmented network</t>
  </si>
  <si>
    <t>Incomplete list of vendors</t>
  </si>
  <si>
    <t>Inadequate control of external access</t>
  </si>
  <si>
    <t xml:space="preserve">Inappropriate restriction to firewall access </t>
  </si>
  <si>
    <t>Inadequate virus protection</t>
  </si>
  <si>
    <t>Inadequate patch management</t>
  </si>
  <si>
    <t>Inadequate control of access to the Bank's email</t>
  </si>
  <si>
    <t>Undiscovered network device (NAC)</t>
  </si>
  <si>
    <t>2022 New Process Wording</t>
  </si>
  <si>
    <t>Process ID (2021)</t>
  </si>
  <si>
    <t>Process ID (2022)</t>
  </si>
  <si>
    <t>2022 New Risk Wording</t>
  </si>
  <si>
    <t>Risk ID (2021)</t>
  </si>
  <si>
    <t>Risk ID (2022)</t>
  </si>
  <si>
    <t>Control Description (2021)</t>
  </si>
  <si>
    <t>Control Objective</t>
  </si>
  <si>
    <t>Control Activity</t>
  </si>
  <si>
    <t>Control ID (GRC)</t>
  </si>
  <si>
    <t>Control Test #</t>
  </si>
  <si>
    <t>MS Control ID</t>
  </si>
  <si>
    <t>Inherent Risk</t>
  </si>
  <si>
    <t>Risk Trending</t>
  </si>
  <si>
    <t>Matching 
("L" vs. "R")?</t>
  </si>
  <si>
    <t>IT-IFR-P1</t>
  </si>
  <si>
    <t>IT-IFR-P2</t>
  </si>
  <si>
    <t>IT-IFR-P3</t>
  </si>
  <si>
    <t>IT-IFR-P4</t>
  </si>
  <si>
    <t>IT-IFR-P5</t>
  </si>
  <si>
    <t>IT-IFR-P6</t>
  </si>
  <si>
    <t>IT-IFR-P7</t>
  </si>
  <si>
    <t>IT-IFR-P8</t>
  </si>
  <si>
    <t>IT-IFR-P9</t>
  </si>
  <si>
    <t>IT-IFR-P10</t>
  </si>
  <si>
    <t>IT-IFR-P11</t>
  </si>
  <si>
    <t>IT-FR-R5</t>
  </si>
  <si>
    <t>IT-FR-R6</t>
  </si>
  <si>
    <t>IT-FR-R7</t>
  </si>
  <si>
    <t>IT-FR-R8</t>
  </si>
  <si>
    <t>IT-FR-R9</t>
  </si>
  <si>
    <t>IT-FR-R10</t>
  </si>
  <si>
    <t>IT-FR-R11</t>
  </si>
  <si>
    <t>IT-FR-R1</t>
  </si>
  <si>
    <t>IT-FR-R2</t>
  </si>
  <si>
    <t>IT-FR-R3</t>
  </si>
  <si>
    <t>IT-FR-R4</t>
  </si>
  <si>
    <t>IT-IFR-C1</t>
  </si>
  <si>
    <t>IT-IFR-C2</t>
  </si>
  <si>
    <t>IT-IFR-C3</t>
  </si>
  <si>
    <t>IT-IFR-C4</t>
  </si>
  <si>
    <t>IT-IFR-C5</t>
  </si>
  <si>
    <t>IT-IFR-C6</t>
  </si>
  <si>
    <t>IT-IFR-C7</t>
  </si>
  <si>
    <t>IT-IFR-C8</t>
  </si>
  <si>
    <t>IT-IFR-C9</t>
  </si>
  <si>
    <t>IT-IFR-C10</t>
  </si>
  <si>
    <t>IT-IFR-C11</t>
  </si>
  <si>
    <r>
      <rPr>
        <b/>
        <sz val="10"/>
        <color theme="1"/>
        <rFont val="Calibri"/>
        <family val="2"/>
        <scheme val="minor"/>
      </rPr>
      <t>Uncontrolled Network Access</t>
    </r>
    <r>
      <rPr>
        <sz val="10"/>
        <color theme="1"/>
        <rFont val="Calibri"/>
        <family val="2"/>
        <scheme val="minor"/>
      </rPr>
      <t xml:space="preserve">
The Bank may lose control over its network and be infiltrated by malicious systems and applications, because the access to its network is not controlled through automatic enforcement of policy on devices and users of the network.  This may result in broad and negative impact to the Bank.</t>
    </r>
  </si>
  <si>
    <r>
      <rPr>
        <b/>
        <sz val="10"/>
        <color theme="1"/>
        <rFont val="Calibri"/>
        <family val="2"/>
        <scheme val="minor"/>
      </rPr>
      <t>Network Access Control</t>
    </r>
    <r>
      <rPr>
        <sz val="10"/>
        <color theme="1"/>
        <rFont val="Calibri"/>
        <family val="2"/>
        <scheme val="minor"/>
      </rPr>
      <t xml:space="preserve">
Access to the Bank's network is controlled through automatic enforcement of policy on devices and users of the network.</t>
    </r>
  </si>
  <si>
    <r>
      <rPr>
        <b/>
        <sz val="10"/>
        <color theme="1"/>
        <rFont val="Calibri"/>
        <family val="2"/>
        <scheme val="minor"/>
      </rPr>
      <t>Monitored and time-limited service provider's network access</t>
    </r>
    <r>
      <rPr>
        <sz val="10"/>
        <color theme="1"/>
        <rFont val="Calibri"/>
        <family val="2"/>
        <scheme val="minor"/>
      </rPr>
      <t xml:space="preserve">
Service providers access to the Bank's network is monitored and time-limited.</t>
    </r>
  </si>
  <si>
    <r>
      <rPr>
        <b/>
        <sz val="10"/>
        <color theme="1"/>
        <rFont val="Calibri"/>
        <family val="2"/>
        <scheme val="minor"/>
      </rPr>
      <t>Unsegmented Network</t>
    </r>
    <r>
      <rPr>
        <sz val="10"/>
        <color theme="1"/>
        <rFont val="Calibri"/>
        <family val="2"/>
        <scheme val="minor"/>
      </rPr>
      <t xml:space="preserve">
The Bank's data and systems may be exposed to external and internal threats because the Bank's network is not divided into multiple zones, with specific security protocols applied to each zone, so that threats can be isolated to a limed part of the network. This may result in broad and negative impact to the Bank.</t>
    </r>
  </si>
  <si>
    <r>
      <rPr>
        <b/>
        <sz val="10"/>
        <color theme="1"/>
        <rFont val="Calibri"/>
        <family val="2"/>
        <scheme val="minor"/>
      </rPr>
      <t>Uncontrolled granting of the network access to service provider</t>
    </r>
    <r>
      <rPr>
        <sz val="10"/>
        <color theme="1"/>
        <rFont val="Calibri"/>
        <family val="2"/>
        <scheme val="minor"/>
      </rPr>
      <t xml:space="preserve">
The Bank's data and systems may be exposed to external and internal threats because access is granted to employees of a Service Provider that is not listed in ABS Vendor Management's "vendor list". This may result in broad and negative impact to the Bank.</t>
    </r>
  </si>
  <si>
    <r>
      <rPr>
        <b/>
        <sz val="10"/>
        <color theme="1"/>
        <rFont val="Calibri"/>
        <family val="2"/>
        <scheme val="minor"/>
      </rPr>
      <t>Unmonitored and time-unlimited service provider's network access</t>
    </r>
    <r>
      <rPr>
        <sz val="10"/>
        <color theme="1"/>
        <rFont val="Calibri"/>
        <family val="2"/>
        <scheme val="minor"/>
      </rPr>
      <t xml:space="preserve">
The Bank's data and systems may be exposed to external and internal threats because service providers access to the Bank's network is not monitored and time-limited. This may result in broad and negative impact to the Bank.</t>
    </r>
  </si>
  <si>
    <r>
      <rPr>
        <b/>
        <sz val="10"/>
        <color theme="1"/>
        <rFont val="Calibri"/>
        <family val="2"/>
        <scheme val="minor"/>
      </rPr>
      <t>Unsecured remote access to the Bank's corporate systems</t>
    </r>
    <r>
      <rPr>
        <sz val="10"/>
        <color theme="1"/>
        <rFont val="Calibri"/>
        <family val="2"/>
        <scheme val="minor"/>
      </rPr>
      <t xml:space="preserve">
The Bank's data and systems may be exposed to external and internal threats because remote access communication to the Bank’s Corporate Systems using bank-issued devices and non bank-issued devices is unsecured. This may result in broad and negative impact to the Bank.</t>
    </r>
  </si>
  <si>
    <r>
      <rPr>
        <b/>
        <sz val="10"/>
        <color theme="1"/>
        <rFont val="Calibri"/>
        <family val="2"/>
        <scheme val="minor"/>
      </rPr>
      <t>Restricted access and managed changes to firewalls</t>
    </r>
    <r>
      <rPr>
        <sz val="10"/>
        <color theme="1"/>
        <rFont val="Calibri"/>
        <family val="2"/>
        <scheme val="minor"/>
      </rPr>
      <t xml:space="preserve">
Access to firewalls is restricted and changes to the firewalls follow the Bank's Change Management Policy.</t>
    </r>
  </si>
  <si>
    <r>
      <rPr>
        <b/>
        <sz val="10"/>
        <color theme="1"/>
        <rFont val="Calibri"/>
        <family val="2"/>
        <scheme val="minor"/>
      </rPr>
      <t>Unrestricted access and unmanaged changes to firewalls</t>
    </r>
    <r>
      <rPr>
        <sz val="10"/>
        <color theme="1"/>
        <rFont val="Calibri"/>
        <family val="2"/>
        <scheme val="minor"/>
      </rPr>
      <t xml:space="preserve">
The Bank's data and systems may be exposed to external and internal threats because access to firewalls is unrestricted and changes to the firewalls do not follow the Bank's Change Management Policy. This may result in broad and negative impact to the Bank.</t>
    </r>
  </si>
  <si>
    <r>
      <rPr>
        <b/>
        <sz val="10"/>
        <color theme="1"/>
        <rFont val="Calibri"/>
        <family val="2"/>
        <scheme val="minor"/>
      </rPr>
      <t>Monitored network performance and change</t>
    </r>
    <r>
      <rPr>
        <sz val="10"/>
        <color theme="1"/>
        <rFont val="Calibri"/>
        <family val="2"/>
        <scheme val="minor"/>
      </rPr>
      <t xml:space="preserve">
The network performance is monitored with the Solar Winds Tool.
The network change is captured with the Solar Winds Tool.
The system changes are analyzed for anomalies.
Abnormal system changes are handled following the standard procedures.</t>
    </r>
  </si>
  <si>
    <r>
      <rPr>
        <b/>
        <sz val="10"/>
        <color theme="1"/>
        <rFont val="Calibri"/>
        <family val="2"/>
        <scheme val="minor"/>
      </rPr>
      <t>Monitored network performance and change</t>
    </r>
    <r>
      <rPr>
        <sz val="10"/>
        <color theme="1"/>
        <rFont val="Calibri"/>
        <family val="2"/>
        <scheme val="minor"/>
      </rPr>
      <t xml:space="preserve">
The network performance and change are monitored.</t>
    </r>
  </si>
  <si>
    <r>
      <rPr>
        <b/>
        <sz val="10"/>
        <color theme="1"/>
        <rFont val="Calibri"/>
        <family val="2"/>
        <scheme val="minor"/>
      </rPr>
      <t>Unmonitored network performance and change</t>
    </r>
    <r>
      <rPr>
        <sz val="10"/>
        <color theme="1"/>
        <rFont val="Calibri"/>
        <family val="2"/>
        <scheme val="minor"/>
      </rPr>
      <t xml:space="preserve">
The Bank's data and systems may be exposed to external and internal threats and unnecessary disruption because the network performance and change are not monitored. This may result in broad and negative impact to the Bank.</t>
    </r>
  </si>
  <si>
    <r>
      <rPr>
        <b/>
        <sz val="10"/>
        <color theme="1"/>
        <rFont val="Calibri"/>
        <family val="2"/>
        <scheme val="minor"/>
      </rPr>
      <t>Restricted access and managed changes to firewalls</t>
    </r>
    <r>
      <rPr>
        <sz val="10"/>
        <color theme="1"/>
        <rFont val="Calibri"/>
        <family val="2"/>
        <scheme val="minor"/>
      </rPr>
      <t xml:space="preserve">
Access to firewalls is restricted to designated IT professionals.  
Changes to the firewalls follow the Bank's Change Management Policy</t>
    </r>
  </si>
  <si>
    <r>
      <rPr>
        <b/>
        <sz val="10"/>
        <color theme="1"/>
        <rFont val="Calibri"/>
        <family val="2"/>
        <scheme val="minor"/>
      </rPr>
      <t>Reconciled changes to firewall rules</t>
    </r>
    <r>
      <rPr>
        <sz val="10"/>
        <color theme="1"/>
        <rFont val="Calibri"/>
        <family val="2"/>
        <scheme val="minor"/>
      </rPr>
      <t xml:space="preserve">
Changes to firewall rules are reconciled among data sources</t>
    </r>
  </si>
  <si>
    <r>
      <rPr>
        <b/>
        <sz val="10"/>
        <color theme="1"/>
        <rFont val="Calibri"/>
        <family val="2"/>
        <scheme val="minor"/>
      </rPr>
      <t>Unreconciled changes to firewall rules</t>
    </r>
    <r>
      <rPr>
        <sz val="10"/>
        <color theme="1"/>
        <rFont val="Calibri"/>
        <family val="2"/>
        <scheme val="minor"/>
      </rPr>
      <t xml:space="preserve">
Changes to firewall rules may not be accurately determined because they are not reconciled among data sources.  This may result in incorrect assessment of risks due to firewall rules changes.</t>
    </r>
  </si>
  <si>
    <r>
      <rPr>
        <b/>
        <sz val="10"/>
        <color theme="1"/>
        <rFont val="Calibri"/>
        <family val="2"/>
        <scheme val="minor"/>
      </rPr>
      <t>Protected network devices</t>
    </r>
    <r>
      <rPr>
        <sz val="10"/>
        <color theme="1"/>
        <rFont val="Calibri"/>
        <family val="2"/>
        <scheme val="minor"/>
      </rPr>
      <t xml:space="preserve">
Network devices are protected against malware and scanned for potential threats.</t>
    </r>
  </si>
  <si>
    <r>
      <rPr>
        <b/>
        <sz val="10"/>
        <color theme="1"/>
        <rFont val="Calibri"/>
        <family val="2"/>
        <scheme val="minor"/>
      </rPr>
      <t>Unprotected network devices</t>
    </r>
    <r>
      <rPr>
        <sz val="10"/>
        <color theme="1"/>
        <rFont val="Calibri"/>
        <family val="2"/>
        <scheme val="minor"/>
      </rPr>
      <t xml:space="preserve">
The Bank's data and systems may be exposed to external and internal threats because the network devices are not protected against malware and not scanned for potential threats. This may result in broad and negative impact to the Bank.</t>
    </r>
  </si>
  <si>
    <r>
      <rPr>
        <b/>
        <sz val="10"/>
        <color theme="1"/>
        <rFont val="Calibri"/>
        <family val="2"/>
        <scheme val="minor"/>
      </rPr>
      <t>Managed security patching of system software</t>
    </r>
    <r>
      <rPr>
        <sz val="10"/>
        <color theme="1"/>
        <rFont val="Calibri"/>
        <family val="2"/>
        <scheme val="minor"/>
      </rPr>
      <t xml:space="preserve">
Security patches are regularly identified and applied to the system software. Scans are performed to ensure that the patch is effective. </t>
    </r>
  </si>
  <si>
    <r>
      <rPr>
        <b/>
        <sz val="10"/>
        <color theme="1"/>
        <rFont val="Calibri"/>
        <family val="2"/>
        <scheme val="minor"/>
      </rPr>
      <t>Unmanaged security patching of system software</t>
    </r>
    <r>
      <rPr>
        <sz val="10"/>
        <color theme="1"/>
        <rFont val="Calibri"/>
        <family val="2"/>
        <scheme val="minor"/>
      </rPr>
      <t xml:space="preserve">
The Bank's data and systems may be exposed to external and internal threats because the required security patches are not applied to the system software.  This may result in broad and negative impact to the Bank.</t>
    </r>
  </si>
  <si>
    <r>
      <rPr>
        <b/>
        <sz val="10"/>
        <color theme="1"/>
        <rFont val="Calibri"/>
        <family val="2"/>
        <scheme val="minor"/>
      </rPr>
      <t>Protected emails and email systems</t>
    </r>
    <r>
      <rPr>
        <sz val="10"/>
        <color theme="1"/>
        <rFont val="Calibri"/>
        <family val="2"/>
        <scheme val="minor"/>
      </rPr>
      <t xml:space="preserve">
E-mails and e-mail systems are protected from unauthorized access, modification or denial of service, spam and phishing emails, malicious e-mails, attachments and the leaking of non-public information. 
</t>
    </r>
  </si>
  <si>
    <r>
      <rPr>
        <b/>
        <sz val="10"/>
        <color theme="1"/>
        <rFont val="Calibri"/>
        <family val="2"/>
        <scheme val="minor"/>
      </rPr>
      <t>Unprotected emails and email systems</t>
    </r>
    <r>
      <rPr>
        <sz val="10"/>
        <color theme="1"/>
        <rFont val="Calibri"/>
        <family val="2"/>
        <scheme val="minor"/>
      </rPr>
      <t xml:space="preserve">
The Bank's data and systems may be exposed to external and internal threats because the e-mails and e-mail systems are not protected from unauthorized access, modification or denial of service, spam and phishing emails, malicious e-mails, attachments and the leaking of non-public information. This may result in broad and negative impact to the Bank.</t>
    </r>
  </si>
  <si>
    <t>Monitoring of network performance</t>
  </si>
  <si>
    <r>
      <rPr>
        <b/>
        <sz val="10"/>
        <color theme="4" tint="-0.249977111117893"/>
        <rFont val="Calibri"/>
        <family val="2"/>
        <scheme val="minor"/>
      </rPr>
      <t>Protection of the virtual environment</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
</t>
    </r>
  </si>
  <si>
    <t>IT-IFR-P12</t>
  </si>
  <si>
    <t>CTRL-0000001887</t>
  </si>
  <si>
    <t>CTRL-0000001798</t>
  </si>
  <si>
    <t>CTRL-0000001797</t>
  </si>
  <si>
    <t>CTRL-0000001888</t>
  </si>
  <si>
    <t>CTRL-0000001800</t>
  </si>
  <si>
    <t>CTRL-0000001801</t>
  </si>
  <si>
    <t>CTRL-0000001802</t>
  </si>
  <si>
    <t>To Be Assigned</t>
  </si>
  <si>
    <r>
      <rPr>
        <b/>
        <sz val="10"/>
        <color theme="1"/>
        <rFont val="Calibri"/>
        <family val="2"/>
        <scheme val="minor"/>
      </rPr>
      <t>Protected virtualized environment</t>
    </r>
    <r>
      <rPr>
        <sz val="10"/>
        <color theme="1"/>
        <rFont val="Calibri"/>
        <family val="2"/>
        <scheme val="minor"/>
      </rPr>
      <t xml:space="preserve">
The virtual environment (hypervisors, virtual machines, virtualized network devices, etc.) is protected in a similar way to the physical environment.</t>
    </r>
  </si>
  <si>
    <r>
      <rPr>
        <b/>
        <sz val="10"/>
        <color theme="1"/>
        <rFont val="Calibri"/>
        <family val="2"/>
        <scheme val="minor"/>
      </rPr>
      <t>Protected virtualized environment</t>
    </r>
    <r>
      <rPr>
        <sz val="10"/>
        <color theme="1"/>
        <rFont val="Calibri"/>
        <family val="2"/>
        <scheme val="minor"/>
      </rPr>
      <t xml:space="preserve">
The documentation of the virtual environment is detailed (e.g., architecture diagrams, security zone descriptions, and related policies; components (physical, logical); hypervisors, workloads, hosts, and networks (physical, virtual); traffic flow between various components; defined roles and responsibilities; security zones, workloads on each host, security levels for the workloads, etc.)
Hypervisors and their hosts are protected against unauthorized access, malware, and subject to change management
Access to the storage of VM images and snapshots is restricted.
Hypervisors and VMs are Backup and failover systems.
The creation, storage, and use of VM images are subject to change management
VMs are segregated according to the network security policies</t>
    </r>
  </si>
  <si>
    <r>
      <rPr>
        <b/>
        <sz val="10"/>
        <color theme="1"/>
        <rFont val="Calibri"/>
        <family val="2"/>
        <scheme val="minor"/>
      </rPr>
      <t>Unprotected virtualized environment</t>
    </r>
    <r>
      <rPr>
        <sz val="10"/>
        <color theme="1"/>
        <rFont val="Calibri"/>
        <family val="2"/>
        <scheme val="minor"/>
      </rPr>
      <t xml:space="preserve">
The Bank's data and systems may be exposed to external and internal threats because the virtual environment (hypervisors, virtual machines, virtualized network devices, etc.) is not protected in a similar way to the physical environment. This may result in broad and negative impact to the Bank.</t>
    </r>
  </si>
  <si>
    <t>CTRL-0000001803</t>
  </si>
  <si>
    <t>CTRL-0000001804</t>
  </si>
  <si>
    <t>CTRL-0000001805</t>
  </si>
  <si>
    <r>
      <rPr>
        <b/>
        <sz val="10"/>
        <color theme="1"/>
        <rFont val="Calibri"/>
        <family val="2"/>
        <scheme val="minor"/>
      </rPr>
      <t xml:space="preserve">Secured remote access to the network
</t>
    </r>
    <r>
      <rPr>
        <sz val="10"/>
        <color theme="1"/>
        <rFont val="Calibri"/>
        <family val="2"/>
        <scheme val="minor"/>
      </rPr>
      <t xml:space="preserve">
Remote access communication to the Bank’s Corporate Systems using bank-issued devices and non bank-issued devices is secured.</t>
    </r>
  </si>
  <si>
    <r>
      <rPr>
        <b/>
        <sz val="10"/>
        <color theme="1"/>
        <rFont val="Calibri"/>
        <family val="2"/>
        <scheme val="minor"/>
      </rPr>
      <t>Control of remote access to the network</t>
    </r>
    <r>
      <rPr>
        <sz val="10"/>
        <color theme="1"/>
        <rFont val="Calibri"/>
        <family val="2"/>
        <scheme val="minor"/>
      </rPr>
      <t xml:space="preserve">
Remote access communication to the Bank’s Corporate Systems is authenticated.
Remote access communication to the Bank’s Corporate Systems is encrypted.
Remote access communication to the Bank’s Corporate Systems is monitored.
Remote access to ABS information assets using bank-issued devices is secured by Virtual Private Network (VPN). 
Remote access using bank-issued devices is authenticated by MFA (multi-factor authentication) in OKTA, which is integrated with ABS Active Directory.
Idle access session requires user to re-authenticate 
Remote access to ABS information assets using non bank-issued devices is secured by Virtual Desktop Infrastructure (VDI). 
Remote Desktop Protocol (“RDP”) to connect to their Computing Devices is restricted</t>
    </r>
  </si>
  <si>
    <r>
      <rPr>
        <b/>
        <sz val="10"/>
        <color theme="1"/>
        <rFont val="Calibri"/>
        <family val="2"/>
        <scheme val="minor"/>
      </rPr>
      <t xml:space="preserve">Monitoring and time-limiting service provider's access to the network </t>
    </r>
    <r>
      <rPr>
        <sz val="10"/>
        <color theme="1"/>
        <rFont val="Calibri"/>
        <family val="2"/>
        <scheme val="minor"/>
      </rPr>
      <t xml:space="preserve">
Service provider’s access to the Bank's network is monitored. 
Service provider’s access to the Bank's network is revoked on completion. 
Contractor’s access to the Bank's network is disabled after 90 days. 
When disabled, contractor’s access to the Bank's network requires approval to renew</t>
    </r>
  </si>
  <si>
    <r>
      <rPr>
        <b/>
        <sz val="10"/>
        <color theme="1"/>
        <rFont val="Calibri"/>
        <family val="2"/>
        <scheme val="minor"/>
      </rPr>
      <t xml:space="preserve">Control of service provider access to the network </t>
    </r>
    <r>
      <rPr>
        <sz val="10"/>
        <color theme="1"/>
        <rFont val="Calibri"/>
        <family val="2"/>
        <scheme val="minor"/>
      </rPr>
      <t xml:space="preserve">
Access is only granted to employees of a Service Provider that is listed in ABS Vendor Management's "vendor list".</t>
    </r>
  </si>
  <si>
    <r>
      <rPr>
        <b/>
        <sz val="10"/>
        <color theme="1"/>
        <rFont val="Calibri"/>
        <family val="2"/>
        <scheme val="minor"/>
      </rPr>
      <t xml:space="preserve">Controlled service provider access to the network 
</t>
    </r>
    <r>
      <rPr>
        <sz val="10"/>
        <color theme="1"/>
        <rFont val="Calibri"/>
        <family val="2"/>
        <scheme val="minor"/>
      </rPr>
      <t xml:space="preserve">
Access is only granted to employees of a Service Provider that is listed in ABS Vendor Management's "vendor list".</t>
    </r>
  </si>
  <si>
    <r>
      <rPr>
        <b/>
        <sz val="10"/>
        <color theme="1"/>
        <rFont val="Calibri"/>
        <family val="2"/>
        <scheme val="minor"/>
      </rPr>
      <t>Reconciliation of changes to firewall rules</t>
    </r>
    <r>
      <rPr>
        <sz val="10"/>
        <color theme="1"/>
        <rFont val="Calibri"/>
        <family val="2"/>
        <scheme val="minor"/>
      </rPr>
      <t xml:space="preserve">
Changes to firewall rules are reconciled between the Solar Winds log and other data sources to ensure the accuracy and validity of the changes.</t>
    </r>
  </si>
  <si>
    <r>
      <rPr>
        <b/>
        <sz val="10"/>
        <color theme="1"/>
        <rFont val="Calibri"/>
        <family val="2"/>
        <scheme val="minor"/>
      </rPr>
      <t>Protection of network devices</t>
    </r>
    <r>
      <rPr>
        <sz val="10"/>
        <color theme="1"/>
        <rFont val="Calibri"/>
        <family val="2"/>
        <scheme val="minor"/>
      </rPr>
      <t xml:space="preserve">
Network devices have an endpoint protection solution installed. 
Daily automatic local scans for potential threats are scheduled. 
Anti-malware software and definition files are set to automatically receive the latest updates. 
The ability to disable or remove anti-malware programs is restricted.</t>
    </r>
  </si>
  <si>
    <r>
      <rPr>
        <b/>
        <sz val="10"/>
        <color theme="1"/>
        <rFont val="Calibri"/>
        <family val="2"/>
        <scheme val="minor"/>
      </rPr>
      <t>Protection of emails and email systems</t>
    </r>
    <r>
      <rPr>
        <sz val="10"/>
        <color theme="1"/>
        <rFont val="Calibri"/>
        <family val="2"/>
        <scheme val="minor"/>
      </rPr>
      <t xml:space="preserve">
E-mails and e-mail systems are protected from unauthorized access, modification or denial of service, spam and phishing emails, malicious e-mails, attachments and the leaking of non-public information. 
E-mails with non-public information require authorization.  
Its information is masked or encrypted.
</t>
    </r>
  </si>
  <si>
    <r>
      <rPr>
        <b/>
        <sz val="10"/>
        <color theme="1"/>
        <rFont val="Calibri"/>
        <family val="2"/>
        <scheme val="minor"/>
      </rPr>
      <t>Management of the security patching of system software</t>
    </r>
    <r>
      <rPr>
        <sz val="10"/>
        <color theme="1"/>
        <rFont val="Calibri"/>
        <family val="2"/>
        <scheme val="minor"/>
      </rPr>
      <t xml:space="preserve">
The required security patches are regularly identified and assessed by regularly reviewing and assessing the threats and vulnerabilities. 
The security patches are tested before being installed to the production environment. 
A remediation/validation scan is performed to ensure that the vulnerabilities are eliminated due to the installation of the patch </t>
    </r>
  </si>
  <si>
    <t>*** 2021 controls that are removed from the Matrix in 2022 ***</t>
  </si>
  <si>
    <t>Control ID/MS ID</t>
  </si>
  <si>
    <t>Request</t>
  </si>
  <si>
    <t>IT-IFR-C1 / CTRL-0000001798</t>
  </si>
  <si>
    <t>IT-IFR-C2 / CTRL-0000001887</t>
  </si>
  <si>
    <r>
      <rPr>
        <b/>
        <sz val="11"/>
        <color theme="1"/>
        <rFont val="Calibri"/>
        <family val="2"/>
        <scheme val="minor"/>
      </rPr>
      <t>Network Access Control</t>
    </r>
    <r>
      <rPr>
        <sz val="11"/>
        <color theme="1"/>
        <rFont val="Calibri"/>
        <family val="2"/>
        <scheme val="minor"/>
      </rPr>
      <t xml:space="preserve">
Access to the Bank's network is controlled through automatic enforcement of policy on devices and users of the network.</t>
    </r>
  </si>
  <si>
    <r>
      <rPr>
        <b/>
        <sz val="11"/>
        <color theme="1"/>
        <rFont val="Calibri"/>
        <family val="2"/>
        <scheme val="minor"/>
      </rPr>
      <t>Network Segmentation</t>
    </r>
    <r>
      <rPr>
        <sz val="11"/>
        <color theme="1"/>
        <rFont val="Calibri"/>
        <family val="2"/>
        <scheme val="minor"/>
      </rPr>
      <t xml:space="preserve">
The Bank's network is divided into multiple zones, with specific security protocols applied to each zone, so that threats can be isolated to a limited part of the network.</t>
    </r>
  </si>
  <si>
    <r>
      <rPr>
        <b/>
        <sz val="10"/>
        <color theme="1"/>
        <rFont val="Calibri"/>
        <family val="2"/>
        <scheme val="minor"/>
      </rPr>
      <t>Network Segmentation</t>
    </r>
    <r>
      <rPr>
        <sz val="10"/>
        <color theme="1"/>
        <rFont val="Calibri"/>
        <family val="2"/>
        <scheme val="minor"/>
      </rPr>
      <t xml:space="preserve">
The Bank's network is divided into multiple zones, with specific security protocols applied to each zone, so that threats can be isolated to a limited part of the network.</t>
    </r>
  </si>
  <si>
    <t>Please provide the foolowing evidence/supporting documents:
1. The business scope and objectives for network access control are documented and approved
2. The network access policies are defined and approved.
3. The network access policies are enforced automatically.  
4. Users are recognized and profiled as "legitmate", "illegitimate", "guest", etc. before malicious code can cause damage. 
5. Devices are recognized and profiled as "compliant", "non-compliant" before malicious code can cause damage. 
6. The implementation of network access control is tested and signed off by the relevant authorities 
7. The handling of the violations to the network access policies are documented, approved, and enforced.  Examples of the violation handling steps may include: detection, triage, notification, analysis, prevention, containment, elimination, recovery</t>
  </si>
  <si>
    <t>8. The business scope and objectives of network segmentation is documented and approved
9. The Bank's network is divided into multiple security zones
10. Specific security policies and protocols are defined, documented and approved for each network security zone
11. Specific security policies and protocols are applied to each network zone
12. Specific security policies and protocols are subject to the Bank's change management workflow
13. Security policies and protocols are monitored for changes
14. Systems and data are assigned to the specific security zones according to the Bank's data classification scheme
15. Traffic and communication between zones are controlled and limited, according to the security policies and protocols
16. Systems and data that are classified as "confidential" and "restricted" are effectively and securely isolated
17. The implementation of the network segmentation is tested and signed off by the respective business owners of the systems and data  
18. The handling of the violations to the security policies are documented, approved, and enforced.  Examples of the violation handling steps may include: detection, triage, notification, analysis, prevention, containment, elimination, recovery</t>
  </si>
  <si>
    <r>
      <rPr>
        <b/>
        <sz val="10"/>
        <color theme="1"/>
        <rFont val="Calibri"/>
        <family val="2"/>
        <scheme val="minor"/>
      </rPr>
      <t>Network Access Control</t>
    </r>
    <r>
      <rPr>
        <sz val="10"/>
        <color theme="1"/>
        <rFont val="Calibri"/>
        <family val="2"/>
        <scheme val="minor"/>
      </rPr>
      <t xml:space="preserve">
(IFR-01-01) The business scope and objectives for network access control are documented and approved
(IFR-01-02) The network access policies are defined and approved.
(IFR-01-03) The network access policies are enforced automatically.  
(IFR-01-04) </t>
    </r>
    <r>
      <rPr>
        <b/>
        <sz val="10"/>
        <color theme="1"/>
        <rFont val="Calibri"/>
        <family val="2"/>
        <scheme val="minor"/>
      </rPr>
      <t>User profile</t>
    </r>
    <r>
      <rPr>
        <sz val="10"/>
        <color theme="1"/>
        <rFont val="Calibri"/>
        <family val="2"/>
        <scheme val="minor"/>
      </rPr>
      <t xml:space="preserve">
(a) Users are profiled, according to their "legitimacy" with regards to the access to the Bank's information assets. Example of such profile is: "legitmate", "illegitimate", "guest", etc..
(b) Users are automatically recognized as per their profile, before malicious code can cause damage to the Bank's information assets. 
(c) Appropriate actions are triggered to address the potential threats associated with the user's profile
(IFR-01-05) </t>
    </r>
    <r>
      <rPr>
        <b/>
        <sz val="10"/>
        <color theme="1"/>
        <rFont val="Calibri"/>
        <family val="2"/>
        <scheme val="minor"/>
      </rPr>
      <t>Device profile</t>
    </r>
    <r>
      <rPr>
        <sz val="10"/>
        <color theme="1"/>
        <rFont val="Calibri"/>
        <family val="2"/>
        <scheme val="minor"/>
      </rPr>
      <t xml:space="preserve"> 
(a) Devices are profiled, according to their "compliance" to the Bank's network standards.  Example of such profile iss "compliant", "non-compliant", etc. 
(b) Devices are automatically recognized as per their profile, before malicious code can cause damage to the Bank's information assets. 
(c) Appropriate actions are triggered to address the potential threats associated with the device's profile
(IFR-01-06) The implementation of network access control is tested and signed off by the relevant authorities 
(IFR-01-07) The handling of the violations to the network access policies are documented, approved, and enforced.  Examples of the violation handling steps may include: detection, triage, notification, analysis, prevention, containment, elimination, and recovery.</t>
    </r>
  </si>
  <si>
    <r>
      <rPr>
        <b/>
        <sz val="10"/>
        <color theme="1"/>
        <rFont val="Calibri"/>
        <family val="2"/>
        <scheme val="minor"/>
      </rPr>
      <t>Network Segmentation</t>
    </r>
    <r>
      <rPr>
        <sz val="10"/>
        <color theme="1"/>
        <rFont val="Calibri"/>
        <family val="2"/>
        <scheme val="minor"/>
      </rPr>
      <t xml:space="preserve">
(IFR-02-01) The business scope and objectives of network segmentation is documented and approved.
(IFR-02-02) The Bank's network is divided into multiple security zones.
(IFR-02-03) Specific security policies and protocols for each network security zone are defined, documented and approved. 
(IFR-02-04) Specific security policies and protocols are applied to each network zone.
(IFR-02-05) Specific security policies and protocols are subject to the Bank's change management workflow.
(IFR-02-06) Security policies and protocols are monitored for changes.
(IFR-02-07) Systems and data are assigned to the specific security zones according to the Bank's data classification scheme.
(IFR-02-08) Traffic and communication between zones are controlled and limited, according to the security policies and protocols.
(IFR-02-09) Systems and data that are classified as "confidential" and "restricted" are effectively and securely isolated.
(IFR-02-10) The implementation of the network segmentation is tested and signed off by the respective business owners of the systems and data.  
(IFR-02-11) The handling of the violations to the security policies are documented, approved, and enforced.  Examples of the violation handling steps may include: detection, triage, notification, analysis, prevention, containment, elimination, recovery.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</si>
</sst>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0"/>
      <color theme="1"/>
      <name val="Calibri"/>
      <family val="2"/>
      <scheme val="minor"/>
    </font>
    <font>
      <b/>
      <sz val="11"/>
      <color rgb="FF000000"/>
      <name val="Calibri"/>
      <family val="2"/>
    </font>
    <font>
      <sz val="11"/>
      <color theme="1"/>
      <name val="Calibri"/>
      <family val="2"/>
    </font>
    <font>
      <sz val="10"/>
      <color rgb="FFFF0000"/>
      <name val="Calibri"/>
      <family val="2"/>
      <scheme val="minor"/>
    </font>
    <font>
      <sz val="10"/>
      <name val="Calibri"/>
      <family val="2"/>
      <scheme val="minor"/>
    </font>
    <font>
      <sz val="10"/>
      <color theme="1"/>
      <name val="Calibri"/>
      <family val="2"/>
    </font>
    <font>
      <b/>
      <sz val="10"/>
      <color rgb="FFFF0000"/>
      <name val="Calibri"/>
      <family val="2"/>
      <scheme val="minor"/>
    </font>
    <font>
      <sz val="11"/>
      <color theme="1"/>
      <name val="Calibri"/>
      <family val="2"/>
      <scheme val="minor"/>
    </font>
    <font>
      <b/>
      <sz val="11"/>
      <color theme="0"/>
      <name val="Calibri"/>
      <family val="2"/>
      <scheme val="minor"/>
    </font>
    <font>
      <b/>
      <sz val="10"/>
      <color rgb="FF0070C0"/>
      <name val="Calibri"/>
      <family val="2"/>
      <scheme val="minor"/>
    </font>
    <font>
      <sz val="11"/>
      <color rgb="FF9C6500"/>
      <name val="Calibri"/>
      <family val="2"/>
      <scheme val="minor"/>
    </font>
    <font>
      <sz val="10"/>
      <color theme="4" tint="-0.249977111117893"/>
      <name val="Calibri"/>
      <family val="2"/>
      <scheme val="minor"/>
    </font>
    <font>
      <b/>
      <i/>
      <sz val="10"/>
      <color theme="4" tint="0.39997558519241921"/>
      <name val="Calibri"/>
      <family val="2"/>
      <scheme val="minor"/>
    </font>
    <font>
      <b/>
      <sz val="11"/>
      <color theme="1" tint="0.14999847407452621"/>
      <name val="Calibri"/>
      <family val="2"/>
      <scheme val="minor"/>
    </font>
    <font>
      <i/>
      <sz val="10"/>
      <name val="Calibri"/>
      <family val="2"/>
      <scheme val="minor"/>
    </font>
    <font>
      <sz val="18"/>
      <name val="Arial"/>
      <family val="2"/>
    </font>
    <font>
      <sz val="9"/>
      <color rgb="FF000000"/>
      <name val="Calibri"/>
      <family val="2"/>
    </font>
    <font>
      <b/>
      <sz val="11"/>
      <name val="Calibri"/>
      <family val="2"/>
      <scheme val="minor"/>
    </font>
    <font>
      <b/>
      <sz val="11"/>
      <color rgb="FFFF0000"/>
      <name val="Calibri"/>
      <family val="2"/>
      <scheme val="minor"/>
    </font>
    <font>
      <b/>
      <i/>
      <sz val="10"/>
      <color theme="0"/>
      <name val="Calibri"/>
      <family val="2"/>
      <scheme val="minor"/>
    </font>
  </fonts>
  <fills count="32">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4" tint="-0.249977111117893"/>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EB9C"/>
      </patternFill>
    </fill>
    <fill>
      <patternFill patternType="solid">
        <fgColor theme="5" tint="-0.249977111117893"/>
        <bgColor indexed="64"/>
      </patternFill>
    </fill>
    <fill>
      <patternFill patternType="solid">
        <fgColor theme="5" tint="0.59999389629810485"/>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1"/>
        <bgColor indexed="64"/>
      </patternFill>
    </fill>
  </fills>
  <borders count="10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auto="1"/>
      </left>
      <right style="medium">
        <color indexed="64"/>
      </right>
      <top style="thick">
        <color auto="1"/>
      </top>
      <bottom style="thin">
        <color auto="1"/>
      </bottom>
      <diagonal/>
    </border>
    <border>
      <left style="thin">
        <color auto="1"/>
      </left>
      <right style="medium">
        <color indexed="64"/>
      </right>
      <top style="thin">
        <color auto="1"/>
      </top>
      <bottom style="thick">
        <color auto="1"/>
      </bottom>
      <diagonal/>
    </border>
    <border>
      <left style="thick">
        <color auto="1"/>
      </left>
      <right style="thin">
        <color auto="1"/>
      </right>
      <top style="thin">
        <color auto="1"/>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ck">
        <color auto="1"/>
      </right>
      <top style="thin">
        <color indexed="64"/>
      </top>
      <bottom/>
      <diagonal/>
    </border>
    <border>
      <left style="thin">
        <color indexed="64"/>
      </left>
      <right style="thick">
        <color auto="1"/>
      </right>
      <top/>
      <bottom/>
      <diagonal/>
    </border>
    <border>
      <left style="thin">
        <color indexed="64"/>
      </left>
      <right style="thick">
        <color auto="1"/>
      </right>
      <top/>
      <bottom style="thin">
        <color indexed="64"/>
      </bottom>
      <diagonal/>
    </border>
  </borders>
  <cellStyleXfs count="5">
    <xf numFmtId="0" fontId="0" fillId="0" borderId="0"/>
    <xf numFmtId="0" fontId="9" fillId="0" borderId="0"/>
    <xf numFmtId="0" fontId="19" fillId="0" borderId="0"/>
    <xf numFmtId="0" fontId="19" fillId="0" borderId="0"/>
    <xf numFmtId="0" fontId="22" fillId="16" borderId="0" applyNumberFormat="0" applyBorder="0" applyAlignment="0" applyProtection="0"/>
  </cellStyleXfs>
  <cellXfs count="550">
    <xf numFmtId="0" fontId="0" fillId="0" borderId="0" xfId="0"/>
    <xf numFmtId="0" fontId="1" fillId="0" borderId="0" xfId="0" applyFont="1"/>
    <xf numFmtId="0" fontId="2" fillId="0" borderId="1" xfId="0" applyFont="1" applyBorder="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3" fillId="0" borderId="0" xfId="0" applyFont="1" applyFill="1" applyAlignment="1">
      <alignment vertical="top" wrapText="1"/>
    </xf>
    <xf numFmtId="0" fontId="2" fillId="2" borderId="1" xfId="0" applyFont="1" applyFill="1" applyBorder="1" applyAlignment="1">
      <alignment vertical="top" wrapText="1"/>
    </xf>
    <xf numFmtId="0" fontId="3" fillId="0" borderId="2" xfId="0" applyFont="1" applyFill="1" applyBorder="1" applyAlignment="1">
      <alignment vertical="top" wrapText="1"/>
    </xf>
    <xf numFmtId="0" fontId="3" fillId="0" borderId="8" xfId="0" applyFont="1" applyFill="1" applyBorder="1" applyAlignment="1">
      <alignment vertical="top" wrapText="1"/>
    </xf>
    <xf numFmtId="0" fontId="2" fillId="0" borderId="0" xfId="0" applyFont="1" applyAlignment="1">
      <alignment vertical="top"/>
    </xf>
    <xf numFmtId="0" fontId="2" fillId="0" borderId="6"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7" xfId="0" applyFont="1" applyBorder="1" applyAlignment="1">
      <alignment vertical="top"/>
    </xf>
    <xf numFmtId="0" fontId="6" fillId="5" borderId="0" xfId="0" applyFont="1" applyFill="1" applyAlignment="1">
      <alignment horizontal="center" vertical="center"/>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0" fillId="6" borderId="17" xfId="0" applyFill="1" applyBorder="1" applyAlignment="1">
      <alignment vertical="center" wrapText="1"/>
    </xf>
    <xf numFmtId="0" fontId="7" fillId="3" borderId="18"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7" xfId="0" applyFont="1" applyBorder="1" applyAlignment="1">
      <alignment horizontal="center" vertical="center"/>
    </xf>
    <xf numFmtId="0" fontId="6" fillId="0" borderId="16" xfId="0" applyFont="1" applyBorder="1" applyAlignment="1">
      <alignment horizontal="center" vertical="center"/>
    </xf>
    <xf numFmtId="0" fontId="6" fillId="5" borderId="19" xfId="0" applyFont="1" applyFill="1" applyBorder="1" applyAlignment="1">
      <alignment vertical="center"/>
    </xf>
    <xf numFmtId="0" fontId="6" fillId="5" borderId="16" xfId="0" applyFont="1" applyFill="1" applyBorder="1" applyAlignment="1">
      <alignment horizontal="center" vertical="center"/>
    </xf>
    <xf numFmtId="0" fontId="6" fillId="6" borderId="17"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5" borderId="20" xfId="0" applyFont="1" applyFill="1" applyBorder="1" applyAlignment="1">
      <alignment vertical="center"/>
    </xf>
    <xf numFmtId="0" fontId="6" fillId="0" borderId="22" xfId="0" applyFont="1" applyBorder="1" applyAlignment="1">
      <alignment horizontal="center" vertical="center" wrapText="1"/>
    </xf>
    <xf numFmtId="0" fontId="6" fillId="0" borderId="20" xfId="0" applyFont="1" applyBorder="1" applyAlignment="1">
      <alignment horizontal="center" vertical="center" wrapText="1"/>
    </xf>
    <xf numFmtId="0" fontId="6" fillId="3" borderId="18"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5" borderId="13" xfId="0" applyFont="1" applyFill="1" applyBorder="1" applyAlignment="1">
      <alignment vertical="center"/>
    </xf>
    <xf numFmtId="0" fontId="0" fillId="0" borderId="0" xfId="0" applyAlignment="1">
      <alignment vertical="center"/>
    </xf>
    <xf numFmtId="0" fontId="6" fillId="5" borderId="25" xfId="0" applyFont="1" applyFill="1" applyBorder="1" applyAlignment="1">
      <alignment horizontal="center" vertical="center"/>
    </xf>
    <xf numFmtId="0" fontId="8" fillId="0" borderId="2" xfId="0" applyFont="1" applyBorder="1" applyAlignment="1">
      <alignment vertical="top"/>
    </xf>
    <xf numFmtId="0" fontId="8" fillId="0" borderId="8" xfId="0" applyFont="1" applyBorder="1" applyAlignment="1">
      <alignment vertical="top"/>
    </xf>
    <xf numFmtId="0" fontId="2" fillId="0" borderId="26"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7" xfId="0" applyFont="1" applyBorder="1" applyAlignment="1">
      <alignment vertical="top"/>
    </xf>
    <xf numFmtId="0" fontId="2" fillId="0" borderId="28" xfId="0" applyFont="1" applyBorder="1" applyAlignment="1">
      <alignment vertical="top"/>
    </xf>
    <xf numFmtId="0" fontId="2" fillId="0" borderId="29" xfId="0" applyFont="1" applyBorder="1" applyAlignment="1">
      <alignment vertical="top" wrapText="1"/>
    </xf>
    <xf numFmtId="0" fontId="6" fillId="0" borderId="17" xfId="0" applyFont="1" applyBorder="1" applyAlignment="1">
      <alignment horizontal="center" vertical="center" wrapText="1"/>
    </xf>
    <xf numFmtId="0" fontId="11" fillId="9" borderId="32" xfId="0" applyFont="1" applyFill="1" applyBorder="1" applyAlignment="1">
      <alignment horizontal="left" vertical="center" wrapText="1" readingOrder="1"/>
    </xf>
    <xf numFmtId="0" fontId="11" fillId="8" borderId="32" xfId="0" applyFont="1" applyFill="1" applyBorder="1" applyAlignment="1">
      <alignment horizontal="left" vertical="center" wrapText="1" readingOrder="1"/>
    </xf>
    <xf numFmtId="0" fontId="11" fillId="9" borderId="34" xfId="0" applyFont="1" applyFill="1" applyBorder="1" applyAlignment="1">
      <alignment horizontal="left" vertical="center" wrapText="1" readingOrder="1"/>
    </xf>
    <xf numFmtId="0" fontId="11" fillId="9" borderId="43" xfId="0" applyFont="1" applyFill="1" applyBorder="1" applyAlignment="1">
      <alignment horizontal="left" vertical="center" wrapText="1" readingOrder="1"/>
    </xf>
    <xf numFmtId="0" fontId="11" fillId="8" borderId="43" xfId="0" applyFont="1" applyFill="1" applyBorder="1" applyAlignment="1">
      <alignment horizontal="left" vertical="center" wrapText="1" readingOrder="1"/>
    </xf>
    <xf numFmtId="0" fontId="11" fillId="9" borderId="46" xfId="0" applyFont="1" applyFill="1" applyBorder="1" applyAlignment="1">
      <alignment horizontal="left" vertical="center" wrapText="1" readingOrder="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xf numFmtId="0" fontId="2" fillId="0" borderId="47" xfId="0" applyFont="1" applyBorder="1" applyAlignment="1">
      <alignment vertical="top"/>
    </xf>
    <xf numFmtId="0" fontId="2" fillId="0" borderId="48" xfId="0" applyFont="1" applyBorder="1" applyAlignment="1">
      <alignment vertical="top"/>
    </xf>
    <xf numFmtId="0" fontId="2" fillId="0" borderId="49" xfId="0" applyFont="1" applyBorder="1" applyAlignment="1">
      <alignment vertical="top"/>
    </xf>
    <xf numFmtId="0" fontId="3" fillId="0" borderId="26"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3" fillId="10" borderId="30" xfId="0" applyFont="1" applyFill="1" applyBorder="1" applyAlignment="1">
      <alignment horizontal="left" vertical="center" wrapText="1" readingOrder="1"/>
    </xf>
    <xf numFmtId="0" fontId="13" fillId="10" borderId="31" xfId="0" applyFont="1" applyFill="1" applyBorder="1" applyAlignment="1">
      <alignment horizontal="left" vertical="center" wrapText="1" readingOrder="1"/>
    </xf>
    <xf numFmtId="0" fontId="13" fillId="10" borderId="41" xfId="0" applyFont="1" applyFill="1" applyBorder="1" applyAlignment="1">
      <alignment horizontal="left" vertical="center" wrapText="1" readingOrder="1"/>
    </xf>
    <xf numFmtId="0" fontId="13" fillId="10" borderId="32" xfId="0" applyFont="1" applyFill="1" applyBorder="1" applyAlignment="1">
      <alignment horizontal="left" vertical="center" wrapText="1" readingOrder="1"/>
    </xf>
    <xf numFmtId="0" fontId="13" fillId="10" borderId="34" xfId="0" applyFont="1" applyFill="1" applyBorder="1" applyAlignment="1">
      <alignment horizontal="left" vertical="center" wrapText="1" readingOrder="1"/>
    </xf>
    <xf numFmtId="0" fontId="2" fillId="0" borderId="29" xfId="0" applyFont="1" applyBorder="1" applyAlignment="1">
      <alignment vertical="top"/>
    </xf>
    <xf numFmtId="0" fontId="2" fillId="0" borderId="26" xfId="0" applyFont="1" applyBorder="1" applyAlignment="1">
      <alignment vertical="top" wrapText="1"/>
    </xf>
    <xf numFmtId="0" fontId="2" fillId="0" borderId="6" xfId="0" applyFont="1" applyBorder="1" applyAlignment="1">
      <alignment vertical="top" wrapText="1"/>
    </xf>
    <xf numFmtId="0" fontId="3" fillId="0" borderId="27" xfId="0" applyFont="1" applyFill="1" applyBorder="1" applyAlignment="1">
      <alignment vertical="top" wrapText="1"/>
    </xf>
    <xf numFmtId="0" fontId="2" fillId="0" borderId="0" xfId="0" applyFont="1" applyFill="1" applyAlignment="1">
      <alignment vertical="top" wrapText="1"/>
    </xf>
    <xf numFmtId="0" fontId="5" fillId="0" borderId="1" xfId="0" applyFont="1" applyFill="1" applyBorder="1" applyAlignment="1">
      <alignment vertical="top" wrapText="1"/>
    </xf>
    <xf numFmtId="0" fontId="17" fillId="0" borderId="0" xfId="0" applyFont="1" applyFill="1" applyAlignment="1">
      <alignment vertical="top" wrapText="1"/>
    </xf>
    <xf numFmtId="0" fontId="17" fillId="0" borderId="1" xfId="0" applyFont="1" applyFill="1" applyBorder="1" applyAlignment="1">
      <alignment vertical="top" wrapText="1"/>
    </xf>
    <xf numFmtId="0" fontId="16" fillId="0" borderId="1" xfId="0" applyFont="1" applyFill="1" applyBorder="1" applyAlignment="1">
      <alignment vertical="top" wrapText="1"/>
    </xf>
    <xf numFmtId="0" fontId="14" fillId="0" borderId="1" xfId="0" applyFont="1" applyFill="1" applyBorder="1" applyAlignment="1">
      <alignment vertical="top" wrapText="1"/>
    </xf>
    <xf numFmtId="0" fontId="1" fillId="11" borderId="2" xfId="0" applyFont="1" applyFill="1" applyBorder="1" applyAlignment="1">
      <alignment horizontal="justify" vertical="center" wrapText="1"/>
    </xf>
    <xf numFmtId="0" fontId="1" fillId="11" borderId="53"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49" xfId="0" applyBorder="1" applyAlignment="1">
      <alignment horizontal="justify" vertical="center" wrapText="1"/>
    </xf>
    <xf numFmtId="14" fontId="2" fillId="0" borderId="1" xfId="0" applyNumberFormat="1" applyFont="1" applyFill="1" applyBorder="1" applyAlignment="1">
      <alignment vertical="top" wrapText="1"/>
    </xf>
    <xf numFmtId="0" fontId="12" fillId="0" borderId="1" xfId="0" applyFont="1" applyFill="1" applyBorder="1" applyAlignment="1">
      <alignment vertical="top" wrapText="1"/>
    </xf>
    <xf numFmtId="0" fontId="2" fillId="0" borderId="1" xfId="0" applyFont="1" applyFill="1" applyBorder="1" applyAlignment="1">
      <alignment vertical="top" wrapText="1"/>
    </xf>
    <xf numFmtId="0" fontId="2" fillId="13" borderId="1" xfId="0" applyFont="1" applyFill="1" applyBorder="1" applyAlignment="1">
      <alignment vertical="top" wrapText="1"/>
    </xf>
    <xf numFmtId="0" fontId="0" fillId="0" borderId="0" xfId="0" applyAlignment="1">
      <alignment horizontal="left"/>
    </xf>
    <xf numFmtId="0" fontId="5" fillId="0" borderId="54" xfId="0" applyFont="1" applyFill="1" applyBorder="1" applyAlignment="1">
      <alignment vertical="top" wrapText="1"/>
    </xf>
    <xf numFmtId="0" fontId="2" fillId="0" borderId="55" xfId="0" applyFont="1" applyFill="1" applyBorder="1" applyAlignment="1">
      <alignment vertical="top" wrapText="1"/>
    </xf>
    <xf numFmtId="0" fontId="2" fillId="0" borderId="56" xfId="0" applyFont="1" applyFill="1" applyBorder="1" applyAlignment="1">
      <alignment vertical="top" wrapText="1"/>
    </xf>
    <xf numFmtId="14" fontId="2" fillId="0" borderId="56" xfId="0" applyNumberFormat="1" applyFont="1" applyFill="1" applyBorder="1" applyAlignment="1">
      <alignment vertical="top" wrapText="1"/>
    </xf>
    <xf numFmtId="0" fontId="2" fillId="0" borderId="60" xfId="0" applyFont="1" applyFill="1" applyBorder="1" applyAlignment="1">
      <alignment vertical="top" wrapText="1"/>
    </xf>
    <xf numFmtId="14" fontId="2" fillId="0" borderId="60" xfId="0" applyNumberFormat="1" applyFont="1" applyFill="1" applyBorder="1" applyAlignment="1">
      <alignment vertical="top" wrapText="1"/>
    </xf>
    <xf numFmtId="0" fontId="5" fillId="0" borderId="63" xfId="0" applyFont="1" applyFill="1" applyBorder="1" applyAlignment="1">
      <alignment vertical="top" wrapText="1"/>
    </xf>
    <xf numFmtId="0" fontId="2" fillId="0" borderId="64" xfId="0" applyFont="1" applyFill="1" applyBorder="1" applyAlignment="1">
      <alignment vertical="top" wrapText="1"/>
    </xf>
    <xf numFmtId="0" fontId="12" fillId="0" borderId="64" xfId="0" applyFont="1" applyFill="1" applyBorder="1" applyAlignment="1">
      <alignment vertical="top" wrapText="1"/>
    </xf>
    <xf numFmtId="0" fontId="2" fillId="0" borderId="64" xfId="0" applyFont="1" applyFill="1" applyBorder="1" applyAlignment="1">
      <alignment horizontal="left" vertical="top" wrapText="1"/>
    </xf>
    <xf numFmtId="14" fontId="2" fillId="0" borderId="64" xfId="0" applyNumberFormat="1" applyFont="1" applyFill="1" applyBorder="1" applyAlignment="1">
      <alignment vertical="top" wrapText="1"/>
    </xf>
    <xf numFmtId="0" fontId="5" fillId="0" borderId="65" xfId="0" applyFont="1" applyFill="1" applyBorder="1" applyAlignment="1">
      <alignment vertical="top" wrapText="1"/>
    </xf>
    <xf numFmtId="0" fontId="2" fillId="0" borderId="61" xfId="0" applyFont="1" applyFill="1" applyBorder="1" applyAlignment="1">
      <alignment vertical="top" wrapText="1"/>
    </xf>
    <xf numFmtId="0" fontId="16" fillId="0" borderId="56" xfId="0" applyFont="1" applyFill="1" applyBorder="1" applyAlignment="1">
      <alignment vertical="top" wrapText="1"/>
    </xf>
    <xf numFmtId="0" fontId="16" fillId="0" borderId="60" xfId="0" applyFont="1" applyFill="1" applyBorder="1" applyAlignment="1">
      <alignment vertical="top" wrapText="1"/>
    </xf>
    <xf numFmtId="0" fontId="5" fillId="0" borderId="66" xfId="0" applyFont="1" applyFill="1" applyBorder="1" applyAlignment="1">
      <alignment vertical="top" wrapText="1"/>
    </xf>
    <xf numFmtId="0" fontId="16" fillId="0" borderId="64" xfId="0" applyFont="1" applyFill="1" applyBorder="1" applyAlignment="1">
      <alignment vertical="top" wrapText="1"/>
    </xf>
    <xf numFmtId="0" fontId="2" fillId="12" borderId="50" xfId="0" applyFont="1" applyFill="1" applyBorder="1" applyAlignment="1">
      <alignment vertical="top" wrapText="1"/>
    </xf>
    <xf numFmtId="0" fontId="4" fillId="14" borderId="63" xfId="0" applyFont="1" applyFill="1" applyBorder="1" applyAlignment="1">
      <alignment horizontal="center" vertical="center" wrapText="1"/>
    </xf>
    <xf numFmtId="0" fontId="4" fillId="14" borderId="64" xfId="0" applyFont="1" applyFill="1" applyBorder="1" applyAlignment="1">
      <alignment horizontal="center" vertical="center" wrapText="1"/>
    </xf>
    <xf numFmtId="0" fontId="4" fillId="14" borderId="70" xfId="0" applyFont="1" applyFill="1" applyBorder="1" applyAlignment="1">
      <alignment horizontal="center" vertical="center" wrapText="1"/>
    </xf>
    <xf numFmtId="0" fontId="21" fillId="0" borderId="64" xfId="0" applyFont="1" applyFill="1" applyBorder="1" applyAlignment="1">
      <alignment vertical="top" wrapText="1"/>
    </xf>
    <xf numFmtId="0" fontId="21" fillId="0" borderId="56" xfId="0" applyFont="1" applyFill="1" applyBorder="1" applyAlignment="1">
      <alignment vertical="top" wrapText="1"/>
    </xf>
    <xf numFmtId="0" fontId="12" fillId="0" borderId="56" xfId="0" applyFont="1" applyFill="1" applyBorder="1" applyAlignment="1">
      <alignment vertical="top" wrapText="1"/>
    </xf>
    <xf numFmtId="0" fontId="21" fillId="0" borderId="60" xfId="0" applyFont="1" applyFill="1" applyBorder="1" applyAlignment="1">
      <alignment vertical="top" wrapText="1"/>
    </xf>
    <xf numFmtId="0" fontId="12" fillId="0" borderId="60" xfId="0" applyFont="1" applyFill="1" applyBorder="1" applyAlignment="1">
      <alignment vertical="top" wrapText="1"/>
    </xf>
    <xf numFmtId="0" fontId="3" fillId="0" borderId="64" xfId="0" applyFont="1" applyFill="1" applyBorder="1" applyAlignment="1">
      <alignment vertical="top" wrapText="1"/>
    </xf>
    <xf numFmtId="0" fontId="1" fillId="15" borderId="48" xfId="0" applyFont="1" applyFill="1" applyBorder="1" applyAlignment="1">
      <alignment horizontal="center"/>
    </xf>
    <xf numFmtId="0" fontId="1" fillId="15" borderId="47" xfId="0" applyFont="1" applyFill="1" applyBorder="1" applyAlignment="1"/>
    <xf numFmtId="0" fontId="24" fillId="0" borderId="51" xfId="0" applyFont="1" applyFill="1" applyBorder="1" applyAlignment="1">
      <alignment vertical="top" wrapText="1"/>
    </xf>
    <xf numFmtId="0" fontId="2" fillId="13" borderId="64" xfId="0" applyFont="1" applyFill="1" applyBorder="1" applyAlignment="1">
      <alignmen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xf>
    <xf numFmtId="0" fontId="0" fillId="0" borderId="0" xfId="0" applyFill="1" applyAlignment="1"/>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horizontal="center" vertical="top" wrapText="1"/>
    </xf>
    <xf numFmtId="0" fontId="0" fillId="0" borderId="0" xfId="0" applyFill="1"/>
    <xf numFmtId="0" fontId="0" fillId="0" borderId="0" xfId="0" applyBorder="1" applyAlignment="1">
      <alignment horizontal="left"/>
    </xf>
    <xf numFmtId="0" fontId="16" fillId="0" borderId="61" xfId="0" applyFont="1" applyFill="1" applyBorder="1" applyAlignment="1">
      <alignment vertical="top" wrapText="1"/>
    </xf>
    <xf numFmtId="0" fontId="2" fillId="0" borderId="60" xfId="0" applyFont="1" applyFill="1" applyBorder="1" applyAlignment="1">
      <alignment horizontal="center" vertical="top" wrapText="1"/>
    </xf>
    <xf numFmtId="0" fontId="2" fillId="0" borderId="64" xfId="0" applyFont="1" applyFill="1" applyBorder="1" applyAlignment="1">
      <alignment horizontal="center" vertical="top" wrapText="1"/>
    </xf>
    <xf numFmtId="0" fontId="2" fillId="0" borderId="56" xfId="0" applyFont="1" applyFill="1" applyBorder="1" applyAlignment="1">
      <alignment horizontal="center" vertical="top" wrapText="1"/>
    </xf>
    <xf numFmtId="0" fontId="17" fillId="0" borderId="67" xfId="0" applyFont="1" applyFill="1" applyBorder="1" applyAlignment="1">
      <alignment horizontal="center" vertical="top" wrapText="1"/>
    </xf>
    <xf numFmtId="0" fontId="17" fillId="0" borderId="64" xfId="0" applyFont="1" applyFill="1" applyBorder="1" applyAlignment="1">
      <alignment horizontal="center" vertical="top" wrapText="1"/>
    </xf>
    <xf numFmtId="0" fontId="21" fillId="0" borderId="55" xfId="0" applyFont="1" applyFill="1" applyBorder="1" applyAlignment="1">
      <alignment vertical="top" wrapText="1"/>
    </xf>
    <xf numFmtId="0" fontId="0" fillId="0" borderId="69" xfId="0" applyBorder="1" applyAlignment="1">
      <alignment horizontal="center" wrapText="1"/>
    </xf>
    <xf numFmtId="0" fontId="0" fillId="0" borderId="69" xfId="0" applyBorder="1" applyAlignment="1">
      <alignment horizontal="center" vertical="center"/>
    </xf>
    <xf numFmtId="0" fontId="0" fillId="0" borderId="59" xfId="0" applyBorder="1" applyAlignment="1">
      <alignment horizontal="center" wrapText="1"/>
    </xf>
    <xf numFmtId="0" fontId="0" fillId="0" borderId="5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56" xfId="0" applyBorder="1" applyAlignment="1">
      <alignment horizontal="center" vertical="center"/>
    </xf>
    <xf numFmtId="0" fontId="0" fillId="0" borderId="1" xfId="0" applyBorder="1" applyAlignment="1">
      <alignment horizontal="center" vertical="center"/>
    </xf>
    <xf numFmtId="0" fontId="0" fillId="0" borderId="60"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2" xfId="0" applyBorder="1" applyAlignment="1">
      <alignment horizontal="center" vertical="center"/>
    </xf>
    <xf numFmtId="0" fontId="2" fillId="0" borderId="52" xfId="0" applyFont="1" applyFill="1" applyBorder="1" applyAlignment="1">
      <alignment horizontal="left" vertical="top" wrapText="1"/>
    </xf>
    <xf numFmtId="0" fontId="2" fillId="0" borderId="61" xfId="0" applyFont="1" applyFill="1" applyBorder="1" applyAlignment="1">
      <alignment horizontal="left" vertical="top" wrapText="1"/>
    </xf>
    <xf numFmtId="0" fontId="2" fillId="0" borderId="56"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50" xfId="0" applyFont="1" applyFill="1" applyBorder="1" applyAlignment="1">
      <alignment vertical="top" wrapText="1"/>
    </xf>
    <xf numFmtId="0" fontId="2" fillId="0" borderId="52" xfId="0"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0" borderId="56"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60" xfId="0" quotePrefix="1" applyFont="1" applyFill="1" applyBorder="1" applyAlignment="1">
      <alignment vertical="top" wrapText="1"/>
    </xf>
    <xf numFmtId="0" fontId="0" fillId="0" borderId="0" xfId="0"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1" fillId="18"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26" xfId="0" applyFont="1" applyBorder="1" applyAlignment="1">
      <alignment horizontal="center" vertical="center" wrapText="1"/>
    </xf>
    <xf numFmtId="0" fontId="0" fillId="0" borderId="48" xfId="0" applyBorder="1"/>
    <xf numFmtId="0" fontId="0" fillId="0" borderId="49" xfId="0" applyBorder="1"/>
    <xf numFmtId="0" fontId="26" fillId="0" borderId="63" xfId="0" applyFont="1" applyFill="1" applyBorder="1" applyAlignment="1">
      <alignment vertical="top" wrapText="1"/>
    </xf>
    <xf numFmtId="0" fontId="16" fillId="0" borderId="64" xfId="0" applyFont="1" applyFill="1" applyBorder="1" applyAlignment="1">
      <alignment horizontal="center" vertical="top" wrapText="1"/>
    </xf>
    <xf numFmtId="14" fontId="16" fillId="0" borderId="64" xfId="0" applyNumberFormat="1" applyFont="1" applyFill="1" applyBorder="1" applyAlignment="1">
      <alignment vertical="top" wrapText="1"/>
    </xf>
    <xf numFmtId="0" fontId="16" fillId="0" borderId="0" xfId="0" applyFont="1" applyFill="1" applyAlignment="1">
      <alignment vertical="top" wrapText="1"/>
    </xf>
    <xf numFmtId="0" fontId="11" fillId="0" borderId="76" xfId="0" applyFont="1" applyBorder="1" applyAlignment="1">
      <alignment horizontal="left" wrapText="1" readingOrder="1"/>
    </xf>
    <xf numFmtId="0" fontId="11" fillId="0" borderId="77" xfId="0" applyFont="1" applyBorder="1" applyAlignment="1">
      <alignment horizontal="left" wrapText="1" readingOrder="1"/>
    </xf>
    <xf numFmtId="0" fontId="11" fillId="0" borderId="78" xfId="0" applyFont="1" applyBorder="1" applyAlignment="1">
      <alignment horizontal="left" wrapText="1" readingOrder="1"/>
    </xf>
    <xf numFmtId="0" fontId="11" fillId="0" borderId="79" xfId="0" applyFont="1" applyBorder="1" applyAlignment="1">
      <alignment horizontal="left" wrapText="1" readingOrder="1"/>
    </xf>
    <xf numFmtId="0" fontId="27" fillId="0" borderId="80" xfId="0" applyFont="1" applyBorder="1" applyAlignment="1">
      <alignment wrapText="1"/>
    </xf>
    <xf numFmtId="0" fontId="11" fillId="0" borderId="81" xfId="0" applyFont="1" applyBorder="1" applyAlignment="1">
      <alignment horizontal="left" wrapText="1" readingOrder="1"/>
    </xf>
    <xf numFmtId="0" fontId="11" fillId="0" borderId="82" xfId="0" applyFont="1" applyBorder="1" applyAlignment="1">
      <alignment horizontal="left" wrapText="1" readingOrder="1"/>
    </xf>
    <xf numFmtId="0" fontId="28" fillId="19" borderId="83" xfId="0" applyFont="1" applyFill="1" applyBorder="1" applyAlignment="1">
      <alignment horizontal="center" vertical="center" textRotation="90" wrapText="1" readingOrder="1"/>
    </xf>
    <xf numFmtId="0" fontId="11" fillId="0" borderId="84" xfId="0" applyFont="1" applyBorder="1" applyAlignment="1">
      <alignment horizontal="left" wrapText="1" readingOrder="1"/>
    </xf>
    <xf numFmtId="0" fontId="13" fillId="0" borderId="82" xfId="0" applyFont="1" applyBorder="1" applyAlignment="1">
      <alignment horizontal="center" vertical="center" textRotation="90" wrapText="1" readingOrder="1"/>
    </xf>
    <xf numFmtId="0" fontId="11" fillId="19" borderId="83" xfId="0" applyFont="1" applyFill="1" applyBorder="1" applyAlignment="1">
      <alignment horizontal="center" wrapText="1" readingOrder="1"/>
    </xf>
    <xf numFmtId="0" fontId="28" fillId="19" borderId="83" xfId="0" applyFont="1" applyFill="1" applyBorder="1" applyAlignment="1">
      <alignment horizontal="center" wrapText="1" readingOrder="1"/>
    </xf>
    <xf numFmtId="0" fontId="27" fillId="0" borderId="85" xfId="0" applyFont="1" applyBorder="1" applyAlignment="1">
      <alignment wrapText="1"/>
    </xf>
    <xf numFmtId="0" fontId="11" fillId="0" borderId="86" xfId="0" applyFont="1" applyBorder="1" applyAlignment="1">
      <alignment horizontal="left" wrapText="1" readingOrder="1"/>
    </xf>
    <xf numFmtId="0" fontId="11" fillId="0" borderId="87" xfId="0" applyFont="1" applyBorder="1" applyAlignment="1">
      <alignment horizontal="left" wrapText="1" readingOrder="1"/>
    </xf>
    <xf numFmtId="0" fontId="11" fillId="0" borderId="88" xfId="0" applyFont="1" applyBorder="1" applyAlignment="1">
      <alignment horizontal="left" wrapText="1" readingOrder="1"/>
    </xf>
    <xf numFmtId="0" fontId="18" fillId="0" borderId="56" xfId="0" applyFont="1" applyFill="1" applyBorder="1" applyAlignment="1">
      <alignment vertical="top" wrapText="1"/>
    </xf>
    <xf numFmtId="0" fontId="18" fillId="0" borderId="1" xfId="0" applyFont="1" applyFill="1" applyBorder="1" applyAlignment="1">
      <alignment vertical="top" wrapText="1"/>
    </xf>
    <xf numFmtId="0" fontId="18" fillId="0" borderId="60" xfId="0" applyFont="1" applyFill="1" applyBorder="1" applyAlignment="1">
      <alignment vertical="top" wrapText="1"/>
    </xf>
    <xf numFmtId="0" fontId="0" fillId="0" borderId="69" xfId="0" applyBorder="1" applyAlignment="1">
      <alignment horizontal="center" vertical="center" wrapText="1"/>
    </xf>
    <xf numFmtId="0" fontId="2" fillId="0" borderId="1" xfId="0" applyFont="1" applyFill="1" applyBorder="1" applyAlignment="1">
      <alignment horizontal="left" vertical="top" wrapText="1"/>
    </xf>
    <xf numFmtId="0" fontId="2" fillId="0" borderId="50" xfId="0" applyFont="1" applyFill="1" applyBorder="1" applyAlignment="1">
      <alignment vertical="top" wrapText="1"/>
    </xf>
    <xf numFmtId="0" fontId="21" fillId="0" borderId="56" xfId="0" applyFont="1" applyFill="1" applyBorder="1" applyAlignment="1">
      <alignment horizontal="left" vertical="top" wrapText="1"/>
    </xf>
    <xf numFmtId="0" fontId="21" fillId="0" borderId="1" xfId="0" applyFont="1" applyFill="1" applyBorder="1" applyAlignment="1">
      <alignment horizontal="left" vertical="top" wrapText="1"/>
    </xf>
    <xf numFmtId="0" fontId="21" fillId="0" borderId="60" xfId="0" applyFont="1" applyFill="1" applyBorder="1" applyAlignment="1">
      <alignment horizontal="left" vertical="top" wrapText="1"/>
    </xf>
    <xf numFmtId="0" fontId="25" fillId="0" borderId="47" xfId="0" applyFont="1" applyBorder="1" applyAlignment="1">
      <alignment horizontal="center" vertical="center" wrapText="1"/>
    </xf>
    <xf numFmtId="0" fontId="0" fillId="0" borderId="0" xfId="0" applyBorder="1" applyAlignment="1">
      <alignment horizontal="center"/>
    </xf>
    <xf numFmtId="0" fontId="0" fillId="0" borderId="6" xfId="0" applyBorder="1" applyAlignment="1">
      <alignment vertical="center"/>
    </xf>
    <xf numFmtId="0" fontId="0" fillId="0" borderId="48" xfId="0" applyBorder="1" applyAlignment="1">
      <alignment vertical="center"/>
    </xf>
    <xf numFmtId="0" fontId="0" fillId="0" borderId="7" xfId="0" applyBorder="1" applyAlignment="1">
      <alignment vertical="center"/>
    </xf>
    <xf numFmtId="0" fontId="0" fillId="0" borderId="49" xfId="0" applyBorder="1" applyAlignment="1">
      <alignment vertical="center"/>
    </xf>
    <xf numFmtId="0" fontId="0" fillId="0" borderId="89" xfId="0" applyBorder="1" applyAlignment="1">
      <alignment horizontal="center"/>
    </xf>
    <xf numFmtId="0" fontId="0" fillId="0" borderId="57" xfId="0" applyBorder="1" applyAlignment="1">
      <alignment horizontal="center" vertical="center"/>
    </xf>
    <xf numFmtId="0" fontId="0" fillId="14" borderId="56" xfId="0" applyFont="1" applyFill="1" applyBorder="1" applyAlignment="1">
      <alignment horizontal="center" vertical="center" wrapText="1"/>
    </xf>
    <xf numFmtId="0" fontId="0" fillId="14" borderId="56" xfId="0" applyFill="1" applyBorder="1" applyAlignment="1">
      <alignment horizontal="center" vertical="center"/>
    </xf>
    <xf numFmtId="0" fontId="0" fillId="14" borderId="57" xfId="0" applyFill="1" applyBorder="1" applyAlignment="1">
      <alignment horizontal="center" vertical="center"/>
    </xf>
    <xf numFmtId="0" fontId="0" fillId="14" borderId="1" xfId="0" applyFont="1" applyFill="1" applyBorder="1" applyAlignment="1">
      <alignment horizontal="center" vertical="center" wrapText="1"/>
    </xf>
    <xf numFmtId="0" fontId="0" fillId="14" borderId="1" xfId="0" applyFill="1" applyBorder="1" applyAlignment="1">
      <alignment horizontal="center" vertical="center"/>
    </xf>
    <xf numFmtId="0" fontId="0" fillId="14" borderId="58" xfId="0" applyFill="1" applyBorder="1" applyAlignment="1">
      <alignment horizontal="center" vertical="center"/>
    </xf>
    <xf numFmtId="0" fontId="0" fillId="14" borderId="69" xfId="0" applyFill="1" applyBorder="1" applyAlignment="1">
      <alignment horizontal="center" vertical="center" wrapText="1"/>
    </xf>
    <xf numFmtId="0" fontId="0" fillId="14" borderId="59" xfId="0" applyFill="1" applyBorder="1" applyAlignment="1">
      <alignment horizontal="center" wrapText="1"/>
    </xf>
    <xf numFmtId="0" fontId="0" fillId="14" borderId="60" xfId="0" applyFont="1" applyFill="1" applyBorder="1" applyAlignment="1">
      <alignment horizontal="center" vertical="center" wrapText="1"/>
    </xf>
    <xf numFmtId="0" fontId="0" fillId="14" borderId="60" xfId="0" applyFill="1" applyBorder="1" applyAlignment="1">
      <alignment horizontal="center" vertical="center"/>
    </xf>
    <xf numFmtId="0" fontId="0" fillId="14" borderId="62" xfId="0" applyFill="1" applyBorder="1" applyAlignment="1">
      <alignment horizontal="center" vertical="center"/>
    </xf>
    <xf numFmtId="0" fontId="1" fillId="15" borderId="29" xfId="0" applyFont="1" applyFill="1" applyBorder="1" applyAlignment="1"/>
    <xf numFmtId="0" fontId="0" fillId="0" borderId="90" xfId="0" applyBorder="1" applyAlignment="1">
      <alignment horizontal="center"/>
    </xf>
    <xf numFmtId="0" fontId="0" fillId="0" borderId="91" xfId="0" applyBorder="1" applyAlignment="1">
      <alignment horizontal="center"/>
    </xf>
    <xf numFmtId="0" fontId="0" fillId="0" borderId="93" xfId="0" applyBorder="1" applyAlignment="1">
      <alignment horizontal="center" vertical="center"/>
    </xf>
    <xf numFmtId="0" fontId="0" fillId="0" borderId="68" xfId="0" applyBorder="1" applyAlignment="1">
      <alignment horizontal="center" vertical="center"/>
    </xf>
    <xf numFmtId="0" fontId="0" fillId="14" borderId="68" xfId="0" applyFill="1" applyBorder="1" applyAlignment="1">
      <alignment horizontal="center" vertical="center"/>
    </xf>
    <xf numFmtId="0" fontId="0" fillId="14" borderId="69" xfId="0" applyFill="1" applyBorder="1" applyAlignment="1">
      <alignment horizontal="center" vertical="center"/>
    </xf>
    <xf numFmtId="0" fontId="0" fillId="14" borderId="59" xfId="0" applyFill="1" applyBorder="1" applyAlignment="1">
      <alignment horizontal="center" vertical="center"/>
    </xf>
    <xf numFmtId="0" fontId="0" fillId="14" borderId="57" xfId="0" applyFill="1" applyBorder="1" applyAlignment="1">
      <alignment horizontal="center"/>
    </xf>
    <xf numFmtId="0" fontId="0" fillId="14" borderId="58" xfId="0" applyFill="1" applyBorder="1" applyAlignment="1">
      <alignment horizontal="center"/>
    </xf>
    <xf numFmtId="0" fontId="0" fillId="14" borderId="62" xfId="0" applyFill="1" applyBorder="1" applyAlignment="1">
      <alignment horizontal="center"/>
    </xf>
    <xf numFmtId="0" fontId="1" fillId="15" borderId="8" xfId="0" applyFont="1" applyFill="1" applyBorder="1" applyAlignment="1"/>
    <xf numFmtId="0" fontId="1" fillId="15" borderId="67" xfId="0" applyFont="1" applyFill="1" applyBorder="1" applyAlignment="1"/>
    <xf numFmtId="0" fontId="1" fillId="15" borderId="53" xfId="0" applyFont="1" applyFill="1" applyBorder="1" applyAlignment="1"/>
    <xf numFmtId="0" fontId="28" fillId="20" borderId="83" xfId="0" applyFont="1" applyFill="1" applyBorder="1" applyAlignment="1">
      <alignment horizontal="center" vertical="center" wrapText="1" readingOrder="1"/>
    </xf>
    <xf numFmtId="0" fontId="28" fillId="21" borderId="83" xfId="0" applyFont="1" applyFill="1" applyBorder="1" applyAlignment="1">
      <alignment horizontal="center" vertical="center" wrapText="1" readingOrder="1"/>
    </xf>
    <xf numFmtId="0" fontId="28" fillId="22" borderId="83" xfId="0" applyFont="1" applyFill="1" applyBorder="1" applyAlignment="1">
      <alignment horizontal="center" vertical="center" wrapText="1" readingOrder="1"/>
    </xf>
    <xf numFmtId="0" fontId="28" fillId="23" borderId="83" xfId="0" applyFont="1" applyFill="1" applyBorder="1" applyAlignment="1">
      <alignment horizontal="center" vertical="center" wrapText="1" readingOrder="1"/>
    </xf>
    <xf numFmtId="0" fontId="1" fillId="0" borderId="26" xfId="0" applyFont="1" applyBorder="1"/>
    <xf numFmtId="0" fontId="0" fillId="0" borderId="28" xfId="0" applyBorder="1"/>
    <xf numFmtId="0" fontId="0" fillId="0" borderId="47" xfId="0" applyBorder="1"/>
    <xf numFmtId="0" fontId="1" fillId="0" borderId="6" xfId="0" applyFont="1" applyBorder="1"/>
    <xf numFmtId="0" fontId="0" fillId="0" borderId="0" xfId="0" applyBorder="1"/>
    <xf numFmtId="0" fontId="1" fillId="0" borderId="7" xfId="0" applyFont="1" applyBorder="1"/>
    <xf numFmtId="0" fontId="0" fillId="0" borderId="29" xfId="0" applyBorder="1"/>
    <xf numFmtId="0" fontId="0" fillId="0" borderId="29" xfId="0" applyBorder="1" applyAlignment="1">
      <alignment horizontal="center"/>
    </xf>
    <xf numFmtId="0" fontId="0" fillId="10" borderId="0" xfId="0" applyFill="1"/>
    <xf numFmtId="0" fontId="0" fillId="10" borderId="0" xfId="0" applyFill="1" applyAlignment="1">
      <alignment horizontal="center"/>
    </xf>
    <xf numFmtId="0" fontId="1" fillId="0" borderId="0" xfId="0" applyFont="1" applyAlignment="1">
      <alignment horizontal="center" wrapText="1"/>
    </xf>
    <xf numFmtId="0" fontId="1" fillId="0" borderId="8" xfId="0" applyFont="1" applyBorder="1"/>
    <xf numFmtId="0" fontId="0" fillId="0" borderId="67" xfId="0" applyBorder="1"/>
    <xf numFmtId="0" fontId="0" fillId="0" borderId="53" xfId="0" applyBorder="1"/>
    <xf numFmtId="0" fontId="0" fillId="0" borderId="28" xfId="0" applyBorder="1" applyAlignment="1">
      <alignment horizontal="center"/>
    </xf>
    <xf numFmtId="0" fontId="1" fillId="10" borderId="0" xfId="0" applyFont="1" applyFill="1" applyAlignment="1">
      <alignment horizontal="center" vertical="center" wrapText="1"/>
    </xf>
    <xf numFmtId="0" fontId="0" fillId="0" borderId="36" xfId="0" applyBorder="1"/>
    <xf numFmtId="0" fontId="1" fillId="18" borderId="0" xfId="0" applyFont="1" applyFill="1" applyAlignment="1">
      <alignment horizontal="center" vertical="center"/>
    </xf>
    <xf numFmtId="0" fontId="2" fillId="0" borderId="27" xfId="0" applyFont="1" applyBorder="1" applyAlignment="1">
      <alignment horizontal="center" vertical="top" wrapText="1"/>
    </xf>
    <xf numFmtId="0" fontId="2" fillId="0" borderId="27"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0" fillId="0" borderId="0" xfId="0" applyFont="1"/>
    <xf numFmtId="0" fontId="2" fillId="0" borderId="4" xfId="0" applyFont="1" applyBorder="1" applyAlignment="1">
      <alignment horizontal="center" vertical="center"/>
    </xf>
    <xf numFmtId="0" fontId="1" fillId="14" borderId="0" xfId="0" applyFont="1" applyFill="1"/>
    <xf numFmtId="0" fontId="2" fillId="0" borderId="4" xfId="0" applyFont="1" applyBorder="1" applyAlignment="1">
      <alignment horizontal="center" vertical="top"/>
    </xf>
    <xf numFmtId="0" fontId="1" fillId="0" borderId="0" xfId="0" applyFont="1" applyAlignment="1">
      <alignment horizontal="center" vertical="center"/>
    </xf>
    <xf numFmtId="0" fontId="1" fillId="25" borderId="0" xfId="0" applyFont="1" applyFill="1" applyAlignment="1">
      <alignment horizontal="center" vertical="center"/>
    </xf>
    <xf numFmtId="0" fontId="1" fillId="10" borderId="0" xfId="0" applyFont="1" applyFill="1" applyAlignment="1">
      <alignment horizontal="center" vertical="center" wrapText="1"/>
    </xf>
    <xf numFmtId="0" fontId="0" fillId="0" borderId="35"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26" borderId="0" xfId="0" applyFill="1" applyAlignment="1">
      <alignment horizontal="center" vertical="center"/>
    </xf>
    <xf numFmtId="0" fontId="0" fillId="27" borderId="35" xfId="0" applyFill="1" applyBorder="1"/>
    <xf numFmtId="0" fontId="0" fillId="27" borderId="36" xfId="0" applyFill="1" applyBorder="1"/>
    <xf numFmtId="0" fontId="0" fillId="27" borderId="95" xfId="0" applyFill="1" applyBorder="1"/>
    <xf numFmtId="0" fontId="0" fillId="27" borderId="98" xfId="0" applyFill="1" applyBorder="1"/>
    <xf numFmtId="0" fontId="0" fillId="27" borderId="99" xfId="0" applyFill="1" applyBorder="1"/>
    <xf numFmtId="0" fontId="0" fillId="27" borderId="100" xfId="0" applyFill="1" applyBorder="1"/>
    <xf numFmtId="0" fontId="0" fillId="27" borderId="0" xfId="0" applyFill="1" applyBorder="1"/>
    <xf numFmtId="0" fontId="0" fillId="27" borderId="0" xfId="0" applyFill="1"/>
    <xf numFmtId="0" fontId="0" fillId="27" borderId="96" xfId="0" applyFill="1" applyBorder="1"/>
    <xf numFmtId="0" fontId="0" fillId="27" borderId="97" xfId="0" applyFill="1" applyBorder="1"/>
    <xf numFmtId="0" fontId="2" fillId="26" borderId="56" xfId="0" applyFont="1" applyFill="1" applyBorder="1" applyAlignment="1">
      <alignment horizontal="left" vertical="top" wrapText="1"/>
    </xf>
    <xf numFmtId="0" fontId="2" fillId="26" borderId="1" xfId="0" applyFont="1" applyFill="1" applyBorder="1" applyAlignment="1">
      <alignment horizontal="left" vertical="top" wrapText="1"/>
    </xf>
    <xf numFmtId="0" fontId="2" fillId="26" borderId="60" xfId="0" applyFont="1" applyFill="1" applyBorder="1" applyAlignment="1">
      <alignment horizontal="left" vertical="top" wrapText="1"/>
    </xf>
    <xf numFmtId="0" fontId="2" fillId="26" borderId="64" xfId="0" applyFont="1" applyFill="1" applyBorder="1" applyAlignment="1">
      <alignment horizontal="left" vertical="top" wrapText="1"/>
    </xf>
    <xf numFmtId="0" fontId="16" fillId="26" borderId="64" xfId="0" applyFont="1" applyFill="1" applyBorder="1" applyAlignment="1">
      <alignment horizontal="left" vertical="top" wrapText="1"/>
    </xf>
    <xf numFmtId="0" fontId="1" fillId="15" borderId="28" xfId="0" applyFont="1" applyFill="1" applyBorder="1" applyAlignment="1">
      <alignment horizontal="center" vertical="center" wrapText="1"/>
    </xf>
    <xf numFmtId="0" fontId="2" fillId="0" borderId="50" xfId="0" applyFont="1" applyFill="1" applyBorder="1" applyAlignment="1">
      <alignment vertical="top" wrapText="1"/>
    </xf>
    <xf numFmtId="0" fontId="2" fillId="0" borderId="0" xfId="0" applyFont="1" applyBorder="1" applyAlignment="1">
      <alignment horizontal="center" vertical="top"/>
    </xf>
    <xf numFmtId="0" fontId="0" fillId="0" borderId="26" xfId="0" applyBorder="1" applyAlignment="1">
      <alignment vertical="center"/>
    </xf>
    <xf numFmtId="0" fontId="0" fillId="13" borderId="28" xfId="0" applyFill="1" applyBorder="1" applyAlignment="1">
      <alignment vertical="center"/>
    </xf>
    <xf numFmtId="0" fontId="0" fillId="0" borderId="28" xfId="0" applyBorder="1" applyAlignment="1">
      <alignment vertical="center"/>
    </xf>
    <xf numFmtId="0" fontId="0" fillId="0" borderId="47" xfId="0" applyBorder="1" applyAlignment="1">
      <alignment vertical="center"/>
    </xf>
    <xf numFmtId="0" fontId="0" fillId="13" borderId="0" xfId="0" applyFill="1" applyBorder="1" applyAlignment="1">
      <alignment vertical="center"/>
    </xf>
    <xf numFmtId="0" fontId="0" fillId="0" borderId="0" xfId="0" applyBorder="1" applyAlignment="1">
      <alignment vertical="center"/>
    </xf>
    <xf numFmtId="0" fontId="0" fillId="13" borderId="29" xfId="0" applyFill="1" applyBorder="1" applyAlignment="1">
      <alignment vertical="center"/>
    </xf>
    <xf numFmtId="0" fontId="0" fillId="0" borderId="29" xfId="0" applyBorder="1" applyAlignment="1">
      <alignment vertical="center"/>
    </xf>
    <xf numFmtId="0" fontId="0" fillId="0" borderId="8" xfId="0" applyBorder="1" applyAlignment="1">
      <alignment vertical="center"/>
    </xf>
    <xf numFmtId="0" fontId="0" fillId="0" borderId="67" xfId="0" applyBorder="1" applyAlignment="1">
      <alignment horizontal="center" vertical="center" wrapText="1"/>
    </xf>
    <xf numFmtId="0" fontId="0" fillId="13" borderId="67" xfId="0" applyFill="1" applyBorder="1" applyAlignment="1">
      <alignment vertical="center"/>
    </xf>
    <xf numFmtId="0" fontId="0" fillId="0" borderId="67" xfId="0" applyBorder="1" applyAlignment="1">
      <alignment vertical="center"/>
    </xf>
    <xf numFmtId="0" fontId="0" fillId="0" borderId="53" xfId="0" applyBorder="1" applyAlignment="1">
      <alignment vertical="center"/>
    </xf>
    <xf numFmtId="0" fontId="1" fillId="10" borderId="8" xfId="0" applyFont="1" applyFill="1" applyBorder="1" applyAlignment="1">
      <alignment horizontal="center" vertical="center" wrapText="1"/>
    </xf>
    <xf numFmtId="0" fontId="1" fillId="10" borderId="67" xfId="0" applyFont="1" applyFill="1" applyBorder="1" applyAlignment="1">
      <alignment horizontal="center" vertical="center" wrapText="1"/>
    </xf>
    <xf numFmtId="0" fontId="1" fillId="10" borderId="53" xfId="0" applyFont="1" applyFill="1" applyBorder="1" applyAlignment="1">
      <alignment horizontal="center" vertical="center" wrapText="1"/>
    </xf>
    <xf numFmtId="0" fontId="2" fillId="28" borderId="64" xfId="0" applyFont="1" applyFill="1" applyBorder="1" applyAlignment="1">
      <alignment vertical="top" wrapText="1"/>
    </xf>
    <xf numFmtId="0" fontId="16" fillId="28" borderId="64" xfId="0" applyFont="1" applyFill="1" applyBorder="1" applyAlignment="1">
      <alignment vertical="top" wrapText="1"/>
    </xf>
    <xf numFmtId="0" fontId="12" fillId="28" borderId="64" xfId="0" applyFont="1" applyFill="1" applyBorder="1" applyAlignment="1">
      <alignment vertical="top" wrapText="1"/>
    </xf>
    <xf numFmtId="0" fontId="12" fillId="28" borderId="56" xfId="0" applyFont="1" applyFill="1" applyBorder="1" applyAlignment="1">
      <alignment vertical="top" wrapText="1"/>
    </xf>
    <xf numFmtId="0" fontId="12" fillId="28" borderId="60" xfId="0" applyFont="1" applyFill="1" applyBorder="1" applyAlignment="1">
      <alignment vertical="top" wrapText="1"/>
    </xf>
    <xf numFmtId="0" fontId="2" fillId="28" borderId="55" xfId="0" applyFont="1" applyFill="1" applyBorder="1" applyAlignment="1">
      <alignment vertical="top" wrapText="1"/>
    </xf>
    <xf numFmtId="0" fontId="2" fillId="28" borderId="50" xfId="0" applyFont="1" applyFill="1" applyBorder="1" applyAlignment="1">
      <alignment vertical="top" wrapText="1"/>
    </xf>
    <xf numFmtId="0" fontId="2" fillId="28" borderId="60" xfId="0" applyFont="1" applyFill="1" applyBorder="1" applyAlignment="1">
      <alignment vertical="top" wrapText="1"/>
    </xf>
    <xf numFmtId="0" fontId="2" fillId="28" borderId="56" xfId="0" applyFont="1" applyFill="1" applyBorder="1" applyAlignment="1">
      <alignment vertical="top" wrapText="1"/>
    </xf>
    <xf numFmtId="0" fontId="2" fillId="28" borderId="1" xfId="0" applyFont="1" applyFill="1" applyBorder="1" applyAlignment="1">
      <alignment vertical="top" wrapText="1"/>
    </xf>
    <xf numFmtId="0" fontId="2" fillId="28" borderId="61" xfId="0" applyFont="1" applyFill="1" applyBorder="1" applyAlignment="1">
      <alignment vertical="top" wrapText="1"/>
    </xf>
    <xf numFmtId="0" fontId="2" fillId="28" borderId="56" xfId="0" applyFont="1" applyFill="1" applyBorder="1" applyAlignment="1">
      <alignment horizontal="left" vertical="top" wrapText="1"/>
    </xf>
    <xf numFmtId="0" fontId="2" fillId="28" borderId="1" xfId="0" applyFont="1" applyFill="1" applyBorder="1" applyAlignment="1">
      <alignment horizontal="left" vertical="top" wrapText="1"/>
    </xf>
    <xf numFmtId="0" fontId="2" fillId="28" borderId="60" xfId="0" applyFont="1" applyFill="1" applyBorder="1" applyAlignment="1">
      <alignment horizontal="left" vertical="top" wrapText="1"/>
    </xf>
    <xf numFmtId="0" fontId="2" fillId="28" borderId="64" xfId="0" applyFont="1" applyFill="1" applyBorder="1" applyAlignment="1">
      <alignment horizontal="left" vertical="top" wrapText="1"/>
    </xf>
    <xf numFmtId="0" fontId="16" fillId="28" borderId="64" xfId="0" applyFont="1" applyFill="1" applyBorder="1" applyAlignment="1">
      <alignment horizontal="left" vertical="top" wrapText="1"/>
    </xf>
    <xf numFmtId="0" fontId="16" fillId="0" borderId="64" xfId="0" applyFont="1" applyFill="1" applyBorder="1" applyAlignment="1">
      <alignment horizontal="left" vertical="top" wrapText="1"/>
    </xf>
    <xf numFmtId="0" fontId="16" fillId="0" borderId="55" xfId="0" applyFont="1" applyFill="1" applyBorder="1" applyAlignment="1">
      <alignment vertical="top" wrapText="1"/>
    </xf>
    <xf numFmtId="14" fontId="16" fillId="0" borderId="56" xfId="0" applyNumberFormat="1" applyFont="1" applyFill="1" applyBorder="1" applyAlignment="1">
      <alignment vertical="top" wrapText="1"/>
    </xf>
    <xf numFmtId="0" fontId="16" fillId="0" borderId="50" xfId="0" applyFont="1" applyFill="1" applyBorder="1" applyAlignment="1">
      <alignment vertical="top" wrapText="1"/>
    </xf>
    <xf numFmtId="14" fontId="16" fillId="0" borderId="1" xfId="0" applyNumberFormat="1" applyFont="1" applyFill="1" applyBorder="1" applyAlignment="1">
      <alignment vertical="top" wrapText="1"/>
    </xf>
    <xf numFmtId="14" fontId="16" fillId="0" borderId="60" xfId="0" applyNumberFormat="1" applyFont="1" applyFill="1" applyBorder="1" applyAlignment="1">
      <alignment vertical="top" wrapText="1"/>
    </xf>
    <xf numFmtId="0" fontId="16" fillId="0" borderId="56" xfId="0" applyFont="1" applyFill="1" applyBorder="1" applyAlignment="1">
      <alignment horizontal="left" vertical="top" wrapText="1"/>
    </xf>
    <xf numFmtId="0" fontId="16" fillId="0" borderId="60" xfId="0" quotePrefix="1" applyFont="1" applyFill="1" applyBorder="1" applyAlignment="1">
      <alignment vertical="top" wrapText="1"/>
    </xf>
    <xf numFmtId="0" fontId="16" fillId="0" borderId="60" xfId="0" applyFont="1" applyFill="1" applyBorder="1" applyAlignment="1">
      <alignment horizontal="left" vertical="top" wrapText="1"/>
    </xf>
    <xf numFmtId="0" fontId="29" fillId="15" borderId="28" xfId="0" applyFont="1" applyFill="1" applyBorder="1" applyAlignment="1">
      <alignment horizontal="center" vertical="center"/>
    </xf>
    <xf numFmtId="0" fontId="29" fillId="15" borderId="28" xfId="0" applyFont="1" applyFill="1" applyBorder="1" applyAlignment="1">
      <alignment horizontal="center" vertical="center" wrapText="1"/>
    </xf>
    <xf numFmtId="0" fontId="29" fillId="15" borderId="68" xfId="0" applyFont="1" applyFill="1" applyBorder="1" applyAlignment="1">
      <alignment horizontal="center" vertical="center" wrapText="1"/>
    </xf>
    <xf numFmtId="0" fontId="29" fillId="15" borderId="57" xfId="0" applyFont="1" applyFill="1" applyBorder="1" applyAlignment="1">
      <alignment horizontal="center" vertical="center" wrapText="1"/>
    </xf>
    <xf numFmtId="0" fontId="29" fillId="15" borderId="71" xfId="0" applyFont="1" applyFill="1" applyBorder="1" applyAlignment="1">
      <alignment horizontal="center" vertical="center" wrapText="1"/>
    </xf>
    <xf numFmtId="0" fontId="29" fillId="15" borderId="72" xfId="0" applyFont="1" applyFill="1" applyBorder="1" applyAlignment="1">
      <alignment horizontal="center" vertical="center" wrapText="1"/>
    </xf>
    <xf numFmtId="0" fontId="29" fillId="15" borderId="92" xfId="0" applyFont="1" applyFill="1" applyBorder="1" applyAlignment="1">
      <alignment horizontal="center" vertical="center" wrapText="1"/>
    </xf>
    <xf numFmtId="0" fontId="1" fillId="15" borderId="54" xfId="0" applyFont="1" applyFill="1" applyBorder="1" applyAlignment="1">
      <alignment horizontal="center" vertical="center" wrapText="1"/>
    </xf>
    <xf numFmtId="0" fontId="1" fillId="15" borderId="101" xfId="0" applyFont="1" applyFill="1" applyBorder="1" applyAlignment="1">
      <alignment horizontal="center" vertical="center" wrapText="1"/>
    </xf>
    <xf numFmtId="0" fontId="1" fillId="15" borderId="26" xfId="0" applyFont="1" applyFill="1" applyBorder="1" applyAlignment="1">
      <alignment horizontal="center" vertical="center" wrapText="1"/>
    </xf>
    <xf numFmtId="0" fontId="1" fillId="15" borderId="27" xfId="0" applyFont="1" applyFill="1" applyBorder="1" applyAlignment="1">
      <alignment horizontal="center" vertical="center" wrapText="1"/>
    </xf>
    <xf numFmtId="0" fontId="0" fillId="0" borderId="69" xfId="0" applyBorder="1" applyAlignment="1">
      <alignment vertical="center" wrapText="1"/>
    </xf>
    <xf numFmtId="0" fontId="1" fillId="10" borderId="8" xfId="0" applyFont="1" applyFill="1" applyBorder="1" applyAlignment="1">
      <alignment horizontal="center" vertical="center"/>
    </xf>
    <xf numFmtId="0" fontId="1" fillId="18" borderId="8" xfId="0" applyFont="1" applyFill="1" applyBorder="1" applyAlignment="1">
      <alignment horizontal="center" vertical="center" wrapText="1"/>
    </xf>
    <xf numFmtId="0" fontId="1" fillId="18" borderId="67" xfId="0" applyFont="1" applyFill="1" applyBorder="1" applyAlignment="1">
      <alignment horizontal="center" vertical="center"/>
    </xf>
    <xf numFmtId="0" fontId="2" fillId="0" borderId="26" xfId="0" applyFont="1" applyBorder="1" applyAlignment="1">
      <alignment horizontal="center" vertical="top" wrapText="1"/>
    </xf>
    <xf numFmtId="0" fontId="0" fillId="0" borderId="0" xfId="0" applyFont="1" applyFill="1" applyBorder="1"/>
    <xf numFmtId="0" fontId="0" fillId="0" borderId="48" xfId="0" applyFont="1" applyFill="1" applyBorder="1"/>
    <xf numFmtId="0" fontId="2" fillId="0" borderId="26" xfId="0" applyFont="1" applyBorder="1" applyAlignment="1">
      <alignment horizontal="center" vertical="center"/>
    </xf>
    <xf numFmtId="0" fontId="2" fillId="0" borderId="28" xfId="0" applyFont="1" applyBorder="1" applyAlignment="1">
      <alignment horizontal="center" vertical="top" wrapText="1"/>
    </xf>
    <xf numFmtId="0" fontId="2" fillId="0" borderId="28" xfId="0" applyFont="1" applyBorder="1" applyAlignment="1">
      <alignment horizontal="center" vertical="center"/>
    </xf>
    <xf numFmtId="0" fontId="0" fillId="0" borderId="0" xfId="0" applyFont="1" applyFill="1"/>
    <xf numFmtId="0" fontId="2" fillId="0" borderId="6" xfId="0" applyFont="1" applyBorder="1" applyAlignment="1">
      <alignment horizontal="center" vertical="top" wrapText="1"/>
    </xf>
    <xf numFmtId="0" fontId="2" fillId="0" borderId="6" xfId="0" applyFont="1" applyBorder="1" applyAlignment="1">
      <alignment horizontal="center" vertical="center"/>
    </xf>
    <xf numFmtId="0" fontId="2" fillId="0" borderId="0" xfId="0" applyFont="1" applyBorder="1" applyAlignment="1">
      <alignment horizontal="center" vertical="top" wrapText="1"/>
    </xf>
    <xf numFmtId="0" fontId="2" fillId="0" borderId="0" xfId="0" applyFont="1" applyBorder="1" applyAlignment="1">
      <alignment horizontal="center" vertical="center"/>
    </xf>
    <xf numFmtId="0" fontId="2" fillId="0" borderId="7" xfId="0" applyFont="1" applyBorder="1" applyAlignment="1">
      <alignment horizontal="center" vertical="top"/>
    </xf>
    <xf numFmtId="0" fontId="0" fillId="0" borderId="29" xfId="0" applyFont="1" applyFill="1" applyBorder="1"/>
    <xf numFmtId="0" fontId="0" fillId="0" borderId="49" xfId="0" applyFont="1" applyFill="1" applyBorder="1"/>
    <xf numFmtId="0" fontId="0" fillId="0" borderId="7" xfId="0" applyBorder="1"/>
    <xf numFmtId="0" fontId="30" fillId="0" borderId="0" xfId="0" applyFont="1" applyAlignment="1">
      <alignment horizontal="center" vertical="center"/>
    </xf>
    <xf numFmtId="0" fontId="30" fillId="0" borderId="0" xfId="0" applyFont="1" applyAlignment="1">
      <alignment horizontal="center"/>
    </xf>
    <xf numFmtId="0" fontId="0" fillId="26" borderId="0" xfId="0" applyFill="1" applyAlignment="1">
      <alignment horizontal="center"/>
    </xf>
    <xf numFmtId="0" fontId="2" fillId="21" borderId="55" xfId="0" applyFont="1" applyFill="1" applyBorder="1" applyAlignment="1">
      <alignment vertical="top" wrapText="1"/>
    </xf>
    <xf numFmtId="0" fontId="2" fillId="21" borderId="1" xfId="0" applyFont="1" applyFill="1" applyBorder="1" applyAlignment="1">
      <alignment vertical="top" wrapText="1"/>
    </xf>
    <xf numFmtId="0" fontId="2" fillId="21" borderId="61" xfId="0" applyFont="1" applyFill="1" applyBorder="1" applyAlignment="1">
      <alignment vertical="top" wrapText="1"/>
    </xf>
    <xf numFmtId="0" fontId="5" fillId="21" borderId="63" xfId="0" applyFont="1" applyFill="1" applyBorder="1" applyAlignment="1">
      <alignment vertical="top" wrapText="1"/>
    </xf>
    <xf numFmtId="0" fontId="2" fillId="21" borderId="64" xfId="0" applyFont="1" applyFill="1" applyBorder="1" applyAlignment="1">
      <alignment vertical="top" wrapText="1"/>
    </xf>
    <xf numFmtId="0" fontId="26" fillId="21" borderId="63" xfId="0" applyFont="1" applyFill="1" applyBorder="1" applyAlignment="1">
      <alignment vertical="top" wrapText="1"/>
    </xf>
    <xf numFmtId="0" fontId="16" fillId="21" borderId="64" xfId="0" applyFont="1" applyFill="1" applyBorder="1" applyAlignment="1">
      <alignment vertical="top" wrapText="1"/>
    </xf>
    <xf numFmtId="0" fontId="2" fillId="21" borderId="56" xfId="0" applyFont="1" applyFill="1" applyBorder="1" applyAlignment="1">
      <alignment horizontal="left" vertical="top" wrapText="1"/>
    </xf>
    <xf numFmtId="0" fontId="2" fillId="21" borderId="1" xfId="0" applyFont="1" applyFill="1" applyBorder="1" applyAlignment="1">
      <alignment horizontal="left" vertical="top" wrapText="1"/>
    </xf>
    <xf numFmtId="0" fontId="2" fillId="21" borderId="60" xfId="0" applyFont="1" applyFill="1" applyBorder="1" applyAlignment="1">
      <alignment horizontal="left" vertical="top" wrapText="1"/>
    </xf>
    <xf numFmtId="0" fontId="2" fillId="21" borderId="64" xfId="0" applyFont="1" applyFill="1" applyBorder="1" applyAlignment="1">
      <alignment horizontal="left" vertical="top" wrapText="1"/>
    </xf>
    <xf numFmtId="0" fontId="16" fillId="21" borderId="64" xfId="0" applyFont="1" applyFill="1" applyBorder="1" applyAlignment="1">
      <alignment horizontal="left" vertical="top" wrapText="1"/>
    </xf>
    <xf numFmtId="0" fontId="2" fillId="21" borderId="50" xfId="0" applyFont="1" applyFill="1" applyBorder="1" applyAlignment="1">
      <alignment vertical="top" wrapText="1"/>
    </xf>
    <xf numFmtId="0" fontId="2" fillId="21" borderId="60" xfId="0" applyFont="1" applyFill="1" applyBorder="1" applyAlignment="1">
      <alignment vertical="top" wrapText="1"/>
    </xf>
    <xf numFmtId="0" fontId="0" fillId="0" borderId="1" xfId="0" applyBorder="1" applyAlignment="1">
      <alignment horizontal="center" vertical="center" wrapText="1"/>
    </xf>
    <xf numFmtId="0" fontId="0" fillId="0" borderId="58" xfId="0" applyBorder="1" applyAlignment="1">
      <alignment horizontal="center" vertical="center" wrapText="1"/>
    </xf>
    <xf numFmtId="0" fontId="2" fillId="28" borderId="52" xfId="0" applyFont="1" applyFill="1" applyBorder="1" applyAlignment="1">
      <alignment vertical="top" wrapText="1"/>
    </xf>
    <xf numFmtId="0" fontId="0" fillId="0" borderId="6" xfId="0" applyBorder="1" applyAlignment="1">
      <alignment horizontal="center" vertical="center" wrapText="1"/>
    </xf>
    <xf numFmtId="0" fontId="0" fillId="0" borderId="0" xfId="0" applyBorder="1" applyAlignment="1">
      <alignment horizontal="center" vertical="center"/>
    </xf>
    <xf numFmtId="0" fontId="0" fillId="0" borderId="48" xfId="0" applyBorder="1" applyAlignment="1">
      <alignment horizontal="center" vertical="center"/>
    </xf>
    <xf numFmtId="0" fontId="0" fillId="0" borderId="7" xfId="0" applyBorder="1" applyAlignment="1">
      <alignment horizontal="center" vertical="center" wrapText="1"/>
    </xf>
    <xf numFmtId="0" fontId="0" fillId="0" borderId="29" xfId="0" applyBorder="1" applyAlignment="1">
      <alignment horizontal="center" vertical="center"/>
    </xf>
    <xf numFmtId="0" fontId="0" fillId="0" borderId="49" xfId="0" applyBorder="1" applyAlignment="1">
      <alignment horizontal="center" vertical="center"/>
    </xf>
    <xf numFmtId="0" fontId="2" fillId="0" borderId="52" xfId="0" applyFont="1" applyFill="1" applyBorder="1" applyAlignment="1">
      <alignment vertical="top" wrapText="1"/>
    </xf>
    <xf numFmtId="0" fontId="5" fillId="21" borderId="54" xfId="0" applyFont="1" applyFill="1" applyBorder="1" applyAlignment="1">
      <alignment vertical="top" wrapText="1"/>
    </xf>
    <xf numFmtId="0" fontId="5" fillId="21" borderId="66" xfId="0" applyFont="1" applyFill="1" applyBorder="1" applyAlignment="1">
      <alignment vertical="top" wrapText="1"/>
    </xf>
    <xf numFmtId="0" fontId="5" fillId="21" borderId="65" xfId="0" applyFont="1" applyFill="1" applyBorder="1" applyAlignment="1">
      <alignment vertical="top" wrapText="1"/>
    </xf>
    <xf numFmtId="0" fontId="2" fillId="0" borderId="52" xfId="0" applyFont="1" applyFill="1" applyBorder="1" applyAlignment="1">
      <alignment vertical="top" wrapText="1"/>
    </xf>
    <xf numFmtId="0" fontId="2" fillId="18" borderId="1" xfId="0" applyFont="1" applyFill="1" applyBorder="1" applyAlignment="1">
      <alignment vertical="top" wrapText="1"/>
    </xf>
    <xf numFmtId="0" fontId="2" fillId="21" borderId="52" xfId="0" applyFont="1" applyFill="1" applyBorder="1" applyAlignment="1">
      <alignment vertical="top" wrapText="1"/>
    </xf>
    <xf numFmtId="0" fontId="2" fillId="31" borderId="55" xfId="0" applyFont="1" applyFill="1" applyBorder="1" applyAlignment="1">
      <alignment vertical="top" wrapText="1"/>
    </xf>
    <xf numFmtId="0" fontId="16" fillId="31" borderId="55" xfId="0" applyFont="1" applyFill="1" applyBorder="1" applyAlignment="1">
      <alignment vertical="top" wrapText="1"/>
    </xf>
    <xf numFmtId="0" fontId="2" fillId="31" borderId="55" xfId="0" applyFont="1" applyFill="1" applyBorder="1" applyAlignment="1">
      <alignment horizontal="center" vertical="top" wrapText="1"/>
    </xf>
    <xf numFmtId="0" fontId="2" fillId="31" borderId="55" xfId="0" applyFont="1" applyFill="1" applyBorder="1" applyAlignment="1">
      <alignment horizontal="left" vertical="top" wrapText="1"/>
    </xf>
    <xf numFmtId="0" fontId="17" fillId="31" borderId="55" xfId="0" applyFont="1" applyFill="1" applyBorder="1" applyAlignment="1">
      <alignment horizontal="center" vertical="top" wrapText="1"/>
    </xf>
    <xf numFmtId="0" fontId="16" fillId="31" borderId="55" xfId="0" applyFont="1" applyFill="1" applyBorder="1" applyAlignment="1">
      <alignment horizontal="left" vertical="top" wrapText="1"/>
    </xf>
    <xf numFmtId="0" fontId="1" fillId="18" borderId="26" xfId="0" applyFont="1" applyFill="1" applyBorder="1" applyAlignment="1">
      <alignment horizontal="center" vertical="center" wrapText="1"/>
    </xf>
    <xf numFmtId="0" fontId="1" fillId="18" borderId="28" xfId="0" applyFont="1" applyFill="1" applyBorder="1" applyAlignment="1">
      <alignment horizontal="center" vertical="center" wrapText="1"/>
    </xf>
    <xf numFmtId="0" fontId="1" fillId="29" borderId="47" xfId="0" applyFont="1" applyFill="1" applyBorder="1" applyAlignment="1">
      <alignment horizontal="center" vertical="center" wrapText="1"/>
    </xf>
    <xf numFmtId="0" fontId="1" fillId="30" borderId="8" xfId="0" applyFont="1" applyFill="1" applyBorder="1" applyAlignment="1">
      <alignment horizontal="center" vertical="center" wrapText="1"/>
    </xf>
    <xf numFmtId="0" fontId="25" fillId="30" borderId="53" xfId="0" applyFont="1" applyFill="1" applyBorder="1" applyAlignment="1">
      <alignment horizontal="center" vertical="center" wrapText="1"/>
    </xf>
    <xf numFmtId="0" fontId="0" fillId="30" borderId="68" xfId="0" applyFill="1" applyBorder="1" applyAlignment="1">
      <alignment horizontal="center" vertical="center"/>
    </xf>
    <xf numFmtId="0" fontId="0" fillId="30" borderId="57" xfId="0" applyFill="1" applyBorder="1" applyAlignment="1">
      <alignment horizontal="center" vertical="center"/>
    </xf>
    <xf numFmtId="0" fontId="0" fillId="30" borderId="69" xfId="0" applyFill="1" applyBorder="1" applyAlignment="1">
      <alignment horizontal="center" vertical="center"/>
    </xf>
    <xf numFmtId="0" fontId="0" fillId="30" borderId="58" xfId="0" applyFill="1" applyBorder="1" applyAlignment="1">
      <alignment horizontal="center" vertical="center"/>
    </xf>
    <xf numFmtId="0" fontId="0" fillId="30" borderId="59" xfId="0" applyFill="1" applyBorder="1" applyAlignment="1">
      <alignment horizontal="center" vertical="center"/>
    </xf>
    <xf numFmtId="0" fontId="0" fillId="30" borderId="62" xfId="0" applyFill="1" applyBorder="1" applyAlignment="1">
      <alignment horizontal="center" vertical="center"/>
    </xf>
    <xf numFmtId="0" fontId="18" fillId="0" borderId="64" xfId="0" applyFont="1" applyFill="1" applyBorder="1" applyAlignment="1">
      <alignment horizontal="left" vertical="top" wrapText="1"/>
    </xf>
    <xf numFmtId="0" fontId="31" fillId="31" borderId="54" xfId="0" applyFont="1" applyFill="1" applyBorder="1" applyAlignment="1">
      <alignment vertical="center"/>
    </xf>
    <xf numFmtId="0" fontId="1" fillId="10" borderId="0" xfId="0" applyFont="1" applyFill="1" applyAlignment="1">
      <alignment horizontal="center"/>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2" fillId="28" borderId="55" xfId="0" applyFont="1" applyFill="1" applyBorder="1" applyAlignment="1">
      <alignment horizontal="center" vertical="top" wrapText="1"/>
    </xf>
    <xf numFmtId="0" fontId="2" fillId="28" borderId="61" xfId="0" applyFont="1" applyFill="1" applyBorder="1" applyAlignment="1">
      <alignment horizontal="center" vertical="top" wrapText="1"/>
    </xf>
    <xf numFmtId="0" fontId="5" fillId="0" borderId="54" xfId="0" applyFont="1" applyFill="1" applyBorder="1" applyAlignment="1">
      <alignment horizontal="center" vertical="top" wrapText="1"/>
    </xf>
    <xf numFmtId="0" fontId="5" fillId="0" borderId="65" xfId="0" applyFont="1" applyFill="1" applyBorder="1" applyAlignment="1">
      <alignment horizontal="center" vertical="top" wrapText="1"/>
    </xf>
    <xf numFmtId="0" fontId="2" fillId="0" borderId="55" xfId="0" applyFont="1" applyFill="1" applyBorder="1" applyAlignment="1">
      <alignment horizontal="left" vertical="top" wrapText="1"/>
    </xf>
    <xf numFmtId="0" fontId="2" fillId="0" borderId="61" xfId="0" applyFont="1" applyFill="1" applyBorder="1" applyAlignment="1">
      <alignment horizontal="left" vertical="top" wrapText="1"/>
    </xf>
    <xf numFmtId="0" fontId="1" fillId="0" borderId="29" xfId="0" applyFont="1" applyBorder="1" applyAlignment="1">
      <alignment horizontal="center"/>
    </xf>
    <xf numFmtId="0" fontId="20" fillId="17" borderId="26" xfId="0" applyFont="1" applyFill="1" applyBorder="1" applyAlignment="1">
      <alignment horizontal="center"/>
    </xf>
    <xf numFmtId="0" fontId="20" fillId="17" borderId="28" xfId="0" applyFont="1" applyFill="1" applyBorder="1" applyAlignment="1">
      <alignment horizontal="center"/>
    </xf>
    <xf numFmtId="0" fontId="20" fillId="17" borderId="47" xfId="0" applyFont="1" applyFill="1" applyBorder="1" applyAlignment="1">
      <alignment horizontal="center"/>
    </xf>
    <xf numFmtId="0" fontId="0" fillId="0" borderId="102" xfId="0" applyBorder="1" applyAlignment="1">
      <alignment horizontal="center" vertical="center"/>
    </xf>
    <xf numFmtId="0" fontId="0" fillId="0" borderId="66" xfId="0" applyBorder="1" applyAlignment="1">
      <alignment horizontal="center" vertical="center"/>
    </xf>
    <xf numFmtId="0" fontId="0" fillId="0" borderId="103" xfId="0" applyBorder="1" applyAlignment="1">
      <alignment horizontal="center" vertical="center"/>
    </xf>
    <xf numFmtId="0" fontId="0" fillId="0" borderId="104" xfId="0" applyBorder="1" applyAlignment="1">
      <alignment horizontal="center" vertical="center"/>
    </xf>
    <xf numFmtId="0" fontId="0" fillId="0" borderId="105" xfId="0" applyBorder="1" applyAlignment="1">
      <alignment horizontal="center" vertical="center"/>
    </xf>
    <xf numFmtId="0" fontId="0" fillId="0" borderId="106" xfId="0" applyBorder="1" applyAlignment="1">
      <alignment horizontal="center" vertical="center"/>
    </xf>
    <xf numFmtId="0" fontId="1" fillId="15" borderId="0" xfId="0" applyFont="1" applyFill="1" applyBorder="1" applyAlignment="1">
      <alignment horizontal="center" vertical="center"/>
    </xf>
    <xf numFmtId="0" fontId="1" fillId="15" borderId="48"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49" xfId="0" applyFont="1" applyFill="1" applyBorder="1" applyAlignment="1">
      <alignment horizontal="center" vertical="center"/>
    </xf>
    <xf numFmtId="0" fontId="22" fillId="16" borderId="59" xfId="4" applyBorder="1" applyAlignment="1">
      <alignment horizontal="center" vertical="center"/>
    </xf>
    <xf numFmtId="0" fontId="22" fillId="16" borderId="62" xfId="4" applyBorder="1" applyAlignment="1">
      <alignment horizontal="center" vertical="center"/>
    </xf>
    <xf numFmtId="0" fontId="22" fillId="16" borderId="94" xfId="4" applyBorder="1" applyAlignment="1">
      <alignment horizontal="center" vertical="center"/>
    </xf>
    <xf numFmtId="0" fontId="22" fillId="16" borderId="60" xfId="4" applyBorder="1" applyAlignment="1">
      <alignment horizontal="center" vertical="center"/>
    </xf>
    <xf numFmtId="0" fontId="22" fillId="16" borderId="69" xfId="4" applyBorder="1" applyAlignment="1">
      <alignment horizontal="center" vertical="center"/>
    </xf>
    <xf numFmtId="0" fontId="22" fillId="16" borderId="58" xfId="4" applyBorder="1" applyAlignment="1">
      <alignment horizontal="center" vertical="center"/>
    </xf>
    <xf numFmtId="0" fontId="22" fillId="16" borderId="73" xfId="4" applyBorder="1" applyAlignment="1">
      <alignment horizontal="center" vertical="center"/>
    </xf>
    <xf numFmtId="0" fontId="22" fillId="16" borderId="1" xfId="4" applyBorder="1" applyAlignment="1">
      <alignment horizontal="center" vertical="center"/>
    </xf>
    <xf numFmtId="0" fontId="2" fillId="0" borderId="52" xfId="0" applyFont="1" applyFill="1" applyBorder="1" applyAlignment="1">
      <alignment horizontal="left" vertical="top" wrapText="1"/>
    </xf>
    <xf numFmtId="0" fontId="5" fillId="0" borderId="66" xfId="0" applyFont="1" applyFill="1" applyBorder="1" applyAlignment="1">
      <alignment horizontal="center" vertical="top" wrapText="1"/>
    </xf>
    <xf numFmtId="0" fontId="0" fillId="0" borderId="28" xfId="0" applyBorder="1" applyAlignment="1">
      <alignment horizontal="center" vertical="center" wrapText="1"/>
    </xf>
    <xf numFmtId="0" fontId="0" fillId="0" borderId="0" xfId="0" applyBorder="1" applyAlignment="1">
      <alignment horizontal="center" vertical="center" wrapText="1"/>
    </xf>
    <xf numFmtId="0" fontId="0" fillId="0" borderId="29" xfId="0" applyBorder="1" applyAlignment="1">
      <alignment horizontal="center" vertical="center" wrapText="1"/>
    </xf>
    <xf numFmtId="0" fontId="0" fillId="0" borderId="0" xfId="0" applyAlignment="1">
      <alignment horizontal="center"/>
    </xf>
    <xf numFmtId="0" fontId="0" fillId="0" borderId="35" xfId="0" applyBorder="1" applyAlignment="1">
      <alignment horizontal="center" wrapText="1"/>
    </xf>
    <xf numFmtId="0" fontId="0" fillId="0" borderId="96" xfId="0" applyBorder="1" applyAlignment="1">
      <alignment horizontal="center" wrapText="1"/>
    </xf>
    <xf numFmtId="0" fontId="0" fillId="0" borderId="98" xfId="0" applyBorder="1" applyAlignment="1">
      <alignment horizontal="center" wrapText="1"/>
    </xf>
    <xf numFmtId="0" fontId="20" fillId="12" borderId="26" xfId="0" applyFont="1" applyFill="1" applyBorder="1" applyAlignment="1">
      <alignment horizontal="center" vertical="center"/>
    </xf>
    <xf numFmtId="0" fontId="20" fillId="12" borderId="28" xfId="0" applyFont="1" applyFill="1" applyBorder="1" applyAlignment="1">
      <alignment horizontal="center" vertical="center"/>
    </xf>
    <xf numFmtId="0" fontId="20" fillId="12" borderId="47" xfId="0" applyFont="1" applyFill="1" applyBorder="1" applyAlignment="1">
      <alignment horizontal="center" vertical="center"/>
    </xf>
    <xf numFmtId="0" fontId="1" fillId="24" borderId="8" xfId="0" applyFont="1" applyFill="1" applyBorder="1" applyAlignment="1">
      <alignment horizontal="center"/>
    </xf>
    <xf numFmtId="0" fontId="1" fillId="24" borderId="67" xfId="0" applyFont="1" applyFill="1" applyBorder="1" applyAlignment="1">
      <alignment horizontal="center"/>
    </xf>
    <xf numFmtId="0" fontId="1" fillId="24" borderId="53" xfId="0" applyFont="1" applyFill="1" applyBorder="1" applyAlignment="1">
      <alignment horizontal="center"/>
    </xf>
    <xf numFmtId="0" fontId="1" fillId="10" borderId="0" xfId="0" applyFont="1" applyFill="1" applyAlignment="1">
      <alignment horizontal="center" vertical="center" wrapText="1"/>
    </xf>
    <xf numFmtId="0" fontId="1" fillId="10" borderId="0" xfId="0" applyFont="1" applyFill="1" applyBorder="1" applyAlignment="1">
      <alignment horizontal="center" vertical="center" wrapText="1"/>
    </xf>
    <xf numFmtId="0" fontId="1" fillId="0" borderId="0" xfId="0" applyFont="1" applyAlignment="1">
      <alignment horizontal="center"/>
    </xf>
    <xf numFmtId="0" fontId="20" fillId="17" borderId="0" xfId="0" applyFont="1" applyFill="1" applyAlignment="1">
      <alignment horizontal="center"/>
    </xf>
    <xf numFmtId="0" fontId="1" fillId="15" borderId="26" xfId="0" applyFont="1" applyFill="1" applyBorder="1" applyAlignment="1">
      <alignment horizontal="center" vertical="center"/>
    </xf>
    <xf numFmtId="0" fontId="1" fillId="15" borderId="28" xfId="0" applyFont="1" applyFill="1" applyBorder="1" applyAlignment="1">
      <alignment horizontal="center" vertical="center" wrapText="1"/>
    </xf>
    <xf numFmtId="0" fontId="1" fillId="15" borderId="29" xfId="0" applyFont="1" applyFill="1" applyBorder="1" applyAlignment="1">
      <alignment horizontal="center" vertical="center" wrapText="1"/>
    </xf>
    <xf numFmtId="0" fontId="1" fillId="15" borderId="28" xfId="0" applyFont="1" applyFill="1" applyBorder="1" applyAlignment="1">
      <alignment horizontal="center" vertical="center"/>
    </xf>
    <xf numFmtId="0" fontId="20" fillId="12" borderId="57"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2"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0" fillId="0" borderId="69" xfId="0" applyBorder="1" applyAlignment="1">
      <alignment horizontal="center" vertical="center" wrapText="1"/>
    </xf>
    <xf numFmtId="0" fontId="0" fillId="14" borderId="68" xfId="0" applyFill="1" applyBorder="1" applyAlignment="1">
      <alignment horizontal="center" vertical="center" wrapText="1"/>
    </xf>
    <xf numFmtId="0" fontId="0" fillId="14" borderId="69" xfId="0"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1" fillId="15" borderId="47" xfId="0" applyFont="1" applyFill="1" applyBorder="1" applyAlignment="1">
      <alignment horizontal="center" vertical="center" wrapText="1"/>
    </xf>
    <xf numFmtId="0" fontId="1" fillId="15" borderId="48" xfId="0" applyFont="1" applyFill="1" applyBorder="1" applyAlignment="1">
      <alignment horizontal="center" vertical="center" wrapText="1"/>
    </xf>
    <xf numFmtId="0" fontId="1" fillId="24" borderId="26" xfId="0" applyFont="1" applyFill="1" applyBorder="1" applyAlignment="1">
      <alignment horizontal="center" vertical="center" wrapText="1"/>
    </xf>
    <xf numFmtId="0" fontId="1" fillId="24" borderId="6" xfId="0" applyFont="1" applyFill="1" applyBorder="1" applyAlignment="1">
      <alignment horizontal="center" vertical="center" wrapText="1"/>
    </xf>
    <xf numFmtId="0" fontId="1" fillId="24" borderId="28" xfId="0" applyFont="1" applyFill="1" applyBorder="1" applyAlignment="1">
      <alignment horizontal="center" vertical="center" wrapText="1"/>
    </xf>
    <xf numFmtId="0" fontId="1" fillId="24" borderId="0" xfId="0" applyFont="1" applyFill="1" applyBorder="1" applyAlignment="1">
      <alignment horizontal="center" vertical="center" wrapText="1"/>
    </xf>
    <xf numFmtId="0" fontId="0" fillId="0" borderId="68" xfId="0" applyBorder="1" applyAlignment="1">
      <alignment horizontal="center" vertical="center" wrapText="1"/>
    </xf>
    <xf numFmtId="0" fontId="1" fillId="24" borderId="47" xfId="0" applyFont="1" applyFill="1" applyBorder="1" applyAlignment="1">
      <alignment horizontal="center" vertical="center" wrapText="1"/>
    </xf>
    <xf numFmtId="0" fontId="1" fillId="24" borderId="48"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20" fillId="12" borderId="69" xfId="0" applyFont="1" applyFill="1" applyBorder="1" applyAlignment="1">
      <alignment horizontal="center" vertical="center" wrapText="1"/>
    </xf>
    <xf numFmtId="0" fontId="20" fillId="12" borderId="92" xfId="0" applyFont="1" applyFill="1" applyBorder="1" applyAlignment="1">
      <alignment horizontal="center" vertical="center" wrapText="1"/>
    </xf>
    <xf numFmtId="0" fontId="2" fillId="0" borderId="50" xfId="0" applyFont="1" applyFill="1" applyBorder="1" applyAlignment="1">
      <alignment horizontal="left" vertical="top" wrapText="1"/>
    </xf>
    <xf numFmtId="0" fontId="2" fillId="0" borderId="51" xfId="0" applyFont="1" applyFill="1" applyBorder="1" applyAlignment="1">
      <alignment horizontal="left" vertical="top" wrapText="1"/>
    </xf>
    <xf numFmtId="0" fontId="5" fillId="0" borderId="50" xfId="0" applyFont="1" applyFill="1" applyBorder="1" applyAlignment="1">
      <alignment horizontal="left" vertical="top" wrapText="1"/>
    </xf>
    <xf numFmtId="0" fontId="5" fillId="0" borderId="52" xfId="0" applyFont="1" applyFill="1" applyBorder="1" applyAlignment="1">
      <alignment horizontal="left" vertical="top" wrapText="1"/>
    </xf>
    <xf numFmtId="0" fontId="5" fillId="0" borderId="51" xfId="0" applyFont="1" applyFill="1" applyBorder="1" applyAlignment="1">
      <alignment horizontal="left" vertical="top" wrapText="1"/>
    </xf>
    <xf numFmtId="0" fontId="2" fillId="0" borderId="50" xfId="0" applyFont="1" applyFill="1" applyBorder="1" applyAlignment="1">
      <alignment vertical="top" wrapText="1"/>
    </xf>
    <xf numFmtId="0" fontId="2" fillId="0" borderId="52" xfId="0" applyFont="1" applyFill="1" applyBorder="1" applyAlignment="1">
      <alignment vertical="top" wrapText="1"/>
    </xf>
    <xf numFmtId="0" fontId="2" fillId="0" borderId="51" xfId="0" applyFont="1" applyFill="1" applyBorder="1" applyAlignment="1">
      <alignment vertical="top" wrapText="1"/>
    </xf>
    <xf numFmtId="0" fontId="12" fillId="0" borderId="50" xfId="0" applyFont="1" applyFill="1" applyBorder="1" applyAlignment="1">
      <alignment horizontal="left" vertical="top" wrapText="1"/>
    </xf>
    <xf numFmtId="0" fontId="12" fillId="0" borderId="51" xfId="0" applyFont="1" applyFill="1" applyBorder="1" applyAlignment="1">
      <alignment horizontal="left" vertical="top" wrapText="1"/>
    </xf>
    <xf numFmtId="0" fontId="5" fillId="0" borderId="50" xfId="0" applyFont="1" applyFill="1" applyBorder="1" applyAlignment="1">
      <alignment vertical="top" wrapText="1"/>
    </xf>
    <xf numFmtId="0" fontId="5" fillId="0" borderId="52" xfId="0" applyFont="1" applyFill="1" applyBorder="1" applyAlignment="1">
      <alignment vertical="top" wrapText="1"/>
    </xf>
    <xf numFmtId="0" fontId="5" fillId="0" borderId="51" xfId="0" applyFont="1" applyFill="1" applyBorder="1" applyAlignment="1">
      <alignment vertical="top" wrapText="1"/>
    </xf>
    <xf numFmtId="0" fontId="2" fillId="0" borderId="50"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51" xfId="0" applyFont="1" applyFill="1" applyBorder="1" applyAlignment="1">
      <alignment horizontal="center" vertical="top" wrapText="1"/>
    </xf>
    <xf numFmtId="0" fontId="13" fillId="0" borderId="87" xfId="0" applyFont="1" applyBorder="1" applyAlignment="1">
      <alignment horizontal="left" wrapText="1" readingOrder="1"/>
    </xf>
    <xf numFmtId="0" fontId="7" fillId="7" borderId="23" xfId="0" applyFont="1" applyFill="1" applyBorder="1" applyAlignment="1">
      <alignment horizontal="center" vertical="center"/>
    </xf>
    <xf numFmtId="0" fontId="7" fillId="7" borderId="19" xfId="0" applyFont="1" applyFill="1" applyBorder="1" applyAlignment="1">
      <alignment horizontal="center" vertical="center"/>
    </xf>
    <xf numFmtId="0" fontId="7" fillId="7" borderId="15" xfId="0" applyFont="1" applyFill="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7" fillId="3" borderId="9"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2" xfId="0" applyFont="1" applyFill="1" applyBorder="1" applyAlignment="1">
      <alignment horizontal="center" vertical="center"/>
    </xf>
    <xf numFmtId="0" fontId="6" fillId="5" borderId="19"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4" xfId="0" applyFont="1" applyFill="1" applyBorder="1" applyAlignment="1">
      <alignment horizontal="center" vertical="center"/>
    </xf>
    <xf numFmtId="0" fontId="7" fillId="6" borderId="12" xfId="0" applyFont="1" applyFill="1" applyBorder="1" applyAlignment="1">
      <alignment horizontal="center" vertical="center"/>
    </xf>
    <xf numFmtId="0" fontId="6" fillId="4" borderId="9"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6" borderId="23" xfId="0" applyFont="1" applyFill="1" applyBorder="1" applyAlignment="1">
      <alignment horizontal="center" vertical="center"/>
    </xf>
    <xf numFmtId="0" fontId="6" fillId="6" borderId="19" xfId="0" applyFont="1" applyFill="1" applyBorder="1" applyAlignment="1">
      <alignment horizontal="center" vertical="center"/>
    </xf>
    <xf numFmtId="0" fontId="6" fillId="6" borderId="15" xfId="0" applyFont="1" applyFill="1" applyBorder="1" applyAlignment="1">
      <alignment horizontal="center" vertical="center"/>
    </xf>
    <xf numFmtId="0" fontId="6" fillId="0" borderId="1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7" xfId="0" applyFont="1" applyBorder="1" applyAlignment="1">
      <alignment horizontal="center" vertical="center" wrapText="1"/>
    </xf>
    <xf numFmtId="0" fontId="7" fillId="7" borderId="20" xfId="0" applyFont="1" applyFill="1" applyBorder="1" applyAlignment="1">
      <alignment horizontal="center" vertical="center"/>
    </xf>
    <xf numFmtId="0" fontId="6" fillId="5" borderId="16" xfId="0" applyFont="1" applyFill="1" applyBorder="1" applyAlignment="1">
      <alignment horizontal="center" vertical="center"/>
    </xf>
    <xf numFmtId="0" fontId="6" fillId="5" borderId="24" xfId="0" applyFont="1" applyFill="1" applyBorder="1" applyAlignment="1">
      <alignment horizontal="center" vertical="center"/>
    </xf>
    <xf numFmtId="0" fontId="6" fillId="5" borderId="13" xfId="0" applyFont="1" applyFill="1" applyBorder="1" applyAlignment="1">
      <alignment horizontal="center" vertical="center"/>
    </xf>
    <xf numFmtId="0" fontId="6" fillId="0" borderId="23" xfId="0" applyFont="1" applyBorder="1" applyAlignment="1">
      <alignment horizontal="center" vertical="center" wrapText="1"/>
    </xf>
    <xf numFmtId="0" fontId="6" fillId="0" borderId="15" xfId="0" applyFont="1" applyBorder="1" applyAlignment="1">
      <alignment horizontal="center" vertical="center" wrapText="1"/>
    </xf>
    <xf numFmtId="0" fontId="10" fillId="10" borderId="35" xfId="0" applyFont="1" applyFill="1" applyBorder="1" applyAlignment="1">
      <alignment horizontal="left" vertical="center" wrapText="1" readingOrder="1"/>
    </xf>
    <xf numFmtId="0" fontId="10" fillId="10" borderId="36" xfId="0" applyFont="1" applyFill="1" applyBorder="1" applyAlignment="1">
      <alignment horizontal="left" vertical="center" wrapText="1" readingOrder="1"/>
    </xf>
    <xf numFmtId="0" fontId="10" fillId="10" borderId="40" xfId="0" applyFont="1" applyFill="1" applyBorder="1" applyAlignment="1">
      <alignment horizontal="left" vertical="center" wrapText="1" readingOrder="1"/>
    </xf>
    <xf numFmtId="0" fontId="10" fillId="10" borderId="33" xfId="0" applyFont="1" applyFill="1" applyBorder="1" applyAlignment="1">
      <alignment horizontal="left" vertical="center" wrapText="1" readingOrder="1"/>
    </xf>
    <xf numFmtId="0" fontId="14" fillId="10" borderId="37" xfId="0" applyFont="1" applyFill="1" applyBorder="1" applyAlignment="1">
      <alignment horizontal="center" vertical="center" wrapText="1" readingOrder="1"/>
    </xf>
    <xf numFmtId="0" fontId="14" fillId="10" borderId="38" xfId="0" applyFont="1" applyFill="1" applyBorder="1" applyAlignment="1">
      <alignment horizontal="center" vertical="center" wrapText="1" readingOrder="1"/>
    </xf>
    <xf numFmtId="0" fontId="14" fillId="10" borderId="39" xfId="0" applyFont="1" applyFill="1" applyBorder="1" applyAlignment="1">
      <alignment horizontal="center" vertical="center" wrapText="1" readingOrder="1"/>
    </xf>
    <xf numFmtId="0" fontId="14" fillId="10" borderId="42" xfId="0" applyFont="1" applyFill="1" applyBorder="1" applyAlignment="1">
      <alignment horizontal="center" vertical="center" wrapText="1" readingOrder="1"/>
    </xf>
    <xf numFmtId="0" fontId="14" fillId="10" borderId="44" xfId="0" applyFont="1" applyFill="1" applyBorder="1" applyAlignment="1">
      <alignment horizontal="center" vertical="center" wrapText="1" readingOrder="1"/>
    </xf>
    <xf numFmtId="0" fontId="14" fillId="10" borderId="45" xfId="0" applyFont="1" applyFill="1" applyBorder="1" applyAlignment="1">
      <alignment horizontal="center" vertical="center" wrapText="1" readingOrder="1"/>
    </xf>
  </cellXfs>
  <cellStyles count="5">
    <cellStyle name="Neutral" xfId="4" builtinId="28"/>
    <cellStyle name="Normal" xfId="0" builtinId="0"/>
    <cellStyle name="Normal 2" xfId="1"/>
    <cellStyle name="Normal 4" xfId="2"/>
    <cellStyle name="Normal 5" xfId="3"/>
  </cellStyles>
  <dxfs count="87">
    <dxf>
      <font>
        <b/>
        <i val="0"/>
        <color rgb="FFFF000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solid">
          <fgColor rgb="FFFFFF00"/>
          <bgColor rgb="FF000000"/>
        </patternFill>
      </fill>
    </dxf>
    <dxf>
      <font>
        <b/>
        <i val="0"/>
        <color rgb="FFFF0000"/>
      </font>
    </dxf>
    <dxf>
      <font>
        <b/>
        <i val="0"/>
        <color rgb="FFFF0000"/>
      </font>
    </dxf>
    <dxf>
      <font>
        <color rgb="FF006100"/>
      </font>
      <fill>
        <patternFill>
          <bgColor rgb="FFC6EFCE"/>
        </patternFill>
      </fill>
    </dxf>
    <dxf>
      <font>
        <color rgb="FF9C0006"/>
      </font>
      <fill>
        <patternFill>
          <bgColor rgb="FFFFC7CE"/>
        </patternFill>
      </fill>
    </dxf>
    <dxf>
      <font>
        <b/>
        <i val="0"/>
        <color rgb="FFFF0000"/>
      </font>
    </dxf>
    <dxf>
      <font>
        <b/>
        <i val="0"/>
        <color rgb="FFFF0000"/>
      </font>
    </dxf>
    <dxf>
      <font>
        <color rgb="FF006100"/>
      </font>
      <fill>
        <patternFill>
          <bgColor rgb="FFC6EFCE"/>
        </patternFill>
      </fill>
    </dxf>
    <dxf>
      <font>
        <color rgb="FF9C0006"/>
      </font>
      <fill>
        <patternFill>
          <bgColor rgb="FFFFC7CE"/>
        </patternFill>
      </fill>
    </dxf>
    <dxf>
      <font>
        <b/>
        <i val="0"/>
        <color rgb="FFFF0000"/>
      </font>
    </dxf>
    <dxf>
      <font>
        <b/>
        <i val="0"/>
        <color rgb="FFFF000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r216fs1\mis_shared\IT%20Risk%20Assessment%202020\Admin%20and%20RCSA'a\1.%20Draft%20RCSA_Information%20Technology_v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nguyen/Documents/03%20Refs/Years/2020/RCSA/Admin%20and%20RCSA'a/1.%20Final%20RCSA_Information%20Technology_v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Change Management"/>
      <sheetName val="IT Operations"/>
      <sheetName val="Testing Frequency"/>
      <sheetName val="Residual Risk Rating"/>
      <sheetName val="Control Rating"/>
      <sheetName val="Inherent Risk Rating"/>
      <sheetName val="IT Infrastructure "/>
      <sheetName val="Business Continuity Planning"/>
      <sheetName val="Project Managment"/>
      <sheetName val="Impact &amp; Likelihood Matrix"/>
      <sheetName val="Results"/>
      <sheetName val="Lists for Data Valid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IT Operations"/>
      <sheetName val="Change Management"/>
      <sheetName val="Business Continuity Planning"/>
      <sheetName val="IT Infrastructure "/>
      <sheetName val="Testing Frequency"/>
      <sheetName val="Residual Risk Rating"/>
      <sheetName val="Control Rating"/>
      <sheetName val="Inherent Risk Rating"/>
      <sheetName val="Impact &amp; Likelihood Matrix"/>
      <sheetName val="Results"/>
      <sheetName val="Lists for Data 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1:AM28"/>
  <sheetViews>
    <sheetView tabSelected="1" topLeftCell="P1" zoomScaleNormal="100" workbookViewId="0">
      <pane ySplit="2" topLeftCell="A5" activePane="bottomLeft" state="frozen"/>
      <selection activeCell="C1" sqref="C1"/>
      <selection pane="bottomLeft" activeCell="Q5" sqref="Q5"/>
    </sheetView>
  </sheetViews>
  <sheetFormatPr defaultColWidth="9.1796875" defaultRowHeight="13" x14ac:dyDescent="0.35"/>
  <cols>
    <col min="1" max="1" width="8.453125" style="73" customWidth="1"/>
    <col min="2" max="2" width="9.54296875" style="73" customWidth="1"/>
    <col min="3" max="3" width="23.453125" style="73" customWidth="1"/>
    <col min="4" max="4" width="71.453125" style="73" customWidth="1"/>
    <col min="5" max="6" width="16.54296875" style="73" customWidth="1"/>
    <col min="7" max="7" width="33.54296875" style="73" customWidth="1"/>
    <col min="8" max="8" width="42.54296875" style="73" customWidth="1"/>
    <col min="9" max="10" width="9.453125" style="73" customWidth="1"/>
    <col min="11" max="11" width="26.81640625" style="73" customWidth="1"/>
    <col min="12" max="12" width="11.54296875" style="73" customWidth="1"/>
    <col min="13" max="13" width="17.453125" style="73" customWidth="1"/>
    <col min="14" max="14" width="11" style="73" customWidth="1"/>
    <col min="15" max="15" width="51.453125" style="73" customWidth="1"/>
    <col min="16" max="16" width="44.453125" style="73" customWidth="1"/>
    <col min="17" max="17" width="100.08984375" style="73" customWidth="1"/>
    <col min="18" max="18" width="7.81640625" style="73" customWidth="1"/>
    <col min="19" max="21" width="17.1796875" style="73" customWidth="1"/>
    <col min="22" max="22" width="17.81640625" style="73" customWidth="1"/>
    <col min="23" max="23" width="18.54296875" style="73" customWidth="1"/>
    <col min="24" max="24" width="16" style="73" customWidth="1"/>
    <col min="25" max="25" width="16.54296875" style="73" customWidth="1"/>
    <col min="26" max="26" width="17.453125" style="73" customWidth="1"/>
    <col min="27" max="27" width="14.54296875" style="73" customWidth="1"/>
    <col min="28" max="28" width="16.54296875" style="73" customWidth="1"/>
    <col min="29" max="29" width="13.81640625" style="73" customWidth="1"/>
    <col min="30" max="31" width="12.54296875" style="73" customWidth="1"/>
    <col min="32" max="32" width="14.1796875" style="73" customWidth="1"/>
    <col min="33" max="33" width="66.54296875" style="73" customWidth="1"/>
    <col min="34" max="34" width="11.54296875" style="73" customWidth="1"/>
    <col min="35" max="35" width="34.1796875" style="73" customWidth="1"/>
    <col min="36" max="36" width="61.81640625" style="73" customWidth="1"/>
    <col min="37" max="37" width="17.453125" style="73" customWidth="1"/>
    <col min="38" max="38" width="19" style="73" customWidth="1"/>
    <col min="39" max="39" width="18.453125" style="73" customWidth="1"/>
    <col min="40" max="16384" width="9.1796875" style="73"/>
  </cols>
  <sheetData>
    <row r="1" spans="1:39" s="5" customFormat="1" ht="77.5" customHeight="1" thickBot="1" x14ac:dyDescent="0.4">
      <c r="A1" s="106" t="s">
        <v>12</v>
      </c>
      <c r="B1" s="107" t="s">
        <v>367</v>
      </c>
      <c r="C1" s="107" t="s">
        <v>466</v>
      </c>
      <c r="D1" s="107" t="s">
        <v>586</v>
      </c>
      <c r="E1" s="107" t="s">
        <v>587</v>
      </c>
      <c r="F1" s="107" t="s">
        <v>588</v>
      </c>
      <c r="G1" s="107" t="s">
        <v>1</v>
      </c>
      <c r="H1" s="107" t="s">
        <v>589</v>
      </c>
      <c r="I1" s="107" t="s">
        <v>590</v>
      </c>
      <c r="J1" s="107" t="s">
        <v>591</v>
      </c>
      <c r="K1" s="107" t="s">
        <v>106</v>
      </c>
      <c r="L1" s="107" t="s">
        <v>17</v>
      </c>
      <c r="M1" s="107" t="s">
        <v>18</v>
      </c>
      <c r="N1" s="107" t="s">
        <v>2</v>
      </c>
      <c r="O1" s="107" t="s">
        <v>592</v>
      </c>
      <c r="P1" s="107" t="s">
        <v>593</v>
      </c>
      <c r="Q1" s="107" t="s">
        <v>594</v>
      </c>
      <c r="R1" s="107" t="s">
        <v>225</v>
      </c>
      <c r="S1" s="107" t="s">
        <v>595</v>
      </c>
      <c r="T1" s="107" t="s">
        <v>596</v>
      </c>
      <c r="U1" s="107" t="s">
        <v>597</v>
      </c>
      <c r="V1" s="107" t="s">
        <v>223</v>
      </c>
      <c r="W1" s="107" t="s">
        <v>9</v>
      </c>
      <c r="X1" s="107" t="s">
        <v>19</v>
      </c>
      <c r="Y1" s="107" t="s">
        <v>20</v>
      </c>
      <c r="Z1" s="107" t="s">
        <v>21</v>
      </c>
      <c r="AA1" s="107" t="s">
        <v>237</v>
      </c>
      <c r="AB1" s="107" t="s">
        <v>13</v>
      </c>
      <c r="AC1" s="107" t="s">
        <v>14</v>
      </c>
      <c r="AD1" s="107" t="s">
        <v>99</v>
      </c>
      <c r="AE1" s="107" t="s">
        <v>100</v>
      </c>
      <c r="AF1" s="107" t="s">
        <v>15</v>
      </c>
      <c r="AG1" s="107" t="s">
        <v>16</v>
      </c>
      <c r="AH1" s="107" t="s">
        <v>98</v>
      </c>
      <c r="AI1" s="107" t="s">
        <v>3</v>
      </c>
      <c r="AJ1" s="107" t="s">
        <v>11</v>
      </c>
      <c r="AK1" s="107" t="s">
        <v>4</v>
      </c>
      <c r="AL1" s="108" t="s">
        <v>5</v>
      </c>
      <c r="AM1" s="107" t="s">
        <v>235</v>
      </c>
    </row>
    <row r="2" spans="1:39" ht="14.15" hidden="1" customHeight="1" x14ac:dyDescent="0.35">
      <c r="A2" s="117" t="s">
        <v>103</v>
      </c>
      <c r="B2" s="117" t="s">
        <v>108</v>
      </c>
      <c r="C2" s="117"/>
      <c r="D2" s="117" t="s">
        <v>116</v>
      </c>
      <c r="E2" s="117" t="s">
        <v>102</v>
      </c>
      <c r="F2" s="117" t="s">
        <v>102</v>
      </c>
      <c r="G2" s="117" t="s">
        <v>109</v>
      </c>
      <c r="H2" s="117" t="s">
        <v>109</v>
      </c>
      <c r="I2" s="117" t="s">
        <v>104</v>
      </c>
      <c r="J2" s="117" t="s">
        <v>104</v>
      </c>
      <c r="K2" s="117" t="s">
        <v>459</v>
      </c>
      <c r="L2" s="117" t="s">
        <v>204</v>
      </c>
      <c r="M2" s="117" t="s">
        <v>205</v>
      </c>
      <c r="N2" s="117" t="s">
        <v>122</v>
      </c>
      <c r="O2" s="117"/>
      <c r="P2" s="117"/>
      <c r="Q2" s="117"/>
      <c r="R2" s="117" t="s">
        <v>234</v>
      </c>
      <c r="S2" s="117" t="s">
        <v>105</v>
      </c>
      <c r="T2" s="117" t="s">
        <v>105</v>
      </c>
      <c r="U2" s="117"/>
      <c r="V2" s="117" t="s">
        <v>203</v>
      </c>
      <c r="W2" s="117" t="s">
        <v>114</v>
      </c>
      <c r="X2" s="117" t="s">
        <v>111</v>
      </c>
      <c r="Y2" s="117" t="s">
        <v>112</v>
      </c>
      <c r="Z2" s="117" t="s">
        <v>113</v>
      </c>
      <c r="AA2" s="117" t="s">
        <v>238</v>
      </c>
      <c r="AB2" s="117" t="s">
        <v>239</v>
      </c>
      <c r="AC2" s="117" t="s">
        <v>240</v>
      </c>
      <c r="AD2" s="117" t="s">
        <v>257</v>
      </c>
      <c r="AE2" s="117" t="s">
        <v>241</v>
      </c>
      <c r="AF2" s="117" t="s">
        <v>242</v>
      </c>
      <c r="AG2" s="117" t="s">
        <v>243</v>
      </c>
      <c r="AH2" s="117" t="s">
        <v>273</v>
      </c>
      <c r="AI2" s="117" t="s">
        <v>244</v>
      </c>
      <c r="AJ2" s="117" t="s">
        <v>245</v>
      </c>
      <c r="AK2" s="117" t="s">
        <v>246</v>
      </c>
      <c r="AL2" s="117" t="s">
        <v>247</v>
      </c>
      <c r="AM2" s="117" t="s">
        <v>236</v>
      </c>
    </row>
    <row r="3" spans="1:39" ht="13.5" customHeight="1" thickBot="1" x14ac:dyDescent="0.4">
      <c r="A3" s="105"/>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row>
    <row r="4" spans="1:39" ht="237" customHeight="1" thickBot="1" x14ac:dyDescent="0.4">
      <c r="A4" s="94" t="s">
        <v>256</v>
      </c>
      <c r="B4" s="95" t="s">
        <v>255</v>
      </c>
      <c r="C4" s="310" t="s">
        <v>468</v>
      </c>
      <c r="D4" s="96" t="s">
        <v>468</v>
      </c>
      <c r="E4" s="308" t="s">
        <v>399</v>
      </c>
      <c r="F4" s="95" t="s">
        <v>601</v>
      </c>
      <c r="G4" s="308" t="s">
        <v>504</v>
      </c>
      <c r="H4" s="118" t="s">
        <v>634</v>
      </c>
      <c r="I4" s="308" t="s">
        <v>401</v>
      </c>
      <c r="J4" s="95" t="s">
        <v>619</v>
      </c>
      <c r="K4" s="95" t="s">
        <v>219</v>
      </c>
      <c r="L4" s="95" t="s">
        <v>123</v>
      </c>
      <c r="M4" s="95" t="s">
        <v>198</v>
      </c>
      <c r="N4" s="95" t="s">
        <v>469</v>
      </c>
      <c r="O4" s="308" t="s">
        <v>521</v>
      </c>
      <c r="P4" s="95" t="s">
        <v>635</v>
      </c>
      <c r="Q4" s="95" t="s">
        <v>691</v>
      </c>
      <c r="R4" s="132" t="s">
        <v>227</v>
      </c>
      <c r="S4" s="322" t="s">
        <v>403</v>
      </c>
      <c r="T4" s="97" t="s">
        <v>623</v>
      </c>
      <c r="U4" s="97" t="s">
        <v>659</v>
      </c>
      <c r="V4" s="132" t="s">
        <v>202</v>
      </c>
      <c r="W4" s="132" t="s">
        <v>119</v>
      </c>
      <c r="X4" s="132" t="s">
        <v>128</v>
      </c>
      <c r="Y4" s="132" t="s">
        <v>128</v>
      </c>
      <c r="Z4" s="132" t="s">
        <v>128</v>
      </c>
      <c r="AA4" s="132" t="s">
        <v>233</v>
      </c>
      <c r="AB4" s="132" t="s">
        <v>132</v>
      </c>
      <c r="AC4" s="132" t="s">
        <v>319</v>
      </c>
      <c r="AD4" s="132" t="s">
        <v>469</v>
      </c>
      <c r="AE4" s="132" t="s">
        <v>224</v>
      </c>
      <c r="AF4" s="132" t="s">
        <v>271</v>
      </c>
      <c r="AG4" s="104" t="s">
        <v>363</v>
      </c>
      <c r="AH4" s="104" t="s">
        <v>363</v>
      </c>
      <c r="AI4" s="104" t="s">
        <v>363</v>
      </c>
      <c r="AJ4" s="104" t="s">
        <v>363</v>
      </c>
      <c r="AK4" s="104" t="s">
        <v>363</v>
      </c>
      <c r="AL4" s="173" t="s">
        <v>363</v>
      </c>
      <c r="AM4" s="95"/>
    </row>
    <row r="5" spans="1:39" ht="208.5" thickBot="1" x14ac:dyDescent="0.4">
      <c r="A5" s="94" t="s">
        <v>256</v>
      </c>
      <c r="B5" s="95" t="s">
        <v>255</v>
      </c>
      <c r="C5" s="310" t="s">
        <v>425</v>
      </c>
      <c r="D5" s="96" t="s">
        <v>425</v>
      </c>
      <c r="E5" s="308" t="s">
        <v>284</v>
      </c>
      <c r="F5" s="95" t="s">
        <v>602</v>
      </c>
      <c r="G5" s="308" t="s">
        <v>505</v>
      </c>
      <c r="H5" s="95" t="s">
        <v>637</v>
      </c>
      <c r="I5" s="308" t="s">
        <v>295</v>
      </c>
      <c r="J5" s="95" t="s">
        <v>620</v>
      </c>
      <c r="K5" s="95" t="s">
        <v>219</v>
      </c>
      <c r="L5" s="95" t="s">
        <v>123</v>
      </c>
      <c r="M5" s="95" t="s">
        <v>198</v>
      </c>
      <c r="N5" s="95" t="s">
        <v>469</v>
      </c>
      <c r="O5" s="308" t="s">
        <v>512</v>
      </c>
      <c r="P5" s="95" t="s">
        <v>688</v>
      </c>
      <c r="Q5" s="95" t="s">
        <v>692</v>
      </c>
      <c r="R5" s="132" t="s">
        <v>227</v>
      </c>
      <c r="S5" s="322" t="s">
        <v>301</v>
      </c>
      <c r="T5" s="97" t="s">
        <v>624</v>
      </c>
      <c r="U5" s="97" t="s">
        <v>658</v>
      </c>
      <c r="V5" s="132" t="s">
        <v>202</v>
      </c>
      <c r="W5" s="132" t="s">
        <v>119</v>
      </c>
      <c r="X5" s="132" t="s">
        <v>128</v>
      </c>
      <c r="Y5" s="132" t="s">
        <v>128</v>
      </c>
      <c r="Z5" s="132" t="s">
        <v>128</v>
      </c>
      <c r="AA5" s="132" t="s">
        <v>233</v>
      </c>
      <c r="AB5" s="132" t="s">
        <v>132</v>
      </c>
      <c r="AC5" s="132" t="s">
        <v>319</v>
      </c>
      <c r="AD5" s="132" t="s">
        <v>469</v>
      </c>
      <c r="AE5" s="132" t="s">
        <v>224</v>
      </c>
      <c r="AF5" s="132" t="s">
        <v>271</v>
      </c>
      <c r="AG5" s="104" t="s">
        <v>363</v>
      </c>
      <c r="AH5" s="104" t="s">
        <v>363</v>
      </c>
      <c r="AI5" s="104" t="s">
        <v>363</v>
      </c>
      <c r="AJ5" s="104" t="s">
        <v>363</v>
      </c>
      <c r="AK5" s="104" t="s">
        <v>363</v>
      </c>
      <c r="AL5" s="173" t="s">
        <v>363</v>
      </c>
      <c r="AM5" s="95"/>
    </row>
    <row r="6" spans="1:39" ht="141" customHeight="1" thickBot="1" x14ac:dyDescent="0.4">
      <c r="A6" s="421" t="s">
        <v>256</v>
      </c>
      <c r="B6" s="90" t="s">
        <v>255</v>
      </c>
      <c r="C6" s="311" t="s">
        <v>426</v>
      </c>
      <c r="D6" s="111" t="s">
        <v>426</v>
      </c>
      <c r="E6" s="316" t="s">
        <v>285</v>
      </c>
      <c r="F6" s="95" t="s">
        <v>603</v>
      </c>
      <c r="G6" s="313" t="s">
        <v>294</v>
      </c>
      <c r="H6" s="90" t="s">
        <v>638</v>
      </c>
      <c r="I6" s="313" t="s">
        <v>296</v>
      </c>
      <c r="J6" s="95" t="s">
        <v>621</v>
      </c>
      <c r="K6" s="89" t="s">
        <v>87</v>
      </c>
      <c r="L6" s="90" t="s">
        <v>124</v>
      </c>
      <c r="M6" s="90" t="s">
        <v>197</v>
      </c>
      <c r="N6" s="90" t="s">
        <v>264</v>
      </c>
      <c r="O6" s="316" t="s">
        <v>514</v>
      </c>
      <c r="P6" s="90" t="s">
        <v>676</v>
      </c>
      <c r="Q6" s="90" t="s">
        <v>675</v>
      </c>
      <c r="R6" s="131" t="s">
        <v>227</v>
      </c>
      <c r="S6" s="319" t="s">
        <v>303</v>
      </c>
      <c r="T6" s="97" t="s">
        <v>625</v>
      </c>
      <c r="U6" s="158" t="s">
        <v>660</v>
      </c>
      <c r="V6" s="133" t="s">
        <v>202</v>
      </c>
      <c r="W6" s="133" t="s">
        <v>118</v>
      </c>
      <c r="X6" s="133" t="s">
        <v>127</v>
      </c>
      <c r="Y6" s="133" t="s">
        <v>127</v>
      </c>
      <c r="Z6" s="133" t="s">
        <v>127</v>
      </c>
      <c r="AA6" s="133" t="s">
        <v>232</v>
      </c>
      <c r="AB6" s="133" t="s">
        <v>132</v>
      </c>
      <c r="AC6" s="133">
        <v>1</v>
      </c>
      <c r="AD6" s="133" t="s">
        <v>126</v>
      </c>
      <c r="AE6" s="133" t="s">
        <v>134</v>
      </c>
      <c r="AF6" s="133" t="s">
        <v>258</v>
      </c>
      <c r="AG6" s="101" t="s">
        <v>363</v>
      </c>
      <c r="AH6" s="101" t="s">
        <v>363</v>
      </c>
      <c r="AI6" s="101" t="s">
        <v>363</v>
      </c>
      <c r="AJ6" s="101" t="s">
        <v>363</v>
      </c>
      <c r="AK6" s="101" t="s">
        <v>363</v>
      </c>
      <c r="AL6" s="101" t="s">
        <v>363</v>
      </c>
      <c r="AM6" s="90" t="s">
        <v>363</v>
      </c>
    </row>
    <row r="7" spans="1:39" ht="171.65" customHeight="1" thickBot="1" x14ac:dyDescent="0.4">
      <c r="A7" s="422"/>
      <c r="B7" s="92" t="s">
        <v>255</v>
      </c>
      <c r="C7" s="312" t="s">
        <v>462</v>
      </c>
      <c r="D7" s="113" t="s">
        <v>462</v>
      </c>
      <c r="E7" s="315" t="s">
        <v>285</v>
      </c>
      <c r="F7" s="95" t="s">
        <v>604</v>
      </c>
      <c r="G7" s="317" t="s">
        <v>294</v>
      </c>
      <c r="H7" s="92" t="s">
        <v>639</v>
      </c>
      <c r="I7" s="317" t="s">
        <v>296</v>
      </c>
      <c r="J7" s="95" t="s">
        <v>622</v>
      </c>
      <c r="K7" s="85" t="s">
        <v>87</v>
      </c>
      <c r="L7" s="92" t="s">
        <v>124</v>
      </c>
      <c r="M7" s="92" t="s">
        <v>197</v>
      </c>
      <c r="N7" s="92" t="s">
        <v>264</v>
      </c>
      <c r="O7" s="315" t="s">
        <v>513</v>
      </c>
      <c r="P7" s="92" t="s">
        <v>636</v>
      </c>
      <c r="Q7" s="92" t="s">
        <v>674</v>
      </c>
      <c r="R7" s="131" t="s">
        <v>227</v>
      </c>
      <c r="S7" s="321" t="s">
        <v>304</v>
      </c>
      <c r="T7" s="97" t="s">
        <v>626</v>
      </c>
      <c r="U7" s="159" t="s">
        <v>661</v>
      </c>
      <c r="V7" s="131" t="s">
        <v>202</v>
      </c>
      <c r="W7" s="131" t="s">
        <v>118</v>
      </c>
      <c r="X7" s="131" t="s">
        <v>121</v>
      </c>
      <c r="Y7" s="131" t="s">
        <v>121</v>
      </c>
      <c r="Z7" s="131" t="s">
        <v>121</v>
      </c>
      <c r="AA7" s="131" t="s">
        <v>232</v>
      </c>
      <c r="AB7" s="131" t="s">
        <v>132</v>
      </c>
      <c r="AC7" s="131" t="s">
        <v>472</v>
      </c>
      <c r="AD7" s="131" t="s">
        <v>126</v>
      </c>
      <c r="AE7" s="131" t="s">
        <v>134</v>
      </c>
      <c r="AF7" s="131" t="s">
        <v>258</v>
      </c>
      <c r="AG7" s="102" t="s">
        <v>363</v>
      </c>
      <c r="AH7" s="102" t="s">
        <v>363</v>
      </c>
      <c r="AI7" s="102" t="s">
        <v>363</v>
      </c>
      <c r="AJ7" s="102" t="s">
        <v>363</v>
      </c>
      <c r="AK7" s="102" t="s">
        <v>363</v>
      </c>
      <c r="AL7" s="102" t="s">
        <v>363</v>
      </c>
      <c r="AM7" s="92" t="s">
        <v>363</v>
      </c>
    </row>
    <row r="8" spans="1:39" ht="238.5" customHeight="1" thickBot="1" x14ac:dyDescent="0.4">
      <c r="A8" s="94" t="s">
        <v>256</v>
      </c>
      <c r="B8" s="95" t="s">
        <v>255</v>
      </c>
      <c r="C8" s="308" t="s">
        <v>430</v>
      </c>
      <c r="D8" s="95" t="s">
        <v>430</v>
      </c>
      <c r="E8" s="308" t="s">
        <v>288</v>
      </c>
      <c r="F8" s="95" t="s">
        <v>605</v>
      </c>
      <c r="G8" s="308" t="s">
        <v>453</v>
      </c>
      <c r="H8" s="89" t="s">
        <v>640</v>
      </c>
      <c r="I8" s="318" t="s">
        <v>299</v>
      </c>
      <c r="J8" s="95" t="s">
        <v>612</v>
      </c>
      <c r="K8" s="100" t="s">
        <v>254</v>
      </c>
      <c r="L8" s="95" t="s">
        <v>125</v>
      </c>
      <c r="M8" s="95" t="s">
        <v>197</v>
      </c>
      <c r="N8" s="95" t="s">
        <v>126</v>
      </c>
      <c r="O8" s="308" t="s">
        <v>515</v>
      </c>
      <c r="P8" s="95" t="s">
        <v>672</v>
      </c>
      <c r="Q8" s="95" t="s">
        <v>673</v>
      </c>
      <c r="R8" s="132" t="s">
        <v>227</v>
      </c>
      <c r="S8" s="322" t="s">
        <v>308</v>
      </c>
      <c r="T8" s="97" t="s">
        <v>627</v>
      </c>
      <c r="U8" s="97" t="s">
        <v>662</v>
      </c>
      <c r="V8" s="132" t="s">
        <v>202</v>
      </c>
      <c r="W8" s="132" t="s">
        <v>119</v>
      </c>
      <c r="X8" s="132" t="s">
        <v>121</v>
      </c>
      <c r="Y8" s="132" t="s">
        <v>121</v>
      </c>
      <c r="Z8" s="132" t="s">
        <v>121</v>
      </c>
      <c r="AA8" s="132" t="s">
        <v>232</v>
      </c>
      <c r="AB8" s="132" t="s">
        <v>132</v>
      </c>
      <c r="AC8" s="132" t="s">
        <v>473</v>
      </c>
      <c r="AD8" s="132" t="s">
        <v>126</v>
      </c>
      <c r="AE8" s="132" t="s">
        <v>134</v>
      </c>
      <c r="AF8" s="132" t="s">
        <v>258</v>
      </c>
      <c r="AG8" s="104" t="s">
        <v>363</v>
      </c>
      <c r="AH8" s="104" t="s">
        <v>363</v>
      </c>
      <c r="AI8" s="104" t="s">
        <v>363</v>
      </c>
      <c r="AJ8" s="104" t="s">
        <v>363</v>
      </c>
      <c r="AK8" s="104" t="s">
        <v>363</v>
      </c>
      <c r="AL8" s="324" t="s">
        <v>363</v>
      </c>
      <c r="AM8" s="95" t="s">
        <v>363</v>
      </c>
    </row>
    <row r="9" spans="1:39" ht="145.5" customHeight="1" thickBot="1" x14ac:dyDescent="0.4">
      <c r="A9" s="88" t="s">
        <v>256</v>
      </c>
      <c r="B9" s="89" t="s">
        <v>255</v>
      </c>
      <c r="C9" s="419" t="s">
        <v>475</v>
      </c>
      <c r="D9" s="423" t="s">
        <v>475</v>
      </c>
      <c r="E9" s="316" t="s">
        <v>289</v>
      </c>
      <c r="F9" s="95" t="s">
        <v>606</v>
      </c>
      <c r="G9" s="419" t="s">
        <v>509</v>
      </c>
      <c r="H9" s="85" t="s">
        <v>642</v>
      </c>
      <c r="I9" s="316" t="s">
        <v>300</v>
      </c>
      <c r="J9" s="95" t="s">
        <v>613</v>
      </c>
      <c r="K9" s="90" t="s">
        <v>254</v>
      </c>
      <c r="L9" s="90" t="s">
        <v>123</v>
      </c>
      <c r="M9" s="101" t="s">
        <v>197</v>
      </c>
      <c r="N9" s="90" t="s">
        <v>470</v>
      </c>
      <c r="O9" s="316" t="s">
        <v>516</v>
      </c>
      <c r="P9" s="90" t="s">
        <v>641</v>
      </c>
      <c r="Q9" s="90" t="s">
        <v>646</v>
      </c>
      <c r="R9" s="133" t="s">
        <v>227</v>
      </c>
      <c r="S9" s="319" t="s">
        <v>309</v>
      </c>
      <c r="T9" s="97" t="s">
        <v>628</v>
      </c>
      <c r="U9" s="158" t="s">
        <v>663</v>
      </c>
      <c r="V9" s="133" t="s">
        <v>202</v>
      </c>
      <c r="W9" s="133" t="s">
        <v>118</v>
      </c>
      <c r="X9" s="133" t="s">
        <v>127</v>
      </c>
      <c r="Y9" s="133" t="s">
        <v>127</v>
      </c>
      <c r="Z9" s="133" t="s">
        <v>127</v>
      </c>
      <c r="AA9" s="133" t="s">
        <v>233</v>
      </c>
      <c r="AB9" s="133" t="s">
        <v>132</v>
      </c>
      <c r="AC9" s="133" t="s">
        <v>328</v>
      </c>
      <c r="AD9" s="133" t="s">
        <v>264</v>
      </c>
      <c r="AE9" s="133" t="s">
        <v>224</v>
      </c>
      <c r="AF9" s="133" t="s">
        <v>258</v>
      </c>
      <c r="AG9" s="101" t="s">
        <v>363</v>
      </c>
      <c r="AH9" s="101" t="s">
        <v>363</v>
      </c>
      <c r="AI9" s="101" t="s">
        <v>363</v>
      </c>
      <c r="AJ9" s="101" t="s">
        <v>363</v>
      </c>
      <c r="AK9" s="101" t="s">
        <v>363</v>
      </c>
      <c r="AL9" s="330" t="s">
        <v>363</v>
      </c>
      <c r="AM9" s="90" t="s">
        <v>476</v>
      </c>
    </row>
    <row r="10" spans="1:39" ht="96" customHeight="1" thickBot="1" x14ac:dyDescent="0.4">
      <c r="A10" s="99" t="s">
        <v>256</v>
      </c>
      <c r="B10" s="100" t="s">
        <v>255</v>
      </c>
      <c r="C10" s="420"/>
      <c r="D10" s="424"/>
      <c r="E10" s="315" t="s">
        <v>289</v>
      </c>
      <c r="F10" s="95" t="s">
        <v>607</v>
      </c>
      <c r="G10" s="420"/>
      <c r="H10" s="92" t="s">
        <v>648</v>
      </c>
      <c r="I10" s="315" t="s">
        <v>300</v>
      </c>
      <c r="J10" s="95" t="s">
        <v>614</v>
      </c>
      <c r="K10" s="92" t="s">
        <v>254</v>
      </c>
      <c r="L10" s="92" t="s">
        <v>123</v>
      </c>
      <c r="M10" s="102" t="s">
        <v>197</v>
      </c>
      <c r="N10" s="92" t="s">
        <v>470</v>
      </c>
      <c r="O10" s="315" t="s">
        <v>517</v>
      </c>
      <c r="P10" s="92" t="s">
        <v>647</v>
      </c>
      <c r="Q10" s="92" t="s">
        <v>677</v>
      </c>
      <c r="R10" s="131" t="s">
        <v>227</v>
      </c>
      <c r="S10" s="321" t="s">
        <v>326</v>
      </c>
      <c r="T10" s="97" t="s">
        <v>629</v>
      </c>
      <c r="U10" s="159" t="s">
        <v>664</v>
      </c>
      <c r="V10" s="131" t="s">
        <v>117</v>
      </c>
      <c r="W10" s="131" t="s">
        <v>119</v>
      </c>
      <c r="X10" s="131" t="s">
        <v>127</v>
      </c>
      <c r="Y10" s="131" t="s">
        <v>127</v>
      </c>
      <c r="Z10" s="131" t="s">
        <v>127</v>
      </c>
      <c r="AA10" s="131" t="s">
        <v>233</v>
      </c>
      <c r="AB10" s="131" t="s">
        <v>132</v>
      </c>
      <c r="AC10" s="131" t="s">
        <v>331</v>
      </c>
      <c r="AD10" s="131" t="s">
        <v>264</v>
      </c>
      <c r="AE10" s="131" t="s">
        <v>224</v>
      </c>
      <c r="AF10" s="131" t="s">
        <v>258</v>
      </c>
      <c r="AG10" s="102" t="s">
        <v>363</v>
      </c>
      <c r="AH10" s="102" t="s">
        <v>363</v>
      </c>
      <c r="AI10" s="102" t="s">
        <v>363</v>
      </c>
      <c r="AJ10" s="331" t="s">
        <v>363</v>
      </c>
      <c r="AK10" s="102" t="s">
        <v>363</v>
      </c>
      <c r="AL10" s="332" t="s">
        <v>363</v>
      </c>
      <c r="AM10" s="92" t="s">
        <v>196</v>
      </c>
    </row>
    <row r="11" spans="1:39" ht="204.75" customHeight="1" thickBot="1" x14ac:dyDescent="0.4">
      <c r="A11" s="94" t="s">
        <v>256</v>
      </c>
      <c r="B11" s="95" t="s">
        <v>255</v>
      </c>
      <c r="C11" s="310"/>
      <c r="D11" s="96" t="s">
        <v>656</v>
      </c>
      <c r="E11" s="308"/>
      <c r="F11" s="95" t="s">
        <v>609</v>
      </c>
      <c r="G11" s="308"/>
      <c r="H11" s="95" t="s">
        <v>668</v>
      </c>
      <c r="I11" s="308" t="s">
        <v>337</v>
      </c>
      <c r="J11" s="95" t="s">
        <v>615</v>
      </c>
      <c r="K11" s="95" t="s">
        <v>219</v>
      </c>
      <c r="L11" s="95" t="s">
        <v>124</v>
      </c>
      <c r="M11" s="104" t="s">
        <v>197</v>
      </c>
      <c r="N11" s="95" t="s">
        <v>264</v>
      </c>
      <c r="O11" s="308"/>
      <c r="P11" s="95" t="s">
        <v>666</v>
      </c>
      <c r="Q11" s="95" t="s">
        <v>667</v>
      </c>
      <c r="R11" s="132" t="s">
        <v>227</v>
      </c>
      <c r="S11" s="322"/>
      <c r="T11" s="97" t="s">
        <v>630</v>
      </c>
      <c r="U11" s="413" t="s">
        <v>665</v>
      </c>
      <c r="V11" s="132" t="s">
        <v>202</v>
      </c>
      <c r="W11" s="132" t="s">
        <v>119</v>
      </c>
      <c r="X11" s="132" t="s">
        <v>121</v>
      </c>
      <c r="Y11" s="132" t="s">
        <v>121</v>
      </c>
      <c r="Z11" s="132" t="s">
        <v>121</v>
      </c>
      <c r="AA11" s="132" t="s">
        <v>232</v>
      </c>
      <c r="AB11" s="132" t="s">
        <v>132</v>
      </c>
      <c r="AC11" s="132" t="s">
        <v>341</v>
      </c>
      <c r="AD11" s="132" t="s">
        <v>126</v>
      </c>
      <c r="AE11" s="132" t="s">
        <v>134</v>
      </c>
      <c r="AF11" s="134" t="s">
        <v>258</v>
      </c>
      <c r="AG11" s="104" t="s">
        <v>363</v>
      </c>
      <c r="AH11" s="104" t="s">
        <v>363</v>
      </c>
      <c r="AI11" s="104" t="s">
        <v>363</v>
      </c>
      <c r="AJ11" s="104" t="s">
        <v>363</v>
      </c>
      <c r="AK11" s="104" t="s">
        <v>363</v>
      </c>
      <c r="AL11" s="324" t="s">
        <v>363</v>
      </c>
      <c r="AM11" s="95" t="s">
        <v>460</v>
      </c>
    </row>
    <row r="12" spans="1:39" ht="146.5" customHeight="1" thickBot="1" x14ac:dyDescent="0.4">
      <c r="A12" s="94" t="s">
        <v>256</v>
      </c>
      <c r="B12" s="95" t="s">
        <v>255</v>
      </c>
      <c r="C12" s="310" t="s">
        <v>427</v>
      </c>
      <c r="D12" s="96" t="s">
        <v>427</v>
      </c>
      <c r="E12" s="308" t="s">
        <v>291</v>
      </c>
      <c r="F12" s="95" t="s">
        <v>610</v>
      </c>
      <c r="G12" s="308" t="s">
        <v>507</v>
      </c>
      <c r="H12" s="95" t="s">
        <v>650</v>
      </c>
      <c r="I12" s="308" t="s">
        <v>337</v>
      </c>
      <c r="J12" s="95" t="s">
        <v>616</v>
      </c>
      <c r="K12" s="95" t="s">
        <v>219</v>
      </c>
      <c r="L12" s="95" t="s">
        <v>124</v>
      </c>
      <c r="M12" s="104" t="s">
        <v>197</v>
      </c>
      <c r="N12" s="95" t="s">
        <v>264</v>
      </c>
      <c r="O12" s="308" t="s">
        <v>518</v>
      </c>
      <c r="P12" s="95" t="s">
        <v>649</v>
      </c>
      <c r="Q12" s="95" t="s">
        <v>678</v>
      </c>
      <c r="R12" s="132" t="s">
        <v>227</v>
      </c>
      <c r="S12" s="322" t="s">
        <v>333</v>
      </c>
      <c r="T12" s="97" t="s">
        <v>631</v>
      </c>
      <c r="U12" s="97" t="s">
        <v>669</v>
      </c>
      <c r="V12" s="132" t="s">
        <v>202</v>
      </c>
      <c r="W12" s="132" t="s">
        <v>119</v>
      </c>
      <c r="X12" s="132" t="s">
        <v>121</v>
      </c>
      <c r="Y12" s="132" t="s">
        <v>121</v>
      </c>
      <c r="Z12" s="132" t="s">
        <v>121</v>
      </c>
      <c r="AA12" s="132" t="s">
        <v>232</v>
      </c>
      <c r="AB12" s="132" t="s">
        <v>132</v>
      </c>
      <c r="AC12" s="132" t="s">
        <v>341</v>
      </c>
      <c r="AD12" s="132" t="s">
        <v>126</v>
      </c>
      <c r="AE12" s="132" t="s">
        <v>134</v>
      </c>
      <c r="AF12" s="134" t="s">
        <v>258</v>
      </c>
      <c r="AG12" s="104" t="s">
        <v>363</v>
      </c>
      <c r="AH12" s="104" t="s">
        <v>363</v>
      </c>
      <c r="AI12" s="104" t="s">
        <v>363</v>
      </c>
      <c r="AJ12" s="104" t="s">
        <v>363</v>
      </c>
      <c r="AK12" s="104" t="s">
        <v>363</v>
      </c>
      <c r="AL12" s="324" t="s">
        <v>363</v>
      </c>
      <c r="AM12" s="95" t="s">
        <v>460</v>
      </c>
    </row>
    <row r="13" spans="1:39" ht="155.5" customHeight="1" thickBot="1" x14ac:dyDescent="0.4">
      <c r="A13" s="94" t="s">
        <v>256</v>
      </c>
      <c r="B13" s="95" t="s">
        <v>255</v>
      </c>
      <c r="C13" s="308" t="s">
        <v>428</v>
      </c>
      <c r="D13" s="95" t="s">
        <v>428</v>
      </c>
      <c r="E13" s="308" t="s">
        <v>292</v>
      </c>
      <c r="F13" s="95" t="s">
        <v>611</v>
      </c>
      <c r="G13" s="308" t="s">
        <v>353</v>
      </c>
      <c r="H13" s="95" t="s">
        <v>652</v>
      </c>
      <c r="I13" s="308" t="s">
        <v>338</v>
      </c>
      <c r="J13" s="95" t="s">
        <v>617</v>
      </c>
      <c r="K13" s="95" t="s">
        <v>219</v>
      </c>
      <c r="L13" s="95" t="s">
        <v>125</v>
      </c>
      <c r="M13" s="104" t="s">
        <v>197</v>
      </c>
      <c r="N13" s="95" t="s">
        <v>126</v>
      </c>
      <c r="O13" s="308" t="s">
        <v>519</v>
      </c>
      <c r="P13" s="95" t="s">
        <v>651</v>
      </c>
      <c r="Q13" s="95" t="s">
        <v>680</v>
      </c>
      <c r="R13" s="132" t="s">
        <v>227</v>
      </c>
      <c r="S13" s="322" t="s">
        <v>334</v>
      </c>
      <c r="T13" s="97" t="s">
        <v>632</v>
      </c>
      <c r="U13" s="97" t="s">
        <v>670</v>
      </c>
      <c r="V13" s="132" t="s">
        <v>202</v>
      </c>
      <c r="W13" s="132" t="s">
        <v>119</v>
      </c>
      <c r="X13" s="132" t="s">
        <v>121</v>
      </c>
      <c r="Y13" s="132" t="s">
        <v>121</v>
      </c>
      <c r="Z13" s="132" t="s">
        <v>121</v>
      </c>
      <c r="AA13" s="132" t="s">
        <v>232</v>
      </c>
      <c r="AB13" s="132" t="s">
        <v>132</v>
      </c>
      <c r="AC13" s="132" t="s">
        <v>342</v>
      </c>
      <c r="AD13" s="132" t="s">
        <v>126</v>
      </c>
      <c r="AE13" s="132" t="s">
        <v>134</v>
      </c>
      <c r="AF13" s="135" t="s">
        <v>258</v>
      </c>
      <c r="AG13" s="104" t="s">
        <v>363</v>
      </c>
      <c r="AH13" s="104" t="s">
        <v>363</v>
      </c>
      <c r="AI13" s="104" t="s">
        <v>363</v>
      </c>
      <c r="AJ13" s="104" t="s">
        <v>363</v>
      </c>
      <c r="AK13" s="104" t="s">
        <v>363</v>
      </c>
      <c r="AL13" s="324" t="s">
        <v>363</v>
      </c>
      <c r="AM13" s="95" t="s">
        <v>461</v>
      </c>
    </row>
    <row r="14" spans="1:39" ht="182.25" customHeight="1" thickBot="1" x14ac:dyDescent="0.4">
      <c r="A14" s="94" t="s">
        <v>256</v>
      </c>
      <c r="B14" s="95" t="s">
        <v>255</v>
      </c>
      <c r="C14" s="308" t="s">
        <v>523</v>
      </c>
      <c r="D14" s="95" t="s">
        <v>523</v>
      </c>
      <c r="E14" s="308" t="s">
        <v>293</v>
      </c>
      <c r="F14" s="95" t="s">
        <v>657</v>
      </c>
      <c r="G14" s="308" t="s">
        <v>343</v>
      </c>
      <c r="H14" s="95" t="s">
        <v>654</v>
      </c>
      <c r="I14" s="308" t="s">
        <v>339</v>
      </c>
      <c r="J14" s="95" t="s">
        <v>618</v>
      </c>
      <c r="K14" s="95" t="s">
        <v>219</v>
      </c>
      <c r="L14" s="95" t="s">
        <v>123</v>
      </c>
      <c r="M14" s="104" t="s">
        <v>197</v>
      </c>
      <c r="N14" s="95" t="s">
        <v>470</v>
      </c>
      <c r="O14" s="308" t="s">
        <v>520</v>
      </c>
      <c r="P14" s="95" t="s">
        <v>653</v>
      </c>
      <c r="Q14" s="95" t="s">
        <v>679</v>
      </c>
      <c r="R14" s="132" t="s">
        <v>227</v>
      </c>
      <c r="S14" s="322" t="s">
        <v>335</v>
      </c>
      <c r="T14" s="97" t="s">
        <v>633</v>
      </c>
      <c r="U14" s="97" t="s">
        <v>671</v>
      </c>
      <c r="V14" s="132" t="s">
        <v>202</v>
      </c>
      <c r="W14" s="132" t="s">
        <v>119</v>
      </c>
      <c r="X14" s="132" t="s">
        <v>121</v>
      </c>
      <c r="Y14" s="132" t="s">
        <v>121</v>
      </c>
      <c r="Z14" s="132" t="s">
        <v>121</v>
      </c>
      <c r="AA14" s="132" t="s">
        <v>232</v>
      </c>
      <c r="AB14" s="132" t="s">
        <v>132</v>
      </c>
      <c r="AC14" s="132" t="s">
        <v>474</v>
      </c>
      <c r="AD14" s="132" t="s">
        <v>126</v>
      </c>
      <c r="AE14" s="132" t="s">
        <v>224</v>
      </c>
      <c r="AF14" s="135" t="s">
        <v>258</v>
      </c>
      <c r="AG14" s="104" t="s">
        <v>363</v>
      </c>
      <c r="AH14" s="104" t="s">
        <v>363</v>
      </c>
      <c r="AI14" s="104" t="s">
        <v>363</v>
      </c>
      <c r="AJ14" s="104" t="s">
        <v>363</v>
      </c>
      <c r="AK14" s="104" t="s">
        <v>363</v>
      </c>
      <c r="AL14" s="324" t="s">
        <v>363</v>
      </c>
      <c r="AM14" s="95" t="s">
        <v>477</v>
      </c>
    </row>
    <row r="15" spans="1:39" ht="20.149999999999999" customHeight="1" thickBot="1" x14ac:dyDescent="0.4">
      <c r="A15" s="414" t="s">
        <v>681</v>
      </c>
      <c r="B15" s="396"/>
      <c r="C15" s="396"/>
      <c r="D15" s="396"/>
      <c r="E15" s="396"/>
      <c r="F15" s="396"/>
      <c r="G15" s="396"/>
      <c r="H15" s="396"/>
      <c r="I15" s="396"/>
      <c r="J15" s="396"/>
      <c r="K15" s="396"/>
      <c r="L15" s="396"/>
      <c r="M15" s="397"/>
      <c r="N15" s="396"/>
      <c r="O15" s="396"/>
      <c r="P15" s="396"/>
      <c r="Q15" s="396"/>
      <c r="R15" s="398"/>
      <c r="S15" s="399"/>
      <c r="T15" s="399"/>
      <c r="U15" s="399"/>
      <c r="V15" s="398"/>
      <c r="W15" s="398"/>
      <c r="X15" s="398"/>
      <c r="Y15" s="398"/>
      <c r="Z15" s="398"/>
      <c r="AA15" s="398"/>
      <c r="AB15" s="398"/>
      <c r="AC15" s="398"/>
      <c r="AD15" s="398"/>
      <c r="AE15" s="398"/>
      <c r="AF15" s="400"/>
      <c r="AG15" s="397"/>
      <c r="AH15" s="397"/>
      <c r="AI15" s="397"/>
      <c r="AJ15" s="397"/>
      <c r="AK15" s="397"/>
      <c r="AL15" s="401"/>
      <c r="AM15" s="396"/>
    </row>
    <row r="16" spans="1:39" ht="100.5" customHeight="1" thickBot="1" x14ac:dyDescent="0.4">
      <c r="A16" s="391" t="s">
        <v>256</v>
      </c>
      <c r="B16" s="395" t="s">
        <v>255</v>
      </c>
      <c r="C16" s="382"/>
      <c r="D16" s="393" t="s">
        <v>655</v>
      </c>
      <c r="E16" s="317" t="s">
        <v>289</v>
      </c>
      <c r="F16" s="370" t="s">
        <v>608</v>
      </c>
      <c r="G16" s="382"/>
      <c r="H16" s="85" t="s">
        <v>645</v>
      </c>
      <c r="I16" s="317" t="s">
        <v>300</v>
      </c>
      <c r="J16" s="370" t="s">
        <v>615</v>
      </c>
      <c r="K16" s="85" t="s">
        <v>254</v>
      </c>
      <c r="L16" s="85" t="s">
        <v>469</v>
      </c>
      <c r="M16" s="77" t="s">
        <v>197</v>
      </c>
      <c r="N16" s="85" t="s">
        <v>470</v>
      </c>
      <c r="O16" s="317" t="s">
        <v>311</v>
      </c>
      <c r="P16" s="85" t="s">
        <v>644</v>
      </c>
      <c r="Q16" s="394" t="s">
        <v>643</v>
      </c>
      <c r="R16" s="157" t="s">
        <v>228</v>
      </c>
      <c r="S16" s="320" t="s">
        <v>310</v>
      </c>
      <c r="T16" s="376" t="s">
        <v>630</v>
      </c>
      <c r="U16" s="195"/>
      <c r="V16" s="157" t="s">
        <v>202</v>
      </c>
      <c r="W16" s="157" t="s">
        <v>119</v>
      </c>
      <c r="X16" s="157" t="s">
        <v>127</v>
      </c>
      <c r="Y16" s="157" t="s">
        <v>127</v>
      </c>
      <c r="Z16" s="157" t="s">
        <v>127</v>
      </c>
      <c r="AA16" s="157" t="s">
        <v>232</v>
      </c>
      <c r="AB16" s="157" t="s">
        <v>132</v>
      </c>
      <c r="AC16" s="157" t="s">
        <v>270</v>
      </c>
      <c r="AD16" s="157" t="s">
        <v>264</v>
      </c>
      <c r="AE16" s="157" t="s">
        <v>134</v>
      </c>
      <c r="AF16" s="133" t="s">
        <v>258</v>
      </c>
      <c r="AG16" s="77" t="s">
        <v>363</v>
      </c>
      <c r="AH16" s="77" t="s">
        <v>363</v>
      </c>
      <c r="AI16" s="77" t="s">
        <v>363</v>
      </c>
      <c r="AJ16" s="77" t="s">
        <v>363</v>
      </c>
      <c r="AK16" s="77" t="s">
        <v>363</v>
      </c>
      <c r="AL16" s="77" t="s">
        <v>363</v>
      </c>
      <c r="AM16" s="85" t="s">
        <v>476</v>
      </c>
    </row>
    <row r="17" spans="1:39" ht="207" customHeight="1" thickBot="1" x14ac:dyDescent="0.4">
      <c r="A17" s="390" t="s">
        <v>256</v>
      </c>
      <c r="B17" s="366" t="s">
        <v>255</v>
      </c>
      <c r="C17" s="313" t="s">
        <v>522</v>
      </c>
      <c r="D17" s="89" t="s">
        <v>522</v>
      </c>
      <c r="E17" s="313" t="s">
        <v>279</v>
      </c>
      <c r="F17" s="366"/>
      <c r="G17" s="313" t="s">
        <v>463</v>
      </c>
      <c r="H17" s="89"/>
      <c r="I17" s="313" t="s">
        <v>280</v>
      </c>
      <c r="J17" s="366"/>
      <c r="K17" s="89" t="s">
        <v>254</v>
      </c>
      <c r="L17" s="90" t="s">
        <v>123</v>
      </c>
      <c r="M17" s="90" t="s">
        <v>198</v>
      </c>
      <c r="N17" s="90" t="s">
        <v>469</v>
      </c>
      <c r="O17" s="316" t="s">
        <v>510</v>
      </c>
      <c r="P17" s="90"/>
      <c r="Q17" s="90"/>
      <c r="R17" s="133" t="s">
        <v>227</v>
      </c>
      <c r="S17" s="319" t="s">
        <v>281</v>
      </c>
      <c r="T17" s="373"/>
      <c r="U17" s="158"/>
      <c r="V17" s="133" t="s">
        <v>202</v>
      </c>
      <c r="W17" s="133" t="s">
        <v>118</v>
      </c>
      <c r="X17" s="133" t="s">
        <v>127</v>
      </c>
      <c r="Y17" s="133" t="s">
        <v>127</v>
      </c>
      <c r="Z17" s="133" t="s">
        <v>127</v>
      </c>
      <c r="AA17" s="133" t="s">
        <v>233</v>
      </c>
      <c r="AB17" s="133" t="s">
        <v>131</v>
      </c>
      <c r="AC17" s="133" t="s">
        <v>317</v>
      </c>
      <c r="AD17" s="133" t="s">
        <v>470</v>
      </c>
      <c r="AE17" s="133" t="s">
        <v>134</v>
      </c>
      <c r="AF17" s="133" t="s">
        <v>258</v>
      </c>
      <c r="AG17" s="101" t="s">
        <v>363</v>
      </c>
      <c r="AH17" s="325" t="s">
        <v>363</v>
      </c>
      <c r="AI17" s="101" t="s">
        <v>363</v>
      </c>
      <c r="AJ17" s="101" t="s">
        <v>363</v>
      </c>
      <c r="AK17" s="101" t="s">
        <v>363</v>
      </c>
      <c r="AL17" s="326" t="s">
        <v>363</v>
      </c>
      <c r="AM17" s="90"/>
    </row>
    <row r="18" spans="1:39" ht="182.25" customHeight="1" x14ac:dyDescent="0.35">
      <c r="A18" s="391"/>
      <c r="B18" s="367" t="s">
        <v>255</v>
      </c>
      <c r="C18" s="382"/>
      <c r="D18" s="389"/>
      <c r="E18" s="314" t="s">
        <v>279</v>
      </c>
      <c r="F18" s="378"/>
      <c r="G18" s="314" t="s">
        <v>463</v>
      </c>
      <c r="H18" s="290"/>
      <c r="I18" s="314" t="s">
        <v>280</v>
      </c>
      <c r="J18" s="378"/>
      <c r="K18" s="290" t="s">
        <v>254</v>
      </c>
      <c r="L18" s="85" t="s">
        <v>123</v>
      </c>
      <c r="M18" s="85" t="s">
        <v>198</v>
      </c>
      <c r="N18" s="85" t="s">
        <v>469</v>
      </c>
      <c r="O18" s="317" t="s">
        <v>503</v>
      </c>
      <c r="P18" s="85"/>
      <c r="Q18" s="85"/>
      <c r="R18" s="157" t="s">
        <v>227</v>
      </c>
      <c r="S18" s="320" t="s">
        <v>282</v>
      </c>
      <c r="T18" s="374"/>
      <c r="U18" s="195"/>
      <c r="V18" s="157" t="s">
        <v>202</v>
      </c>
      <c r="W18" s="157" t="s">
        <v>118</v>
      </c>
      <c r="X18" s="157" t="s">
        <v>127</v>
      </c>
      <c r="Y18" s="157" t="s">
        <v>127</v>
      </c>
      <c r="Z18" s="157" t="s">
        <v>127</v>
      </c>
      <c r="AA18" s="157" t="s">
        <v>232</v>
      </c>
      <c r="AB18" s="157" t="s">
        <v>132</v>
      </c>
      <c r="AC18" s="157" t="s">
        <v>317</v>
      </c>
      <c r="AD18" s="133" t="s">
        <v>470</v>
      </c>
      <c r="AE18" s="157" t="s">
        <v>134</v>
      </c>
      <c r="AF18" s="157" t="s">
        <v>258</v>
      </c>
      <c r="AG18" s="77" t="s">
        <v>363</v>
      </c>
      <c r="AH18" s="327" t="s">
        <v>363</v>
      </c>
      <c r="AI18" s="77" t="s">
        <v>363</v>
      </c>
      <c r="AJ18" s="77" t="s">
        <v>363</v>
      </c>
      <c r="AK18" s="77" t="s">
        <v>363</v>
      </c>
      <c r="AL18" s="328" t="s">
        <v>363</v>
      </c>
      <c r="AM18" s="85" t="s">
        <v>196</v>
      </c>
    </row>
    <row r="19" spans="1:39" ht="143.25" customHeight="1" thickBot="1" x14ac:dyDescent="0.4">
      <c r="A19" s="392"/>
      <c r="B19" s="368" t="s">
        <v>255</v>
      </c>
      <c r="C19" s="318"/>
      <c r="D19" s="100"/>
      <c r="E19" s="315" t="s">
        <v>279</v>
      </c>
      <c r="F19" s="379"/>
      <c r="G19" s="315" t="s">
        <v>463</v>
      </c>
      <c r="H19" s="92"/>
      <c r="I19" s="315" t="s">
        <v>280</v>
      </c>
      <c r="J19" s="379"/>
      <c r="K19" s="92" t="s">
        <v>254</v>
      </c>
      <c r="L19" s="92" t="s">
        <v>123</v>
      </c>
      <c r="M19" s="92" t="s">
        <v>198</v>
      </c>
      <c r="N19" s="92" t="s">
        <v>469</v>
      </c>
      <c r="O19" s="315" t="s">
        <v>511</v>
      </c>
      <c r="P19" s="92"/>
      <c r="Q19" s="92"/>
      <c r="R19" s="131" t="s">
        <v>227</v>
      </c>
      <c r="S19" s="321" t="s">
        <v>283</v>
      </c>
      <c r="T19" s="375"/>
      <c r="U19" s="159"/>
      <c r="V19" s="131" t="s">
        <v>202</v>
      </c>
      <c r="W19" s="131" t="s">
        <v>119</v>
      </c>
      <c r="X19" s="131" t="s">
        <v>127</v>
      </c>
      <c r="Y19" s="131" t="s">
        <v>127</v>
      </c>
      <c r="Z19" s="131" t="s">
        <v>127</v>
      </c>
      <c r="AA19" s="131" t="s">
        <v>232</v>
      </c>
      <c r="AB19" s="131" t="s">
        <v>132</v>
      </c>
      <c r="AC19" s="131">
        <v>5</v>
      </c>
      <c r="AD19" s="131" t="s">
        <v>470</v>
      </c>
      <c r="AE19" s="131" t="s">
        <v>134</v>
      </c>
      <c r="AF19" s="131" t="s">
        <v>258</v>
      </c>
      <c r="AG19" s="102" t="s">
        <v>363</v>
      </c>
      <c r="AH19" s="102" t="s">
        <v>363</v>
      </c>
      <c r="AI19" s="102" t="s">
        <v>363</v>
      </c>
      <c r="AJ19" s="102" t="s">
        <v>363</v>
      </c>
      <c r="AK19" s="102" t="s">
        <v>363</v>
      </c>
      <c r="AL19" s="329" t="s">
        <v>363</v>
      </c>
      <c r="AM19" s="92"/>
    </row>
    <row r="20" spans="1:39" ht="146.25" customHeight="1" thickBot="1" x14ac:dyDescent="0.4">
      <c r="A20" s="369" t="s">
        <v>256</v>
      </c>
      <c r="B20" s="370" t="s">
        <v>255</v>
      </c>
      <c r="C20" s="308" t="s">
        <v>431</v>
      </c>
      <c r="D20" s="95" t="s">
        <v>431</v>
      </c>
      <c r="E20" s="308" t="s">
        <v>286</v>
      </c>
      <c r="F20" s="370"/>
      <c r="G20" s="308" t="s">
        <v>502</v>
      </c>
      <c r="H20" s="95"/>
      <c r="I20" s="308" t="s">
        <v>297</v>
      </c>
      <c r="J20" s="370"/>
      <c r="K20" s="95" t="s">
        <v>254</v>
      </c>
      <c r="L20" s="95" t="s">
        <v>125</v>
      </c>
      <c r="M20" s="95" t="s">
        <v>197</v>
      </c>
      <c r="N20" s="95" t="s">
        <v>126</v>
      </c>
      <c r="O20" s="308" t="s">
        <v>508</v>
      </c>
      <c r="P20" s="95"/>
      <c r="Q20" s="95"/>
      <c r="R20" s="132" t="s">
        <v>227</v>
      </c>
      <c r="S20" s="322" t="s">
        <v>306</v>
      </c>
      <c r="T20" s="376"/>
      <c r="U20" s="97"/>
      <c r="V20" s="132" t="s">
        <v>202</v>
      </c>
      <c r="W20" s="132" t="s">
        <v>119</v>
      </c>
      <c r="X20" s="132" t="s">
        <v>121</v>
      </c>
      <c r="Y20" s="132" t="s">
        <v>121</v>
      </c>
      <c r="Z20" s="132" t="s">
        <v>121</v>
      </c>
      <c r="AA20" s="132" t="s">
        <v>232</v>
      </c>
      <c r="AB20" s="132" t="s">
        <v>132</v>
      </c>
      <c r="AC20" s="132" t="s">
        <v>322</v>
      </c>
      <c r="AD20" s="132" t="s">
        <v>126</v>
      </c>
      <c r="AE20" s="132" t="s">
        <v>134</v>
      </c>
      <c r="AF20" s="132" t="s">
        <v>258</v>
      </c>
      <c r="AG20" s="104" t="s">
        <v>363</v>
      </c>
      <c r="AH20" s="104" t="s">
        <v>363</v>
      </c>
      <c r="AI20" s="104" t="s">
        <v>363</v>
      </c>
      <c r="AJ20" s="104" t="s">
        <v>363</v>
      </c>
      <c r="AK20" s="104" t="s">
        <v>363</v>
      </c>
      <c r="AL20" s="324" t="s">
        <v>363</v>
      </c>
      <c r="AM20" s="95" t="s">
        <v>363</v>
      </c>
    </row>
    <row r="21" spans="1:39" s="174" customFormat="1" ht="106.4" customHeight="1" thickBot="1" x14ac:dyDescent="0.4">
      <c r="A21" s="371" t="s">
        <v>256</v>
      </c>
      <c r="B21" s="372" t="s">
        <v>255</v>
      </c>
      <c r="C21" s="309" t="s">
        <v>551</v>
      </c>
      <c r="D21" s="104" t="s">
        <v>551</v>
      </c>
      <c r="E21" s="309" t="s">
        <v>287</v>
      </c>
      <c r="F21" s="372"/>
      <c r="G21" s="309" t="s">
        <v>506</v>
      </c>
      <c r="H21" s="104"/>
      <c r="I21" s="309" t="s">
        <v>298</v>
      </c>
      <c r="J21" s="372"/>
      <c r="K21" s="104" t="s">
        <v>254</v>
      </c>
      <c r="L21" s="104" t="s">
        <v>124</v>
      </c>
      <c r="M21" s="104" t="s">
        <v>198</v>
      </c>
      <c r="N21" s="104" t="s">
        <v>470</v>
      </c>
      <c r="O21" s="309" t="s">
        <v>552</v>
      </c>
      <c r="P21" s="104"/>
      <c r="Q21" s="104"/>
      <c r="R21" s="172" t="s">
        <v>227</v>
      </c>
      <c r="S21" s="323" t="s">
        <v>307</v>
      </c>
      <c r="T21" s="377"/>
      <c r="U21" s="324"/>
      <c r="V21" s="172" t="s">
        <v>202</v>
      </c>
      <c r="W21" s="172" t="s">
        <v>119</v>
      </c>
      <c r="X21" s="172" t="s">
        <v>121</v>
      </c>
      <c r="Y21" s="172" t="s">
        <v>121</v>
      </c>
      <c r="Z21" s="172" t="s">
        <v>121</v>
      </c>
      <c r="AA21" s="172" t="s">
        <v>232</v>
      </c>
      <c r="AB21" s="172" t="s">
        <v>132</v>
      </c>
      <c r="AC21" s="172" t="s">
        <v>350</v>
      </c>
      <c r="AD21" s="172" t="s">
        <v>126</v>
      </c>
      <c r="AE21" s="172" t="s">
        <v>134</v>
      </c>
      <c r="AF21" s="172" t="s">
        <v>258</v>
      </c>
      <c r="AG21" s="104" t="s">
        <v>363</v>
      </c>
      <c r="AH21" s="104" t="s">
        <v>363</v>
      </c>
      <c r="AI21" s="104" t="s">
        <v>363</v>
      </c>
      <c r="AJ21" s="104" t="s">
        <v>363</v>
      </c>
      <c r="AK21" s="104" t="s">
        <v>363</v>
      </c>
      <c r="AL21" s="173" t="s">
        <v>363</v>
      </c>
      <c r="AM21" s="104" t="s">
        <v>363</v>
      </c>
    </row>
    <row r="26" spans="1:39" s="87" customFormat="1" ht="14.5" x14ac:dyDescent="0.35">
      <c r="B26" s="119"/>
      <c r="C26" s="120"/>
      <c r="D26" s="121"/>
      <c r="E26" s="121"/>
      <c r="F26" s="121"/>
      <c r="G26" s="120"/>
      <c r="H26" s="120"/>
      <c r="I26" s="121"/>
      <c r="J26" s="121"/>
      <c r="K26" s="121"/>
      <c r="L26" s="121"/>
      <c r="M26" s="120"/>
      <c r="N26" s="120"/>
      <c r="O26" s="121"/>
      <c r="P26" s="121"/>
      <c r="Q26" s="121"/>
      <c r="R26" s="122"/>
      <c r="S26" s="122"/>
      <c r="T26" s="122"/>
      <c r="U26" s="122"/>
      <c r="V26" s="122"/>
      <c r="W26" s="122"/>
      <c r="X26" s="121"/>
      <c r="Y26" s="122"/>
      <c r="Z26" s="122"/>
      <c r="AA26" s="122"/>
      <c r="AB26" s="123"/>
      <c r="AC26" s="123"/>
      <c r="AD26" s="121"/>
      <c r="AE26" s="121"/>
      <c r="AF26" s="122"/>
      <c r="AG26" s="122"/>
      <c r="AH26" s="122"/>
      <c r="AI26" s="122"/>
      <c r="AJ26" s="122"/>
      <c r="AK26" s="122"/>
    </row>
    <row r="27" spans="1:39" customFormat="1" ht="14.5" x14ac:dyDescent="0.35">
      <c r="B27" s="119"/>
      <c r="C27" s="124"/>
      <c r="D27" s="126"/>
      <c r="E27" s="126"/>
      <c r="F27" s="126"/>
      <c r="G27" s="127"/>
      <c r="H27" s="127"/>
      <c r="I27" s="126"/>
      <c r="J27" s="126"/>
      <c r="K27" s="126"/>
      <c r="L27" s="126"/>
      <c r="M27" s="127"/>
      <c r="N27" s="127"/>
      <c r="O27" s="121"/>
      <c r="P27" s="121"/>
      <c r="Q27" s="121"/>
      <c r="R27" s="128"/>
      <c r="S27" s="128"/>
      <c r="T27" s="128"/>
      <c r="U27" s="128"/>
      <c r="V27" s="128"/>
      <c r="W27" s="128"/>
      <c r="X27" s="125"/>
      <c r="Y27" s="128"/>
      <c r="Z27" s="128"/>
      <c r="AA27" s="128"/>
      <c r="AB27" s="123"/>
      <c r="AC27" s="123"/>
      <c r="AD27" s="121"/>
      <c r="AE27" s="121"/>
      <c r="AF27" s="128"/>
      <c r="AG27" s="128"/>
      <c r="AH27" s="128"/>
      <c r="AI27" s="128"/>
      <c r="AJ27" s="128"/>
      <c r="AK27" s="128"/>
    </row>
    <row r="28" spans="1:39" customFormat="1" ht="14.5" x14ac:dyDescent="0.35">
      <c r="B28" s="119"/>
      <c r="C28" s="124"/>
      <c r="D28" s="126"/>
      <c r="E28" s="126"/>
      <c r="F28" s="126"/>
      <c r="G28" s="127"/>
      <c r="H28" s="127"/>
      <c r="I28" s="126"/>
      <c r="J28" s="126"/>
      <c r="K28" s="126"/>
      <c r="L28" s="126"/>
      <c r="M28" s="127"/>
      <c r="N28" s="127"/>
      <c r="O28" s="121"/>
      <c r="P28" s="121"/>
      <c r="Q28" s="121"/>
      <c r="R28" s="128"/>
      <c r="S28" s="128"/>
      <c r="T28" s="128"/>
      <c r="U28" s="128"/>
      <c r="V28" s="128"/>
      <c r="W28" s="128"/>
      <c r="X28" s="125"/>
      <c r="Y28" s="128"/>
      <c r="Z28" s="128"/>
      <c r="AA28" s="128"/>
      <c r="AB28" s="123"/>
      <c r="AC28" s="123"/>
      <c r="AD28" s="121"/>
      <c r="AE28" s="121"/>
      <c r="AF28" s="128"/>
      <c r="AG28" s="128"/>
      <c r="AH28" s="128"/>
      <c r="AI28" s="128"/>
      <c r="AJ28" s="128"/>
      <c r="AK28" s="128"/>
    </row>
  </sheetData>
  <autoFilter ref="A1:AM14"/>
  <mergeCells count="4">
    <mergeCell ref="G9:G10"/>
    <mergeCell ref="A6:A7"/>
    <mergeCell ref="C9:C10"/>
    <mergeCell ref="D9:D10"/>
  </mergeCells>
  <conditionalFormatting sqref="AF4:AF11 AF13:AF21">
    <cfRule type="cellIs" dxfId="86" priority="3" operator="equal">
      <formula>"Pass"</formula>
    </cfRule>
    <cfRule type="cellIs" dxfId="85" priority="4" operator="equal">
      <formula>"Fail"</formula>
    </cfRule>
  </conditionalFormatting>
  <conditionalFormatting sqref="AF12">
    <cfRule type="cellIs" dxfId="84" priority="1" operator="equal">
      <formula>"Pass"</formula>
    </cfRule>
    <cfRule type="cellIs" dxfId="83" priority="2" operator="equal">
      <formula>"Fail"</formula>
    </cfRule>
  </conditionalFormatting>
  <pageMargins left="0.25" right="0.25" top="0.75" bottom="0.75" header="0.3" footer="0.3"/>
  <pageSetup scale="28" fitToHeight="0" orientation="landscape"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'Lists for Data Validation'!$E$2:$E$4</xm:f>
          </x14:formula1>
          <xm:sqref>Z22:Z24 V4:V7 V9:V19</xm:sqref>
        </x14:dataValidation>
        <x14:dataValidation type="list" allowBlank="1" showInputMessage="1" showErrorMessage="1">
          <x14:formula1>
            <xm:f>'Lists for Data Validation'!$F$2:$F$3</xm:f>
          </x14:formula1>
          <xm:sqref>W4:W19</xm:sqref>
        </x14:dataValidation>
        <x14:dataValidation type="list" allowBlank="1" showInputMessage="1" showErrorMessage="1">
          <x14:formula1>
            <xm:f>'Lists for Data Validation'!$A$2:$A$96</xm:f>
          </x14:formula1>
          <xm:sqref>K8:K9 K4:K6 K11:K15 K17:K21</xm:sqref>
        </x14:dataValidation>
        <x14:dataValidation type="list" allowBlank="1" showInputMessage="1" showErrorMessage="1">
          <x14:formula1>
            <xm:f>'\\br216fs1\mis_shared\IT Risk Assessment 2020\Admin and RCSA''a\[1. Draft RCSA_Information Technology_v7.xlsx]Lists for Data Validation'!#REF!</xm:f>
          </x14:formula1>
          <xm:sqref>V20:W21 V8</xm:sqref>
        </x14:dataValidation>
        <x14:dataValidation type="list" allowBlank="1" showInputMessage="1" showErrorMessage="1">
          <x14:formula1>
            <xm:f>'Lists for Data Validation'!$N$2:$N$7</xm:f>
          </x14:formula1>
          <xm:sqref>AA4:AA21</xm:sqref>
        </x14:dataValidation>
        <x14:dataValidation type="list" allowBlank="1" showInputMessage="1" showErrorMessage="1">
          <x14:formula1>
            <xm:f>'Lists for Data Validation'!$L$2:$L$4</xm:f>
          </x14:formula1>
          <xm:sqref>AE4:AE21</xm:sqref>
        </x14:dataValidation>
        <x14:dataValidation type="list" allowBlank="1" showInputMessage="1" showErrorMessage="1">
          <x14:formula1>
            <xm:f>'Lists for Data Validation'!$J$2:$J$6</xm:f>
          </x14:formula1>
          <xm:sqref>AB4:AB21</xm:sqref>
        </x14:dataValidation>
        <x14:dataValidation type="list" allowBlank="1" showInputMessage="1" showErrorMessage="1">
          <x14:formula1>
            <xm:f>'Lists for Data Validation'!$M$2:$M$3</xm:f>
          </x14:formula1>
          <xm:sqref>R4:R21</xm:sqref>
        </x14:dataValidation>
        <x14:dataValidation type="list" allowBlank="1" showInputMessage="1" showErrorMessage="1">
          <x14:formula1>
            <xm:f>'Lists for Data Validation'!$H$2:$H$4</xm:f>
          </x14:formula1>
          <xm:sqref>Z4:Z21</xm:sqref>
        </x14:dataValidation>
        <x14:dataValidation type="list" allowBlank="1" showInputMessage="1" showErrorMessage="1">
          <x14:formula1>
            <xm:f>'Lists for Data Validation'!$G$2:$G$4</xm:f>
          </x14:formula1>
          <xm:sqref>X4:Y21</xm:sqref>
        </x14:dataValidation>
        <x14:dataValidation type="list" allowBlank="1" showInputMessage="1" showErrorMessage="1">
          <x14:formula1>
            <xm:f>'Lists for Data Validation'!$C$2:$C$3</xm:f>
          </x14:formula1>
          <xm:sqref>M4:M21</xm:sqref>
        </x14:dataValidation>
        <x14:dataValidation type="list" allowBlank="1" showInputMessage="1" showErrorMessage="1">
          <x14:formula1>
            <xm:f>'Lists for Data Validation'!$D$2:$D$5</xm:f>
          </x14:formula1>
          <xm:sqref>N4:N21 AD4:AD21 L4:L21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C38"/>
  <sheetViews>
    <sheetView topLeftCell="R11" zoomScale="90" zoomScaleNormal="90" workbookViewId="0">
      <selection activeCell="T32" sqref="T32:U32"/>
    </sheetView>
  </sheetViews>
  <sheetFormatPr defaultRowHeight="14.5" x14ac:dyDescent="0.35"/>
  <cols>
    <col min="1" max="1" width="14.7265625" customWidth="1"/>
    <col min="2" max="2" width="38.453125" customWidth="1"/>
    <col min="3" max="3" width="18.26953125" customWidth="1"/>
    <col min="4" max="4" width="38.453125" customWidth="1"/>
    <col min="5" max="5" width="17" customWidth="1"/>
    <col min="6" max="6" width="20" customWidth="1"/>
    <col min="7" max="7" width="18.1796875" customWidth="1"/>
    <col min="8" max="8" width="11.54296875" bestFit="1" customWidth="1"/>
    <col min="9" max="9" width="19.1796875" customWidth="1"/>
    <col min="10" max="10" width="14.453125" customWidth="1"/>
    <col min="11" max="11" width="15.7265625" customWidth="1"/>
    <col min="12" max="12" width="2.7265625" customWidth="1"/>
    <col min="13" max="13" width="16.1796875" customWidth="1"/>
    <col min="14" max="14" width="26.7265625" customWidth="1"/>
    <col min="15" max="15" width="20.54296875" customWidth="1"/>
    <col min="16" max="16" width="21.1796875" customWidth="1"/>
    <col min="17" max="17" width="3" customWidth="1"/>
    <col min="18" max="18" width="18.26953125" customWidth="1"/>
    <col min="19" max="19" width="25.54296875" customWidth="1"/>
    <col min="20" max="20" width="15.26953125" customWidth="1"/>
    <col min="21" max="21" width="16.54296875" customWidth="1"/>
    <col min="22" max="22" width="18.7265625" customWidth="1"/>
    <col min="23" max="23" width="19.26953125" customWidth="1"/>
    <col min="24" max="25" width="12" customWidth="1"/>
    <col min="26" max="26" width="9.26953125" customWidth="1"/>
    <col min="27" max="27" width="3.26953125" customWidth="1"/>
    <col min="28" max="28" width="28.81640625" customWidth="1"/>
    <col min="29" max="29" width="14.1796875" customWidth="1"/>
  </cols>
  <sheetData>
    <row r="1" spans="1:29" ht="15" thickBot="1" x14ac:dyDescent="0.4"/>
    <row r="2" spans="1:29" ht="29.5" thickBot="1" x14ac:dyDescent="0.4">
      <c r="D2" s="345" t="s">
        <v>555</v>
      </c>
      <c r="E2" s="306" t="s">
        <v>569</v>
      </c>
      <c r="F2" s="307" t="s">
        <v>563</v>
      </c>
      <c r="H2" s="305" t="s">
        <v>21</v>
      </c>
      <c r="I2" s="307" t="s">
        <v>557</v>
      </c>
      <c r="R2" s="346" t="s">
        <v>555</v>
      </c>
      <c r="S2" s="347" t="s">
        <v>21</v>
      </c>
      <c r="T2" s="306" t="s">
        <v>569</v>
      </c>
      <c r="U2" s="306" t="s">
        <v>557</v>
      </c>
      <c r="V2" s="307" t="s">
        <v>563</v>
      </c>
    </row>
    <row r="3" spans="1:29" x14ac:dyDescent="0.35">
      <c r="D3" s="348" t="s">
        <v>469</v>
      </c>
      <c r="E3" s="349">
        <f>COUNTIF(E$16:E$35,$D3)</f>
        <v>2</v>
      </c>
      <c r="F3" s="350">
        <f>COUNTIF(J$16:J$35,$D3)</f>
        <v>2</v>
      </c>
      <c r="H3" s="351" t="s">
        <v>121</v>
      </c>
      <c r="I3" s="239">
        <f>COUNTIF(H$16:H$35,$H3)</f>
        <v>6</v>
      </c>
      <c r="R3" s="352" t="s">
        <v>469</v>
      </c>
      <c r="S3" s="353" t="s">
        <v>121</v>
      </c>
      <c r="T3" s="354">
        <f>COUNTIF(T$16:T$31,R3)</f>
        <v>3</v>
      </c>
      <c r="U3" s="354">
        <f>COUNTIF(W$16:W$31,S3)</f>
        <v>7</v>
      </c>
      <c r="V3" s="354">
        <f>COUNTIF(U$16:U$31,R3)</f>
        <v>2</v>
      </c>
    </row>
    <row r="4" spans="1:29" x14ac:dyDescent="0.35">
      <c r="D4" s="355" t="s">
        <v>470</v>
      </c>
      <c r="E4" s="349">
        <f t="shared" ref="E4:E6" si="0">COUNTIF(E$16:E$35,$D4)</f>
        <v>3</v>
      </c>
      <c r="F4" s="350">
        <f t="shared" ref="F4:F6" si="1">COUNTIF(J$16:J$35,$D4)</f>
        <v>0</v>
      </c>
      <c r="H4" s="356" t="s">
        <v>127</v>
      </c>
      <c r="I4" s="350">
        <f t="shared" ref="I4:I5" si="2">COUNTIF(H$16:H$35,$H4)</f>
        <v>3</v>
      </c>
      <c r="R4" s="357" t="s">
        <v>470</v>
      </c>
      <c r="S4" s="358" t="s">
        <v>127</v>
      </c>
      <c r="T4" s="354">
        <f>COUNTIF(T$16:T$31,R4)</f>
        <v>3</v>
      </c>
      <c r="U4" s="354">
        <f>COUNTIF(W$16:W$31,S4)</f>
        <v>7</v>
      </c>
      <c r="V4" s="354">
        <f>COUNTIF(U$16:U$31,R4)</f>
        <v>1</v>
      </c>
    </row>
    <row r="5" spans="1:29" x14ac:dyDescent="0.35">
      <c r="D5" s="355" t="s">
        <v>264</v>
      </c>
      <c r="E5" s="349">
        <f t="shared" si="0"/>
        <v>4</v>
      </c>
      <c r="F5" s="350">
        <f t="shared" si="1"/>
        <v>2</v>
      </c>
      <c r="H5" s="356" t="s">
        <v>128</v>
      </c>
      <c r="I5" s="169">
        <f t="shared" si="2"/>
        <v>2</v>
      </c>
      <c r="R5" s="357" t="s">
        <v>264</v>
      </c>
      <c r="S5" s="358" t="s">
        <v>128</v>
      </c>
      <c r="T5" s="354">
        <f>COUNTIF(T$16:T$31,R5)</f>
        <v>2</v>
      </c>
      <c r="U5" s="354">
        <f>COUNTIF(W$16:W$31,S5)</f>
        <v>2</v>
      </c>
      <c r="V5" s="354">
        <f>COUNTIF(U$16:U$31,R5)</f>
        <v>1</v>
      </c>
    </row>
    <row r="6" spans="1:29" ht="15" thickBot="1" x14ac:dyDescent="0.4">
      <c r="D6" s="359" t="s">
        <v>126</v>
      </c>
      <c r="E6" s="360">
        <f t="shared" si="0"/>
        <v>2</v>
      </c>
      <c r="F6" s="361">
        <f t="shared" si="1"/>
        <v>7</v>
      </c>
      <c r="H6" s="362"/>
      <c r="I6" s="170"/>
      <c r="R6" s="291" t="s">
        <v>126</v>
      </c>
      <c r="S6" s="241"/>
      <c r="T6" s="354">
        <f>COUNTIF(T$16:T$31,R6)</f>
        <v>3</v>
      </c>
      <c r="U6" s="354"/>
      <c r="V6" s="354">
        <f>COUNTIF(U$16:U$31,R6)</f>
        <v>7</v>
      </c>
    </row>
    <row r="7" spans="1:29" x14ac:dyDescent="0.35">
      <c r="E7" s="241">
        <f>SUM(E3:E6)</f>
        <v>11</v>
      </c>
      <c r="F7" s="241">
        <f>SUM(F3:F6)</f>
        <v>11</v>
      </c>
      <c r="I7" s="241">
        <f>SUM(I3:I6)</f>
        <v>11</v>
      </c>
      <c r="T7" s="253">
        <f>SUM(T3:T6)</f>
        <v>11</v>
      </c>
      <c r="U7" s="253">
        <f t="shared" ref="U7:V7" si="3">SUM(U3:U6)</f>
        <v>16</v>
      </c>
      <c r="V7" s="253">
        <f t="shared" si="3"/>
        <v>11</v>
      </c>
    </row>
    <row r="9" spans="1:29" x14ac:dyDescent="0.35">
      <c r="D9" s="363" t="s">
        <v>570</v>
      </c>
      <c r="E9" s="264" t="str">
        <f ca="1">INDIRECT(ADDRESS(E10,4))</f>
        <v>Moderate</v>
      </c>
      <c r="F9" s="264" t="str">
        <f ca="1">INDIRECT(ADDRESS(F10,4))</f>
        <v>Low</v>
      </c>
      <c r="I9" s="264" t="str">
        <f ca="1">INDIRECT(ADDRESS(I10,8))</f>
        <v>Strong</v>
      </c>
      <c r="S9" s="263" t="s">
        <v>570</v>
      </c>
      <c r="T9" s="264" t="str">
        <f ca="1">INDIRECT(ADDRESS(T10,18))</f>
        <v>Low</v>
      </c>
      <c r="U9" s="264" t="str">
        <f ca="1">INDIRECT(ADDRESS(U10,19))</f>
        <v>Adequate</v>
      </c>
      <c r="V9" s="264" t="str">
        <f ca="1">INDIRECT(ADDRESS(V10,18))</f>
        <v>Low</v>
      </c>
    </row>
    <row r="10" spans="1:29" x14ac:dyDescent="0.35">
      <c r="E10">
        <f t="array" ref="E10">MAX(IF($E$3:$E$6=MAX(E3:E6),ROW($E$3:$E$6)))</f>
        <v>5</v>
      </c>
      <c r="F10">
        <f t="array" ref="F10">MAX(IF($F$3:$F$6=MAX(F3:F6),ROW($F$3:$F$6)))</f>
        <v>6</v>
      </c>
      <c r="I10">
        <f t="array" ref="I10">MAX(IF($I$3:$I$5=MAX(I3:I5),ROW($I$3:$I$5)))</f>
        <v>3</v>
      </c>
      <c r="T10">
        <f t="array" ref="T10">MAX(IF($T$3:$T$6=MAX(T3:T6),ROW($T$3:$T$6)))</f>
        <v>6</v>
      </c>
      <c r="U10">
        <f t="array" ref="U10">MAX(IF($U$3:$U$5=MAX(U3:U5),ROW($U$3:$U$5)))</f>
        <v>4</v>
      </c>
      <c r="V10">
        <f t="array" ref="V10">MAX(IF($V$3:$V$6=MAX(V3:V6),ROW($V$3:$V$6)))</f>
        <v>6</v>
      </c>
    </row>
    <row r="12" spans="1:29" x14ac:dyDescent="0.35">
      <c r="D12" s="364" t="s">
        <v>572</v>
      </c>
      <c r="E12" s="365" t="s">
        <v>470</v>
      </c>
      <c r="F12" s="365" t="s">
        <v>264</v>
      </c>
      <c r="I12" s="365" t="s">
        <v>127</v>
      </c>
      <c r="S12" s="1" t="s">
        <v>572</v>
      </c>
      <c r="T12" s="365" t="s">
        <v>470</v>
      </c>
      <c r="U12" s="365" t="s">
        <v>127</v>
      </c>
      <c r="V12" s="365" t="s">
        <v>264</v>
      </c>
    </row>
    <row r="13" spans="1:29" ht="15" thickBot="1" x14ac:dyDescent="0.4"/>
    <row r="14" spans="1:29" ht="16.5" customHeight="1" thickBot="1" x14ac:dyDescent="0.4">
      <c r="A14" s="437">
        <v>2022</v>
      </c>
      <c r="B14" s="438"/>
      <c r="C14" s="438"/>
      <c r="D14" s="438"/>
      <c r="E14" s="438"/>
      <c r="F14" s="438"/>
      <c r="G14" s="438"/>
      <c r="H14" s="438"/>
      <c r="I14" s="438"/>
      <c r="J14" s="438"/>
      <c r="K14" s="439"/>
      <c r="M14" s="426" t="s">
        <v>528</v>
      </c>
      <c r="N14" s="427"/>
      <c r="O14" s="427"/>
      <c r="P14" s="428"/>
      <c r="R14" s="435">
        <v>2021</v>
      </c>
      <c r="S14" s="435"/>
      <c r="T14" s="435"/>
      <c r="U14" s="435"/>
      <c r="V14" s="435"/>
      <c r="W14" s="435"/>
      <c r="X14" s="435"/>
      <c r="Y14" s="436"/>
      <c r="AB14" s="425" t="s">
        <v>529</v>
      </c>
      <c r="AC14" s="425"/>
    </row>
    <row r="15" spans="1:29" ht="48.75" customHeight="1" thickTop="1" thickBot="1" x14ac:dyDescent="0.4">
      <c r="A15" s="340" t="s">
        <v>6</v>
      </c>
      <c r="B15" s="341" t="s">
        <v>575</v>
      </c>
      <c r="C15" s="340" t="s">
        <v>7</v>
      </c>
      <c r="D15" s="341" t="s">
        <v>261</v>
      </c>
      <c r="E15" s="342" t="s">
        <v>598</v>
      </c>
      <c r="F15" s="289" t="s">
        <v>250</v>
      </c>
      <c r="G15" s="289" t="s">
        <v>249</v>
      </c>
      <c r="H15" s="289" t="s">
        <v>21</v>
      </c>
      <c r="I15" s="289" t="s">
        <v>527</v>
      </c>
      <c r="J15" s="289" t="s">
        <v>567</v>
      </c>
      <c r="K15" s="343" t="s">
        <v>599</v>
      </c>
      <c r="M15" s="402" t="s">
        <v>2</v>
      </c>
      <c r="N15" s="403" t="s">
        <v>530</v>
      </c>
      <c r="O15" s="403" t="s">
        <v>531</v>
      </c>
      <c r="P15" s="404" t="s">
        <v>600</v>
      </c>
      <c r="Q15" s="167"/>
      <c r="R15" s="333" t="s">
        <v>7</v>
      </c>
      <c r="S15" s="334" t="s">
        <v>553</v>
      </c>
      <c r="T15" s="335" t="s">
        <v>2</v>
      </c>
      <c r="U15" s="336" t="s">
        <v>99</v>
      </c>
      <c r="V15" s="337" t="s">
        <v>250</v>
      </c>
      <c r="W15" s="338" t="s">
        <v>249</v>
      </c>
      <c r="X15" s="338" t="s">
        <v>21</v>
      </c>
      <c r="Y15" s="339" t="s">
        <v>527</v>
      </c>
      <c r="AB15" s="405" t="s">
        <v>530</v>
      </c>
      <c r="AC15" s="406" t="s">
        <v>533</v>
      </c>
    </row>
    <row r="16" spans="1:29" ht="15" customHeight="1" x14ac:dyDescent="0.35">
      <c r="A16" s="344" t="str">
        <f>'IF2022'!J4</f>
        <v>IT-FR-R1</v>
      </c>
      <c r="B16" s="141" t="str">
        <f>LEFT('IF2022'!H4, SEARCH(CHAR(10), 'IF2022'!H4)-1)</f>
        <v>Uncontrolled Network Access</v>
      </c>
      <c r="C16" s="141" t="str">
        <f>'IF2022'!T4</f>
        <v>IT-IFR-C1</v>
      </c>
      <c r="D16" s="380" t="str">
        <f>LEFT('IF2022'!P4, SEARCH(CHAR(10), 'IF2022'!P4)-1)</f>
        <v>Network Access Control</v>
      </c>
      <c r="E16" s="380" t="str">
        <f>'IF2022'!$N4</f>
        <v>Very High</v>
      </c>
      <c r="F16" s="380" t="str">
        <f>'IF2022'!$X4</f>
        <v>Weak</v>
      </c>
      <c r="G16" s="380" t="str">
        <f>'IF2022'!$Y4</f>
        <v>Weak</v>
      </c>
      <c r="H16" s="380" t="str">
        <f>'IF2022'!$Z4</f>
        <v>Weak</v>
      </c>
      <c r="I16" s="380" t="str">
        <f>'IF2022'!$AF4</f>
        <v>Fail</v>
      </c>
      <c r="J16" s="380" t="str">
        <f>'IF2022'!$AD4</f>
        <v>Very High</v>
      </c>
      <c r="K16" s="381" t="str">
        <f>'IF2022'!$AE4</f>
        <v>Stable</v>
      </c>
      <c r="M16" s="383" t="str">
        <f>E16</f>
        <v>Very High</v>
      </c>
      <c r="N16" s="384" t="str">
        <f>H16&amp;"-"&amp;M16</f>
        <v>Weak-Very High</v>
      </c>
      <c r="O16" s="384" t="str">
        <f>VLOOKUP(N16,AB$16:AC$27,2,FALSE)</f>
        <v>Very High</v>
      </c>
      <c r="P16" s="385" t="b">
        <f>(J16=O16)</f>
        <v>1</v>
      </c>
      <c r="R16" s="140" t="str">
        <f>'IF2021'!N4</f>
        <v>IT IFR-C1</v>
      </c>
      <c r="S16" s="140" t="s">
        <v>482</v>
      </c>
      <c r="T16" s="429" t="str">
        <f>'IF2021'!L4</f>
        <v>Very High</v>
      </c>
      <c r="U16" s="432" t="str">
        <f>'IF2021'!X4</f>
        <v>High</v>
      </c>
      <c r="V16" s="162" t="str">
        <f>'IF2021'!R4</f>
        <v>Adequate</v>
      </c>
      <c r="W16" s="144" t="s">
        <v>127</v>
      </c>
      <c r="X16" s="144" t="str">
        <f>'IF2021'!T4</f>
        <v>Adequate</v>
      </c>
      <c r="Y16" s="146" t="str">
        <f>'IF2021'!Z4</f>
        <v>Pass</v>
      </c>
      <c r="AB16" s="407" t="s">
        <v>534</v>
      </c>
      <c r="AC16" s="408" t="s">
        <v>126</v>
      </c>
    </row>
    <row r="17" spans="1:29" x14ac:dyDescent="0.35">
      <c r="A17" s="344" t="str">
        <f>'IF2022'!J5</f>
        <v>IT-FR-R2</v>
      </c>
      <c r="B17" s="141" t="str">
        <f>LEFT('IF2022'!H5, SEARCH(CHAR(10), 'IF2022'!H5)-1)</f>
        <v>Unsegmented Network</v>
      </c>
      <c r="C17" s="141" t="str">
        <f>'IF2022'!T5</f>
        <v>IT-IFR-C2</v>
      </c>
      <c r="D17" s="380" t="str">
        <f>LEFT('IF2022'!P5, SEARCH(CHAR(10), 'IF2022'!P5)-1)</f>
        <v>Network Segmentation</v>
      </c>
      <c r="E17" s="380" t="str">
        <f>'IF2022'!$N5</f>
        <v>Very High</v>
      </c>
      <c r="F17" s="380" t="str">
        <f>'IF2022'!$X5</f>
        <v>Weak</v>
      </c>
      <c r="G17" s="380" t="str">
        <f>'IF2022'!$Y5</f>
        <v>Weak</v>
      </c>
      <c r="H17" s="380" t="str">
        <f>'IF2022'!$Z5</f>
        <v>Weak</v>
      </c>
      <c r="I17" s="380" t="str">
        <f>'IF2022'!$AF5</f>
        <v>Fail</v>
      </c>
      <c r="J17" s="380" t="str">
        <f>'IF2022'!$AD5</f>
        <v>Very High</v>
      </c>
      <c r="K17" s="381" t="str">
        <f>'IF2022'!$AE5</f>
        <v>Stable</v>
      </c>
      <c r="M17" s="383" t="str">
        <f t="shared" ref="M17:M22" si="4">E17</f>
        <v>Very High</v>
      </c>
      <c r="N17" s="384" t="str">
        <f t="shared" ref="N17:N22" si="5">H17&amp;"-"&amp;M17</f>
        <v>Weak-Very High</v>
      </c>
      <c r="O17" s="384" t="str">
        <f t="shared" ref="O17:O22" si="6">VLOOKUP(N17,AB$16:AC$27,2,FALSE)</f>
        <v>Very High</v>
      </c>
      <c r="P17" s="385" t="b">
        <f t="shared" ref="P17:P22" si="7">(J17=O17)</f>
        <v>1</v>
      </c>
      <c r="R17" s="141" t="str">
        <f>'IF2021'!N5</f>
        <v>IT IFR-C2</v>
      </c>
      <c r="S17" s="141" t="s">
        <v>481</v>
      </c>
      <c r="T17" s="430"/>
      <c r="U17" s="433"/>
      <c r="V17" s="162" t="str">
        <f>'IF2021'!R5</f>
        <v>Adequate</v>
      </c>
      <c r="W17" s="144" t="s">
        <v>127</v>
      </c>
      <c r="X17" s="144" t="str">
        <f>'IF2021'!T5</f>
        <v>Adequate</v>
      </c>
      <c r="Y17" s="146" t="str">
        <f>'IF2021'!Z5</f>
        <v>Pass</v>
      </c>
      <c r="AB17" s="409" t="s">
        <v>535</v>
      </c>
      <c r="AC17" s="410" t="s">
        <v>264</v>
      </c>
    </row>
    <row r="18" spans="1:29" ht="30" customHeight="1" x14ac:dyDescent="0.35">
      <c r="A18" s="344" t="str">
        <f>'IF2022'!J6</f>
        <v>IT-FR-R3</v>
      </c>
      <c r="B18" s="141" t="str">
        <f>LEFT('IF2022'!H6, SEARCH(CHAR(10), 'IF2022'!H6)-1)</f>
        <v>Uncontrolled granting of the network access to service provider</v>
      </c>
      <c r="C18" s="141" t="str">
        <f>'IF2022'!T6</f>
        <v>IT-IFR-C3</v>
      </c>
      <c r="D18" s="380" t="str">
        <f>LEFT('IF2022'!P6, SEARCH(CHAR(10), 'IF2022'!P6)-1)</f>
        <v xml:space="preserve">Controlled service provider access to the network </v>
      </c>
      <c r="E18" s="380" t="str">
        <f>'IF2022'!$N6</f>
        <v>Moderate</v>
      </c>
      <c r="F18" s="380" t="str">
        <f>'IF2022'!$X6</f>
        <v>Adequate</v>
      </c>
      <c r="G18" s="380" t="str">
        <f>'IF2022'!$Y6</f>
        <v>Adequate</v>
      </c>
      <c r="H18" s="380" t="str">
        <f>'IF2022'!$Z6</f>
        <v>Adequate</v>
      </c>
      <c r="I18" s="380" t="str">
        <f>'IF2022'!$AF6</f>
        <v>Pass</v>
      </c>
      <c r="J18" s="380" t="str">
        <f>'IF2022'!$AD6</f>
        <v>Low</v>
      </c>
      <c r="K18" s="381" t="str">
        <f>'IF2022'!$AE6</f>
        <v>Decreasing</v>
      </c>
      <c r="M18" s="383" t="str">
        <f t="shared" si="4"/>
        <v>Moderate</v>
      </c>
      <c r="N18" s="384" t="str">
        <f t="shared" si="5"/>
        <v>Adequate-Moderate</v>
      </c>
      <c r="O18" s="384" t="str">
        <f t="shared" si="6"/>
        <v>Low</v>
      </c>
      <c r="P18" s="385" t="b">
        <f t="shared" si="7"/>
        <v>1</v>
      </c>
      <c r="R18" s="141" t="str">
        <f>'IF2021'!N6</f>
        <v>IT IFR-C3</v>
      </c>
      <c r="S18" s="141" t="s">
        <v>480</v>
      </c>
      <c r="T18" s="431"/>
      <c r="U18" s="434"/>
      <c r="V18" s="162" t="str">
        <f>'IF2021'!R6</f>
        <v>Adequate</v>
      </c>
      <c r="W18" s="144" t="s">
        <v>127</v>
      </c>
      <c r="X18" s="144" t="str">
        <f>'IF2021'!T6</f>
        <v>Adequate</v>
      </c>
      <c r="Y18" s="146" t="str">
        <f>'IF2021'!Z6</f>
        <v>Pass</v>
      </c>
      <c r="AB18" s="409" t="s">
        <v>536</v>
      </c>
      <c r="AC18" s="410" t="s">
        <v>470</v>
      </c>
    </row>
    <row r="19" spans="1:29" ht="29" x14ac:dyDescent="0.35">
      <c r="A19" s="344" t="str">
        <f>'IF2022'!J7</f>
        <v>IT-FR-R4</v>
      </c>
      <c r="B19" s="141" t="str">
        <f>LEFT('IF2022'!H7, SEARCH(CHAR(10), 'IF2022'!H7)-1)</f>
        <v>Unmonitored and time-unlimited service provider's network access</v>
      </c>
      <c r="C19" s="141" t="str">
        <f>'IF2022'!T7</f>
        <v>IT-IFR-C4</v>
      </c>
      <c r="D19" s="380" t="str">
        <f>LEFT('IF2022'!P7, SEARCH(CHAR(10), 'IF2022'!P7)-1)</f>
        <v>Monitored and time-limited service provider's network access</v>
      </c>
      <c r="E19" s="380" t="str">
        <f>'IF2022'!$N7</f>
        <v>Moderate</v>
      </c>
      <c r="F19" s="380" t="str">
        <f>'IF2022'!$X7</f>
        <v>Strong</v>
      </c>
      <c r="G19" s="380" t="str">
        <f>'IF2022'!$Y7</f>
        <v>Strong</v>
      </c>
      <c r="H19" s="380" t="str">
        <f>'IF2022'!$Z7</f>
        <v>Strong</v>
      </c>
      <c r="I19" s="380" t="str">
        <f>'IF2022'!$AF7</f>
        <v>Pass</v>
      </c>
      <c r="J19" s="380" t="str">
        <f>'IF2022'!$AD7</f>
        <v>Low</v>
      </c>
      <c r="K19" s="381" t="str">
        <f>'IF2022'!$AE7</f>
        <v>Decreasing</v>
      </c>
      <c r="M19" s="383" t="str">
        <f t="shared" si="4"/>
        <v>Moderate</v>
      </c>
      <c r="N19" s="384" t="str">
        <f t="shared" si="5"/>
        <v>Strong-Moderate</v>
      </c>
      <c r="O19" s="384" t="str">
        <f t="shared" si="6"/>
        <v>Low</v>
      </c>
      <c r="P19" s="385" t="b">
        <f t="shared" si="7"/>
        <v>1</v>
      </c>
      <c r="R19" s="141" t="str">
        <f>'IF2021'!N9</f>
        <v>IT IFR-C10</v>
      </c>
      <c r="S19" s="141" t="s">
        <v>404</v>
      </c>
      <c r="T19" s="138" t="str">
        <f>'IF2021'!L9</f>
        <v>Very High</v>
      </c>
      <c r="U19" s="146" t="str">
        <f>'IF2021'!X9</f>
        <v>Very High</v>
      </c>
      <c r="V19" s="162" t="str">
        <f>'IF2021'!R9</f>
        <v>Weak</v>
      </c>
      <c r="W19" s="144" t="str">
        <f>'IF2021'!S9</f>
        <v>Weak</v>
      </c>
      <c r="X19" s="144" t="str">
        <f>'IF2021'!T9</f>
        <v>Weak</v>
      </c>
      <c r="Y19" s="146" t="str">
        <f>'IF2021'!Z9</f>
        <v>Fail</v>
      </c>
      <c r="AB19" s="409" t="s">
        <v>537</v>
      </c>
      <c r="AC19" s="410" t="s">
        <v>469</v>
      </c>
    </row>
    <row r="20" spans="1:29" ht="29" x14ac:dyDescent="0.35">
      <c r="A20" s="344" t="str">
        <f>'IF2022'!J8</f>
        <v>IT-FR-R5</v>
      </c>
      <c r="B20" s="141" t="str">
        <f>LEFT('IF2022'!H8, SEARCH(CHAR(10), 'IF2022'!H8)-1)</f>
        <v>Unsecured remote access to the Bank's corporate systems</v>
      </c>
      <c r="C20" s="141" t="str">
        <f>'IF2022'!T8</f>
        <v>IT-IFR-C5</v>
      </c>
      <c r="D20" s="380" t="str">
        <f>LEFT('IF2022'!P8, SEARCH(CHAR(10), 'IF2022'!P8)-1)</f>
        <v>Secured remote access to the network</v>
      </c>
      <c r="E20" s="380" t="str">
        <f>'IF2022'!$N8</f>
        <v>Low</v>
      </c>
      <c r="F20" s="380" t="str">
        <f>'IF2022'!$X8</f>
        <v>Strong</v>
      </c>
      <c r="G20" s="380" t="str">
        <f>'IF2022'!$Y8</f>
        <v>Strong</v>
      </c>
      <c r="H20" s="380" t="str">
        <f>'IF2022'!$Z8</f>
        <v>Strong</v>
      </c>
      <c r="I20" s="380" t="str">
        <f>'IF2022'!$AF8</f>
        <v>Pass</v>
      </c>
      <c r="J20" s="380" t="str">
        <f>'IF2022'!$AD8</f>
        <v>Low</v>
      </c>
      <c r="K20" s="381" t="str">
        <f>'IF2022'!$AE8</f>
        <v>Decreasing</v>
      </c>
      <c r="M20" s="383" t="str">
        <f t="shared" si="4"/>
        <v>Low</v>
      </c>
      <c r="N20" s="384" t="str">
        <f t="shared" si="5"/>
        <v>Strong-Low</v>
      </c>
      <c r="O20" s="384" t="str">
        <f t="shared" si="6"/>
        <v>Low</v>
      </c>
      <c r="P20" s="385" t="b">
        <f t="shared" si="7"/>
        <v>1</v>
      </c>
      <c r="R20" s="141" t="str">
        <f>'IF2021'!N10</f>
        <v>IT IFR-C11</v>
      </c>
      <c r="S20" s="141" t="s">
        <v>486</v>
      </c>
      <c r="T20" s="138" t="str">
        <f>'IF2021'!L10</f>
        <v>Very High</v>
      </c>
      <c r="U20" s="146" t="str">
        <f>'IF2021'!X10</f>
        <v>Very High</v>
      </c>
      <c r="V20" s="162" t="str">
        <f>'IF2021'!R10</f>
        <v>Weak</v>
      </c>
      <c r="W20" s="144" t="str">
        <f>'IF2021'!S10</f>
        <v>Weak</v>
      </c>
      <c r="X20" s="144" t="str">
        <f>'IF2021'!T10</f>
        <v>Weak</v>
      </c>
      <c r="Y20" s="146" t="str">
        <f>'IF2021'!Z10</f>
        <v>Fail</v>
      </c>
      <c r="AB20" s="409" t="s">
        <v>538</v>
      </c>
      <c r="AC20" s="410" t="s">
        <v>126</v>
      </c>
    </row>
    <row r="21" spans="1:29" ht="29" x14ac:dyDescent="0.35">
      <c r="A21" s="344" t="str">
        <f>'IF2022'!J9</f>
        <v>IT-FR-R6</v>
      </c>
      <c r="B21" s="141" t="str">
        <f>LEFT('IF2022'!H9, SEARCH(CHAR(10), 'IF2022'!H9)-1)</f>
        <v>Unrestricted access and unmanaged changes to firewalls</v>
      </c>
      <c r="C21" s="141" t="str">
        <f>'IF2022'!T9</f>
        <v>IT-IFR-C6</v>
      </c>
      <c r="D21" s="380" t="str">
        <f>LEFT('IF2022'!P9, SEARCH(CHAR(10), 'IF2022'!P9)-1)</f>
        <v>Restricted access and managed changes to firewalls</v>
      </c>
      <c r="E21" s="380" t="str">
        <f>'IF2022'!$N9</f>
        <v>High</v>
      </c>
      <c r="F21" s="380" t="str">
        <f>'IF2022'!$X9</f>
        <v>Adequate</v>
      </c>
      <c r="G21" s="380" t="str">
        <f>'IF2022'!$Y9</f>
        <v>Adequate</v>
      </c>
      <c r="H21" s="380" t="str">
        <f>'IF2022'!$Z9</f>
        <v>Adequate</v>
      </c>
      <c r="I21" s="380" t="str">
        <f>'IF2022'!$AF9</f>
        <v>Pass</v>
      </c>
      <c r="J21" s="380" t="str">
        <f>'IF2022'!$AD9</f>
        <v>Moderate</v>
      </c>
      <c r="K21" s="381" t="str">
        <f>'IF2022'!$AE9</f>
        <v>Stable</v>
      </c>
      <c r="M21" s="383" t="str">
        <f t="shared" si="4"/>
        <v>High</v>
      </c>
      <c r="N21" s="384" t="str">
        <f t="shared" si="5"/>
        <v>Adequate-High</v>
      </c>
      <c r="O21" s="384" t="str">
        <f t="shared" si="6"/>
        <v>Moderate</v>
      </c>
      <c r="P21" s="385" t="b">
        <f t="shared" si="7"/>
        <v>1</v>
      </c>
      <c r="R21" s="141" t="str">
        <f>'IF2021'!N11</f>
        <v>IT IFR-C12</v>
      </c>
      <c r="S21" s="141" t="s">
        <v>487</v>
      </c>
      <c r="T21" s="429" t="str">
        <f>'IF2021'!L11</f>
        <v>Moderate</v>
      </c>
      <c r="U21" s="432" t="str">
        <f>'IF2021'!X11</f>
        <v>Low</v>
      </c>
      <c r="V21" s="162" t="str">
        <f>'IF2021'!R11</f>
        <v>Adequate</v>
      </c>
      <c r="W21" s="144" t="str">
        <f>'IF2021'!S11</f>
        <v>Adequate</v>
      </c>
      <c r="X21" s="144" t="str">
        <f>'IF2021'!T11</f>
        <v>Adequate</v>
      </c>
      <c r="Y21" s="146" t="str">
        <f>'IF2021'!Z11</f>
        <v>Pass</v>
      </c>
      <c r="AB21" s="409" t="s">
        <v>539</v>
      </c>
      <c r="AC21" s="410" t="s">
        <v>126</v>
      </c>
    </row>
    <row r="22" spans="1:29" ht="24" customHeight="1" x14ac:dyDescent="0.35">
      <c r="A22" s="344" t="str">
        <f>'IF2022'!J10</f>
        <v>IT-FR-R7</v>
      </c>
      <c r="B22" s="141" t="str">
        <f>LEFT('IF2022'!H10, SEARCH(CHAR(10), 'IF2022'!H10)-1)</f>
        <v>Unreconciled changes to firewall rules</v>
      </c>
      <c r="C22" s="141" t="str">
        <f>'IF2022'!T10</f>
        <v>IT-IFR-C7</v>
      </c>
      <c r="D22" s="380" t="str">
        <f>LEFT('IF2022'!P10, SEARCH(CHAR(10), 'IF2022'!P10)-1)</f>
        <v>Reconciled changes to firewall rules</v>
      </c>
      <c r="E22" s="380" t="str">
        <f>'IF2022'!$N10</f>
        <v>High</v>
      </c>
      <c r="F22" s="380" t="str">
        <f>'IF2022'!$X10</f>
        <v>Adequate</v>
      </c>
      <c r="G22" s="380" t="str">
        <f>'IF2022'!$Y10</f>
        <v>Adequate</v>
      </c>
      <c r="H22" s="380" t="str">
        <f>'IF2022'!$Z10</f>
        <v>Adequate</v>
      </c>
      <c r="I22" s="380" t="str">
        <f>'IF2022'!$AF10</f>
        <v>Pass</v>
      </c>
      <c r="J22" s="380" t="str">
        <f>'IF2022'!$AD10</f>
        <v>Moderate</v>
      </c>
      <c r="K22" s="381" t="str">
        <f>'IF2022'!$AE10</f>
        <v>Stable</v>
      </c>
      <c r="M22" s="383" t="str">
        <f t="shared" si="4"/>
        <v>High</v>
      </c>
      <c r="N22" s="384" t="str">
        <f t="shared" si="5"/>
        <v>Adequate-High</v>
      </c>
      <c r="O22" s="384" t="str">
        <f t="shared" si="6"/>
        <v>Moderate</v>
      </c>
      <c r="P22" s="385" t="b">
        <f t="shared" si="7"/>
        <v>1</v>
      </c>
      <c r="R22" s="141" t="str">
        <f>'IF2021'!N12</f>
        <v>IT IFR-C13</v>
      </c>
      <c r="S22" s="141" t="s">
        <v>488</v>
      </c>
      <c r="T22" s="431"/>
      <c r="U22" s="434"/>
      <c r="V22" s="162" t="str">
        <f>'IF2021'!R12</f>
        <v>Strong</v>
      </c>
      <c r="W22" s="144" t="str">
        <f>'IF2021'!S12</f>
        <v>Strong</v>
      </c>
      <c r="X22" s="144" t="str">
        <f>'IF2021'!T12</f>
        <v>Strong</v>
      </c>
      <c r="Y22" s="146" t="str">
        <f>'IF2021'!Z12</f>
        <v>Pass</v>
      </c>
      <c r="AB22" s="409" t="s">
        <v>540</v>
      </c>
      <c r="AC22" s="410" t="s">
        <v>264</v>
      </c>
    </row>
    <row r="23" spans="1:29" ht="36.75" customHeight="1" x14ac:dyDescent="0.35">
      <c r="A23" s="344" t="str">
        <f>'IF2022'!J11</f>
        <v>IT-FR-R8</v>
      </c>
      <c r="B23" s="141" t="str">
        <f>LEFT('IF2022'!H11, SEARCH(CHAR(10), 'IF2022'!H11)-1)</f>
        <v>Unprotected virtualized environment</v>
      </c>
      <c r="C23" s="141" t="str">
        <f>'IF2022'!T11</f>
        <v>IT-IFR-C8</v>
      </c>
      <c r="D23" s="380" t="str">
        <f>LEFT('IF2022'!P11, SEARCH(CHAR(10), 'IF2022'!P11)-1)</f>
        <v>Protected virtualized environment</v>
      </c>
      <c r="E23" s="380" t="str">
        <f>'IF2022'!$N11</f>
        <v>Moderate</v>
      </c>
      <c r="F23" s="380" t="str">
        <f>'IF2022'!$X11</f>
        <v>Strong</v>
      </c>
      <c r="G23" s="380" t="str">
        <f>'IF2022'!$Y11</f>
        <v>Strong</v>
      </c>
      <c r="H23" s="380" t="str">
        <f>'IF2022'!$Z11</f>
        <v>Strong</v>
      </c>
      <c r="I23" s="380" t="str">
        <f>'IF2022'!$AF11</f>
        <v>Pass</v>
      </c>
      <c r="J23" s="380" t="str">
        <f>'IF2022'!$AD11</f>
        <v>Low</v>
      </c>
      <c r="K23" s="381" t="str">
        <f>'IF2022'!$AE11</f>
        <v>Decreasing</v>
      </c>
      <c r="M23" s="383" t="str">
        <f t="shared" ref="M23:M26" si="8">E23</f>
        <v>Moderate</v>
      </c>
      <c r="N23" s="384" t="str">
        <f t="shared" ref="N23:N26" si="9">H23&amp;"-"&amp;M23</f>
        <v>Strong-Moderate</v>
      </c>
      <c r="O23" s="384" t="str">
        <f t="shared" ref="O23:O26" si="10">VLOOKUP(N23,AB$16:AC$27,2,FALSE)</f>
        <v>Low</v>
      </c>
      <c r="P23" s="385" t="b">
        <f t="shared" ref="P23:P26" si="11">(J23=O23)</f>
        <v>1</v>
      </c>
      <c r="R23" s="141" t="str">
        <f>'IF2021'!N7</f>
        <v>IT IFR-C14</v>
      </c>
      <c r="S23" s="141" t="s">
        <v>489</v>
      </c>
      <c r="T23" s="138" t="str">
        <f>'IF2021'!L7</f>
        <v>Low</v>
      </c>
      <c r="U23" s="146" t="str">
        <f>'IF2021'!X7</f>
        <v>Low</v>
      </c>
      <c r="V23" s="162" t="str">
        <f>'IF2021'!R7</f>
        <v>Strong</v>
      </c>
      <c r="W23" s="144" t="str">
        <f>'IF2021'!S7</f>
        <v>Strong</v>
      </c>
      <c r="X23" s="144" t="str">
        <f>'IF2021'!T7</f>
        <v>Strong</v>
      </c>
      <c r="Y23" s="146" t="str">
        <f>'IF2021'!Z7</f>
        <v>Pass</v>
      </c>
      <c r="AB23" s="409" t="s">
        <v>541</v>
      </c>
      <c r="AC23" s="410" t="s">
        <v>470</v>
      </c>
    </row>
    <row r="24" spans="1:29" x14ac:dyDescent="0.35">
      <c r="A24" s="344" t="str">
        <f>'IF2022'!J12</f>
        <v>IT-FR-R9</v>
      </c>
      <c r="B24" s="141" t="str">
        <f>LEFT('IF2022'!H12, SEARCH(CHAR(10), 'IF2022'!H12)-1)</f>
        <v>Unprotected network devices</v>
      </c>
      <c r="C24" s="141" t="str">
        <f>'IF2022'!T12</f>
        <v>IT-IFR-C9</v>
      </c>
      <c r="D24" s="380" t="str">
        <f>LEFT('IF2022'!P12, SEARCH(CHAR(10), 'IF2022'!P12)-1)</f>
        <v>Protected network devices</v>
      </c>
      <c r="E24" s="380" t="str">
        <f>'IF2022'!$N12</f>
        <v>Moderate</v>
      </c>
      <c r="F24" s="380" t="str">
        <f>'IF2022'!$X12</f>
        <v>Strong</v>
      </c>
      <c r="G24" s="380" t="str">
        <f>'IF2022'!$Y12</f>
        <v>Strong</v>
      </c>
      <c r="H24" s="380" t="str">
        <f>'IF2022'!$Z12</f>
        <v>Strong</v>
      </c>
      <c r="I24" s="380" t="str">
        <f>'IF2022'!$AF12</f>
        <v>Pass</v>
      </c>
      <c r="J24" s="380" t="str">
        <f>'IF2022'!$AD12</f>
        <v>Low</v>
      </c>
      <c r="K24" s="381" t="str">
        <f>'IF2022'!$AE12</f>
        <v>Decreasing</v>
      </c>
      <c r="M24" s="383" t="str">
        <f t="shared" si="8"/>
        <v>Moderate</v>
      </c>
      <c r="N24" s="384" t="str">
        <f t="shared" si="9"/>
        <v>Strong-Moderate</v>
      </c>
      <c r="O24" s="384" t="str">
        <f t="shared" si="10"/>
        <v>Low</v>
      </c>
      <c r="P24" s="385" t="b">
        <f t="shared" si="11"/>
        <v>1</v>
      </c>
      <c r="R24" s="141" t="str">
        <f>'IF2021'!N8</f>
        <v>IT IFR-C15</v>
      </c>
      <c r="S24" s="141" t="s">
        <v>490</v>
      </c>
      <c r="T24" s="138" t="str">
        <f>'IF2021'!L8</f>
        <v>High</v>
      </c>
      <c r="U24" s="146" t="str">
        <f>'IF2021'!X8</f>
        <v>Low</v>
      </c>
      <c r="V24" s="162" t="str">
        <f>'IF2021'!R8</f>
        <v>Strong</v>
      </c>
      <c r="W24" s="144" t="str">
        <f>'IF2021'!S8</f>
        <v>Strong</v>
      </c>
      <c r="X24" s="144" t="str">
        <f>'IF2021'!T8</f>
        <v>Strong</v>
      </c>
      <c r="Y24" s="146" t="str">
        <f>'IF2021'!Z8</f>
        <v>Pass</v>
      </c>
      <c r="AB24" s="409" t="s">
        <v>542</v>
      </c>
      <c r="AC24" s="410" t="s">
        <v>126</v>
      </c>
    </row>
    <row r="25" spans="1:29" ht="33.75" customHeight="1" x14ac:dyDescent="0.35">
      <c r="A25" s="344" t="str">
        <f>'IF2022'!J13</f>
        <v>IT-FR-R10</v>
      </c>
      <c r="B25" s="141" t="str">
        <f>LEFT('IF2022'!H13, SEARCH(CHAR(10), 'IF2022'!H13)-1)</f>
        <v>Unmanaged security patching of system software</v>
      </c>
      <c r="C25" s="141" t="str">
        <f>'IF2022'!T13</f>
        <v>IT-IFR-C10</v>
      </c>
      <c r="D25" s="380" t="str">
        <f>LEFT('IF2022'!P13, SEARCH(CHAR(10), 'IF2022'!P13)-1)</f>
        <v>Managed security patching of system software</v>
      </c>
      <c r="E25" s="380" t="str">
        <f>'IF2022'!$N13</f>
        <v>Low</v>
      </c>
      <c r="F25" s="380" t="str">
        <f>'IF2022'!$X13</f>
        <v>Strong</v>
      </c>
      <c r="G25" s="380" t="str">
        <f>'IF2022'!$Y13</f>
        <v>Strong</v>
      </c>
      <c r="H25" s="380" t="str">
        <f>'IF2022'!$Z13</f>
        <v>Strong</v>
      </c>
      <c r="I25" s="380" t="str">
        <f>'IF2022'!$AF13</f>
        <v>Pass</v>
      </c>
      <c r="J25" s="380" t="str">
        <f>'IF2022'!$AD13</f>
        <v>Low</v>
      </c>
      <c r="K25" s="381" t="str">
        <f>'IF2022'!$AE13</f>
        <v>Decreasing</v>
      </c>
      <c r="M25" s="383" t="str">
        <f t="shared" si="8"/>
        <v>Low</v>
      </c>
      <c r="N25" s="384" t="str">
        <f t="shared" si="9"/>
        <v>Strong-Low</v>
      </c>
      <c r="O25" s="384" t="str">
        <f t="shared" si="10"/>
        <v>Low</v>
      </c>
      <c r="P25" s="385" t="b">
        <f t="shared" si="11"/>
        <v>1</v>
      </c>
      <c r="R25" s="141" t="str">
        <f>'IF2021'!N13</f>
        <v>IT IFR-C16</v>
      </c>
      <c r="S25" s="141" t="s">
        <v>491</v>
      </c>
      <c r="T25" s="138" t="str">
        <f>'IF2021'!L13</f>
        <v>Low</v>
      </c>
      <c r="U25" s="146" t="str">
        <f>'IF2021'!X13</f>
        <v>Low</v>
      </c>
      <c r="V25" s="162" t="str">
        <f>'IF2021'!R13</f>
        <v>Strong</v>
      </c>
      <c r="W25" s="144" t="str">
        <f>'IF2021'!S13</f>
        <v>Strong</v>
      </c>
      <c r="X25" s="144" t="str">
        <f>'IF2021'!T13</f>
        <v>Strong</v>
      </c>
      <c r="Y25" s="146" t="str">
        <f>'IF2021'!Z13</f>
        <v>Pass</v>
      </c>
      <c r="AB25" s="409" t="s">
        <v>543</v>
      </c>
      <c r="AC25" s="410" t="s">
        <v>126</v>
      </c>
    </row>
    <row r="26" spans="1:29" ht="29.5" thickBot="1" x14ac:dyDescent="0.4">
      <c r="A26" s="344" t="str">
        <f>'IF2022'!J14</f>
        <v>IT-FR-R11</v>
      </c>
      <c r="B26" s="141" t="str">
        <f>LEFT('IF2022'!H14, SEARCH(CHAR(10), 'IF2022'!H14)-1)</f>
        <v>Unprotected emails and email systems</v>
      </c>
      <c r="C26" s="141" t="str">
        <f>'IF2022'!T14</f>
        <v>IT-IFR-C11</v>
      </c>
      <c r="D26" s="380" t="str">
        <f>LEFT('IF2022'!P14, SEARCH(CHAR(10), 'IF2022'!P14)-1)</f>
        <v>Protected emails and email systems</v>
      </c>
      <c r="E26" s="380" t="str">
        <f>'IF2022'!$N14</f>
        <v>High</v>
      </c>
      <c r="F26" s="380" t="str">
        <f>'IF2022'!$X14</f>
        <v>Strong</v>
      </c>
      <c r="G26" s="380" t="str">
        <f>'IF2022'!$Y14</f>
        <v>Strong</v>
      </c>
      <c r="H26" s="380" t="str">
        <f>'IF2022'!$Z14</f>
        <v>Strong</v>
      </c>
      <c r="I26" s="380" t="str">
        <f>'IF2022'!$AF14</f>
        <v>Pass</v>
      </c>
      <c r="J26" s="380" t="str">
        <f>'IF2022'!$AD14</f>
        <v>Low</v>
      </c>
      <c r="K26" s="381" t="str">
        <f>'IF2022'!$AE14</f>
        <v>Stable</v>
      </c>
      <c r="M26" s="386" t="str">
        <f t="shared" si="8"/>
        <v>High</v>
      </c>
      <c r="N26" s="387" t="str">
        <f t="shared" si="9"/>
        <v>Strong-High</v>
      </c>
      <c r="O26" s="387" t="str">
        <f t="shared" si="10"/>
        <v>Low</v>
      </c>
      <c r="P26" s="388" t="b">
        <f t="shared" si="11"/>
        <v>1</v>
      </c>
      <c r="R26" s="141" t="str">
        <f>'IF2021'!N14</f>
        <v>IT IFR-C17</v>
      </c>
      <c r="S26" s="141" t="s">
        <v>492</v>
      </c>
      <c r="T26" s="429" t="str">
        <f>'IF2021'!L14</f>
        <v>High</v>
      </c>
      <c r="U26" s="432" t="str">
        <f>'IF2021'!X14</f>
        <v>Moderate</v>
      </c>
      <c r="V26" s="162" t="str">
        <f>'IF2021'!R14</f>
        <v>Adequate</v>
      </c>
      <c r="W26" s="144" t="str">
        <f>'IF2021'!S14</f>
        <v>Adequate</v>
      </c>
      <c r="X26" s="144" t="str">
        <f>'IF2021'!T14</f>
        <v>Adequate</v>
      </c>
      <c r="Y26" s="146" t="str">
        <f>'IF2021'!Z14</f>
        <v>Pass</v>
      </c>
      <c r="AB26" s="409" t="s">
        <v>544</v>
      </c>
      <c r="AC26" s="410" t="s">
        <v>126</v>
      </c>
    </row>
    <row r="27" spans="1:29" ht="15" thickBot="1" x14ac:dyDescent="0.4">
      <c r="R27" s="141" t="str">
        <f>'IF2021'!N15</f>
        <v>IT IFR-C18</v>
      </c>
      <c r="S27" s="141" t="s">
        <v>493</v>
      </c>
      <c r="T27" s="430"/>
      <c r="U27" s="433"/>
      <c r="V27" s="162" t="str">
        <f>'IF2021'!R15</f>
        <v>Adequate</v>
      </c>
      <c r="W27" s="144" t="str">
        <f>'IF2021'!S15</f>
        <v>Adequate</v>
      </c>
      <c r="X27" s="144" t="str">
        <f>'IF2021'!T15</f>
        <v>Adequate</v>
      </c>
      <c r="Y27" s="146" t="str">
        <f>'IF2021'!Z15</f>
        <v>Pass</v>
      </c>
      <c r="AB27" s="411" t="s">
        <v>545</v>
      </c>
      <c r="AC27" s="412" t="s">
        <v>264</v>
      </c>
    </row>
    <row r="28" spans="1:29" x14ac:dyDescent="0.35">
      <c r="R28" s="141" t="str">
        <f>'IF2021'!N16</f>
        <v>IT IFR-C19</v>
      </c>
      <c r="S28" s="141" t="s">
        <v>494</v>
      </c>
      <c r="T28" s="431"/>
      <c r="U28" s="434"/>
      <c r="V28" s="162" t="str">
        <f>'IF2021'!R16</f>
        <v>Adequate</v>
      </c>
      <c r="W28" s="144" t="str">
        <f>'IF2021'!S16</f>
        <v>Adequate</v>
      </c>
      <c r="X28" s="144" t="str">
        <f>'IF2021'!T16</f>
        <v>Adequate</v>
      </c>
      <c r="Y28" s="146" t="str">
        <f>'IF2021'!Z16</f>
        <v>Pass</v>
      </c>
    </row>
    <row r="29" spans="1:29" x14ac:dyDescent="0.35">
      <c r="R29" s="141" t="str">
        <f>'IF2021'!N17</f>
        <v>IT IFR-C21</v>
      </c>
      <c r="S29" s="141" t="s">
        <v>498</v>
      </c>
      <c r="T29" s="138" t="str">
        <f>'IF2021'!L17</f>
        <v>Moderate</v>
      </c>
      <c r="U29" s="146" t="str">
        <f>'IF2021'!X17</f>
        <v>Low</v>
      </c>
      <c r="V29" s="162" t="str">
        <f>'IF2021'!R17</f>
        <v>Strong</v>
      </c>
      <c r="W29" s="144" t="str">
        <f>'IF2021'!S17</f>
        <v>Strong</v>
      </c>
      <c r="X29" s="144" t="str">
        <f>'IF2021'!T17</f>
        <v>Strong</v>
      </c>
      <c r="Y29" s="146" t="str">
        <f>'IF2021'!Z17</f>
        <v>Pass</v>
      </c>
    </row>
    <row r="30" spans="1:29" x14ac:dyDescent="0.35">
      <c r="R30" s="141" t="str">
        <f>'IF2021'!N18</f>
        <v>IT IFR-C22</v>
      </c>
      <c r="S30" s="141" t="s">
        <v>499</v>
      </c>
      <c r="T30" s="138" t="str">
        <f>'IF2021'!L18</f>
        <v>Low</v>
      </c>
      <c r="U30" s="146" t="str">
        <f>'IF2021'!X18</f>
        <v>Low</v>
      </c>
      <c r="V30" s="162" t="str">
        <f>'IF2021'!R18</f>
        <v>Strong</v>
      </c>
      <c r="W30" s="144" t="str">
        <f>'IF2021'!S18</f>
        <v>Strong</v>
      </c>
      <c r="X30" s="144" t="str">
        <f>'IF2021'!T18</f>
        <v>Strong</v>
      </c>
      <c r="Y30" s="146" t="str">
        <f>'IF2021'!Z18</f>
        <v>Pass</v>
      </c>
    </row>
    <row r="31" spans="1:29" ht="15" thickBot="1" x14ac:dyDescent="0.4">
      <c r="R31" s="142" t="str">
        <f>'IF2021'!N19</f>
        <v>IT IFR-C23</v>
      </c>
      <c r="S31" s="142" t="s">
        <v>500</v>
      </c>
      <c r="T31" s="147" t="str">
        <f>'IF2021'!L19</f>
        <v>High</v>
      </c>
      <c r="U31" s="148" t="str">
        <f>'IF2021'!X19</f>
        <v>Low</v>
      </c>
      <c r="V31" s="163" t="str">
        <f>'IF2021'!R19</f>
        <v>Strong</v>
      </c>
      <c r="W31" s="164" t="str">
        <f>'IF2021'!S19</f>
        <v>Strong</v>
      </c>
      <c r="X31" s="164" t="str">
        <f>'IF2021'!T19</f>
        <v>Strong</v>
      </c>
      <c r="Y31" s="222" t="str">
        <f>'IF2021'!Z19</f>
        <v>Pass</v>
      </c>
    </row>
    <row r="32" spans="1:29" x14ac:dyDescent="0.35">
      <c r="R32" s="208" t="s">
        <v>447</v>
      </c>
      <c r="S32" s="208" t="s">
        <v>497</v>
      </c>
      <c r="T32" s="444"/>
      <c r="U32" s="445"/>
      <c r="V32" s="446" t="s">
        <v>464</v>
      </c>
      <c r="W32" s="447"/>
      <c r="X32" s="447"/>
      <c r="Y32" s="445"/>
    </row>
    <row r="33" spans="18:25" x14ac:dyDescent="0.35">
      <c r="R33" s="211" t="s">
        <v>448</v>
      </c>
      <c r="S33" s="211" t="s">
        <v>496</v>
      </c>
      <c r="T33" s="444"/>
      <c r="U33" s="445"/>
      <c r="V33" s="446" t="s">
        <v>464</v>
      </c>
      <c r="W33" s="447"/>
      <c r="X33" s="447"/>
      <c r="Y33" s="445"/>
    </row>
    <row r="34" spans="18:25" x14ac:dyDescent="0.35">
      <c r="R34" s="211" t="s">
        <v>449</v>
      </c>
      <c r="S34" s="211" t="s">
        <v>483</v>
      </c>
      <c r="T34" s="444"/>
      <c r="U34" s="445"/>
      <c r="V34" s="446" t="s">
        <v>464</v>
      </c>
      <c r="W34" s="447"/>
      <c r="X34" s="447"/>
      <c r="Y34" s="445"/>
    </row>
    <row r="35" spans="18:25" ht="15" customHeight="1" x14ac:dyDescent="0.35">
      <c r="R35" s="211" t="s">
        <v>450</v>
      </c>
      <c r="S35" s="211" t="s">
        <v>484</v>
      </c>
      <c r="T35" s="444"/>
      <c r="U35" s="445"/>
      <c r="V35" s="446" t="s">
        <v>464</v>
      </c>
      <c r="W35" s="447"/>
      <c r="X35" s="447"/>
      <c r="Y35" s="445"/>
    </row>
    <row r="36" spans="18:25" x14ac:dyDescent="0.35">
      <c r="R36" s="211" t="s">
        <v>451</v>
      </c>
      <c r="S36" s="211" t="s">
        <v>501</v>
      </c>
      <c r="T36" s="444"/>
      <c r="U36" s="445"/>
      <c r="V36" s="446" t="s">
        <v>464</v>
      </c>
      <c r="W36" s="447"/>
      <c r="X36" s="447"/>
      <c r="Y36" s="445"/>
    </row>
    <row r="37" spans="18:25" x14ac:dyDescent="0.35">
      <c r="R37" s="211" t="s">
        <v>452</v>
      </c>
      <c r="S37" s="211" t="s">
        <v>485</v>
      </c>
      <c r="T37" s="444"/>
      <c r="U37" s="445"/>
      <c r="V37" s="446" t="s">
        <v>464</v>
      </c>
      <c r="W37" s="447"/>
      <c r="X37" s="447"/>
      <c r="Y37" s="445"/>
    </row>
    <row r="38" spans="18:25" ht="15" thickBot="1" x14ac:dyDescent="0.4">
      <c r="R38" s="216" t="s">
        <v>454</v>
      </c>
      <c r="S38" s="216" t="s">
        <v>495</v>
      </c>
      <c r="T38" s="440"/>
      <c r="U38" s="441"/>
      <c r="V38" s="442" t="s">
        <v>464</v>
      </c>
      <c r="W38" s="443"/>
      <c r="X38" s="443"/>
      <c r="Y38" s="441"/>
    </row>
  </sheetData>
  <mergeCells count="24">
    <mergeCell ref="A14:K14"/>
    <mergeCell ref="T38:U38"/>
    <mergeCell ref="V38:Y38"/>
    <mergeCell ref="T35:U35"/>
    <mergeCell ref="V35:Y35"/>
    <mergeCell ref="T36:U36"/>
    <mergeCell ref="V36:Y36"/>
    <mergeCell ref="T37:U37"/>
    <mergeCell ref="V37:Y37"/>
    <mergeCell ref="T32:U32"/>
    <mergeCell ref="V32:Y32"/>
    <mergeCell ref="T33:U33"/>
    <mergeCell ref="V33:Y33"/>
    <mergeCell ref="T34:U34"/>
    <mergeCell ref="V34:Y34"/>
    <mergeCell ref="AB14:AC14"/>
    <mergeCell ref="M14:P14"/>
    <mergeCell ref="T26:T28"/>
    <mergeCell ref="U26:U28"/>
    <mergeCell ref="T21:T22"/>
    <mergeCell ref="U21:U22"/>
    <mergeCell ref="T16:T18"/>
    <mergeCell ref="U16:U18"/>
    <mergeCell ref="R14:Y14"/>
  </mergeCells>
  <conditionalFormatting sqref="Y16:Y18">
    <cfRule type="cellIs" dxfId="82" priority="52" operator="equal">
      <formula>"Weak"</formula>
    </cfRule>
  </conditionalFormatting>
  <conditionalFormatting sqref="V38">
    <cfRule type="cellIs" dxfId="81" priority="51" operator="equal">
      <formula>"Weak"</formula>
    </cfRule>
  </conditionalFormatting>
  <conditionalFormatting sqref="V32">
    <cfRule type="cellIs" dxfId="80" priority="50" operator="equal">
      <formula>"Weak"</formula>
    </cfRule>
  </conditionalFormatting>
  <conditionalFormatting sqref="V33">
    <cfRule type="cellIs" dxfId="79" priority="49" operator="equal">
      <formula>"Weak"</formula>
    </cfRule>
  </conditionalFormatting>
  <conditionalFormatting sqref="V34">
    <cfRule type="cellIs" dxfId="78" priority="48" operator="equal">
      <formula>"Weak"</formula>
    </cfRule>
  </conditionalFormatting>
  <conditionalFormatting sqref="V35">
    <cfRule type="cellIs" dxfId="77" priority="47" operator="equal">
      <formula>"Weak"</formula>
    </cfRule>
  </conditionalFormatting>
  <conditionalFormatting sqref="V36">
    <cfRule type="cellIs" dxfId="76" priority="46" operator="equal">
      <formula>"Weak"</formula>
    </cfRule>
  </conditionalFormatting>
  <conditionalFormatting sqref="V37">
    <cfRule type="cellIs" dxfId="75" priority="45" operator="equal">
      <formula>"Weak"</formula>
    </cfRule>
  </conditionalFormatting>
  <conditionalFormatting sqref="Y16">
    <cfRule type="cellIs" dxfId="74" priority="43" operator="equal">
      <formula>"Pass"</formula>
    </cfRule>
    <cfRule type="cellIs" dxfId="73" priority="44" operator="equal">
      <formula>"Fail"</formula>
    </cfRule>
  </conditionalFormatting>
  <conditionalFormatting sqref="Y17:Y18">
    <cfRule type="cellIs" dxfId="72" priority="41" operator="equal">
      <formula>"Pass"</formula>
    </cfRule>
    <cfRule type="cellIs" dxfId="71" priority="42" operator="equal">
      <formula>"Fail"</formula>
    </cfRule>
  </conditionalFormatting>
  <conditionalFormatting sqref="Y19">
    <cfRule type="cellIs" dxfId="70" priority="40" operator="equal">
      <formula>"Weak"</formula>
    </cfRule>
  </conditionalFormatting>
  <conditionalFormatting sqref="Y19">
    <cfRule type="cellIs" dxfId="69" priority="38" operator="equal">
      <formula>"Pass"</formula>
    </cfRule>
    <cfRule type="cellIs" dxfId="68" priority="39" operator="equal">
      <formula>"Fail"</formula>
    </cfRule>
  </conditionalFormatting>
  <conditionalFormatting sqref="Y20:Y28">
    <cfRule type="cellIs" dxfId="67" priority="37" operator="equal">
      <formula>"Weak"</formula>
    </cfRule>
  </conditionalFormatting>
  <conditionalFormatting sqref="Y20:Y28">
    <cfRule type="cellIs" dxfId="66" priority="35" operator="equal">
      <formula>"Pass"</formula>
    </cfRule>
    <cfRule type="cellIs" dxfId="65" priority="36" operator="equal">
      <formula>"Fail"</formula>
    </cfRule>
  </conditionalFormatting>
  <conditionalFormatting sqref="Y29">
    <cfRule type="cellIs" dxfId="64" priority="34" operator="equal">
      <formula>"Weak"</formula>
    </cfRule>
  </conditionalFormatting>
  <conditionalFormatting sqref="Y29">
    <cfRule type="cellIs" dxfId="63" priority="32" operator="equal">
      <formula>"Pass"</formula>
    </cfRule>
    <cfRule type="cellIs" dxfId="62" priority="33" operator="equal">
      <formula>"Fail"</formula>
    </cfRule>
  </conditionalFormatting>
  <conditionalFormatting sqref="Y30:Y31">
    <cfRule type="cellIs" dxfId="61" priority="31" operator="equal">
      <formula>"Weak"</formula>
    </cfRule>
  </conditionalFormatting>
  <conditionalFormatting sqref="Y30:Y31">
    <cfRule type="cellIs" dxfId="60" priority="29" operator="equal">
      <formula>"Pass"</formula>
    </cfRule>
    <cfRule type="cellIs" dxfId="59" priority="30" operator="equal">
      <formula>"Fail"</formula>
    </cfRule>
  </conditionalFormatting>
  <conditionalFormatting sqref="P16">
    <cfRule type="cellIs" dxfId="58" priority="27" operator="equal">
      <formula>FALSE</formula>
    </cfRule>
    <cfRule type="cellIs" dxfId="57" priority="28" operator="equal">
      <formula>TRUE</formula>
    </cfRule>
  </conditionalFormatting>
  <conditionalFormatting sqref="T16:X16 L16 T29:X31 V27:X28 T23:X26 V22:X22 T19:X21 V17:X18">
    <cfRule type="cellIs" dxfId="56" priority="12" operator="equal">
      <formula>"Weak"</formula>
    </cfRule>
  </conditionalFormatting>
  <conditionalFormatting sqref="H16:K16">
    <cfRule type="cellIs" dxfId="55" priority="10" operator="equal">
      <formula>"Weak"</formula>
    </cfRule>
  </conditionalFormatting>
  <conditionalFormatting sqref="P17:P24">
    <cfRule type="cellIs" dxfId="54" priority="7" operator="equal">
      <formula>FALSE</formula>
    </cfRule>
    <cfRule type="cellIs" dxfId="53" priority="8" operator="equal">
      <formula>TRUE</formula>
    </cfRule>
  </conditionalFormatting>
  <conditionalFormatting sqref="L17:L24">
    <cfRule type="cellIs" dxfId="52" priority="6" operator="equal">
      <formula>"Weak"</formula>
    </cfRule>
  </conditionalFormatting>
  <conditionalFormatting sqref="H17:K24">
    <cfRule type="cellIs" dxfId="51" priority="5" operator="equal">
      <formula>"Weak"</formula>
    </cfRule>
  </conditionalFormatting>
  <conditionalFormatting sqref="P25:P26">
    <cfRule type="cellIs" dxfId="50" priority="3" operator="equal">
      <formula>FALSE</formula>
    </cfRule>
    <cfRule type="cellIs" dxfId="49" priority="4" operator="equal">
      <formula>TRUE</formula>
    </cfRule>
  </conditionalFormatting>
  <conditionalFormatting sqref="L25:L26">
    <cfRule type="cellIs" dxfId="48" priority="2" operator="equal">
      <formula>"Weak"</formula>
    </cfRule>
  </conditionalFormatting>
  <conditionalFormatting sqref="H25:K26">
    <cfRule type="cellIs" dxfId="47" priority="1" operator="equal">
      <formula>"Weak"</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pageSetUpPr fitToPage="1"/>
  </sheetPr>
  <dimension ref="A1:AG27"/>
  <sheetViews>
    <sheetView workbookViewId="0">
      <selection activeCell="E4" sqref="E4:E6"/>
    </sheetView>
  </sheetViews>
  <sheetFormatPr defaultColWidth="9.1796875" defaultRowHeight="13" x14ac:dyDescent="0.35"/>
  <cols>
    <col min="1" max="1" width="8.453125" style="73" customWidth="1"/>
    <col min="2" max="2" width="9.54296875" style="73" customWidth="1"/>
    <col min="3" max="3" width="23.453125" style="73" customWidth="1"/>
    <col min="4" max="4" width="17" style="73" customWidth="1"/>
    <col min="5" max="5" width="71.453125" style="73" customWidth="1"/>
    <col min="6" max="6" width="16.54296875" style="73" customWidth="1"/>
    <col min="7" max="7" width="33.54296875" style="73" customWidth="1"/>
    <col min="8" max="8" width="9.453125" style="73" hidden="1" customWidth="1"/>
    <col min="9" max="9" width="26.81640625" style="73" hidden="1" customWidth="1"/>
    <col min="10" max="10" width="11.54296875" style="73" hidden="1" customWidth="1"/>
    <col min="11" max="11" width="17.453125" style="73" hidden="1" customWidth="1"/>
    <col min="12" max="12" width="11" style="73" hidden="1" customWidth="1"/>
    <col min="13" max="13" width="51.453125" style="73" customWidth="1"/>
    <col min="14" max="14" width="17.1796875" style="73" customWidth="1"/>
    <col min="15" max="15" width="7.81640625" style="73" customWidth="1"/>
    <col min="16" max="16" width="17.81640625" style="73" customWidth="1"/>
    <col min="17" max="17" width="18.54296875" style="73" customWidth="1"/>
    <col min="18" max="18" width="16" style="73" customWidth="1"/>
    <col min="19" max="19" width="16.54296875" style="73" customWidth="1"/>
    <col min="20" max="20" width="17.453125" style="73" customWidth="1"/>
    <col min="21" max="21" width="14.54296875" style="73" customWidth="1"/>
    <col min="22" max="22" width="16.54296875" style="73" customWidth="1"/>
    <col min="23" max="23" width="13.81640625" style="73" customWidth="1"/>
    <col min="24" max="25" width="12.54296875" style="73" customWidth="1"/>
    <col min="26" max="26" width="14.1796875" style="73" customWidth="1"/>
    <col min="27" max="27" width="66.54296875" style="73" customWidth="1"/>
    <col min="28" max="28" width="11.54296875" style="73" customWidth="1"/>
    <col min="29" max="29" width="34.1796875" style="73" customWidth="1"/>
    <col min="30" max="30" width="61.81640625" style="73" customWidth="1"/>
    <col min="31" max="31" width="17.453125" style="73" customWidth="1"/>
    <col min="32" max="32" width="19" style="73" customWidth="1"/>
    <col min="33" max="33" width="18.453125" style="73" customWidth="1"/>
    <col min="34" max="16384" width="9.1796875" style="73"/>
  </cols>
  <sheetData>
    <row r="1" spans="1:33" s="5" customFormat="1" ht="77.5" customHeight="1" thickBot="1" x14ac:dyDescent="0.4">
      <c r="A1" s="106" t="s">
        <v>12</v>
      </c>
      <c r="B1" s="107" t="s">
        <v>367</v>
      </c>
      <c r="C1" s="107" t="s">
        <v>465</v>
      </c>
      <c r="D1" s="107" t="s">
        <v>0</v>
      </c>
      <c r="E1" s="107" t="s">
        <v>466</v>
      </c>
      <c r="F1" s="107" t="s">
        <v>8</v>
      </c>
      <c r="G1" s="107" t="s">
        <v>1</v>
      </c>
      <c r="H1" s="107" t="s">
        <v>6</v>
      </c>
      <c r="I1" s="107" t="s">
        <v>106</v>
      </c>
      <c r="J1" s="107" t="s">
        <v>17</v>
      </c>
      <c r="K1" s="107" t="s">
        <v>18</v>
      </c>
      <c r="L1" s="107" t="s">
        <v>2</v>
      </c>
      <c r="M1" s="107" t="s">
        <v>261</v>
      </c>
      <c r="N1" s="107" t="s">
        <v>7</v>
      </c>
      <c r="O1" s="107" t="s">
        <v>225</v>
      </c>
      <c r="P1" s="107" t="s">
        <v>223</v>
      </c>
      <c r="Q1" s="107" t="s">
        <v>9</v>
      </c>
      <c r="R1" s="107" t="s">
        <v>19</v>
      </c>
      <c r="S1" s="107" t="s">
        <v>20</v>
      </c>
      <c r="T1" s="107" t="s">
        <v>21</v>
      </c>
      <c r="U1" s="107" t="s">
        <v>237</v>
      </c>
      <c r="V1" s="107" t="s">
        <v>13</v>
      </c>
      <c r="W1" s="107" t="s">
        <v>14</v>
      </c>
      <c r="X1" s="107" t="s">
        <v>99</v>
      </c>
      <c r="Y1" s="107" t="s">
        <v>100</v>
      </c>
      <c r="Z1" s="107" t="s">
        <v>15</v>
      </c>
      <c r="AA1" s="107" t="s">
        <v>16</v>
      </c>
      <c r="AB1" s="107" t="s">
        <v>98</v>
      </c>
      <c r="AC1" s="107" t="s">
        <v>3</v>
      </c>
      <c r="AD1" s="107" t="s">
        <v>11</v>
      </c>
      <c r="AE1" s="107" t="s">
        <v>4</v>
      </c>
      <c r="AF1" s="108" t="s">
        <v>5</v>
      </c>
      <c r="AG1" s="107" t="s">
        <v>235</v>
      </c>
    </row>
    <row r="2" spans="1:33" ht="14.15" hidden="1" customHeight="1" x14ac:dyDescent="0.35">
      <c r="A2" s="117" t="s">
        <v>103</v>
      </c>
      <c r="B2" s="117" t="s">
        <v>108</v>
      </c>
      <c r="C2" s="117"/>
      <c r="D2" s="117"/>
      <c r="E2" s="117" t="s">
        <v>116</v>
      </c>
      <c r="F2" s="117" t="s">
        <v>102</v>
      </c>
      <c r="G2" s="117" t="s">
        <v>109</v>
      </c>
      <c r="H2" s="117" t="s">
        <v>104</v>
      </c>
      <c r="I2" s="117" t="s">
        <v>459</v>
      </c>
      <c r="J2" s="117" t="s">
        <v>204</v>
      </c>
      <c r="K2" s="117" t="s">
        <v>205</v>
      </c>
      <c r="L2" s="117" t="s">
        <v>122</v>
      </c>
      <c r="M2" s="117"/>
      <c r="N2" s="117" t="s">
        <v>105</v>
      </c>
      <c r="O2" s="117" t="s">
        <v>234</v>
      </c>
      <c r="P2" s="117" t="s">
        <v>203</v>
      </c>
      <c r="Q2" s="117" t="s">
        <v>114</v>
      </c>
      <c r="R2" s="117" t="s">
        <v>111</v>
      </c>
      <c r="S2" s="117" t="s">
        <v>112</v>
      </c>
      <c r="T2" s="117" t="s">
        <v>113</v>
      </c>
      <c r="U2" s="117" t="s">
        <v>238</v>
      </c>
      <c r="V2" s="117" t="s">
        <v>239</v>
      </c>
      <c r="W2" s="117" t="s">
        <v>240</v>
      </c>
      <c r="X2" s="117" t="s">
        <v>257</v>
      </c>
      <c r="Y2" s="117" t="s">
        <v>241</v>
      </c>
      <c r="Z2" s="117" t="s">
        <v>242</v>
      </c>
      <c r="AA2" s="117" t="s">
        <v>243</v>
      </c>
      <c r="AB2" s="117" t="s">
        <v>273</v>
      </c>
      <c r="AC2" s="117" t="s">
        <v>244</v>
      </c>
      <c r="AD2" s="117" t="s">
        <v>245</v>
      </c>
      <c r="AE2" s="117" t="s">
        <v>246</v>
      </c>
      <c r="AF2" s="117" t="s">
        <v>247</v>
      </c>
      <c r="AG2" s="117" t="s">
        <v>236</v>
      </c>
    </row>
    <row r="3" spans="1:33" ht="7.5" hidden="1" customHeight="1" thickBot="1" x14ac:dyDescent="0.4">
      <c r="A3" s="105"/>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row>
    <row r="4" spans="1:33" ht="207" customHeight="1" thickBot="1" x14ac:dyDescent="0.4">
      <c r="A4" s="421" t="s">
        <v>256</v>
      </c>
      <c r="B4" s="89" t="s">
        <v>255</v>
      </c>
      <c r="C4" s="89" t="s">
        <v>471</v>
      </c>
      <c r="D4" s="197" t="s">
        <v>423</v>
      </c>
      <c r="E4" s="423" t="s">
        <v>522</v>
      </c>
      <c r="F4" s="89" t="s">
        <v>279</v>
      </c>
      <c r="G4" s="89" t="s">
        <v>463</v>
      </c>
      <c r="H4" s="89" t="s">
        <v>280</v>
      </c>
      <c r="I4" s="89" t="s">
        <v>254</v>
      </c>
      <c r="J4" s="90" t="s">
        <v>123</v>
      </c>
      <c r="K4" s="90" t="s">
        <v>198</v>
      </c>
      <c r="L4" s="90" t="s">
        <v>469</v>
      </c>
      <c r="M4" s="90" t="s">
        <v>510</v>
      </c>
      <c r="N4" s="284" t="s">
        <v>281</v>
      </c>
      <c r="O4" s="133" t="s">
        <v>227</v>
      </c>
      <c r="P4" s="133" t="s">
        <v>202</v>
      </c>
      <c r="Q4" s="133" t="s">
        <v>118</v>
      </c>
      <c r="R4" s="133" t="s">
        <v>127</v>
      </c>
      <c r="S4" s="133" t="s">
        <v>127</v>
      </c>
      <c r="T4" s="133" t="s">
        <v>127</v>
      </c>
      <c r="U4" s="133" t="s">
        <v>233</v>
      </c>
      <c r="V4" s="133" t="s">
        <v>131</v>
      </c>
      <c r="W4" s="133" t="s">
        <v>317</v>
      </c>
      <c r="X4" s="133" t="s">
        <v>470</v>
      </c>
      <c r="Y4" s="133" t="s">
        <v>134</v>
      </c>
      <c r="Z4" s="133" t="s">
        <v>258</v>
      </c>
      <c r="AA4" s="191" t="s">
        <v>196</v>
      </c>
      <c r="AB4" s="89" t="s">
        <v>196</v>
      </c>
      <c r="AC4" s="191" t="s">
        <v>196</v>
      </c>
      <c r="AD4" s="191" t="s">
        <v>196</v>
      </c>
      <c r="AE4" s="90" t="s">
        <v>196</v>
      </c>
      <c r="AF4" s="91" t="s">
        <v>196</v>
      </c>
      <c r="AG4" s="90"/>
    </row>
    <row r="5" spans="1:33" ht="182.25" customHeight="1" x14ac:dyDescent="0.35">
      <c r="A5" s="449"/>
      <c r="B5" s="85" t="s">
        <v>255</v>
      </c>
      <c r="C5" s="77" t="s">
        <v>471</v>
      </c>
      <c r="D5" s="198" t="s">
        <v>423</v>
      </c>
      <c r="E5" s="448"/>
      <c r="F5" s="154" t="s">
        <v>279</v>
      </c>
      <c r="G5" s="154" t="s">
        <v>463</v>
      </c>
      <c r="H5" s="154" t="s">
        <v>280</v>
      </c>
      <c r="I5" s="154" t="s">
        <v>254</v>
      </c>
      <c r="J5" s="85" t="s">
        <v>123</v>
      </c>
      <c r="K5" s="85" t="s">
        <v>198</v>
      </c>
      <c r="L5" s="85" t="s">
        <v>469</v>
      </c>
      <c r="M5" s="85" t="s">
        <v>503</v>
      </c>
      <c r="N5" s="285" t="s">
        <v>282</v>
      </c>
      <c r="O5" s="156" t="s">
        <v>227</v>
      </c>
      <c r="P5" s="156" t="s">
        <v>202</v>
      </c>
      <c r="Q5" s="156" t="s">
        <v>118</v>
      </c>
      <c r="R5" s="156" t="s">
        <v>127</v>
      </c>
      <c r="S5" s="156" t="s">
        <v>127</v>
      </c>
      <c r="T5" s="156" t="s">
        <v>127</v>
      </c>
      <c r="U5" s="156" t="s">
        <v>232</v>
      </c>
      <c r="V5" s="156" t="s">
        <v>132</v>
      </c>
      <c r="W5" s="156" t="s">
        <v>317</v>
      </c>
      <c r="X5" s="133" t="s">
        <v>470</v>
      </c>
      <c r="Y5" s="156" t="s">
        <v>134</v>
      </c>
      <c r="Z5" s="156" t="s">
        <v>258</v>
      </c>
      <c r="AA5" s="192" t="s">
        <v>196</v>
      </c>
      <c r="AB5" s="154" t="s">
        <v>196</v>
      </c>
      <c r="AC5" s="192" t="s">
        <v>196</v>
      </c>
      <c r="AD5" s="192" t="s">
        <v>196</v>
      </c>
      <c r="AE5" s="85" t="s">
        <v>196</v>
      </c>
      <c r="AF5" s="83" t="s">
        <v>196</v>
      </c>
      <c r="AG5" s="85" t="s">
        <v>196</v>
      </c>
    </row>
    <row r="6" spans="1:33" ht="143.25" customHeight="1" thickBot="1" x14ac:dyDescent="0.4">
      <c r="A6" s="422"/>
      <c r="B6" s="100" t="s">
        <v>255</v>
      </c>
      <c r="C6" s="130" t="s">
        <v>471</v>
      </c>
      <c r="D6" s="199" t="s">
        <v>423</v>
      </c>
      <c r="E6" s="424"/>
      <c r="F6" s="92" t="s">
        <v>279</v>
      </c>
      <c r="G6" s="92" t="s">
        <v>463</v>
      </c>
      <c r="H6" s="92" t="s">
        <v>280</v>
      </c>
      <c r="I6" s="92" t="s">
        <v>254</v>
      </c>
      <c r="J6" s="92" t="s">
        <v>123</v>
      </c>
      <c r="K6" s="92" t="s">
        <v>198</v>
      </c>
      <c r="L6" s="92" t="s">
        <v>469</v>
      </c>
      <c r="M6" s="92" t="s">
        <v>511</v>
      </c>
      <c r="N6" s="286" t="s">
        <v>283</v>
      </c>
      <c r="O6" s="131" t="s">
        <v>227</v>
      </c>
      <c r="P6" s="131" t="s">
        <v>202</v>
      </c>
      <c r="Q6" s="131" t="s">
        <v>119</v>
      </c>
      <c r="R6" s="131" t="s">
        <v>127</v>
      </c>
      <c r="S6" s="131" t="s">
        <v>127</v>
      </c>
      <c r="T6" s="131" t="s">
        <v>127</v>
      </c>
      <c r="U6" s="131" t="s">
        <v>232</v>
      </c>
      <c r="V6" s="131" t="s">
        <v>132</v>
      </c>
      <c r="W6" s="131">
        <v>5</v>
      </c>
      <c r="X6" s="131" t="s">
        <v>470</v>
      </c>
      <c r="Y6" s="131" t="s">
        <v>134</v>
      </c>
      <c r="Z6" s="131" t="s">
        <v>258</v>
      </c>
      <c r="AA6" s="193" t="s">
        <v>196</v>
      </c>
      <c r="AB6" s="92" t="s">
        <v>196</v>
      </c>
      <c r="AC6" s="193" t="s">
        <v>196</v>
      </c>
      <c r="AD6" s="193" t="s">
        <v>196</v>
      </c>
      <c r="AE6" s="92" t="s">
        <v>196</v>
      </c>
      <c r="AF6" s="93" t="s">
        <v>196</v>
      </c>
      <c r="AG6" s="92"/>
    </row>
    <row r="7" spans="1:33" ht="146.25" customHeight="1" thickBot="1" x14ac:dyDescent="0.4">
      <c r="A7" s="94" t="s">
        <v>256</v>
      </c>
      <c r="B7" s="95" t="s">
        <v>255</v>
      </c>
      <c r="C7" s="95" t="s">
        <v>471</v>
      </c>
      <c r="D7" s="109" t="s">
        <v>423</v>
      </c>
      <c r="E7" s="95" t="s">
        <v>431</v>
      </c>
      <c r="F7" s="95" t="s">
        <v>286</v>
      </c>
      <c r="G7" s="95" t="s">
        <v>502</v>
      </c>
      <c r="H7" s="95" t="s">
        <v>297</v>
      </c>
      <c r="I7" s="95" t="s">
        <v>254</v>
      </c>
      <c r="J7" s="95" t="s">
        <v>125</v>
      </c>
      <c r="K7" s="95" t="s">
        <v>197</v>
      </c>
      <c r="L7" s="95" t="s">
        <v>126</v>
      </c>
      <c r="M7" s="95" t="s">
        <v>508</v>
      </c>
      <c r="N7" s="287" t="s">
        <v>306</v>
      </c>
      <c r="O7" s="132" t="s">
        <v>227</v>
      </c>
      <c r="P7" s="132" t="s">
        <v>202</v>
      </c>
      <c r="Q7" s="132" t="s">
        <v>119</v>
      </c>
      <c r="R7" s="132" t="s">
        <v>121</v>
      </c>
      <c r="S7" s="132" t="s">
        <v>121</v>
      </c>
      <c r="T7" s="132" t="s">
        <v>121</v>
      </c>
      <c r="U7" s="132" t="s">
        <v>232</v>
      </c>
      <c r="V7" s="132" t="s">
        <v>132</v>
      </c>
      <c r="W7" s="132" t="s">
        <v>322</v>
      </c>
      <c r="X7" s="132" t="s">
        <v>126</v>
      </c>
      <c r="Y7" s="132" t="s">
        <v>134</v>
      </c>
      <c r="Z7" s="132" t="s">
        <v>258</v>
      </c>
      <c r="AA7" s="95" t="s">
        <v>363</v>
      </c>
      <c r="AB7" s="95" t="s">
        <v>363</v>
      </c>
      <c r="AC7" s="95" t="s">
        <v>363</v>
      </c>
      <c r="AD7" s="95" t="s">
        <v>363</v>
      </c>
      <c r="AE7" s="95" t="s">
        <v>363</v>
      </c>
      <c r="AF7" s="97" t="s">
        <v>363</v>
      </c>
      <c r="AG7" s="95" t="s">
        <v>363</v>
      </c>
    </row>
    <row r="8" spans="1:33" s="174" customFormat="1" ht="106.4" customHeight="1" thickBot="1" x14ac:dyDescent="0.4">
      <c r="A8" s="171" t="s">
        <v>256</v>
      </c>
      <c r="B8" s="104" t="s">
        <v>255</v>
      </c>
      <c r="C8" s="104" t="s">
        <v>471</v>
      </c>
      <c r="D8" s="109" t="s">
        <v>423</v>
      </c>
      <c r="E8" s="104" t="s">
        <v>551</v>
      </c>
      <c r="F8" s="104" t="s">
        <v>287</v>
      </c>
      <c r="G8" s="104" t="s">
        <v>506</v>
      </c>
      <c r="H8" s="104" t="s">
        <v>298</v>
      </c>
      <c r="I8" s="104" t="s">
        <v>254</v>
      </c>
      <c r="J8" s="104" t="s">
        <v>124</v>
      </c>
      <c r="K8" s="104" t="s">
        <v>198</v>
      </c>
      <c r="L8" s="104" t="s">
        <v>470</v>
      </c>
      <c r="M8" s="104" t="s">
        <v>552</v>
      </c>
      <c r="N8" s="288" t="s">
        <v>307</v>
      </c>
      <c r="O8" s="172" t="s">
        <v>227</v>
      </c>
      <c r="P8" s="172" t="s">
        <v>202</v>
      </c>
      <c r="Q8" s="172" t="s">
        <v>119</v>
      </c>
      <c r="R8" s="172" t="s">
        <v>121</v>
      </c>
      <c r="S8" s="172" t="s">
        <v>121</v>
      </c>
      <c r="T8" s="172" t="s">
        <v>121</v>
      </c>
      <c r="U8" s="172" t="s">
        <v>232</v>
      </c>
      <c r="V8" s="172" t="s">
        <v>132</v>
      </c>
      <c r="W8" s="172" t="s">
        <v>350</v>
      </c>
      <c r="X8" s="172" t="s">
        <v>126</v>
      </c>
      <c r="Y8" s="172" t="s">
        <v>134</v>
      </c>
      <c r="Z8" s="172" t="s">
        <v>258</v>
      </c>
      <c r="AA8" s="104" t="s">
        <v>363</v>
      </c>
      <c r="AB8" s="104" t="s">
        <v>363</v>
      </c>
      <c r="AC8" s="104" t="s">
        <v>363</v>
      </c>
      <c r="AD8" s="104" t="s">
        <v>363</v>
      </c>
      <c r="AE8" s="104" t="s">
        <v>363</v>
      </c>
      <c r="AF8" s="173" t="s">
        <v>363</v>
      </c>
      <c r="AG8" s="104" t="s">
        <v>363</v>
      </c>
    </row>
    <row r="9" spans="1:33" ht="169" hidden="1" customHeight="1" thickBot="1" x14ac:dyDescent="0.4">
      <c r="A9" s="94" t="s">
        <v>256</v>
      </c>
      <c r="B9" s="95" t="s">
        <v>255</v>
      </c>
      <c r="C9" s="95" t="s">
        <v>471</v>
      </c>
      <c r="D9" s="109" t="s">
        <v>467</v>
      </c>
      <c r="E9" s="96" t="s">
        <v>468</v>
      </c>
      <c r="F9" s="95" t="s">
        <v>399</v>
      </c>
      <c r="G9" s="118" t="s">
        <v>504</v>
      </c>
      <c r="H9" s="95" t="s">
        <v>401</v>
      </c>
      <c r="I9" s="95" t="s">
        <v>219</v>
      </c>
      <c r="J9" s="95" t="s">
        <v>123</v>
      </c>
      <c r="K9" s="95" t="s">
        <v>198</v>
      </c>
      <c r="L9" s="95" t="s">
        <v>469</v>
      </c>
      <c r="M9" s="95" t="s">
        <v>521</v>
      </c>
      <c r="N9" s="97" t="s">
        <v>403</v>
      </c>
      <c r="O9" s="132" t="s">
        <v>227</v>
      </c>
      <c r="P9" s="132" t="s">
        <v>202</v>
      </c>
      <c r="Q9" s="132" t="s">
        <v>119</v>
      </c>
      <c r="R9" s="132" t="s">
        <v>128</v>
      </c>
      <c r="S9" s="132" t="s">
        <v>128</v>
      </c>
      <c r="T9" s="132" t="s">
        <v>128</v>
      </c>
      <c r="U9" s="132" t="s">
        <v>233</v>
      </c>
      <c r="V9" s="132" t="s">
        <v>132</v>
      </c>
      <c r="W9" s="132" t="s">
        <v>319</v>
      </c>
      <c r="X9" s="132" t="s">
        <v>469</v>
      </c>
      <c r="Y9" s="132" t="s">
        <v>224</v>
      </c>
      <c r="Z9" s="132" t="s">
        <v>271</v>
      </c>
      <c r="AA9" s="95" t="s">
        <v>524</v>
      </c>
      <c r="AB9" s="95" t="s">
        <v>406</v>
      </c>
      <c r="AC9" s="95" t="s">
        <v>526</v>
      </c>
      <c r="AD9" s="95" t="s">
        <v>566</v>
      </c>
      <c r="AE9" s="95" t="s">
        <v>253</v>
      </c>
      <c r="AF9" s="98">
        <v>44377</v>
      </c>
      <c r="AG9" s="95"/>
    </row>
    <row r="10" spans="1:33" ht="169" hidden="1" customHeight="1" thickBot="1" x14ac:dyDescent="0.4">
      <c r="A10" s="94" t="s">
        <v>256</v>
      </c>
      <c r="B10" s="95" t="s">
        <v>255</v>
      </c>
      <c r="C10" s="95" t="s">
        <v>471</v>
      </c>
      <c r="D10" s="109" t="s">
        <v>424</v>
      </c>
      <c r="E10" s="96" t="s">
        <v>425</v>
      </c>
      <c r="F10" s="95" t="s">
        <v>284</v>
      </c>
      <c r="G10" s="95" t="s">
        <v>505</v>
      </c>
      <c r="H10" s="95" t="s">
        <v>295</v>
      </c>
      <c r="I10" s="95" t="s">
        <v>219</v>
      </c>
      <c r="J10" s="95" t="s">
        <v>123</v>
      </c>
      <c r="K10" s="95" t="s">
        <v>198</v>
      </c>
      <c r="L10" s="95" t="s">
        <v>469</v>
      </c>
      <c r="M10" s="95" t="s">
        <v>512</v>
      </c>
      <c r="N10" s="97" t="s">
        <v>301</v>
      </c>
      <c r="O10" s="132" t="s">
        <v>227</v>
      </c>
      <c r="P10" s="132" t="s">
        <v>202</v>
      </c>
      <c r="Q10" s="132" t="s">
        <v>119</v>
      </c>
      <c r="R10" s="132" t="s">
        <v>128</v>
      </c>
      <c r="S10" s="132" t="s">
        <v>128</v>
      </c>
      <c r="T10" s="132" t="s">
        <v>128</v>
      </c>
      <c r="U10" s="132" t="s">
        <v>233</v>
      </c>
      <c r="V10" s="132" t="s">
        <v>132</v>
      </c>
      <c r="W10" s="132" t="s">
        <v>319</v>
      </c>
      <c r="X10" s="132" t="s">
        <v>469</v>
      </c>
      <c r="Y10" s="132" t="s">
        <v>224</v>
      </c>
      <c r="Z10" s="132" t="s">
        <v>271</v>
      </c>
      <c r="AA10" s="95" t="s">
        <v>525</v>
      </c>
      <c r="AB10" s="95" t="s">
        <v>323</v>
      </c>
      <c r="AC10" s="95" t="s">
        <v>526</v>
      </c>
      <c r="AD10" s="95" t="s">
        <v>565</v>
      </c>
      <c r="AE10" s="95" t="s">
        <v>253</v>
      </c>
      <c r="AF10" s="98">
        <v>44377</v>
      </c>
      <c r="AG10" s="95"/>
    </row>
    <row r="11" spans="1:33" ht="100.5" customHeight="1" thickBot="1" x14ac:dyDescent="0.4">
      <c r="A11" s="421" t="s">
        <v>256</v>
      </c>
      <c r="B11" s="90" t="s">
        <v>255</v>
      </c>
      <c r="C11" s="90" t="s">
        <v>471</v>
      </c>
      <c r="D11" s="110" t="s">
        <v>422</v>
      </c>
      <c r="E11" s="111" t="s">
        <v>426</v>
      </c>
      <c r="F11" s="90" t="s">
        <v>285</v>
      </c>
      <c r="G11" s="89" t="s">
        <v>294</v>
      </c>
      <c r="H11" s="89" t="s">
        <v>296</v>
      </c>
      <c r="I11" s="89" t="s">
        <v>87</v>
      </c>
      <c r="J11" s="90" t="s">
        <v>124</v>
      </c>
      <c r="K11" s="90" t="s">
        <v>197</v>
      </c>
      <c r="L11" s="90" t="s">
        <v>264</v>
      </c>
      <c r="M11" s="90" t="s">
        <v>514</v>
      </c>
      <c r="N11" s="284" t="s">
        <v>303</v>
      </c>
      <c r="O11" s="131" t="s">
        <v>227</v>
      </c>
      <c r="P11" s="133" t="s">
        <v>202</v>
      </c>
      <c r="Q11" s="133" t="s">
        <v>118</v>
      </c>
      <c r="R11" s="133" t="s">
        <v>127</v>
      </c>
      <c r="S11" s="133" t="s">
        <v>127</v>
      </c>
      <c r="T11" s="133" t="s">
        <v>127</v>
      </c>
      <c r="U11" s="133" t="s">
        <v>232</v>
      </c>
      <c r="V11" s="133" t="s">
        <v>132</v>
      </c>
      <c r="W11" s="133">
        <v>1</v>
      </c>
      <c r="X11" s="133" t="s">
        <v>126</v>
      </c>
      <c r="Y11" s="133" t="s">
        <v>134</v>
      </c>
      <c r="Z11" s="133" t="s">
        <v>258</v>
      </c>
      <c r="AA11" s="90" t="s">
        <v>363</v>
      </c>
      <c r="AB11" s="90" t="s">
        <v>363</v>
      </c>
      <c r="AC11" s="90" t="s">
        <v>363</v>
      </c>
      <c r="AD11" s="90" t="s">
        <v>363</v>
      </c>
      <c r="AE11" s="90" t="s">
        <v>363</v>
      </c>
      <c r="AF11" s="90" t="s">
        <v>363</v>
      </c>
      <c r="AG11" s="90" t="s">
        <v>363</v>
      </c>
    </row>
    <row r="12" spans="1:33" ht="171.65" customHeight="1" thickBot="1" x14ac:dyDescent="0.4">
      <c r="A12" s="422"/>
      <c r="B12" s="92" t="s">
        <v>255</v>
      </c>
      <c r="C12" s="90" t="s">
        <v>471</v>
      </c>
      <c r="D12" s="112" t="s">
        <v>422</v>
      </c>
      <c r="E12" s="113" t="s">
        <v>462</v>
      </c>
      <c r="F12" s="92" t="s">
        <v>285</v>
      </c>
      <c r="G12" s="86" t="s">
        <v>294</v>
      </c>
      <c r="H12" s="86" t="s">
        <v>296</v>
      </c>
      <c r="I12" s="85" t="s">
        <v>87</v>
      </c>
      <c r="J12" s="92" t="s">
        <v>124</v>
      </c>
      <c r="K12" s="92" t="s">
        <v>197</v>
      </c>
      <c r="L12" s="92" t="s">
        <v>264</v>
      </c>
      <c r="M12" s="92" t="s">
        <v>513</v>
      </c>
      <c r="N12" s="286" t="s">
        <v>304</v>
      </c>
      <c r="O12" s="131" t="s">
        <v>227</v>
      </c>
      <c r="P12" s="131" t="s">
        <v>202</v>
      </c>
      <c r="Q12" s="131" t="s">
        <v>118</v>
      </c>
      <c r="R12" s="131" t="s">
        <v>121</v>
      </c>
      <c r="S12" s="131" t="s">
        <v>121</v>
      </c>
      <c r="T12" s="131" t="s">
        <v>121</v>
      </c>
      <c r="U12" s="131" t="s">
        <v>232</v>
      </c>
      <c r="V12" s="131" t="s">
        <v>132</v>
      </c>
      <c r="W12" s="131" t="s">
        <v>472</v>
      </c>
      <c r="X12" s="131" t="s">
        <v>126</v>
      </c>
      <c r="Y12" s="131" t="s">
        <v>134</v>
      </c>
      <c r="Z12" s="131" t="s">
        <v>258</v>
      </c>
      <c r="AA12" s="92" t="s">
        <v>363</v>
      </c>
      <c r="AB12" s="92" t="s">
        <v>363</v>
      </c>
      <c r="AC12" s="92" t="s">
        <v>363</v>
      </c>
      <c r="AD12" s="92" t="s">
        <v>363</v>
      </c>
      <c r="AE12" s="92" t="s">
        <v>363</v>
      </c>
      <c r="AF12" s="92" t="s">
        <v>363</v>
      </c>
      <c r="AG12" s="92" t="s">
        <v>363</v>
      </c>
    </row>
    <row r="13" spans="1:33" ht="220.5" hidden="1" customHeight="1" thickBot="1" x14ac:dyDescent="0.4">
      <c r="A13" s="94" t="s">
        <v>256</v>
      </c>
      <c r="B13" s="95" t="s">
        <v>255</v>
      </c>
      <c r="C13" s="95" t="s">
        <v>471</v>
      </c>
      <c r="D13" s="109" t="s">
        <v>365</v>
      </c>
      <c r="E13" s="95" t="s">
        <v>430</v>
      </c>
      <c r="F13" s="95" t="s">
        <v>288</v>
      </c>
      <c r="G13" s="95" t="s">
        <v>453</v>
      </c>
      <c r="H13" s="100" t="s">
        <v>299</v>
      </c>
      <c r="I13" s="100" t="s">
        <v>254</v>
      </c>
      <c r="J13" s="95" t="s">
        <v>125</v>
      </c>
      <c r="K13" s="95" t="s">
        <v>197</v>
      </c>
      <c r="L13" s="95" t="s">
        <v>126</v>
      </c>
      <c r="M13" s="95" t="s">
        <v>515</v>
      </c>
      <c r="N13" s="97" t="s">
        <v>308</v>
      </c>
      <c r="O13" s="132" t="s">
        <v>227</v>
      </c>
      <c r="P13" s="132" t="s">
        <v>202</v>
      </c>
      <c r="Q13" s="132" t="s">
        <v>119</v>
      </c>
      <c r="R13" s="132" t="s">
        <v>121</v>
      </c>
      <c r="S13" s="132" t="s">
        <v>121</v>
      </c>
      <c r="T13" s="132" t="s">
        <v>121</v>
      </c>
      <c r="U13" s="132" t="s">
        <v>232</v>
      </c>
      <c r="V13" s="132" t="s">
        <v>132</v>
      </c>
      <c r="W13" s="132" t="s">
        <v>473</v>
      </c>
      <c r="X13" s="132" t="s">
        <v>126</v>
      </c>
      <c r="Y13" s="132" t="s">
        <v>134</v>
      </c>
      <c r="Z13" s="132" t="s">
        <v>258</v>
      </c>
      <c r="AA13" s="95" t="s">
        <v>259</v>
      </c>
      <c r="AB13" s="95" t="s">
        <v>259</v>
      </c>
      <c r="AC13" s="95" t="s">
        <v>363</v>
      </c>
      <c r="AD13" s="95" t="s">
        <v>363</v>
      </c>
      <c r="AE13" s="95" t="s">
        <v>363</v>
      </c>
      <c r="AF13" s="97" t="s">
        <v>363</v>
      </c>
      <c r="AG13" s="95" t="s">
        <v>363</v>
      </c>
    </row>
    <row r="14" spans="1:33" ht="145.5" hidden="1" customHeight="1" thickBot="1" x14ac:dyDescent="0.4">
      <c r="A14" s="88" t="s">
        <v>256</v>
      </c>
      <c r="B14" s="89" t="s">
        <v>255</v>
      </c>
      <c r="C14" s="151" t="s">
        <v>471</v>
      </c>
      <c r="D14" s="136" t="s">
        <v>364</v>
      </c>
      <c r="E14" s="423" t="s">
        <v>475</v>
      </c>
      <c r="F14" s="90" t="s">
        <v>289</v>
      </c>
      <c r="G14" s="423" t="s">
        <v>509</v>
      </c>
      <c r="H14" s="90" t="s">
        <v>300</v>
      </c>
      <c r="I14" s="90" t="s">
        <v>254</v>
      </c>
      <c r="J14" s="90" t="s">
        <v>123</v>
      </c>
      <c r="K14" s="101" t="s">
        <v>197</v>
      </c>
      <c r="L14" s="90" t="s">
        <v>470</v>
      </c>
      <c r="M14" s="90" t="s">
        <v>516</v>
      </c>
      <c r="N14" s="151" t="s">
        <v>309</v>
      </c>
      <c r="O14" s="133" t="s">
        <v>227</v>
      </c>
      <c r="P14" s="133" t="s">
        <v>202</v>
      </c>
      <c r="Q14" s="133" t="s">
        <v>118</v>
      </c>
      <c r="R14" s="133" t="s">
        <v>127</v>
      </c>
      <c r="S14" s="133" t="s">
        <v>127</v>
      </c>
      <c r="T14" s="133" t="s">
        <v>127</v>
      </c>
      <c r="U14" s="133" t="s">
        <v>233</v>
      </c>
      <c r="V14" s="133" t="s">
        <v>132</v>
      </c>
      <c r="W14" s="133" t="s">
        <v>328</v>
      </c>
      <c r="X14" s="133" t="s">
        <v>264</v>
      </c>
      <c r="Y14" s="133" t="s">
        <v>224</v>
      </c>
      <c r="Z14" s="133" t="s">
        <v>258</v>
      </c>
      <c r="AA14" s="90" t="s">
        <v>363</v>
      </c>
      <c r="AB14" s="90" t="s">
        <v>363</v>
      </c>
      <c r="AC14" s="90" t="s">
        <v>363</v>
      </c>
      <c r="AD14" s="90" t="s">
        <v>363</v>
      </c>
      <c r="AE14" s="90" t="s">
        <v>363</v>
      </c>
      <c r="AF14" s="151" t="s">
        <v>363</v>
      </c>
      <c r="AG14" s="90" t="s">
        <v>476</v>
      </c>
    </row>
    <row r="15" spans="1:33" ht="100.5" hidden="1" customHeight="1" x14ac:dyDescent="0.35">
      <c r="A15" s="103" t="s">
        <v>256</v>
      </c>
      <c r="B15" s="155" t="s">
        <v>255</v>
      </c>
      <c r="C15" s="152" t="s">
        <v>471</v>
      </c>
      <c r="D15" s="149"/>
      <c r="E15" s="448"/>
      <c r="F15" s="85" t="s">
        <v>289</v>
      </c>
      <c r="G15" s="448"/>
      <c r="H15" s="85" t="s">
        <v>300</v>
      </c>
      <c r="I15" s="85" t="s">
        <v>254</v>
      </c>
      <c r="J15" s="85" t="s">
        <v>469</v>
      </c>
      <c r="K15" s="77" t="s">
        <v>197</v>
      </c>
      <c r="L15" s="85" t="s">
        <v>470</v>
      </c>
      <c r="M15" s="85" t="s">
        <v>311</v>
      </c>
      <c r="N15" s="152" t="s">
        <v>310</v>
      </c>
      <c r="O15" s="156" t="s">
        <v>228</v>
      </c>
      <c r="P15" s="156" t="s">
        <v>202</v>
      </c>
      <c r="Q15" s="156" t="s">
        <v>119</v>
      </c>
      <c r="R15" s="156" t="s">
        <v>127</v>
      </c>
      <c r="S15" s="156" t="s">
        <v>127</v>
      </c>
      <c r="T15" s="156" t="s">
        <v>127</v>
      </c>
      <c r="U15" s="156" t="s">
        <v>232</v>
      </c>
      <c r="V15" s="156" t="s">
        <v>132</v>
      </c>
      <c r="W15" s="156" t="s">
        <v>270</v>
      </c>
      <c r="X15" s="156" t="s">
        <v>264</v>
      </c>
      <c r="Y15" s="156" t="s">
        <v>134</v>
      </c>
      <c r="Z15" s="133" t="s">
        <v>258</v>
      </c>
      <c r="AA15" s="85" t="s">
        <v>363</v>
      </c>
      <c r="AB15" s="85" t="s">
        <v>363</v>
      </c>
      <c r="AC15" s="85" t="s">
        <v>363</v>
      </c>
      <c r="AD15" s="85" t="s">
        <v>363</v>
      </c>
      <c r="AE15" s="85" t="s">
        <v>363</v>
      </c>
      <c r="AF15" s="85" t="s">
        <v>363</v>
      </c>
      <c r="AG15" s="85" t="s">
        <v>476</v>
      </c>
    </row>
    <row r="16" spans="1:33" ht="96" hidden="1" customHeight="1" thickBot="1" x14ac:dyDescent="0.4">
      <c r="A16" s="99" t="s">
        <v>256</v>
      </c>
      <c r="B16" s="100" t="s">
        <v>255</v>
      </c>
      <c r="C16" s="152" t="s">
        <v>471</v>
      </c>
      <c r="D16" s="150"/>
      <c r="E16" s="424"/>
      <c r="F16" s="92" t="s">
        <v>289</v>
      </c>
      <c r="G16" s="424"/>
      <c r="H16" s="92" t="s">
        <v>300</v>
      </c>
      <c r="I16" s="92" t="s">
        <v>254</v>
      </c>
      <c r="J16" s="92" t="s">
        <v>123</v>
      </c>
      <c r="K16" s="102" t="s">
        <v>197</v>
      </c>
      <c r="L16" s="92" t="s">
        <v>470</v>
      </c>
      <c r="M16" s="92" t="s">
        <v>517</v>
      </c>
      <c r="N16" s="153" t="s">
        <v>326</v>
      </c>
      <c r="O16" s="131" t="s">
        <v>227</v>
      </c>
      <c r="P16" s="131" t="s">
        <v>117</v>
      </c>
      <c r="Q16" s="131" t="s">
        <v>119</v>
      </c>
      <c r="R16" s="131" t="s">
        <v>127</v>
      </c>
      <c r="S16" s="131" t="s">
        <v>127</v>
      </c>
      <c r="T16" s="131" t="s">
        <v>127</v>
      </c>
      <c r="U16" s="131" t="s">
        <v>233</v>
      </c>
      <c r="V16" s="131" t="s">
        <v>132</v>
      </c>
      <c r="W16" s="131" t="s">
        <v>331</v>
      </c>
      <c r="X16" s="131" t="s">
        <v>264</v>
      </c>
      <c r="Y16" s="131" t="s">
        <v>224</v>
      </c>
      <c r="Z16" s="131" t="s">
        <v>258</v>
      </c>
      <c r="AA16" s="193" t="s">
        <v>196</v>
      </c>
      <c r="AB16" s="92" t="s">
        <v>363</v>
      </c>
      <c r="AC16" s="193" t="s">
        <v>196</v>
      </c>
      <c r="AD16" s="160" t="s">
        <v>196</v>
      </c>
      <c r="AE16" s="92" t="s">
        <v>196</v>
      </c>
      <c r="AF16" s="153" t="s">
        <v>196</v>
      </c>
      <c r="AG16" s="92" t="s">
        <v>196</v>
      </c>
    </row>
    <row r="17" spans="1:33" ht="146.5" hidden="1" customHeight="1" thickBot="1" x14ac:dyDescent="0.4">
      <c r="A17" s="94" t="s">
        <v>256</v>
      </c>
      <c r="B17" s="95" t="s">
        <v>255</v>
      </c>
      <c r="C17" s="95" t="s">
        <v>471</v>
      </c>
      <c r="D17" s="114" t="s">
        <v>429</v>
      </c>
      <c r="E17" s="96" t="s">
        <v>427</v>
      </c>
      <c r="F17" s="95" t="s">
        <v>291</v>
      </c>
      <c r="G17" s="95" t="s">
        <v>507</v>
      </c>
      <c r="H17" s="95" t="s">
        <v>337</v>
      </c>
      <c r="I17" s="95" t="s">
        <v>219</v>
      </c>
      <c r="J17" s="95" t="s">
        <v>124</v>
      </c>
      <c r="K17" s="104" t="s">
        <v>197</v>
      </c>
      <c r="L17" s="95" t="s">
        <v>264</v>
      </c>
      <c r="M17" s="95" t="s">
        <v>518</v>
      </c>
      <c r="N17" s="97" t="s">
        <v>333</v>
      </c>
      <c r="O17" s="132" t="s">
        <v>227</v>
      </c>
      <c r="P17" s="132" t="s">
        <v>202</v>
      </c>
      <c r="Q17" s="132" t="s">
        <v>119</v>
      </c>
      <c r="R17" s="132" t="s">
        <v>121</v>
      </c>
      <c r="S17" s="132" t="s">
        <v>121</v>
      </c>
      <c r="T17" s="132" t="s">
        <v>121</v>
      </c>
      <c r="U17" s="132" t="s">
        <v>232</v>
      </c>
      <c r="V17" s="132" t="s">
        <v>132</v>
      </c>
      <c r="W17" s="132" t="s">
        <v>341</v>
      </c>
      <c r="X17" s="132" t="s">
        <v>126</v>
      </c>
      <c r="Y17" s="132" t="s">
        <v>134</v>
      </c>
      <c r="Z17" s="134" t="s">
        <v>258</v>
      </c>
      <c r="AA17" s="95" t="s">
        <v>363</v>
      </c>
      <c r="AB17" s="95" t="s">
        <v>363</v>
      </c>
      <c r="AC17" s="95" t="s">
        <v>363</v>
      </c>
      <c r="AD17" s="95" t="s">
        <v>363</v>
      </c>
      <c r="AE17" s="95" t="s">
        <v>363</v>
      </c>
      <c r="AF17" s="97" t="s">
        <v>363</v>
      </c>
      <c r="AG17" s="95" t="s">
        <v>460</v>
      </c>
    </row>
    <row r="18" spans="1:33" ht="155.5" hidden="1" customHeight="1" thickBot="1" x14ac:dyDescent="0.4">
      <c r="A18" s="94" t="s">
        <v>256</v>
      </c>
      <c r="B18" s="95" t="s">
        <v>255</v>
      </c>
      <c r="C18" s="95" t="s">
        <v>471</v>
      </c>
      <c r="D18" s="114" t="s">
        <v>429</v>
      </c>
      <c r="E18" s="95" t="s">
        <v>428</v>
      </c>
      <c r="F18" s="95" t="s">
        <v>292</v>
      </c>
      <c r="G18" s="95" t="s">
        <v>353</v>
      </c>
      <c r="H18" s="95" t="s">
        <v>338</v>
      </c>
      <c r="I18" s="95" t="s">
        <v>219</v>
      </c>
      <c r="J18" s="95" t="s">
        <v>125</v>
      </c>
      <c r="K18" s="104" t="s">
        <v>197</v>
      </c>
      <c r="L18" s="95" t="s">
        <v>126</v>
      </c>
      <c r="M18" s="95" t="s">
        <v>519</v>
      </c>
      <c r="N18" s="97" t="s">
        <v>334</v>
      </c>
      <c r="O18" s="132" t="s">
        <v>227</v>
      </c>
      <c r="P18" s="132" t="s">
        <v>202</v>
      </c>
      <c r="Q18" s="132" t="s">
        <v>119</v>
      </c>
      <c r="R18" s="132" t="s">
        <v>121</v>
      </c>
      <c r="S18" s="132" t="s">
        <v>121</v>
      </c>
      <c r="T18" s="132" t="s">
        <v>121</v>
      </c>
      <c r="U18" s="132" t="s">
        <v>232</v>
      </c>
      <c r="V18" s="132" t="s">
        <v>132</v>
      </c>
      <c r="W18" s="132" t="s">
        <v>342</v>
      </c>
      <c r="X18" s="132" t="s">
        <v>126</v>
      </c>
      <c r="Y18" s="132" t="s">
        <v>134</v>
      </c>
      <c r="Z18" s="135" t="s">
        <v>258</v>
      </c>
      <c r="AA18" s="95" t="s">
        <v>363</v>
      </c>
      <c r="AB18" s="95" t="s">
        <v>363</v>
      </c>
      <c r="AC18" s="95" t="s">
        <v>363</v>
      </c>
      <c r="AD18" s="95" t="s">
        <v>363</v>
      </c>
      <c r="AE18" s="95" t="s">
        <v>363</v>
      </c>
      <c r="AF18" s="97" t="s">
        <v>363</v>
      </c>
      <c r="AG18" s="95" t="s">
        <v>461</v>
      </c>
    </row>
    <row r="19" spans="1:33" ht="182.25" hidden="1" customHeight="1" thickBot="1" x14ac:dyDescent="0.4">
      <c r="A19" s="94" t="s">
        <v>256</v>
      </c>
      <c r="B19" s="95" t="s">
        <v>255</v>
      </c>
      <c r="C19" s="95" t="s">
        <v>471</v>
      </c>
      <c r="D19" s="114" t="s">
        <v>366</v>
      </c>
      <c r="E19" s="95" t="s">
        <v>523</v>
      </c>
      <c r="F19" s="95" t="s">
        <v>293</v>
      </c>
      <c r="G19" s="95" t="s">
        <v>343</v>
      </c>
      <c r="H19" s="95" t="s">
        <v>339</v>
      </c>
      <c r="I19" s="95" t="s">
        <v>219</v>
      </c>
      <c r="J19" s="95" t="s">
        <v>123</v>
      </c>
      <c r="K19" s="104" t="s">
        <v>197</v>
      </c>
      <c r="L19" s="95" t="s">
        <v>470</v>
      </c>
      <c r="M19" s="95" t="s">
        <v>520</v>
      </c>
      <c r="N19" s="97" t="s">
        <v>335</v>
      </c>
      <c r="O19" s="132" t="s">
        <v>227</v>
      </c>
      <c r="P19" s="132" t="s">
        <v>202</v>
      </c>
      <c r="Q19" s="132" t="s">
        <v>119</v>
      </c>
      <c r="R19" s="132" t="s">
        <v>121</v>
      </c>
      <c r="S19" s="132" t="s">
        <v>121</v>
      </c>
      <c r="T19" s="132" t="s">
        <v>121</v>
      </c>
      <c r="U19" s="132" t="s">
        <v>232</v>
      </c>
      <c r="V19" s="132" t="s">
        <v>132</v>
      </c>
      <c r="W19" s="132" t="s">
        <v>474</v>
      </c>
      <c r="X19" s="132" t="s">
        <v>126</v>
      </c>
      <c r="Y19" s="132" t="s">
        <v>224</v>
      </c>
      <c r="Z19" s="135" t="s">
        <v>258</v>
      </c>
      <c r="AA19" s="95" t="s">
        <v>363</v>
      </c>
      <c r="AB19" s="95" t="s">
        <v>363</v>
      </c>
      <c r="AC19" s="95" t="s">
        <v>363</v>
      </c>
      <c r="AD19" s="95" t="s">
        <v>363</v>
      </c>
      <c r="AE19" s="95" t="s">
        <v>363</v>
      </c>
      <c r="AF19" s="97" t="s">
        <v>363</v>
      </c>
      <c r="AG19" s="95" t="s">
        <v>477</v>
      </c>
    </row>
    <row r="24" spans="1:33" s="87" customFormat="1" ht="14.5" x14ac:dyDescent="0.35">
      <c r="B24" s="119"/>
      <c r="C24" s="120"/>
      <c r="D24" s="121"/>
      <c r="E24" s="121"/>
      <c r="F24" s="121"/>
      <c r="G24" s="120"/>
      <c r="H24" s="121"/>
      <c r="I24" s="121"/>
      <c r="J24" s="121"/>
      <c r="K24" s="120"/>
      <c r="L24" s="120"/>
      <c r="M24" s="121"/>
      <c r="N24" s="122"/>
      <c r="O24" s="122"/>
      <c r="P24" s="122"/>
      <c r="Q24" s="122"/>
      <c r="R24" s="121"/>
      <c r="S24" s="122"/>
      <c r="T24" s="122"/>
      <c r="U24" s="122"/>
      <c r="V24" s="123"/>
      <c r="W24" s="123"/>
      <c r="X24" s="121"/>
      <c r="Y24" s="121"/>
      <c r="Z24" s="122"/>
      <c r="AA24" s="122"/>
      <c r="AB24" s="122"/>
      <c r="AC24" s="122"/>
      <c r="AD24" s="122"/>
      <c r="AE24" s="122"/>
    </row>
    <row r="25" spans="1:33" s="87" customFormat="1" ht="14.5" x14ac:dyDescent="0.35">
      <c r="B25" s="119"/>
      <c r="C25" s="120"/>
      <c r="D25" s="121"/>
      <c r="E25" s="121"/>
      <c r="F25" s="121"/>
      <c r="G25" s="120"/>
      <c r="H25" s="121"/>
      <c r="I25" s="121"/>
      <c r="J25" s="121"/>
      <c r="K25" s="120"/>
      <c r="L25" s="120"/>
      <c r="M25" s="121"/>
      <c r="N25" s="122"/>
      <c r="O25" s="122"/>
      <c r="P25" s="122"/>
      <c r="Q25" s="122"/>
      <c r="R25" s="121"/>
      <c r="S25" s="122"/>
      <c r="T25" s="122"/>
      <c r="U25" s="122"/>
      <c r="V25" s="123"/>
      <c r="W25" s="123"/>
      <c r="X25" s="121"/>
      <c r="Y25" s="121"/>
      <c r="Z25" s="122"/>
      <c r="AA25" s="122"/>
      <c r="AB25" s="122"/>
      <c r="AC25" s="122"/>
      <c r="AD25" s="122"/>
      <c r="AE25" s="122"/>
    </row>
    <row r="26" spans="1:33" customFormat="1" ht="14.5" x14ac:dyDescent="0.35">
      <c r="B26" s="119"/>
      <c r="C26" s="124"/>
      <c r="D26" s="125"/>
      <c r="E26" s="126"/>
      <c r="F26" s="126"/>
      <c r="G26" s="127"/>
      <c r="H26" s="126"/>
      <c r="I26" s="126"/>
      <c r="J26" s="126"/>
      <c r="K26" s="127"/>
      <c r="L26" s="127"/>
      <c r="M26" s="121"/>
      <c r="N26" s="128"/>
      <c r="O26" s="128"/>
      <c r="P26" s="128"/>
      <c r="Q26" s="128"/>
      <c r="R26" s="125"/>
      <c r="S26" s="128"/>
      <c r="T26" s="128"/>
      <c r="U26" s="128"/>
      <c r="V26" s="123"/>
      <c r="W26" s="123"/>
      <c r="X26" s="121"/>
      <c r="Y26" s="121"/>
      <c r="Z26" s="128"/>
      <c r="AA26" s="128"/>
      <c r="AB26" s="128"/>
      <c r="AC26" s="128"/>
      <c r="AD26" s="128"/>
      <c r="AE26" s="128"/>
    </row>
    <row r="27" spans="1:33" customFormat="1" ht="14.5" x14ac:dyDescent="0.35">
      <c r="B27" s="119"/>
      <c r="C27" s="124"/>
      <c r="D27" s="125"/>
      <c r="E27" s="126"/>
      <c r="F27" s="126"/>
      <c r="G27" s="127"/>
      <c r="H27" s="126"/>
      <c r="I27" s="126"/>
      <c r="J27" s="126"/>
      <c r="K27" s="127"/>
      <c r="L27" s="127"/>
      <c r="M27" s="121"/>
      <c r="N27" s="128"/>
      <c r="O27" s="128"/>
      <c r="P27" s="128"/>
      <c r="Q27" s="128"/>
      <c r="R27" s="125"/>
      <c r="S27" s="128"/>
      <c r="T27" s="128"/>
      <c r="U27" s="128"/>
      <c r="V27" s="123"/>
      <c r="W27" s="123"/>
      <c r="X27" s="121"/>
      <c r="Y27" s="121"/>
      <c r="Z27" s="128"/>
      <c r="AA27" s="128"/>
      <c r="AB27" s="128"/>
      <c r="AC27" s="128"/>
      <c r="AD27" s="128"/>
      <c r="AE27" s="128"/>
    </row>
  </sheetData>
  <autoFilter ref="A1:AG19">
    <filterColumn colId="13">
      <colorFilter dxfId="46"/>
    </filterColumn>
  </autoFilter>
  <customSheetViews>
    <customSheetView guid="{394CA11D-8E14-43D7-B0A6-119D480FECAC}" scale="70" fitToPage="1" showAutoFilter="1">
      <pane ySplit="1" topLeftCell="A2" activePane="bottomLeft" state="frozen"/>
      <selection pane="bottomLeft" activeCell="N7" sqref="N7"/>
      <pageMargins left="0.25" right="0.25" top="0.75" bottom="0.75" header="0.3" footer="0.3"/>
      <pageSetup scale="10" fitToWidth="0" orientation="landscape" r:id="rId1"/>
      <autoFilter ref="A1:AG19"/>
    </customSheetView>
  </customSheetViews>
  <mergeCells count="5">
    <mergeCell ref="E14:E16"/>
    <mergeCell ref="E4:E6"/>
    <mergeCell ref="G14:G16"/>
    <mergeCell ref="A11:A12"/>
    <mergeCell ref="A4:A6"/>
  </mergeCells>
  <conditionalFormatting sqref="Z4:Z19">
    <cfRule type="cellIs" dxfId="45" priority="1" operator="equal">
      <formula>"Pass"</formula>
    </cfRule>
    <cfRule type="cellIs" dxfId="44" priority="2" operator="equal">
      <formula>"Fail"</formula>
    </cfRule>
  </conditionalFormatting>
  <pageMargins left="0.25" right="0.25" top="0.75" bottom="0.75" header="0.3" footer="0.3"/>
  <pageSetup scale="28" fitToHeight="0" orientation="landscape"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'\\br216fs1\mis_shared\IT Risk Assessment 2020\Admin and RCSA''a\[1. Draft RCSA_Information Technology_v7.xlsx]Lists for Data Validation'!#REF!</xm:f>
          </x14:formula1>
          <xm:sqref>P7:Q8 P13</xm:sqref>
        </x14:dataValidation>
        <x14:dataValidation type="list" allowBlank="1" showInputMessage="1" showErrorMessage="1">
          <x14:formula1>
            <xm:f>'Lists for Data Validation'!$A$2:$A$96</xm:f>
          </x14:formula1>
          <xm:sqref>I17:I19 I4:I11 I13:I14</xm:sqref>
        </x14:dataValidation>
        <x14:dataValidation type="list" allowBlank="1" showInputMessage="1" showErrorMessage="1">
          <x14:formula1>
            <xm:f>'Lists for Data Validation'!$F$2:$F$3</xm:f>
          </x14:formula1>
          <xm:sqref>Q13:Q19 Q4:Q6 Q9:Q12</xm:sqref>
        </x14:dataValidation>
        <x14:dataValidation type="list" allowBlank="1" showInputMessage="1" showErrorMessage="1">
          <x14:formula1>
            <xm:f>'Lists for Data Validation'!$E$2:$E$4</xm:f>
          </x14:formula1>
          <xm:sqref>T20:T22 P14:P19 P4:P6 P9:P12</xm:sqref>
        </x14:dataValidation>
        <x14:dataValidation type="list" allowBlank="1" showInputMessage="1" showErrorMessage="1">
          <x14:formula1>
            <xm:f>'Lists for Data Validation'!$D$2:$D$5</xm:f>
          </x14:formula1>
          <xm:sqref>J4:J12 J13:J19 X4:X12 X13:X19 L4:L12 L13:L19</xm:sqref>
        </x14:dataValidation>
        <x14:dataValidation type="list" allowBlank="1" showInputMessage="1" showErrorMessage="1">
          <x14:formula1>
            <xm:f>'Lists for Data Validation'!$C$2:$C$3</xm:f>
          </x14:formula1>
          <xm:sqref>K4:K12 K13:K19</xm:sqref>
        </x14:dataValidation>
        <x14:dataValidation type="list" allowBlank="1" showInputMessage="1" showErrorMessage="1">
          <x14:formula1>
            <xm:f>'Lists for Data Validation'!$G$2:$G$4</xm:f>
          </x14:formula1>
          <xm:sqref>R4:S12 R13:S19</xm:sqref>
        </x14:dataValidation>
        <x14:dataValidation type="list" allowBlank="1" showInputMessage="1" showErrorMessage="1">
          <x14:formula1>
            <xm:f>'Lists for Data Validation'!$H$2:$H$4</xm:f>
          </x14:formula1>
          <xm:sqref>T4:T12 T13:T19</xm:sqref>
        </x14:dataValidation>
        <x14:dataValidation type="list" allowBlank="1" showInputMessage="1" showErrorMessage="1">
          <x14:formula1>
            <xm:f>'Lists for Data Validation'!$M$2:$M$3</xm:f>
          </x14:formula1>
          <xm:sqref>O4:O12 O13:O19</xm:sqref>
        </x14:dataValidation>
        <x14:dataValidation type="list" allowBlank="1" showInputMessage="1" showErrorMessage="1">
          <x14:formula1>
            <xm:f>'Lists for Data Validation'!$J$2:$J$6</xm:f>
          </x14:formula1>
          <xm:sqref>V4:V12 V13:V19</xm:sqref>
        </x14:dataValidation>
        <x14:dataValidation type="list" allowBlank="1" showInputMessage="1" showErrorMessage="1">
          <x14:formula1>
            <xm:f>'Lists for Data Validation'!$L$2:$L$4</xm:f>
          </x14:formula1>
          <xm:sqref>Y4:Y12 Y13:Y19</xm:sqref>
        </x14:dataValidation>
        <x14:dataValidation type="list" allowBlank="1" showInputMessage="1" showErrorMessage="1">
          <x14:formula1>
            <xm:f>'Lists for Data Validation'!$N$2:$N$7</xm:f>
          </x14:formula1>
          <xm:sqref>U4:U12 U13:U19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2" workbookViewId="0">
      <selection activeCell="C2" sqref="C2"/>
    </sheetView>
  </sheetViews>
  <sheetFormatPr defaultRowHeight="14.5" x14ac:dyDescent="0.35"/>
  <cols>
    <col min="1" max="1" width="24.7265625" customWidth="1"/>
    <col min="2" max="2" width="30.7265625" customWidth="1"/>
    <col min="3" max="3" width="103.81640625" customWidth="1"/>
  </cols>
  <sheetData>
    <row r="1" spans="1:3" x14ac:dyDescent="0.35">
      <c r="A1" s="415" t="s">
        <v>682</v>
      </c>
      <c r="B1" s="415" t="s">
        <v>593</v>
      </c>
      <c r="C1" s="415" t="s">
        <v>683</v>
      </c>
    </row>
    <row r="2" spans="1:3" ht="182.5" customHeight="1" x14ac:dyDescent="0.35">
      <c r="A2" s="417" t="s">
        <v>684</v>
      </c>
      <c r="B2" s="416" t="s">
        <v>686</v>
      </c>
      <c r="C2" s="416" t="s">
        <v>689</v>
      </c>
    </row>
    <row r="3" spans="1:3" ht="203" x14ac:dyDescent="0.35">
      <c r="A3" s="417" t="s">
        <v>685</v>
      </c>
      <c r="B3" s="416" t="s">
        <v>687</v>
      </c>
      <c r="C3" s="418" t="s">
        <v>690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selection sqref="A1:G1"/>
    </sheetView>
  </sheetViews>
  <sheetFormatPr defaultRowHeight="14.5" x14ac:dyDescent="0.35"/>
  <cols>
    <col min="1" max="1" width="14.453125" customWidth="1"/>
    <col min="2" max="2" width="24.1796875" customWidth="1"/>
    <col min="3" max="3" width="17.54296875" customWidth="1"/>
    <col min="4" max="6" width="12.7265625" customWidth="1"/>
    <col min="7" max="7" width="13.7265625" customWidth="1"/>
    <col min="9" max="9" width="71.1796875" customWidth="1"/>
    <col min="10" max="10" width="12" customWidth="1"/>
    <col min="11" max="11" width="16.453125" bestFit="1" customWidth="1"/>
    <col min="12" max="12" width="17.54296875" customWidth="1"/>
    <col min="13" max="13" width="12.26953125" customWidth="1"/>
    <col min="14" max="14" width="11.7265625" customWidth="1"/>
    <col min="15" max="15" width="14.7265625" customWidth="1"/>
    <col min="17" max="17" width="13.7265625" bestFit="1" customWidth="1"/>
  </cols>
  <sheetData>
    <row r="1" spans="1:17" ht="15" thickBot="1" x14ac:dyDescent="0.4">
      <c r="A1" s="453">
        <v>2021</v>
      </c>
      <c r="B1" s="453"/>
      <c r="C1" s="453"/>
      <c r="D1" s="453"/>
      <c r="E1" s="453"/>
      <c r="F1" s="453"/>
      <c r="G1" s="453"/>
      <c r="J1" s="453">
        <v>2020</v>
      </c>
      <c r="K1" s="453"/>
      <c r="L1" s="453"/>
      <c r="M1" s="453"/>
      <c r="N1" s="453"/>
      <c r="O1" s="453"/>
    </row>
    <row r="2" spans="1:17" ht="29.5" thickBot="1" x14ac:dyDescent="0.4">
      <c r="A2" s="305" t="s">
        <v>6</v>
      </c>
      <c r="B2" s="306" t="s">
        <v>575</v>
      </c>
      <c r="C2" s="306" t="s">
        <v>7</v>
      </c>
      <c r="D2" s="306" t="s">
        <v>2</v>
      </c>
      <c r="E2" s="306" t="s">
        <v>21</v>
      </c>
      <c r="F2" s="306" t="s">
        <v>567</v>
      </c>
      <c r="G2" s="307" t="s">
        <v>568</v>
      </c>
      <c r="I2" s="265" t="s">
        <v>571</v>
      </c>
      <c r="J2" s="265" t="s">
        <v>6</v>
      </c>
      <c r="K2" s="265" t="s">
        <v>7</v>
      </c>
      <c r="L2" s="265" t="s">
        <v>2</v>
      </c>
      <c r="M2" s="265" t="s">
        <v>21</v>
      </c>
      <c r="N2" s="265" t="s">
        <v>567</v>
      </c>
      <c r="O2" s="265" t="s">
        <v>568</v>
      </c>
    </row>
    <row r="3" spans="1:17" ht="21.75" customHeight="1" x14ac:dyDescent="0.35">
      <c r="A3" s="292" t="str">
        <f>'IF2021'!H4</f>
        <v>IT IFR R1</v>
      </c>
      <c r="B3" s="450" t="s">
        <v>574</v>
      </c>
      <c r="C3" s="293" t="str">
        <f>'IF2021'!N4</f>
        <v>IT IFR-C1</v>
      </c>
      <c r="D3" s="294" t="str">
        <f>'IF2021'!L4</f>
        <v>Very High</v>
      </c>
      <c r="E3" s="294" t="str">
        <f>'IF2021'!T4</f>
        <v>Adequate</v>
      </c>
      <c r="F3" s="294" t="str">
        <f>'IF2021'!X4</f>
        <v>High</v>
      </c>
      <c r="G3" s="295" t="str">
        <f>F3</f>
        <v>High</v>
      </c>
      <c r="I3" s="454" t="s">
        <v>314</v>
      </c>
      <c r="J3" s="253" t="s">
        <v>280</v>
      </c>
      <c r="K3" s="253" t="s">
        <v>281</v>
      </c>
      <c r="L3" s="253" t="s">
        <v>469</v>
      </c>
      <c r="M3" s="253" t="s">
        <v>128</v>
      </c>
      <c r="N3" s="253" t="s">
        <v>469</v>
      </c>
      <c r="O3" s="267" t="str">
        <f>N3</f>
        <v>Very High</v>
      </c>
    </row>
    <row r="4" spans="1:17" x14ac:dyDescent="0.35">
      <c r="A4" s="202"/>
      <c r="B4" s="451"/>
      <c r="C4" s="296" t="str">
        <f>'IF2021'!N5</f>
        <v>IT IFR-C2</v>
      </c>
      <c r="D4" s="297"/>
      <c r="E4" s="297" t="str">
        <f>'IF2021'!T5</f>
        <v>Adequate</v>
      </c>
      <c r="F4" s="297"/>
      <c r="G4" s="203"/>
      <c r="I4" s="455"/>
      <c r="J4" s="241"/>
      <c r="K4" s="241" t="s">
        <v>282</v>
      </c>
      <c r="L4" s="241"/>
      <c r="M4" s="241" t="s">
        <v>128</v>
      </c>
      <c r="N4" s="241" t="s">
        <v>469</v>
      </c>
      <c r="O4" s="269"/>
    </row>
    <row r="5" spans="1:17" ht="15" thickBot="1" x14ac:dyDescent="0.4">
      <c r="A5" s="204"/>
      <c r="B5" s="452"/>
      <c r="C5" s="298" t="str">
        <f>'IF2021'!N6</f>
        <v>IT IFR-C3</v>
      </c>
      <c r="D5" s="299"/>
      <c r="E5" s="299" t="str">
        <f>'IF2021'!T6</f>
        <v>Adequate</v>
      </c>
      <c r="F5" s="299"/>
      <c r="G5" s="205"/>
      <c r="I5" s="456"/>
      <c r="J5" s="271"/>
      <c r="K5" s="271" t="s">
        <v>283</v>
      </c>
      <c r="L5" s="271"/>
      <c r="M5" s="271" t="s">
        <v>128</v>
      </c>
      <c r="N5" s="271" t="s">
        <v>469</v>
      </c>
      <c r="O5" s="272"/>
    </row>
    <row r="6" spans="1:17" ht="15" thickBot="1" x14ac:dyDescent="0.4">
      <c r="A6" s="300" t="str">
        <f>'IF2021'!H7</f>
        <v>IT IFR R8</v>
      </c>
      <c r="B6" s="301" t="s">
        <v>576</v>
      </c>
      <c r="C6" s="302" t="str">
        <f>'IF2021'!N7</f>
        <v>IT IFR-C14</v>
      </c>
      <c r="D6" s="303" t="str">
        <f>'IF2021'!L7</f>
        <v>Low</v>
      </c>
      <c r="E6" s="303" t="str">
        <f>'IF2021'!T7</f>
        <v>Strong</v>
      </c>
      <c r="F6" s="303" t="str">
        <f>'IF2021'!X7</f>
        <v>Low</v>
      </c>
      <c r="G6" s="304" t="str">
        <f t="shared" ref="G6:G18" si="0">F6</f>
        <v>Low</v>
      </c>
      <c r="I6" s="274" t="s">
        <v>373</v>
      </c>
      <c r="J6" s="275" t="s">
        <v>374</v>
      </c>
      <c r="K6" s="275" t="s">
        <v>376</v>
      </c>
      <c r="L6" s="275" t="s">
        <v>264</v>
      </c>
      <c r="M6" s="275" t="s">
        <v>121</v>
      </c>
      <c r="N6" s="275" t="s">
        <v>126</v>
      </c>
      <c r="O6" s="276" t="str">
        <f>N6</f>
        <v>Low</v>
      </c>
      <c r="Q6" s="280" t="s">
        <v>573</v>
      </c>
    </row>
    <row r="7" spans="1:17" ht="29.5" thickBot="1" x14ac:dyDescent="0.4">
      <c r="A7" s="300" t="str">
        <f>'IF2021'!H8</f>
        <v>IT IFR R9</v>
      </c>
      <c r="B7" s="301" t="s">
        <v>577</v>
      </c>
      <c r="C7" s="302" t="str">
        <f>'IF2021'!N8</f>
        <v>IT IFR-C15</v>
      </c>
      <c r="D7" s="303" t="str">
        <f>'IF2021'!L8</f>
        <v>High</v>
      </c>
      <c r="E7" s="303" t="str">
        <f>'IF2021'!T8</f>
        <v>Strong</v>
      </c>
      <c r="F7" s="303" t="str">
        <f>'IF2021'!X8</f>
        <v>Low</v>
      </c>
      <c r="G7" s="304" t="str">
        <f t="shared" si="0"/>
        <v>Low</v>
      </c>
      <c r="I7" s="277"/>
      <c r="J7" s="278"/>
      <c r="K7" s="278" t="s">
        <v>379</v>
      </c>
      <c r="L7" s="278"/>
      <c r="M7" s="278" t="s">
        <v>121</v>
      </c>
      <c r="N7" s="278" t="s">
        <v>126</v>
      </c>
      <c r="O7" s="279"/>
      <c r="Q7" s="280" t="s">
        <v>573</v>
      </c>
    </row>
    <row r="8" spans="1:17" ht="29.5" thickBot="1" x14ac:dyDescent="0.4">
      <c r="A8" s="300" t="str">
        <f>'IF2021'!H9</f>
        <v>IT IFR R5</v>
      </c>
      <c r="B8" s="301" t="s">
        <v>585</v>
      </c>
      <c r="C8" s="302" t="str">
        <f>'IF2021'!N9</f>
        <v>IT IFR-C10</v>
      </c>
      <c r="D8" s="303" t="str">
        <f>'IF2021'!L9</f>
        <v>Very High</v>
      </c>
      <c r="E8" s="303" t="str">
        <f>'IF2021'!T9</f>
        <v>Weak</v>
      </c>
      <c r="F8" s="303" t="str">
        <f>'IF2021'!X9</f>
        <v>Very High</v>
      </c>
      <c r="G8" s="304" t="str">
        <f t="shared" si="0"/>
        <v>Very High</v>
      </c>
      <c r="I8" s="281" t="s">
        <v>382</v>
      </c>
      <c r="J8" s="281" t="s">
        <v>383</v>
      </c>
      <c r="K8" s="281" t="s">
        <v>385</v>
      </c>
      <c r="L8" s="281" t="s">
        <v>264</v>
      </c>
      <c r="M8" s="281" t="s">
        <v>121</v>
      </c>
      <c r="N8" s="281" t="s">
        <v>126</v>
      </c>
      <c r="O8" s="281" t="str">
        <f t="shared" ref="O8:O25" si="1">N8</f>
        <v>Low</v>
      </c>
      <c r="Q8" s="280" t="s">
        <v>573</v>
      </c>
    </row>
    <row r="9" spans="1:17" ht="15" thickBot="1" x14ac:dyDescent="0.4">
      <c r="A9" s="300" t="str">
        <f>'IF2021'!H10</f>
        <v>IT IFR R6</v>
      </c>
      <c r="B9" s="303" t="s">
        <v>578</v>
      </c>
      <c r="C9" s="302" t="str">
        <f>'IF2021'!N10</f>
        <v>IT IFR-C11</v>
      </c>
      <c r="D9" s="303" t="str">
        <f>'IF2021'!L10</f>
        <v>Very High</v>
      </c>
      <c r="E9" s="303" t="str">
        <f>'IF2021'!T10</f>
        <v>Weak</v>
      </c>
      <c r="F9" s="303" t="str">
        <f>'IF2021'!X10</f>
        <v>Very High</v>
      </c>
      <c r="G9" s="304" t="str">
        <f t="shared" si="0"/>
        <v>Very High</v>
      </c>
      <c r="I9" s="274" t="s">
        <v>389</v>
      </c>
      <c r="J9" s="275" t="s">
        <v>390</v>
      </c>
      <c r="K9" s="275" t="s">
        <v>392</v>
      </c>
      <c r="L9" s="275" t="s">
        <v>470</v>
      </c>
      <c r="M9" s="275" t="s">
        <v>121</v>
      </c>
      <c r="N9" s="275" t="s">
        <v>264</v>
      </c>
      <c r="O9" s="276" t="str">
        <f t="shared" si="1"/>
        <v>Moderate</v>
      </c>
      <c r="Q9" s="280" t="s">
        <v>573</v>
      </c>
    </row>
    <row r="10" spans="1:17" x14ac:dyDescent="0.35">
      <c r="A10" s="292" t="str">
        <f>'IF2021'!H11</f>
        <v>IT IFR R7</v>
      </c>
      <c r="B10" s="450" t="s">
        <v>579</v>
      </c>
      <c r="C10" s="293" t="str">
        <f>'IF2021'!N11</f>
        <v>IT IFR-C12</v>
      </c>
      <c r="D10" s="294" t="str">
        <f>'IF2021'!L11</f>
        <v>Moderate</v>
      </c>
      <c r="E10" s="294" t="str">
        <f>'IF2021'!T11</f>
        <v>Adequate</v>
      </c>
      <c r="F10" s="294" t="str">
        <f>'IF2021'!X11</f>
        <v>Low</v>
      </c>
      <c r="G10" s="295" t="str">
        <f t="shared" si="0"/>
        <v>Low</v>
      </c>
      <c r="I10" s="282"/>
      <c r="J10" s="280"/>
      <c r="K10" s="280" t="s">
        <v>395</v>
      </c>
      <c r="L10" s="280"/>
      <c r="M10" s="280" t="s">
        <v>121</v>
      </c>
      <c r="N10" s="280" t="s">
        <v>264</v>
      </c>
      <c r="O10" s="283"/>
      <c r="Q10" s="280" t="s">
        <v>573</v>
      </c>
    </row>
    <row r="11" spans="1:17" ht="15" thickBot="1" x14ac:dyDescent="0.4">
      <c r="A11" s="204"/>
      <c r="B11" s="452"/>
      <c r="C11" s="298" t="str">
        <f>'IF2021'!N12</f>
        <v>IT IFR-C13</v>
      </c>
      <c r="D11" s="299"/>
      <c r="E11" s="299" t="str">
        <f>'IF2021'!T12</f>
        <v>Strong</v>
      </c>
      <c r="F11" s="299"/>
      <c r="G11" s="205"/>
      <c r="I11" s="277"/>
      <c r="J11" s="278"/>
      <c r="K11" s="278" t="s">
        <v>397</v>
      </c>
      <c r="L11" s="278"/>
      <c r="M11" s="278" t="s">
        <v>121</v>
      </c>
      <c r="N11" s="278" t="s">
        <v>264</v>
      </c>
      <c r="O11" s="279"/>
      <c r="Q11" s="280" t="s">
        <v>573</v>
      </c>
    </row>
    <row r="12" spans="1:17" ht="29.5" thickBot="1" x14ac:dyDescent="0.4">
      <c r="A12" s="300" t="str">
        <f>'IF2021'!H13</f>
        <v>IT IFR R10</v>
      </c>
      <c r="B12" s="301" t="s">
        <v>580</v>
      </c>
      <c r="C12" s="303" t="str">
        <f>'IF2021'!N13</f>
        <v>IT IFR-C16</v>
      </c>
      <c r="D12" s="303" t="str">
        <f>'IF2021'!L13</f>
        <v>Low</v>
      </c>
      <c r="E12" s="303" t="str">
        <f>'IF2021'!T13</f>
        <v>Strong</v>
      </c>
      <c r="F12" s="303" t="str">
        <f>'IF2021'!X13</f>
        <v>Low</v>
      </c>
      <c r="G12" s="304" t="str">
        <f t="shared" si="0"/>
        <v>Low</v>
      </c>
      <c r="I12" t="s">
        <v>400</v>
      </c>
      <c r="J12" t="s">
        <v>401</v>
      </c>
      <c r="K12" t="s">
        <v>403</v>
      </c>
      <c r="L12" t="s">
        <v>469</v>
      </c>
      <c r="M12" t="s">
        <v>128</v>
      </c>
      <c r="N12" t="s">
        <v>469</v>
      </c>
      <c r="O12" t="str">
        <f t="shared" si="1"/>
        <v>Very High</v>
      </c>
    </row>
    <row r="13" spans="1:17" x14ac:dyDescent="0.35">
      <c r="A13" s="292" t="str">
        <f>'IF2021'!H14</f>
        <v>IT IFR R11</v>
      </c>
      <c r="B13" s="450" t="s">
        <v>581</v>
      </c>
      <c r="C13" s="294" t="str">
        <f>'IF2021'!N14</f>
        <v>IT IFR-C17</v>
      </c>
      <c r="D13" s="294" t="str">
        <f>'IF2021'!L14</f>
        <v>High</v>
      </c>
      <c r="E13" s="294" t="str">
        <f>'IF2021'!T14</f>
        <v>Adequate</v>
      </c>
      <c r="F13" s="294" t="str">
        <f>'IF2021'!X14</f>
        <v>Moderate</v>
      </c>
      <c r="G13" s="295" t="str">
        <f t="shared" si="0"/>
        <v>Moderate</v>
      </c>
      <c r="I13" t="s">
        <v>278</v>
      </c>
      <c r="J13" t="s">
        <v>295</v>
      </c>
      <c r="K13" t="s">
        <v>301</v>
      </c>
      <c r="L13" t="s">
        <v>469</v>
      </c>
      <c r="M13" t="s">
        <v>128</v>
      </c>
      <c r="N13" t="s">
        <v>469</v>
      </c>
      <c r="O13" t="str">
        <f t="shared" si="1"/>
        <v>Very High</v>
      </c>
    </row>
    <row r="14" spans="1:17" x14ac:dyDescent="0.35">
      <c r="A14" s="202"/>
      <c r="B14" s="451"/>
      <c r="C14" s="297" t="str">
        <f>'IF2021'!N15</f>
        <v>IT IFR-C18</v>
      </c>
      <c r="D14" s="297"/>
      <c r="E14" s="297" t="str">
        <f>'IF2021'!T15</f>
        <v>Adequate</v>
      </c>
      <c r="F14" s="297"/>
      <c r="G14" s="203"/>
      <c r="I14" s="266" t="s">
        <v>294</v>
      </c>
      <c r="J14" s="253" t="s">
        <v>296</v>
      </c>
      <c r="K14" s="253" t="s">
        <v>303</v>
      </c>
      <c r="L14" s="253" t="s">
        <v>264</v>
      </c>
      <c r="M14" s="253" t="s">
        <v>127</v>
      </c>
      <c r="N14" s="253" t="s">
        <v>126</v>
      </c>
      <c r="O14" s="267" t="str">
        <f t="shared" si="1"/>
        <v>Low</v>
      </c>
    </row>
    <row r="15" spans="1:17" ht="15" thickBot="1" x14ac:dyDescent="0.4">
      <c r="A15" s="204"/>
      <c r="B15" s="452"/>
      <c r="C15" s="299" t="str">
        <f>'IF2021'!N16</f>
        <v>IT IFR-C19</v>
      </c>
      <c r="D15" s="299"/>
      <c r="E15" s="299" t="str">
        <f>'IF2021'!T16</f>
        <v>Adequate</v>
      </c>
      <c r="F15" s="299"/>
      <c r="G15" s="205"/>
      <c r="I15" s="270"/>
      <c r="J15" s="271"/>
      <c r="K15" s="271" t="s">
        <v>304</v>
      </c>
      <c r="L15" s="271"/>
      <c r="M15" s="271" t="s">
        <v>121</v>
      </c>
      <c r="N15" s="271" t="s">
        <v>126</v>
      </c>
      <c r="O15" s="272"/>
    </row>
    <row r="16" spans="1:17" ht="30" customHeight="1" thickBot="1" x14ac:dyDescent="0.4">
      <c r="A16" s="300" t="str">
        <f>'IF2021'!H17</f>
        <v>IT IFR R13</v>
      </c>
      <c r="B16" s="301" t="s">
        <v>582</v>
      </c>
      <c r="C16" s="303" t="str">
        <f>'IF2021'!N17</f>
        <v>IT IFR-C21</v>
      </c>
      <c r="D16" s="303" t="str">
        <f>'IF2021'!L17</f>
        <v>Moderate</v>
      </c>
      <c r="E16" s="303" t="str">
        <f>'IF2021'!T17</f>
        <v>Strong</v>
      </c>
      <c r="F16" s="303" t="str">
        <f>'IF2021'!X17</f>
        <v>Low</v>
      </c>
      <c r="G16" s="304" t="str">
        <f t="shared" si="0"/>
        <v>Low</v>
      </c>
      <c r="I16" t="s">
        <v>260</v>
      </c>
      <c r="J16" t="s">
        <v>297</v>
      </c>
      <c r="K16" t="s">
        <v>306</v>
      </c>
      <c r="L16" t="s">
        <v>470</v>
      </c>
      <c r="M16" t="s">
        <v>121</v>
      </c>
      <c r="N16" t="s">
        <v>264</v>
      </c>
      <c r="O16" t="str">
        <f t="shared" si="1"/>
        <v>Moderate</v>
      </c>
    </row>
    <row r="17" spans="1:17" ht="29.5" thickBot="1" x14ac:dyDescent="0.4">
      <c r="A17" s="300" t="str">
        <f>'IF2021'!H18</f>
        <v>IT IFR R14</v>
      </c>
      <c r="B17" s="301" t="s">
        <v>583</v>
      </c>
      <c r="C17" s="303" t="str">
        <f>'IF2021'!N18</f>
        <v>IT IFR-C22</v>
      </c>
      <c r="D17" s="303" t="str">
        <f>'IF2021'!L18</f>
        <v>Low</v>
      </c>
      <c r="E17" s="303" t="str">
        <f>'IF2021'!T18</f>
        <v>Strong</v>
      </c>
      <c r="F17" s="303" t="str">
        <f>'IF2021'!X18</f>
        <v>Low</v>
      </c>
      <c r="G17" s="304" t="str">
        <f t="shared" si="0"/>
        <v>Low</v>
      </c>
      <c r="I17" t="s">
        <v>349</v>
      </c>
      <c r="J17" t="s">
        <v>298</v>
      </c>
      <c r="K17" t="s">
        <v>307</v>
      </c>
      <c r="L17" t="s">
        <v>470</v>
      </c>
      <c r="M17" t="s">
        <v>128</v>
      </c>
      <c r="N17" t="s">
        <v>470</v>
      </c>
      <c r="O17" t="str">
        <f t="shared" si="1"/>
        <v>High</v>
      </c>
    </row>
    <row r="18" spans="1:17" ht="29.5" thickBot="1" x14ac:dyDescent="0.4">
      <c r="A18" s="300" t="str">
        <f>'IF2021'!H19</f>
        <v>IT IFR R15</v>
      </c>
      <c r="B18" s="301" t="s">
        <v>584</v>
      </c>
      <c r="C18" s="303" t="str">
        <f>'IF2021'!N19</f>
        <v>IT IFR-C23</v>
      </c>
      <c r="D18" s="303" t="str">
        <f>'IF2021'!L19</f>
        <v>High</v>
      </c>
      <c r="E18" s="303" t="str">
        <f>'IF2021'!T19</f>
        <v>Strong</v>
      </c>
      <c r="F18" s="303" t="str">
        <f>'IF2021'!X19</f>
        <v>Low</v>
      </c>
      <c r="G18" s="304" t="str">
        <f t="shared" si="0"/>
        <v>Low</v>
      </c>
      <c r="I18" t="s">
        <v>324</v>
      </c>
      <c r="J18" t="s">
        <v>299</v>
      </c>
      <c r="K18" t="s">
        <v>308</v>
      </c>
      <c r="L18" t="s">
        <v>470</v>
      </c>
      <c r="M18" t="s">
        <v>121</v>
      </c>
      <c r="N18" t="s">
        <v>264</v>
      </c>
      <c r="O18" t="str">
        <f t="shared" si="1"/>
        <v>Moderate</v>
      </c>
    </row>
    <row r="19" spans="1:17" x14ac:dyDescent="0.35">
      <c r="A19" s="241"/>
      <c r="B19" s="241"/>
      <c r="C19" s="241"/>
      <c r="D19" s="241"/>
      <c r="E19" s="241"/>
      <c r="F19" s="241"/>
      <c r="G19" s="241"/>
      <c r="I19" s="266" t="s">
        <v>417</v>
      </c>
      <c r="J19" s="253" t="s">
        <v>300</v>
      </c>
      <c r="K19" s="253" t="s">
        <v>309</v>
      </c>
      <c r="L19" s="253" t="s">
        <v>470</v>
      </c>
      <c r="M19" s="253" t="s">
        <v>127</v>
      </c>
      <c r="N19" s="253" t="s">
        <v>264</v>
      </c>
      <c r="O19" s="267" t="str">
        <f t="shared" si="1"/>
        <v>Moderate</v>
      </c>
    </row>
    <row r="20" spans="1:17" x14ac:dyDescent="0.35">
      <c r="I20" s="268"/>
      <c r="J20" s="241"/>
      <c r="K20" s="241" t="s">
        <v>310</v>
      </c>
      <c r="L20" s="241"/>
      <c r="M20" s="241" t="s">
        <v>127</v>
      </c>
      <c r="N20" s="241" t="s">
        <v>264</v>
      </c>
      <c r="O20" s="269"/>
    </row>
    <row r="21" spans="1:17" x14ac:dyDescent="0.35">
      <c r="I21" s="270"/>
      <c r="J21" s="271"/>
      <c r="K21" s="271" t="s">
        <v>326</v>
      </c>
      <c r="L21" s="271"/>
      <c r="M21" s="271" t="s">
        <v>127</v>
      </c>
      <c r="N21" s="271" t="s">
        <v>264</v>
      </c>
      <c r="O21" s="272"/>
    </row>
    <row r="22" spans="1:17" x14ac:dyDescent="0.35">
      <c r="I22" s="281" t="s">
        <v>312</v>
      </c>
      <c r="J22" s="281" t="s">
        <v>302</v>
      </c>
      <c r="K22" s="281" t="s">
        <v>332</v>
      </c>
      <c r="L22" s="281" t="s">
        <v>264</v>
      </c>
      <c r="M22" s="281" t="s">
        <v>127</v>
      </c>
      <c r="N22" s="281" t="s">
        <v>126</v>
      </c>
      <c r="O22" s="281" t="str">
        <f t="shared" si="1"/>
        <v>Low</v>
      </c>
      <c r="Q22" s="280" t="s">
        <v>573</v>
      </c>
    </row>
    <row r="23" spans="1:17" x14ac:dyDescent="0.35">
      <c r="I23" t="s">
        <v>340</v>
      </c>
      <c r="J23" t="s">
        <v>337</v>
      </c>
      <c r="K23" t="s">
        <v>333</v>
      </c>
      <c r="L23" t="s">
        <v>470</v>
      </c>
      <c r="M23" t="s">
        <v>121</v>
      </c>
      <c r="N23" t="s">
        <v>264</v>
      </c>
      <c r="O23" t="str">
        <f t="shared" si="1"/>
        <v>Moderate</v>
      </c>
    </row>
    <row r="24" spans="1:17" x14ac:dyDescent="0.35">
      <c r="I24" t="s">
        <v>353</v>
      </c>
      <c r="J24" t="s">
        <v>338</v>
      </c>
      <c r="K24" t="s">
        <v>334</v>
      </c>
      <c r="L24" t="s">
        <v>470</v>
      </c>
      <c r="M24" t="s">
        <v>121</v>
      </c>
      <c r="N24" t="s">
        <v>264</v>
      </c>
      <c r="O24" t="str">
        <f t="shared" si="1"/>
        <v>Moderate</v>
      </c>
    </row>
    <row r="25" spans="1:17" x14ac:dyDescent="0.35">
      <c r="I25" t="s">
        <v>343</v>
      </c>
      <c r="J25" t="s">
        <v>339</v>
      </c>
      <c r="K25" t="s">
        <v>335</v>
      </c>
      <c r="L25" t="s">
        <v>470</v>
      </c>
      <c r="M25" t="s">
        <v>121</v>
      </c>
      <c r="N25" t="s">
        <v>264</v>
      </c>
      <c r="O25" t="str">
        <f t="shared" si="1"/>
        <v>Moderate</v>
      </c>
    </row>
    <row r="29" spans="1:17" ht="44" thickBot="1" x14ac:dyDescent="0.4">
      <c r="A29" s="254" t="s">
        <v>555</v>
      </c>
      <c r="B29" s="254"/>
      <c r="C29" s="254" t="s">
        <v>21</v>
      </c>
      <c r="D29" s="252" t="s">
        <v>569</v>
      </c>
      <c r="E29" s="252" t="s">
        <v>557</v>
      </c>
      <c r="F29" s="252" t="s">
        <v>563</v>
      </c>
      <c r="J29" s="254" t="s">
        <v>555</v>
      </c>
      <c r="K29" s="254" t="s">
        <v>21</v>
      </c>
      <c r="L29" s="265" t="s">
        <v>569</v>
      </c>
      <c r="M29" s="265" t="s">
        <v>557</v>
      </c>
      <c r="N29" s="265" t="s">
        <v>563</v>
      </c>
    </row>
    <row r="30" spans="1:17" x14ac:dyDescent="0.35">
      <c r="A30" s="255" t="s">
        <v>469</v>
      </c>
      <c r="B30" s="255"/>
      <c r="C30" s="256" t="s">
        <v>121</v>
      </c>
      <c r="D30">
        <f>COUNTIF(D$3:D$18,A30)</f>
        <v>3</v>
      </c>
      <c r="E30">
        <f t="shared" ref="E30:E32" si="2">COUNTIF(E$3:E$18,C30)</f>
        <v>7</v>
      </c>
      <c r="F30">
        <f>COUNTIF(G$3:G$18,A30)</f>
        <v>2</v>
      </c>
      <c r="J30" s="255" t="s">
        <v>469</v>
      </c>
      <c r="K30" s="256" t="s">
        <v>121</v>
      </c>
      <c r="L30" s="259">
        <f t="shared" ref="L30:M32" si="3">COUNTIF(L$3:L$25,J30)</f>
        <v>3</v>
      </c>
      <c r="M30" s="261">
        <f t="shared" si="3"/>
        <v>12</v>
      </c>
      <c r="N30">
        <f>COUNTIF(O$3:O$25,J30)</f>
        <v>3</v>
      </c>
    </row>
    <row r="31" spans="1:17" x14ac:dyDescent="0.35">
      <c r="A31" s="257" t="s">
        <v>470</v>
      </c>
      <c r="B31" s="257"/>
      <c r="C31" s="258" t="s">
        <v>127</v>
      </c>
      <c r="D31" s="261">
        <f>COUNTIF(D$3:D$18,A31)</f>
        <v>3</v>
      </c>
      <c r="E31" s="261">
        <f t="shared" si="2"/>
        <v>7</v>
      </c>
      <c r="F31">
        <f>COUNTIF(G$3:G$18,A31)</f>
        <v>1</v>
      </c>
      <c r="J31" s="257" t="s">
        <v>470</v>
      </c>
      <c r="K31" s="258" t="s">
        <v>127</v>
      </c>
      <c r="L31" s="261">
        <f t="shared" si="3"/>
        <v>8</v>
      </c>
      <c r="M31">
        <f t="shared" si="3"/>
        <v>5</v>
      </c>
      <c r="N31">
        <f>COUNTIF(O$3:O$18,J31)</f>
        <v>1</v>
      </c>
    </row>
    <row r="32" spans="1:17" ht="15" thickBot="1" x14ac:dyDescent="0.4">
      <c r="A32" s="257" t="s">
        <v>264</v>
      </c>
      <c r="B32" s="257"/>
      <c r="C32" s="260" t="s">
        <v>128</v>
      </c>
      <c r="D32">
        <f>COUNTIF(D$3:D$18,A32)</f>
        <v>2</v>
      </c>
      <c r="E32">
        <f t="shared" si="2"/>
        <v>2</v>
      </c>
      <c r="F32" s="259">
        <f>COUNTIF(G$3:G$18,A32)</f>
        <v>1</v>
      </c>
      <c r="J32" s="257" t="s">
        <v>264</v>
      </c>
      <c r="K32" s="260" t="s">
        <v>128</v>
      </c>
      <c r="L32">
        <f t="shared" si="3"/>
        <v>4</v>
      </c>
      <c r="M32">
        <f t="shared" si="3"/>
        <v>6</v>
      </c>
      <c r="N32" s="261">
        <f>COUNTIF(O$3:O$25,J32)</f>
        <v>7</v>
      </c>
    </row>
    <row r="33" spans="1:14" ht="15" thickBot="1" x14ac:dyDescent="0.4">
      <c r="A33" s="262" t="s">
        <v>126</v>
      </c>
      <c r="B33" s="291"/>
      <c r="D33">
        <f>COUNTIF(D$3:D$18,A33)</f>
        <v>3</v>
      </c>
      <c r="F33" s="261">
        <f>COUNTIF(G$3:G$18,A33)</f>
        <v>7</v>
      </c>
      <c r="J33" s="262" t="s">
        <v>126</v>
      </c>
      <c r="L33">
        <f>COUNTIF(L$3:L$25,J33)</f>
        <v>0</v>
      </c>
      <c r="N33" s="259">
        <f>COUNTIF(O$3:O$25,J33)</f>
        <v>4</v>
      </c>
    </row>
    <row r="34" spans="1:14" x14ac:dyDescent="0.35">
      <c r="D34" s="253">
        <f>SUM(D30:D33)</f>
        <v>11</v>
      </c>
      <c r="E34" s="253">
        <f>SUM(E30:E33)</f>
        <v>16</v>
      </c>
      <c r="F34" s="253">
        <f>SUM(F30:F33)</f>
        <v>11</v>
      </c>
      <c r="L34" s="253">
        <f>SUM(L30:L33)</f>
        <v>15</v>
      </c>
      <c r="M34" s="253">
        <f>SUM(M30:M33)</f>
        <v>23</v>
      </c>
      <c r="N34" s="253">
        <f>SUM(N30:N33)</f>
        <v>15</v>
      </c>
    </row>
    <row r="36" spans="1:14" x14ac:dyDescent="0.35">
      <c r="C36" s="263" t="s">
        <v>570</v>
      </c>
      <c r="D36" s="264" t="str">
        <f ca="1">INDIRECT(ADDRESS(D37,1))</f>
        <v>Low</v>
      </c>
      <c r="E36" s="264">
        <f ca="1">INDIRECT(ADDRESS(E37,2))</f>
        <v>0</v>
      </c>
      <c r="F36" s="264" t="str">
        <f ca="1">INDIRECT(ADDRESS(F37,1))</f>
        <v>Low</v>
      </c>
      <c r="K36" s="263" t="s">
        <v>570</v>
      </c>
      <c r="L36" s="264" t="str">
        <f ca="1">INDIRECT(ADDRESS(L37,1))</f>
        <v>High</v>
      </c>
      <c r="M36" s="264">
        <f ca="1">INDIRECT(ADDRESS(M37,2))</f>
        <v>0</v>
      </c>
      <c r="N36" s="264" t="str">
        <f ca="1">INDIRECT(ADDRESS(N37,1))</f>
        <v>Moderate</v>
      </c>
    </row>
    <row r="37" spans="1:14" x14ac:dyDescent="0.35">
      <c r="D37">
        <f t="array" ref="D37">MAX(IF($D$30:$D$33=MAX(D30:D33),ROW($D$30:$D$33)))</f>
        <v>33</v>
      </c>
      <c r="E37">
        <f t="array" ref="E37">MAX(IF($E$30:$E$32=MAX(E30:E32),ROW($E$30:$E$32)))</f>
        <v>31</v>
      </c>
      <c r="F37">
        <f t="array" ref="F37">MAX(IF($F$30:$F$33=MAX(F30:F33),ROW($F$30:$F$33)))</f>
        <v>33</v>
      </c>
      <c r="L37">
        <f t="array" ref="L37">MAX(IF($L$30:$L$33=MAX(L30:L33),ROW($L$30:$L$33)))</f>
        <v>31</v>
      </c>
      <c r="M37">
        <f t="array" ref="M37">MAX(IF($M$30:$M$33=MAX(M30:M33),ROW($M$30:$M$33)))</f>
        <v>30</v>
      </c>
      <c r="N37">
        <f t="array" ref="N37">MAX(IF($N$30:$N$33=MAX(N30:N33),ROW($N$30:$N$33)))</f>
        <v>32</v>
      </c>
    </row>
    <row r="39" spans="1:14" x14ac:dyDescent="0.35">
      <c r="C39" s="1" t="s">
        <v>572</v>
      </c>
      <c r="D39" s="273" t="s">
        <v>470</v>
      </c>
      <c r="E39" s="273" t="s">
        <v>127</v>
      </c>
      <c r="F39" s="273" t="s">
        <v>264</v>
      </c>
      <c r="K39" s="1" t="s">
        <v>572</v>
      </c>
      <c r="L39" s="273" t="s">
        <v>470</v>
      </c>
      <c r="M39" s="273" t="s">
        <v>121</v>
      </c>
      <c r="N39" s="273" t="s">
        <v>264</v>
      </c>
    </row>
  </sheetData>
  <mergeCells count="6">
    <mergeCell ref="B13:B15"/>
    <mergeCell ref="A1:G1"/>
    <mergeCell ref="J1:O1"/>
    <mergeCell ref="I3:I5"/>
    <mergeCell ref="B3:B5"/>
    <mergeCell ref="B10:B1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workbookViewId="0">
      <selection activeCell="B8" sqref="B8"/>
    </sheetView>
  </sheetViews>
  <sheetFormatPr defaultRowHeight="14.5" x14ac:dyDescent="0.35"/>
  <cols>
    <col min="1" max="1" width="20.453125" customWidth="1"/>
    <col min="2" max="2" width="17.7265625" customWidth="1"/>
    <col min="3" max="3" width="18.26953125" customWidth="1"/>
    <col min="4" max="4" width="14.81640625" customWidth="1"/>
    <col min="5" max="5" width="3.26953125" customWidth="1"/>
    <col min="6" max="6" width="14.54296875" customWidth="1"/>
    <col min="7" max="7" width="12" customWidth="1"/>
    <col min="8" max="8" width="11.54296875" bestFit="1" customWidth="1"/>
    <col min="9" max="9" width="19.1796875" customWidth="1"/>
    <col min="10" max="10" width="11.54296875" customWidth="1"/>
    <col min="11" max="11" width="11.54296875" hidden="1" customWidth="1"/>
    <col min="12" max="12" width="1.54296875" customWidth="1"/>
    <col min="13" max="13" width="12.453125" customWidth="1"/>
    <col min="14" max="14" width="16.54296875" customWidth="1"/>
    <col min="15" max="15" width="13" customWidth="1"/>
    <col min="16" max="16" width="14.81640625" customWidth="1"/>
    <col min="17" max="18" width="12" customWidth="1"/>
    <col min="19" max="19" width="11.453125" bestFit="1" customWidth="1"/>
    <col min="20" max="20" width="16.1796875" customWidth="1"/>
    <col min="21" max="21" width="26.7265625" customWidth="1"/>
    <col min="22" max="22" width="20.54296875" customWidth="1"/>
    <col min="23" max="23" width="21.1796875" customWidth="1"/>
    <col min="25" max="25" width="18" bestFit="1" customWidth="1"/>
    <col min="26" max="26" width="28.81640625" customWidth="1"/>
    <col min="27" max="27" width="11.54296875" bestFit="1" customWidth="1"/>
  </cols>
  <sheetData>
    <row r="1" spans="1:27" ht="15" thickBot="1" x14ac:dyDescent="0.4">
      <c r="A1" s="230"/>
      <c r="B1" s="231"/>
      <c r="C1" s="231"/>
      <c r="D1" s="232"/>
      <c r="F1" s="460" t="s">
        <v>478</v>
      </c>
      <c r="G1" s="461"/>
      <c r="H1" s="461"/>
      <c r="I1" s="461"/>
      <c r="J1" s="462"/>
      <c r="K1" s="219"/>
      <c r="M1" s="457" t="s">
        <v>479</v>
      </c>
      <c r="N1" s="458"/>
      <c r="O1" s="458"/>
      <c r="P1" s="458"/>
      <c r="Q1" s="458"/>
      <c r="R1" s="459"/>
    </row>
    <row r="2" spans="1:27" ht="16.5" customHeight="1" thickTop="1" thickBot="1" x14ac:dyDescent="0.4">
      <c r="A2" s="467" t="s">
        <v>455</v>
      </c>
      <c r="B2" s="468" t="s">
        <v>553</v>
      </c>
      <c r="C2" s="470" t="s">
        <v>7</v>
      </c>
      <c r="D2" s="480" t="s">
        <v>554</v>
      </c>
      <c r="F2" s="482" t="s">
        <v>2</v>
      </c>
      <c r="G2" s="484" t="s">
        <v>99</v>
      </c>
      <c r="H2" s="484" t="s">
        <v>250</v>
      </c>
      <c r="I2" s="484" t="s">
        <v>249</v>
      </c>
      <c r="J2" s="487" t="s">
        <v>21</v>
      </c>
      <c r="K2" s="116"/>
      <c r="M2" s="489" t="s">
        <v>2</v>
      </c>
      <c r="N2" s="471" t="s">
        <v>99</v>
      </c>
      <c r="O2" s="478" t="s">
        <v>250</v>
      </c>
      <c r="P2" s="473" t="s">
        <v>249</v>
      </c>
      <c r="Q2" s="473" t="s">
        <v>21</v>
      </c>
      <c r="R2" s="491" t="s">
        <v>527</v>
      </c>
      <c r="T2" s="466" t="s">
        <v>528</v>
      </c>
      <c r="U2" s="466"/>
      <c r="V2" s="466"/>
      <c r="Z2" s="425" t="s">
        <v>529</v>
      </c>
      <c r="AA2" s="425"/>
    </row>
    <row r="3" spans="1:27" ht="29.5" thickBot="1" x14ac:dyDescent="0.4">
      <c r="A3" s="437"/>
      <c r="B3" s="469"/>
      <c r="C3" s="438"/>
      <c r="D3" s="481"/>
      <c r="F3" s="483"/>
      <c r="G3" s="485"/>
      <c r="H3" s="485"/>
      <c r="I3" s="485"/>
      <c r="J3" s="488"/>
      <c r="K3" s="115" t="s">
        <v>456</v>
      </c>
      <c r="M3" s="490"/>
      <c r="N3" s="472"/>
      <c r="O3" s="479"/>
      <c r="P3" s="474"/>
      <c r="Q3" s="474"/>
      <c r="R3" s="472"/>
      <c r="T3" s="165" t="s">
        <v>2</v>
      </c>
      <c r="U3" s="165" t="s">
        <v>530</v>
      </c>
      <c r="V3" s="165" t="s">
        <v>531</v>
      </c>
      <c r="W3" s="166" t="s">
        <v>532</v>
      </c>
      <c r="X3" s="167"/>
      <c r="Z3" s="168" t="s">
        <v>530</v>
      </c>
      <c r="AA3" s="200" t="s">
        <v>533</v>
      </c>
    </row>
    <row r="4" spans="1:27" x14ac:dyDescent="0.35">
      <c r="A4" s="486" t="s">
        <v>432</v>
      </c>
      <c r="B4" s="140" t="s">
        <v>482</v>
      </c>
      <c r="C4" s="140" t="str">
        <f>'IF2021'!N4</f>
        <v>IT IFR-C1</v>
      </c>
      <c r="D4" s="207" t="str">
        <f>'IF2021'!H4</f>
        <v>IT IFR R1</v>
      </c>
      <c r="F4" s="223" t="str">
        <f>'IF2020'!J4</f>
        <v>Very High</v>
      </c>
      <c r="G4" s="143" t="s">
        <v>123</v>
      </c>
      <c r="H4" s="143" t="s">
        <v>128</v>
      </c>
      <c r="I4" s="143" t="s">
        <v>128</v>
      </c>
      <c r="J4" s="207" t="s">
        <v>128</v>
      </c>
      <c r="K4" s="220" t="s">
        <v>457</v>
      </c>
      <c r="M4" s="138" t="str">
        <f>'IF2021'!L4</f>
        <v>Very High</v>
      </c>
      <c r="N4" s="146" t="str">
        <f>'IF2021'!X4</f>
        <v>High</v>
      </c>
      <c r="O4" s="162" t="str">
        <f>'IF2021'!R4</f>
        <v>Adequate</v>
      </c>
      <c r="P4" s="144" t="s">
        <v>127</v>
      </c>
      <c r="Q4" s="144" t="str">
        <f>'IF2021'!T4</f>
        <v>Adequate</v>
      </c>
      <c r="R4" s="146" t="str">
        <f>'IF2021'!Z4</f>
        <v>Pass</v>
      </c>
      <c r="T4" s="167" t="str">
        <f t="shared" ref="T4:T19" si="0">M4</f>
        <v>Very High</v>
      </c>
      <c r="U4" s="161" t="str">
        <f t="shared" ref="U4:U19" si="1">Q4&amp;"-"&amp;T4</f>
        <v>Adequate-Very High</v>
      </c>
      <c r="V4" s="161" t="str">
        <f t="shared" ref="V4:V19" si="2">VLOOKUP(U4,Z$3:AA$14,2,FALSE)</f>
        <v>High</v>
      </c>
      <c r="W4" s="161" t="b">
        <f t="shared" ref="W4:W19" si="3">(N4=V4)</f>
        <v>1</v>
      </c>
      <c r="Z4" s="202" t="s">
        <v>534</v>
      </c>
      <c r="AA4" s="203" t="s">
        <v>126</v>
      </c>
    </row>
    <row r="5" spans="1:27" x14ac:dyDescent="0.35">
      <c r="A5" s="475"/>
      <c r="B5" s="141" t="s">
        <v>481</v>
      </c>
      <c r="C5" s="141" t="str">
        <f>'IF2021'!N5</f>
        <v>IT IFR-C2</v>
      </c>
      <c r="D5" s="146" t="str">
        <f>'IF2021'!H5</f>
        <v>IT IFR R1</v>
      </c>
      <c r="F5" s="138" t="str">
        <f>'IF2020'!J5</f>
        <v>Very High</v>
      </c>
      <c r="G5" s="144" t="s">
        <v>123</v>
      </c>
      <c r="H5" s="144" t="s">
        <v>127</v>
      </c>
      <c r="I5" s="144" t="s">
        <v>127</v>
      </c>
      <c r="J5" s="146" t="s">
        <v>127</v>
      </c>
      <c r="K5" s="206" t="s">
        <v>457</v>
      </c>
      <c r="L5" s="129"/>
      <c r="M5" s="138" t="str">
        <f>'IF2021'!L5</f>
        <v>Very High</v>
      </c>
      <c r="N5" s="146" t="str">
        <f>'IF2021'!X5</f>
        <v>High</v>
      </c>
      <c r="O5" s="162" t="str">
        <f>'IF2021'!R5</f>
        <v>Adequate</v>
      </c>
      <c r="P5" s="144" t="s">
        <v>127</v>
      </c>
      <c r="Q5" s="144" t="str">
        <f>'IF2021'!T5</f>
        <v>Adequate</v>
      </c>
      <c r="R5" s="146" t="str">
        <f>'IF2021'!Z5</f>
        <v>Pass</v>
      </c>
      <c r="T5" s="167" t="str">
        <f t="shared" si="0"/>
        <v>Very High</v>
      </c>
      <c r="U5" s="161" t="str">
        <f t="shared" si="1"/>
        <v>Adequate-Very High</v>
      </c>
      <c r="V5" s="161" t="str">
        <f t="shared" si="2"/>
        <v>High</v>
      </c>
      <c r="W5" s="161" t="b">
        <f t="shared" si="3"/>
        <v>1</v>
      </c>
      <c r="Z5" s="202" t="s">
        <v>535</v>
      </c>
      <c r="AA5" s="203" t="s">
        <v>264</v>
      </c>
    </row>
    <row r="6" spans="1:27" x14ac:dyDescent="0.35">
      <c r="A6" s="475"/>
      <c r="B6" s="141" t="s">
        <v>480</v>
      </c>
      <c r="C6" s="141" t="str">
        <f>'IF2021'!N6</f>
        <v>IT IFR-C3</v>
      </c>
      <c r="D6" s="146" t="str">
        <f>'IF2021'!H6</f>
        <v>IT IFR R1</v>
      </c>
      <c r="F6" s="138" t="str">
        <f>'IF2020'!J6</f>
        <v>Very High</v>
      </c>
      <c r="G6" s="144" t="s">
        <v>123</v>
      </c>
      <c r="H6" s="144" t="s">
        <v>128</v>
      </c>
      <c r="I6" s="144" t="s">
        <v>128</v>
      </c>
      <c r="J6" s="146" t="s">
        <v>128</v>
      </c>
      <c r="K6" s="206" t="s">
        <v>457</v>
      </c>
      <c r="M6" s="138" t="str">
        <f>'IF2021'!L6</f>
        <v>Very High</v>
      </c>
      <c r="N6" s="146" t="str">
        <f>'IF2021'!X6</f>
        <v>High</v>
      </c>
      <c r="O6" s="162" t="str">
        <f>'IF2021'!R6</f>
        <v>Adequate</v>
      </c>
      <c r="P6" s="144" t="s">
        <v>127</v>
      </c>
      <c r="Q6" s="144" t="str">
        <f>'IF2021'!T6</f>
        <v>Adequate</v>
      </c>
      <c r="R6" s="146" t="str">
        <f>'IF2021'!Z6</f>
        <v>Pass</v>
      </c>
      <c r="T6" s="167" t="str">
        <f t="shared" si="0"/>
        <v>Very High</v>
      </c>
      <c r="U6" s="161" t="str">
        <f t="shared" si="1"/>
        <v>Adequate-Very High</v>
      </c>
      <c r="V6" s="161" t="str">
        <f t="shared" si="2"/>
        <v>High</v>
      </c>
      <c r="W6" s="161" t="b">
        <f t="shared" si="3"/>
        <v>1</v>
      </c>
      <c r="Z6" s="202" t="s">
        <v>536</v>
      </c>
      <c r="AA6" s="203" t="s">
        <v>470</v>
      </c>
    </row>
    <row r="7" spans="1:27" ht="29" x14ac:dyDescent="0.35">
      <c r="A7" s="194" t="s">
        <v>442</v>
      </c>
      <c r="B7" s="141" t="s">
        <v>404</v>
      </c>
      <c r="C7" s="141" t="str">
        <f>'IF2021'!N9</f>
        <v>IT IFR-C10</v>
      </c>
      <c r="D7" s="146" t="str">
        <f>'IF2021'!H9</f>
        <v>IT IFR R5</v>
      </c>
      <c r="F7" s="138" t="str">
        <f>'IF2020'!J13</f>
        <v>Very High</v>
      </c>
      <c r="G7" s="144" t="s">
        <v>123</v>
      </c>
      <c r="H7" s="144" t="s">
        <v>128</v>
      </c>
      <c r="I7" s="144" t="s">
        <v>128</v>
      </c>
      <c r="J7" s="146" t="s">
        <v>128</v>
      </c>
      <c r="K7" s="206" t="s">
        <v>458</v>
      </c>
      <c r="M7" s="138" t="str">
        <f>'IF2021'!L9</f>
        <v>Very High</v>
      </c>
      <c r="N7" s="146" t="str">
        <f>'IF2021'!X9</f>
        <v>Very High</v>
      </c>
      <c r="O7" s="162" t="str">
        <f>'IF2021'!R9</f>
        <v>Weak</v>
      </c>
      <c r="P7" s="144" t="str">
        <f>'IF2021'!S9</f>
        <v>Weak</v>
      </c>
      <c r="Q7" s="144" t="str">
        <f>'IF2021'!T9</f>
        <v>Weak</v>
      </c>
      <c r="R7" s="146" t="str">
        <f>'IF2021'!Z9</f>
        <v>Fail</v>
      </c>
      <c r="T7" s="167" t="str">
        <f t="shared" si="0"/>
        <v>Very High</v>
      </c>
      <c r="U7" s="161" t="str">
        <f t="shared" si="1"/>
        <v>Weak-Very High</v>
      </c>
      <c r="V7" s="161" t="str">
        <f t="shared" si="2"/>
        <v>Very High</v>
      </c>
      <c r="W7" s="161" t="b">
        <f t="shared" si="3"/>
        <v>1</v>
      </c>
      <c r="Z7" s="202" t="s">
        <v>537</v>
      </c>
      <c r="AA7" s="203" t="s">
        <v>469</v>
      </c>
    </row>
    <row r="8" spans="1:27" ht="29" x14ac:dyDescent="0.35">
      <c r="A8" s="194" t="s">
        <v>443</v>
      </c>
      <c r="B8" s="141" t="s">
        <v>486</v>
      </c>
      <c r="C8" s="141" t="str">
        <f>'IF2021'!N10</f>
        <v>IT IFR-C11</v>
      </c>
      <c r="D8" s="146" t="str">
        <f>'IF2021'!H10</f>
        <v>IT IFR R6</v>
      </c>
      <c r="F8" s="138" t="str">
        <f>'IF2020'!J14</f>
        <v>Very High</v>
      </c>
      <c r="G8" s="144" t="s">
        <v>123</v>
      </c>
      <c r="H8" s="144" t="s">
        <v>128</v>
      </c>
      <c r="I8" s="144" t="s">
        <v>128</v>
      </c>
      <c r="J8" s="146" t="s">
        <v>128</v>
      </c>
      <c r="K8" s="206" t="s">
        <v>458</v>
      </c>
      <c r="M8" s="138" t="str">
        <f>'IF2021'!L10</f>
        <v>Very High</v>
      </c>
      <c r="N8" s="146" t="str">
        <f>'IF2021'!X10</f>
        <v>Very High</v>
      </c>
      <c r="O8" s="162" t="str">
        <f>'IF2021'!R10</f>
        <v>Weak</v>
      </c>
      <c r="P8" s="144" t="str">
        <f>'IF2021'!S10</f>
        <v>Weak</v>
      </c>
      <c r="Q8" s="144" t="str">
        <f>'IF2021'!T10</f>
        <v>Weak</v>
      </c>
      <c r="R8" s="146" t="str">
        <f>'IF2021'!Z10</f>
        <v>Fail</v>
      </c>
      <c r="T8" s="167" t="str">
        <f t="shared" si="0"/>
        <v>Very High</v>
      </c>
      <c r="U8" s="161" t="str">
        <f t="shared" si="1"/>
        <v>Weak-Very High</v>
      </c>
      <c r="V8" s="161" t="str">
        <f t="shared" si="2"/>
        <v>Very High</v>
      </c>
      <c r="W8" s="161" t="b">
        <f t="shared" si="3"/>
        <v>1</v>
      </c>
      <c r="Z8" s="202" t="s">
        <v>538</v>
      </c>
      <c r="AA8" s="203" t="s">
        <v>126</v>
      </c>
    </row>
    <row r="9" spans="1:27" ht="29" x14ac:dyDescent="0.35">
      <c r="A9" s="475" t="s">
        <v>444</v>
      </c>
      <c r="B9" s="141" t="s">
        <v>487</v>
      </c>
      <c r="C9" s="141" t="str">
        <f>'IF2021'!N11</f>
        <v>IT IFR-C12</v>
      </c>
      <c r="D9" s="146" t="str">
        <f>'IF2021'!H11</f>
        <v>IT IFR R7</v>
      </c>
      <c r="F9" s="138" t="str">
        <f>'IF2020'!J15</f>
        <v>Moderate</v>
      </c>
      <c r="G9" s="144" t="s">
        <v>126</v>
      </c>
      <c r="H9" s="144" t="s">
        <v>127</v>
      </c>
      <c r="I9" s="144" t="s">
        <v>127</v>
      </c>
      <c r="J9" s="146" t="s">
        <v>127</v>
      </c>
      <c r="K9" s="206" t="s">
        <v>458</v>
      </c>
      <c r="M9" s="138" t="str">
        <f>'IF2021'!L11</f>
        <v>Moderate</v>
      </c>
      <c r="N9" s="146" t="str">
        <f>'IF2021'!X11</f>
        <v>Low</v>
      </c>
      <c r="O9" s="162" t="str">
        <f>'IF2021'!R11</f>
        <v>Adequate</v>
      </c>
      <c r="P9" s="144" t="str">
        <f>'IF2021'!S11</f>
        <v>Adequate</v>
      </c>
      <c r="Q9" s="144" t="str">
        <f>'IF2021'!T11</f>
        <v>Adequate</v>
      </c>
      <c r="R9" s="146" t="str">
        <f>'IF2021'!Z11</f>
        <v>Pass</v>
      </c>
      <c r="T9" s="167" t="str">
        <f t="shared" si="0"/>
        <v>Moderate</v>
      </c>
      <c r="U9" s="161" t="str">
        <f t="shared" si="1"/>
        <v>Adequate-Moderate</v>
      </c>
      <c r="V9" s="161" t="str">
        <f t="shared" si="2"/>
        <v>Low</v>
      </c>
      <c r="W9" s="161" t="b">
        <f t="shared" si="3"/>
        <v>1</v>
      </c>
      <c r="Z9" s="202" t="s">
        <v>539</v>
      </c>
      <c r="AA9" s="203" t="s">
        <v>126</v>
      </c>
    </row>
    <row r="10" spans="1:27" x14ac:dyDescent="0.35">
      <c r="A10" s="475"/>
      <c r="B10" s="141" t="s">
        <v>488</v>
      </c>
      <c r="C10" s="141" t="str">
        <f>'IF2021'!N12</f>
        <v>IT IFR-C13</v>
      </c>
      <c r="D10" s="146" t="str">
        <f>'IF2021'!H12</f>
        <v>IT IFR R7</v>
      </c>
      <c r="F10" s="138" t="str">
        <f>'IF2020'!J16</f>
        <v>Moderate</v>
      </c>
      <c r="G10" s="144" t="s">
        <v>126</v>
      </c>
      <c r="H10" s="144" t="s">
        <v>121</v>
      </c>
      <c r="I10" s="144" t="s">
        <v>121</v>
      </c>
      <c r="J10" s="146" t="s">
        <v>121</v>
      </c>
      <c r="K10" s="206" t="s">
        <v>457</v>
      </c>
      <c r="M10" s="138" t="str">
        <f>'IF2021'!L12</f>
        <v>Moderate</v>
      </c>
      <c r="N10" s="146" t="str">
        <f>'IF2021'!X12</f>
        <v>Low</v>
      </c>
      <c r="O10" s="162" t="str">
        <f>'IF2021'!R12</f>
        <v>Strong</v>
      </c>
      <c r="P10" s="144" t="str">
        <f>'IF2021'!S12</f>
        <v>Strong</v>
      </c>
      <c r="Q10" s="144" t="str">
        <f>'IF2021'!T12</f>
        <v>Strong</v>
      </c>
      <c r="R10" s="146" t="str">
        <f>'IF2021'!Z12</f>
        <v>Pass</v>
      </c>
      <c r="T10" s="167" t="str">
        <f t="shared" si="0"/>
        <v>Moderate</v>
      </c>
      <c r="U10" s="161" t="str">
        <f t="shared" si="1"/>
        <v>Strong-Moderate</v>
      </c>
      <c r="V10" s="161" t="str">
        <f t="shared" si="2"/>
        <v>Low</v>
      </c>
      <c r="W10" s="161" t="b">
        <f t="shared" si="3"/>
        <v>1</v>
      </c>
      <c r="Z10" s="202" t="s">
        <v>540</v>
      </c>
      <c r="AA10" s="203" t="s">
        <v>264</v>
      </c>
    </row>
    <row r="11" spans="1:27" ht="29" x14ac:dyDescent="0.35">
      <c r="A11" s="194" t="s">
        <v>445</v>
      </c>
      <c r="B11" s="141" t="s">
        <v>489</v>
      </c>
      <c r="C11" s="141" t="str">
        <f>'IF2021'!N7</f>
        <v>IT IFR-C14</v>
      </c>
      <c r="D11" s="146" t="str">
        <f>'IF2021'!H7</f>
        <v>IT IFR R8</v>
      </c>
      <c r="F11" s="138" t="str">
        <f>'IF2020'!J17</f>
        <v>High</v>
      </c>
      <c r="G11" s="144" t="s">
        <v>125</v>
      </c>
      <c r="H11" s="144" t="s">
        <v>121</v>
      </c>
      <c r="I11" s="144" t="s">
        <v>121</v>
      </c>
      <c r="J11" s="146" t="s">
        <v>121</v>
      </c>
      <c r="K11" s="206" t="s">
        <v>457</v>
      </c>
      <c r="M11" s="138" t="str">
        <f>'IF2021'!L7</f>
        <v>Low</v>
      </c>
      <c r="N11" s="146" t="str">
        <f>'IF2021'!X7</f>
        <v>Low</v>
      </c>
      <c r="O11" s="162" t="str">
        <f>'IF2021'!R7</f>
        <v>Strong</v>
      </c>
      <c r="P11" s="144" t="str">
        <f>'IF2021'!S7</f>
        <v>Strong</v>
      </c>
      <c r="Q11" s="144" t="str">
        <f>'IF2021'!T7</f>
        <v>Strong</v>
      </c>
      <c r="R11" s="146" t="str">
        <f>'IF2021'!Z7</f>
        <v>Pass</v>
      </c>
      <c r="T11" s="167" t="str">
        <f t="shared" si="0"/>
        <v>Low</v>
      </c>
      <c r="U11" s="161" t="str">
        <f t="shared" si="1"/>
        <v>Strong-Low</v>
      </c>
      <c r="V11" s="161" t="str">
        <f t="shared" si="2"/>
        <v>Low</v>
      </c>
      <c r="W11" s="161" t="b">
        <f t="shared" si="3"/>
        <v>1</v>
      </c>
      <c r="Z11" s="202" t="s">
        <v>541</v>
      </c>
      <c r="AA11" s="203" t="s">
        <v>470</v>
      </c>
    </row>
    <row r="12" spans="1:27" x14ac:dyDescent="0.35">
      <c r="A12" s="137" t="s">
        <v>446</v>
      </c>
      <c r="B12" s="141" t="s">
        <v>490</v>
      </c>
      <c r="C12" s="141" t="str">
        <f>'IF2021'!N8</f>
        <v>IT IFR-C15</v>
      </c>
      <c r="D12" s="146" t="str">
        <f>'IF2021'!H8</f>
        <v>IT IFR R9</v>
      </c>
      <c r="F12" s="138" t="str">
        <f>'IF2020'!J18</f>
        <v>High</v>
      </c>
      <c r="G12" s="144" t="s">
        <v>124</v>
      </c>
      <c r="H12" s="144" t="s">
        <v>128</v>
      </c>
      <c r="I12" s="144" t="s">
        <v>128</v>
      </c>
      <c r="J12" s="146" t="s">
        <v>128</v>
      </c>
      <c r="K12" s="206" t="s">
        <v>457</v>
      </c>
      <c r="M12" s="138" t="str">
        <f>'IF2021'!L8</f>
        <v>High</v>
      </c>
      <c r="N12" s="146" t="str">
        <f>'IF2021'!X8</f>
        <v>Low</v>
      </c>
      <c r="O12" s="162" t="str">
        <f>'IF2021'!R8</f>
        <v>Strong</v>
      </c>
      <c r="P12" s="144" t="str">
        <f>'IF2021'!S8</f>
        <v>Strong</v>
      </c>
      <c r="Q12" s="144" t="str">
        <f>'IF2021'!T8</f>
        <v>Strong</v>
      </c>
      <c r="R12" s="146" t="str">
        <f>'IF2021'!Z8</f>
        <v>Pass</v>
      </c>
      <c r="T12" s="167" t="str">
        <f t="shared" si="0"/>
        <v>High</v>
      </c>
      <c r="U12" s="161" t="str">
        <f t="shared" si="1"/>
        <v>Strong-High</v>
      </c>
      <c r="V12" s="161" t="str">
        <f t="shared" si="2"/>
        <v>Low</v>
      </c>
      <c r="W12" s="161" t="b">
        <f t="shared" si="3"/>
        <v>1</v>
      </c>
      <c r="Z12" s="202" t="s">
        <v>542</v>
      </c>
      <c r="AA12" s="203" t="s">
        <v>126</v>
      </c>
    </row>
    <row r="13" spans="1:27" ht="29" x14ac:dyDescent="0.35">
      <c r="A13" s="137" t="s">
        <v>433</v>
      </c>
      <c r="B13" s="141" t="s">
        <v>491</v>
      </c>
      <c r="C13" s="141" t="str">
        <f>'IF2021'!N13</f>
        <v>IT IFR-C16</v>
      </c>
      <c r="D13" s="146" t="str">
        <f>'IF2021'!H13</f>
        <v>IT IFR R10</v>
      </c>
      <c r="F13" s="138" t="str">
        <f>'IF2020'!J19</f>
        <v>High</v>
      </c>
      <c r="G13" s="144" t="s">
        <v>125</v>
      </c>
      <c r="H13" s="144" t="s">
        <v>121</v>
      </c>
      <c r="I13" s="144" t="s">
        <v>121</v>
      </c>
      <c r="J13" s="146" t="s">
        <v>121</v>
      </c>
      <c r="K13" s="206" t="s">
        <v>457</v>
      </c>
      <c r="M13" s="138" t="str">
        <f>'IF2021'!L13</f>
        <v>Low</v>
      </c>
      <c r="N13" s="146" t="str">
        <f>'IF2021'!X13</f>
        <v>Low</v>
      </c>
      <c r="O13" s="162" t="str">
        <f>'IF2021'!R13</f>
        <v>Strong</v>
      </c>
      <c r="P13" s="144" t="str">
        <f>'IF2021'!S13</f>
        <v>Strong</v>
      </c>
      <c r="Q13" s="144" t="str">
        <f>'IF2021'!T13</f>
        <v>Strong</v>
      </c>
      <c r="R13" s="146" t="str">
        <f>'IF2021'!Z13</f>
        <v>Pass</v>
      </c>
      <c r="T13" s="167" t="str">
        <f t="shared" si="0"/>
        <v>Low</v>
      </c>
      <c r="U13" s="161" t="str">
        <f t="shared" si="1"/>
        <v>Strong-Low</v>
      </c>
      <c r="V13" s="161" t="str">
        <f t="shared" si="2"/>
        <v>Low</v>
      </c>
      <c r="W13" s="161" t="b">
        <f t="shared" si="3"/>
        <v>1</v>
      </c>
      <c r="Z13" s="202" t="s">
        <v>543</v>
      </c>
      <c r="AA13" s="203" t="s">
        <v>126</v>
      </c>
    </row>
    <row r="14" spans="1:27" ht="29" x14ac:dyDescent="0.35">
      <c r="A14" s="475" t="s">
        <v>434</v>
      </c>
      <c r="B14" s="141" t="s">
        <v>492</v>
      </c>
      <c r="C14" s="141" t="str">
        <f>'IF2021'!N14</f>
        <v>IT IFR-C17</v>
      </c>
      <c r="D14" s="146" t="str">
        <f>'IF2021'!H14</f>
        <v>IT IFR R11</v>
      </c>
      <c r="F14" s="138" t="str">
        <f>'IF2020'!J20</f>
        <v>High</v>
      </c>
      <c r="G14" s="144" t="s">
        <v>125</v>
      </c>
      <c r="H14" s="144" t="s">
        <v>127</v>
      </c>
      <c r="I14" s="144" t="s">
        <v>127</v>
      </c>
      <c r="J14" s="146" t="s">
        <v>127</v>
      </c>
      <c r="K14" s="206" t="s">
        <v>457</v>
      </c>
      <c r="M14" s="138" t="str">
        <f>'IF2021'!L14</f>
        <v>High</v>
      </c>
      <c r="N14" s="146" t="str">
        <f>'IF2021'!X14</f>
        <v>Moderate</v>
      </c>
      <c r="O14" s="162" t="str">
        <f>'IF2021'!R14</f>
        <v>Adequate</v>
      </c>
      <c r="P14" s="144" t="str">
        <f>'IF2021'!S14</f>
        <v>Adequate</v>
      </c>
      <c r="Q14" s="144" t="str">
        <f>'IF2021'!T14</f>
        <v>Adequate</v>
      </c>
      <c r="R14" s="146" t="str">
        <f>'IF2021'!Z14</f>
        <v>Pass</v>
      </c>
      <c r="T14" s="167" t="str">
        <f t="shared" si="0"/>
        <v>High</v>
      </c>
      <c r="U14" s="161" t="str">
        <f t="shared" si="1"/>
        <v>Adequate-High</v>
      </c>
      <c r="V14" s="161" t="str">
        <f t="shared" si="2"/>
        <v>Moderate</v>
      </c>
      <c r="W14" s="161" t="b">
        <f t="shared" si="3"/>
        <v>1</v>
      </c>
      <c r="Z14" s="202" t="s">
        <v>544</v>
      </c>
      <c r="AA14" s="203" t="s">
        <v>126</v>
      </c>
    </row>
    <row r="15" spans="1:27" ht="29.5" thickBot="1" x14ac:dyDescent="0.4">
      <c r="A15" s="475"/>
      <c r="B15" s="141" t="s">
        <v>493</v>
      </c>
      <c r="C15" s="141" t="str">
        <f>'IF2021'!N15</f>
        <v>IT IFR-C18</v>
      </c>
      <c r="D15" s="146" t="str">
        <f>'IF2021'!H15</f>
        <v>IT IFR R11</v>
      </c>
      <c r="F15" s="138" t="str">
        <f>'IF2020'!J21</f>
        <v>High</v>
      </c>
      <c r="G15" s="144" t="s">
        <v>125</v>
      </c>
      <c r="H15" s="144" t="s">
        <v>127</v>
      </c>
      <c r="I15" s="144" t="s">
        <v>127</v>
      </c>
      <c r="J15" s="146" t="s">
        <v>127</v>
      </c>
      <c r="K15" s="206" t="s">
        <v>458</v>
      </c>
      <c r="M15" s="138" t="str">
        <f>'IF2021'!L15</f>
        <v>High</v>
      </c>
      <c r="N15" s="146" t="str">
        <f>'IF2021'!X15</f>
        <v>Moderate</v>
      </c>
      <c r="O15" s="162" t="str">
        <f>'IF2021'!R15</f>
        <v>Adequate</v>
      </c>
      <c r="P15" s="144" t="str">
        <f>'IF2021'!S15</f>
        <v>Adequate</v>
      </c>
      <c r="Q15" s="144" t="str">
        <f>'IF2021'!T15</f>
        <v>Adequate</v>
      </c>
      <c r="R15" s="146" t="str">
        <f>'IF2021'!Z15</f>
        <v>Pass</v>
      </c>
      <c r="T15" s="167" t="str">
        <f t="shared" si="0"/>
        <v>High</v>
      </c>
      <c r="U15" s="161" t="str">
        <f t="shared" si="1"/>
        <v>Adequate-High</v>
      </c>
      <c r="V15" s="161" t="str">
        <f t="shared" si="2"/>
        <v>Moderate</v>
      </c>
      <c r="W15" s="161" t="b">
        <f t="shared" si="3"/>
        <v>1</v>
      </c>
      <c r="Z15" s="204" t="s">
        <v>545</v>
      </c>
      <c r="AA15" s="205" t="s">
        <v>264</v>
      </c>
    </row>
    <row r="16" spans="1:27" x14ac:dyDescent="0.35">
      <c r="A16" s="475"/>
      <c r="B16" s="141" t="s">
        <v>494</v>
      </c>
      <c r="C16" s="141" t="str">
        <f>'IF2021'!N16</f>
        <v>IT IFR-C19</v>
      </c>
      <c r="D16" s="146" t="str">
        <f>'IF2021'!H16</f>
        <v>IT IFR R11</v>
      </c>
      <c r="F16" s="138" t="str">
        <f>'IF2020'!J22</f>
        <v>High</v>
      </c>
      <c r="G16" s="144" t="s">
        <v>125</v>
      </c>
      <c r="H16" s="144" t="s">
        <v>127</v>
      </c>
      <c r="I16" s="144" t="s">
        <v>127</v>
      </c>
      <c r="J16" s="146" t="s">
        <v>127</v>
      </c>
      <c r="K16" s="206" t="s">
        <v>457</v>
      </c>
      <c r="M16" s="138" t="str">
        <f>'IF2021'!L16</f>
        <v>High</v>
      </c>
      <c r="N16" s="146" t="str">
        <f>'IF2021'!X16</f>
        <v>Moderate</v>
      </c>
      <c r="O16" s="162" t="str">
        <f>'IF2021'!R16</f>
        <v>Adequate</v>
      </c>
      <c r="P16" s="144" t="str">
        <f>'IF2021'!S16</f>
        <v>Adequate</v>
      </c>
      <c r="Q16" s="144" t="str">
        <f>'IF2021'!T16</f>
        <v>Adequate</v>
      </c>
      <c r="R16" s="146" t="str">
        <f>'IF2021'!Z16</f>
        <v>Pass</v>
      </c>
      <c r="T16" s="167" t="str">
        <f t="shared" si="0"/>
        <v>High</v>
      </c>
      <c r="U16" s="161" t="str">
        <f t="shared" si="1"/>
        <v>Adequate-High</v>
      </c>
      <c r="V16" s="161" t="str">
        <f t="shared" si="2"/>
        <v>Moderate</v>
      </c>
      <c r="W16" s="161" t="b">
        <f t="shared" si="3"/>
        <v>1</v>
      </c>
    </row>
    <row r="17" spans="1:23" ht="29" x14ac:dyDescent="0.35">
      <c r="A17" s="137" t="s">
        <v>436</v>
      </c>
      <c r="B17" s="141" t="s">
        <v>498</v>
      </c>
      <c r="C17" s="141" t="str">
        <f>'IF2021'!N17</f>
        <v>IT IFR-C21</v>
      </c>
      <c r="D17" s="146" t="str">
        <f>'IF2021'!H17</f>
        <v>IT IFR R13</v>
      </c>
      <c r="F17" s="138" t="str">
        <f>'IF2020'!J24</f>
        <v>High</v>
      </c>
      <c r="G17" s="144" t="s">
        <v>125</v>
      </c>
      <c r="H17" s="144" t="s">
        <v>121</v>
      </c>
      <c r="I17" s="144" t="s">
        <v>121</v>
      </c>
      <c r="J17" s="146" t="s">
        <v>121</v>
      </c>
      <c r="K17" s="206" t="s">
        <v>457</v>
      </c>
      <c r="M17" s="138" t="str">
        <f>'IF2021'!L17</f>
        <v>Moderate</v>
      </c>
      <c r="N17" s="146" t="str">
        <f>'IF2021'!X17</f>
        <v>Low</v>
      </c>
      <c r="O17" s="162" t="str">
        <f>'IF2021'!R17</f>
        <v>Strong</v>
      </c>
      <c r="P17" s="144" t="str">
        <f>'IF2021'!S17</f>
        <v>Strong</v>
      </c>
      <c r="Q17" s="144" t="str">
        <f>'IF2021'!T17</f>
        <v>Strong</v>
      </c>
      <c r="R17" s="146" t="str">
        <f>'IF2021'!Z17</f>
        <v>Pass</v>
      </c>
      <c r="T17" s="167" t="str">
        <f t="shared" si="0"/>
        <v>Moderate</v>
      </c>
      <c r="U17" s="161" t="str">
        <f t="shared" si="1"/>
        <v>Strong-Moderate</v>
      </c>
      <c r="V17" s="161" t="str">
        <f t="shared" si="2"/>
        <v>Low</v>
      </c>
      <c r="W17" s="161" t="b">
        <f t="shared" si="3"/>
        <v>1</v>
      </c>
    </row>
    <row r="18" spans="1:23" ht="29" x14ac:dyDescent="0.35">
      <c r="A18" s="137" t="s">
        <v>437</v>
      </c>
      <c r="B18" s="141" t="s">
        <v>499</v>
      </c>
      <c r="C18" s="141" t="str">
        <f>'IF2021'!N18</f>
        <v>IT IFR-C22</v>
      </c>
      <c r="D18" s="146" t="str">
        <f>'IF2021'!H18</f>
        <v>IT IFR R14</v>
      </c>
      <c r="F18" s="138" t="str">
        <f>'IF2020'!J25</f>
        <v>High</v>
      </c>
      <c r="G18" s="144" t="s">
        <v>125</v>
      </c>
      <c r="H18" s="144" t="s">
        <v>121</v>
      </c>
      <c r="I18" s="144" t="s">
        <v>121</v>
      </c>
      <c r="J18" s="146" t="s">
        <v>121</v>
      </c>
      <c r="K18" s="206" t="s">
        <v>457</v>
      </c>
      <c r="M18" s="138" t="str">
        <f>'IF2021'!L18</f>
        <v>Low</v>
      </c>
      <c r="N18" s="146" t="str">
        <f>'IF2021'!X18</f>
        <v>Low</v>
      </c>
      <c r="O18" s="162" t="str">
        <f>'IF2021'!R18</f>
        <v>Strong</v>
      </c>
      <c r="P18" s="144" t="str">
        <f>'IF2021'!S18</f>
        <v>Strong</v>
      </c>
      <c r="Q18" s="144" t="str">
        <f>'IF2021'!T18</f>
        <v>Strong</v>
      </c>
      <c r="R18" s="146" t="str">
        <f>'IF2021'!Z18</f>
        <v>Pass</v>
      </c>
      <c r="T18" s="167" t="str">
        <f t="shared" si="0"/>
        <v>Low</v>
      </c>
      <c r="U18" s="161" t="str">
        <f t="shared" si="1"/>
        <v>Strong-Low</v>
      </c>
      <c r="V18" s="161" t="str">
        <f t="shared" si="2"/>
        <v>Low</v>
      </c>
      <c r="W18" s="161" t="b">
        <f t="shared" si="3"/>
        <v>1</v>
      </c>
    </row>
    <row r="19" spans="1:23" ht="15" thickBot="1" x14ac:dyDescent="0.4">
      <c r="A19" s="139" t="s">
        <v>438</v>
      </c>
      <c r="B19" s="142" t="s">
        <v>500</v>
      </c>
      <c r="C19" s="142" t="str">
        <f>'IF2021'!N19</f>
        <v>IT IFR-C23</v>
      </c>
      <c r="D19" s="148" t="str">
        <f>'IF2021'!H19</f>
        <v>IT IFR R15</v>
      </c>
      <c r="F19" s="147" t="str">
        <f>'IF2020'!J26</f>
        <v>High</v>
      </c>
      <c r="G19" s="145" t="s">
        <v>125</v>
      </c>
      <c r="H19" s="145" t="s">
        <v>121</v>
      </c>
      <c r="I19" s="145" t="s">
        <v>121</v>
      </c>
      <c r="J19" s="148" t="s">
        <v>121</v>
      </c>
      <c r="K19" s="221" t="s">
        <v>457</v>
      </c>
      <c r="M19" s="147" t="str">
        <f>'IF2021'!L19</f>
        <v>High</v>
      </c>
      <c r="N19" s="148" t="str">
        <f>'IF2021'!X19</f>
        <v>Low</v>
      </c>
      <c r="O19" s="163" t="str">
        <f>'IF2021'!R19</f>
        <v>Strong</v>
      </c>
      <c r="P19" s="164" t="str">
        <f>'IF2021'!S19</f>
        <v>Strong</v>
      </c>
      <c r="Q19" s="164" t="str">
        <f>'IF2021'!T19</f>
        <v>Strong</v>
      </c>
      <c r="R19" s="222" t="str">
        <f>'IF2021'!Z19</f>
        <v>Pass</v>
      </c>
      <c r="T19" s="167" t="str">
        <f t="shared" si="0"/>
        <v>High</v>
      </c>
      <c r="U19" s="161" t="str">
        <f t="shared" si="1"/>
        <v>Strong-High</v>
      </c>
      <c r="V19" s="161" t="str">
        <f t="shared" si="2"/>
        <v>Low</v>
      </c>
      <c r="W19" s="161" t="b">
        <f t="shared" si="3"/>
        <v>1</v>
      </c>
    </row>
    <row r="20" spans="1:23" ht="29" x14ac:dyDescent="0.35">
      <c r="A20" s="476" t="s">
        <v>439</v>
      </c>
      <c r="B20" s="208" t="s">
        <v>497</v>
      </c>
      <c r="C20" s="208" t="s">
        <v>447</v>
      </c>
      <c r="D20" s="227"/>
      <c r="F20" s="224" t="str">
        <f>'IF2020'!J7</f>
        <v>Moderate</v>
      </c>
      <c r="G20" s="209" t="s">
        <v>126</v>
      </c>
      <c r="H20" s="209" t="s">
        <v>121</v>
      </c>
      <c r="I20" s="209" t="s">
        <v>121</v>
      </c>
      <c r="J20" s="210" t="s">
        <v>121</v>
      </c>
      <c r="K20" s="206" t="s">
        <v>457</v>
      </c>
      <c r="M20" s="444"/>
      <c r="N20" s="445"/>
      <c r="O20" s="446" t="s">
        <v>464</v>
      </c>
      <c r="P20" s="447"/>
      <c r="Q20" s="447"/>
      <c r="R20" s="445"/>
    </row>
    <row r="21" spans="1:23" ht="29" x14ac:dyDescent="0.35">
      <c r="A21" s="477"/>
      <c r="B21" s="211" t="s">
        <v>496</v>
      </c>
      <c r="C21" s="211" t="s">
        <v>448</v>
      </c>
      <c r="D21" s="228"/>
      <c r="F21" s="225" t="str">
        <f>'IF2020'!J8</f>
        <v>Moderate</v>
      </c>
      <c r="G21" s="212" t="s">
        <v>126</v>
      </c>
      <c r="H21" s="212" t="s">
        <v>121</v>
      </c>
      <c r="I21" s="212" t="s">
        <v>121</v>
      </c>
      <c r="J21" s="213" t="s">
        <v>121</v>
      </c>
      <c r="K21" s="206" t="s">
        <v>458</v>
      </c>
      <c r="M21" s="444"/>
      <c r="N21" s="445"/>
      <c r="O21" s="446" t="s">
        <v>464</v>
      </c>
      <c r="P21" s="447"/>
      <c r="Q21" s="447"/>
      <c r="R21" s="445"/>
    </row>
    <row r="22" spans="1:23" ht="29" x14ac:dyDescent="0.35">
      <c r="A22" s="214" t="s">
        <v>440</v>
      </c>
      <c r="B22" s="211" t="s">
        <v>483</v>
      </c>
      <c r="C22" s="211" t="s">
        <v>449</v>
      </c>
      <c r="D22" s="228"/>
      <c r="F22" s="225" t="str">
        <f>'IF2020'!J9</f>
        <v>Moderate</v>
      </c>
      <c r="G22" s="212" t="s">
        <v>126</v>
      </c>
      <c r="H22" s="212" t="s">
        <v>121</v>
      </c>
      <c r="I22" s="212" t="s">
        <v>121</v>
      </c>
      <c r="J22" s="213" t="s">
        <v>121</v>
      </c>
      <c r="K22" s="206" t="s">
        <v>457</v>
      </c>
      <c r="M22" s="444"/>
      <c r="N22" s="445"/>
      <c r="O22" s="446" t="s">
        <v>464</v>
      </c>
      <c r="P22" s="447"/>
      <c r="Q22" s="447"/>
      <c r="R22" s="445"/>
    </row>
    <row r="23" spans="1:23" x14ac:dyDescent="0.35">
      <c r="A23" s="477" t="s">
        <v>441</v>
      </c>
      <c r="B23" s="211" t="s">
        <v>484</v>
      </c>
      <c r="C23" s="211" t="s">
        <v>450</v>
      </c>
      <c r="D23" s="228"/>
      <c r="F23" s="225" t="str">
        <f>'IF2020'!J10</f>
        <v>High</v>
      </c>
      <c r="G23" s="212" t="s">
        <v>125</v>
      </c>
      <c r="H23" s="212" t="s">
        <v>127</v>
      </c>
      <c r="I23" s="212" t="s">
        <v>127</v>
      </c>
      <c r="J23" s="213" t="s">
        <v>127</v>
      </c>
      <c r="K23" s="206" t="s">
        <v>457</v>
      </c>
      <c r="M23" s="444"/>
      <c r="N23" s="445"/>
      <c r="O23" s="446" t="s">
        <v>464</v>
      </c>
      <c r="P23" s="447"/>
      <c r="Q23" s="447"/>
      <c r="R23" s="445"/>
    </row>
    <row r="24" spans="1:23" x14ac:dyDescent="0.35">
      <c r="A24" s="477"/>
      <c r="B24" s="211" t="s">
        <v>501</v>
      </c>
      <c r="C24" s="211" t="s">
        <v>451</v>
      </c>
      <c r="D24" s="228"/>
      <c r="F24" s="225" t="str">
        <f>'IF2020'!J11</f>
        <v>High</v>
      </c>
      <c r="G24" s="212" t="s">
        <v>125</v>
      </c>
      <c r="H24" s="212" t="s">
        <v>127</v>
      </c>
      <c r="I24" s="212" t="s">
        <v>127</v>
      </c>
      <c r="J24" s="213" t="s">
        <v>127</v>
      </c>
      <c r="K24" s="206" t="s">
        <v>458</v>
      </c>
      <c r="M24" s="444"/>
      <c r="N24" s="445"/>
      <c r="O24" s="446" t="s">
        <v>464</v>
      </c>
      <c r="P24" s="447"/>
      <c r="Q24" s="447"/>
      <c r="R24" s="445"/>
    </row>
    <row r="25" spans="1:23" ht="29" x14ac:dyDescent="0.35">
      <c r="A25" s="477"/>
      <c r="B25" s="211" t="s">
        <v>485</v>
      </c>
      <c r="C25" s="211" t="s">
        <v>452</v>
      </c>
      <c r="D25" s="228"/>
      <c r="F25" s="225" t="str">
        <f>'IF2020'!J12</f>
        <v>High</v>
      </c>
      <c r="G25" s="212" t="s">
        <v>125</v>
      </c>
      <c r="H25" s="212" t="s">
        <v>127</v>
      </c>
      <c r="I25" s="212" t="s">
        <v>127</v>
      </c>
      <c r="J25" s="213" t="s">
        <v>127</v>
      </c>
      <c r="K25" s="206" t="s">
        <v>458</v>
      </c>
      <c r="M25" s="444"/>
      <c r="N25" s="445"/>
      <c r="O25" s="446" t="s">
        <v>464</v>
      </c>
      <c r="P25" s="447"/>
      <c r="Q25" s="447"/>
      <c r="R25" s="445"/>
    </row>
    <row r="26" spans="1:23" ht="29.5" thickBot="1" x14ac:dyDescent="0.4">
      <c r="A26" s="215" t="s">
        <v>435</v>
      </c>
      <c r="B26" s="216" t="s">
        <v>495</v>
      </c>
      <c r="C26" s="216" t="s">
        <v>454</v>
      </c>
      <c r="D26" s="229"/>
      <c r="F26" s="226" t="str">
        <f>'IF2020'!J23</f>
        <v>Moderate</v>
      </c>
      <c r="G26" s="217" t="s">
        <v>126</v>
      </c>
      <c r="H26" s="217" t="s">
        <v>127</v>
      </c>
      <c r="I26" s="217" t="s">
        <v>127</v>
      </c>
      <c r="J26" s="218" t="s">
        <v>127</v>
      </c>
      <c r="K26" s="206" t="s">
        <v>457</v>
      </c>
      <c r="M26" s="440"/>
      <c r="N26" s="441"/>
      <c r="O26" s="442" t="s">
        <v>464</v>
      </c>
      <c r="P26" s="443"/>
      <c r="Q26" s="443"/>
      <c r="R26" s="441"/>
    </row>
    <row r="28" spans="1:23" x14ac:dyDescent="0.35">
      <c r="A28" s="463" t="s">
        <v>555</v>
      </c>
      <c r="B28" s="463"/>
      <c r="C28" s="464" t="s">
        <v>21</v>
      </c>
      <c r="D28" s="464"/>
      <c r="F28" s="465" t="s">
        <v>478</v>
      </c>
      <c r="G28" s="465"/>
      <c r="H28" s="465"/>
      <c r="I28" s="465"/>
      <c r="J28" s="465"/>
      <c r="M28" s="465" t="s">
        <v>479</v>
      </c>
      <c r="N28" s="465"/>
      <c r="O28" s="465"/>
      <c r="P28" s="465"/>
      <c r="Q28" s="465"/>
      <c r="R28" s="465"/>
    </row>
    <row r="29" spans="1:23" ht="43.5" x14ac:dyDescent="0.35">
      <c r="A29" s="246" t="s">
        <v>561</v>
      </c>
      <c r="B29" s="246" t="s">
        <v>562</v>
      </c>
      <c r="C29" s="246" t="s">
        <v>561</v>
      </c>
      <c r="D29" s="246" t="s">
        <v>562</v>
      </c>
      <c r="F29" s="166" t="s">
        <v>556</v>
      </c>
      <c r="J29" s="247" t="s">
        <v>557</v>
      </c>
      <c r="M29" s="247" t="s">
        <v>556</v>
      </c>
      <c r="N29" s="166" t="s">
        <v>563</v>
      </c>
      <c r="P29" s="1"/>
      <c r="Q29" s="247" t="s">
        <v>557</v>
      </c>
    </row>
    <row r="30" spans="1:23" x14ac:dyDescent="0.35">
      <c r="A30" s="246">
        <v>4</v>
      </c>
      <c r="B30" s="245" t="s">
        <v>469</v>
      </c>
      <c r="C30" s="246">
        <v>3</v>
      </c>
      <c r="D30" s="245" t="s">
        <v>121</v>
      </c>
      <c r="F30">
        <f>COUNTIF(F$4:F$19,$B30)</f>
        <v>5</v>
      </c>
      <c r="J30">
        <f>COUNTIF(J$4:J$19,$D30)</f>
        <v>6</v>
      </c>
      <c r="M30">
        <f>COUNTIF(M$4:M$19,$B30)</f>
        <v>5</v>
      </c>
      <c r="N30">
        <f>COUNTIF(N$4:N$19,$B30)</f>
        <v>2</v>
      </c>
      <c r="Q30">
        <f>COUNTIF(Q$4:Q$19,$D30)</f>
        <v>7</v>
      </c>
    </row>
    <row r="31" spans="1:23" x14ac:dyDescent="0.35">
      <c r="A31" s="246">
        <v>3</v>
      </c>
      <c r="B31" s="245" t="s">
        <v>470</v>
      </c>
      <c r="C31" s="246">
        <v>2</v>
      </c>
      <c r="D31" s="245" t="s">
        <v>127</v>
      </c>
      <c r="F31">
        <f>COUNTIF(F$4:F$19,$B31)</f>
        <v>9</v>
      </c>
      <c r="J31">
        <f>COUNTIF(J$4:J$19,$D31)</f>
        <v>5</v>
      </c>
      <c r="M31">
        <f t="shared" ref="M31:N33" si="4">COUNTIF(M$4:M$19,$B31)</f>
        <v>5</v>
      </c>
      <c r="N31">
        <f t="shared" si="4"/>
        <v>3</v>
      </c>
      <c r="Q31">
        <f>COUNTIF(Q$4:Q$19,$D31)</f>
        <v>7</v>
      </c>
    </row>
    <row r="32" spans="1:23" x14ac:dyDescent="0.35">
      <c r="A32" s="246">
        <v>2</v>
      </c>
      <c r="B32" s="245" t="s">
        <v>264</v>
      </c>
      <c r="C32" s="246">
        <v>1</v>
      </c>
      <c r="D32" s="245" t="s">
        <v>128</v>
      </c>
      <c r="F32">
        <f>COUNTIF(F$4:F$19,$B32)</f>
        <v>2</v>
      </c>
      <c r="J32">
        <f>COUNTIF(J$4:J$19,$D32)</f>
        <v>5</v>
      </c>
      <c r="M32">
        <f t="shared" si="4"/>
        <v>3</v>
      </c>
      <c r="N32">
        <f t="shared" si="4"/>
        <v>3</v>
      </c>
      <c r="Q32">
        <f>COUNTIF(Q$4:Q$19,$D32)</f>
        <v>2</v>
      </c>
    </row>
    <row r="33" spans="1:17" x14ac:dyDescent="0.35">
      <c r="A33" s="246">
        <v>1</v>
      </c>
      <c r="B33" s="245" t="s">
        <v>126</v>
      </c>
      <c r="C33" s="246"/>
      <c r="D33" s="245"/>
      <c r="F33">
        <f>COUNTIF(F$4:F$19,$B33)</f>
        <v>0</v>
      </c>
      <c r="J33" s="1">
        <f>SUM(J30:K32)</f>
        <v>16</v>
      </c>
      <c r="M33">
        <f t="shared" si="4"/>
        <v>3</v>
      </c>
      <c r="N33">
        <f t="shared" si="4"/>
        <v>8</v>
      </c>
      <c r="Q33" s="1">
        <f>SUM(Q30:R32)</f>
        <v>16</v>
      </c>
    </row>
    <row r="34" spans="1:17" x14ac:dyDescent="0.35">
      <c r="F34" s="1">
        <f>SUM(F30:F33)</f>
        <v>16</v>
      </c>
      <c r="M34" s="1">
        <f>SUM(M30:M33)</f>
        <v>16</v>
      </c>
      <c r="N34" s="1">
        <f>SUM(N30:N33)</f>
        <v>16</v>
      </c>
    </row>
    <row r="35" spans="1:17" x14ac:dyDescent="0.35">
      <c r="F35" s="1"/>
      <c r="M35" s="1"/>
    </row>
    <row r="36" spans="1:17" ht="15" thickBot="1" x14ac:dyDescent="0.4">
      <c r="F36" s="425" t="s">
        <v>478</v>
      </c>
      <c r="G36" s="425"/>
      <c r="M36" s="425" t="s">
        <v>479</v>
      </c>
      <c r="N36" s="425"/>
    </row>
    <row r="37" spans="1:17" x14ac:dyDescent="0.35">
      <c r="C37" s="237" t="s">
        <v>558</v>
      </c>
      <c r="D37" s="238"/>
      <c r="E37" s="238"/>
      <c r="F37" s="251">
        <f>((F30*$A30)+(F31*$A31)+(F32*$A32)+(F33*$A33))/F34</f>
        <v>3.1875</v>
      </c>
      <c r="G37" s="238" t="str">
        <f>VLOOKUP(ROUND(F37,0),$A30:$B33,2,FALSE)</f>
        <v>High</v>
      </c>
      <c r="H37" s="238"/>
      <c r="I37" s="238"/>
      <c r="J37" s="238"/>
      <c r="K37" s="238"/>
      <c r="L37" s="238"/>
      <c r="M37" s="251">
        <f>((M30*$A30)+(M31*$A31)+(M32*$A32)+(M33*$A33))/M34</f>
        <v>2.75</v>
      </c>
      <c r="N37" s="239" t="str">
        <f>VLOOKUP(ROUND(M37,0),$A30:$B33,2,FALSE)</f>
        <v>High</v>
      </c>
    </row>
    <row r="38" spans="1:17" x14ac:dyDescent="0.35">
      <c r="C38" s="240" t="s">
        <v>559</v>
      </c>
      <c r="D38" s="241"/>
      <c r="E38" s="241"/>
      <c r="F38" s="201">
        <f>((J30*$C30)+(J31*$C31)+(J32*$C32))/J33</f>
        <v>2.0625</v>
      </c>
      <c r="G38" s="241" t="str">
        <f>VLOOKUP(ROUND(F38,0),$C30:$D33,2,FALSE)</f>
        <v>Adequate</v>
      </c>
      <c r="H38" s="241"/>
      <c r="I38" s="241"/>
      <c r="J38" s="241"/>
      <c r="K38" s="241"/>
      <c r="L38" s="241"/>
      <c r="M38" s="201">
        <f>((Q30*$C30)+(Q31*$C31)+(Q32*$C32))/Q33</f>
        <v>2.3125</v>
      </c>
      <c r="N38" s="169" t="str">
        <f>VLOOKUP(ROUND(M38,0),$C30:$D33,2,FALSE)</f>
        <v>Adequate</v>
      </c>
    </row>
    <row r="39" spans="1:17" ht="15" thickBot="1" x14ac:dyDescent="0.4">
      <c r="C39" s="242" t="s">
        <v>560</v>
      </c>
      <c r="D39" s="243"/>
      <c r="E39" s="243"/>
      <c r="F39" s="244" t="str">
        <f>VLOOKUP(G38&amp;"-"&amp;G37,$Z6:$AA15,2,FALSE)</f>
        <v>Moderate</v>
      </c>
      <c r="G39" s="243"/>
      <c r="H39" s="243"/>
      <c r="I39" s="243"/>
      <c r="J39" s="243"/>
      <c r="K39" s="243"/>
      <c r="L39" s="243"/>
      <c r="M39" s="244" t="str">
        <f>VLOOKUP(N38&amp;"-"&amp;N37,$Z6:$AA15,2,FALSE)</f>
        <v>Moderate</v>
      </c>
      <c r="N39" s="170"/>
    </row>
    <row r="41" spans="1:17" ht="15" thickBot="1" x14ac:dyDescent="0.4">
      <c r="I41" s="1"/>
    </row>
    <row r="42" spans="1:17" ht="15" thickBot="1" x14ac:dyDescent="0.4">
      <c r="I42" s="248" t="s">
        <v>564</v>
      </c>
      <c r="J42" s="249"/>
      <c r="K42" s="249"/>
      <c r="L42" s="249"/>
      <c r="M42" s="249"/>
      <c r="N42" s="249">
        <f>((N30*$A30)+(N31*$A31)+(N32*$A32)+(N33*$A33))/N34</f>
        <v>1.9375</v>
      </c>
      <c r="O42" s="250" t="str">
        <f>VLOOKUP(ROUND(N42,0),$A30:$B33,2,FALSE)</f>
        <v>Moderate</v>
      </c>
    </row>
  </sheetData>
  <customSheetViews>
    <customSheetView guid="{394CA11D-8E14-43D7-B0A6-119D480FECAC}" scale="70" hiddenColumns="1">
      <pane ySplit="3" topLeftCell="A4" activePane="bottomLeft" state="frozen"/>
      <selection pane="bottomLeft" activeCell="E4" sqref="E4"/>
      <pageMargins left="0.7" right="0.7" top="0.75" bottom="0.75" header="0.3" footer="0.3"/>
      <pageSetup orientation="portrait" horizontalDpi="1200" verticalDpi="1200" r:id="rId1"/>
    </customSheetView>
  </customSheetViews>
  <mergeCells count="44">
    <mergeCell ref="A9:A10"/>
    <mergeCell ref="A14:A16"/>
    <mergeCell ref="A20:A21"/>
    <mergeCell ref="A23:A25"/>
    <mergeCell ref="O2:O3"/>
    <mergeCell ref="O25:R25"/>
    <mergeCell ref="D2:D3"/>
    <mergeCell ref="F2:F3"/>
    <mergeCell ref="G2:G3"/>
    <mergeCell ref="A4:A6"/>
    <mergeCell ref="H2:H3"/>
    <mergeCell ref="I2:I3"/>
    <mergeCell ref="J2:J3"/>
    <mergeCell ref="M2:M3"/>
    <mergeCell ref="Q2:Q3"/>
    <mergeCell ref="R2:R3"/>
    <mergeCell ref="M24:N24"/>
    <mergeCell ref="O26:R26"/>
    <mergeCell ref="O20:R20"/>
    <mergeCell ref="O21:R21"/>
    <mergeCell ref="O22:R22"/>
    <mergeCell ref="T2:V2"/>
    <mergeCell ref="Z2:AA2"/>
    <mergeCell ref="A2:A3"/>
    <mergeCell ref="B2:B3"/>
    <mergeCell ref="C2:C3"/>
    <mergeCell ref="N2:N3"/>
    <mergeCell ref="P2:P3"/>
    <mergeCell ref="M1:R1"/>
    <mergeCell ref="F1:J1"/>
    <mergeCell ref="F36:G36"/>
    <mergeCell ref="M36:N36"/>
    <mergeCell ref="A28:B28"/>
    <mergeCell ref="C28:D28"/>
    <mergeCell ref="F28:J28"/>
    <mergeCell ref="M28:R28"/>
    <mergeCell ref="M25:N25"/>
    <mergeCell ref="M26:N26"/>
    <mergeCell ref="O23:R23"/>
    <mergeCell ref="O24:R24"/>
    <mergeCell ref="M20:N20"/>
    <mergeCell ref="M21:N21"/>
    <mergeCell ref="M22:N22"/>
    <mergeCell ref="M23:N23"/>
  </mergeCells>
  <conditionalFormatting sqref="H20:K26">
    <cfRule type="cellIs" dxfId="43" priority="77" operator="equal">
      <formula>"Weak"</formula>
    </cfRule>
  </conditionalFormatting>
  <conditionalFormatting sqref="K20:K26">
    <cfRule type="cellIs" dxfId="42" priority="75" operator="equal">
      <formula>"Yes"</formula>
    </cfRule>
    <cfRule type="cellIs" dxfId="41" priority="76" operator="equal">
      <formula>"No"</formula>
    </cfRule>
  </conditionalFormatting>
  <conditionalFormatting sqref="R4:R6">
    <cfRule type="cellIs" dxfId="40" priority="70" operator="equal">
      <formula>"Weak"</formula>
    </cfRule>
  </conditionalFormatting>
  <conditionalFormatting sqref="O26">
    <cfRule type="cellIs" dxfId="39" priority="53" operator="equal">
      <formula>"Weak"</formula>
    </cfRule>
  </conditionalFormatting>
  <conditionalFormatting sqref="O20">
    <cfRule type="cellIs" dxfId="38" priority="43" operator="equal">
      <formula>"Weak"</formula>
    </cfRule>
  </conditionalFormatting>
  <conditionalFormatting sqref="O21">
    <cfRule type="cellIs" dxfId="37" priority="42" operator="equal">
      <formula>"Weak"</formula>
    </cfRule>
  </conditionalFormatting>
  <conditionalFormatting sqref="O22">
    <cfRule type="cellIs" dxfId="36" priority="41" operator="equal">
      <formula>"Weak"</formula>
    </cfRule>
  </conditionalFormatting>
  <conditionalFormatting sqref="O23">
    <cfRule type="cellIs" dxfId="35" priority="40" operator="equal">
      <formula>"Weak"</formula>
    </cfRule>
  </conditionalFormatting>
  <conditionalFormatting sqref="O24">
    <cfRule type="cellIs" dxfId="34" priority="39" operator="equal">
      <formula>"Weak"</formula>
    </cfRule>
  </conditionalFormatting>
  <conditionalFormatting sqref="O25">
    <cfRule type="cellIs" dxfId="33" priority="38" operator="equal">
      <formula>"Weak"</formula>
    </cfRule>
  </conditionalFormatting>
  <conditionalFormatting sqref="R4">
    <cfRule type="cellIs" dxfId="32" priority="36" operator="equal">
      <formula>"Pass"</formula>
    </cfRule>
    <cfRule type="cellIs" dxfId="31" priority="37" operator="equal">
      <formula>"Fail"</formula>
    </cfRule>
  </conditionalFormatting>
  <conditionalFormatting sqref="R5:R6">
    <cfRule type="cellIs" dxfId="30" priority="34" operator="equal">
      <formula>"Pass"</formula>
    </cfRule>
    <cfRule type="cellIs" dxfId="29" priority="35" operator="equal">
      <formula>"Fail"</formula>
    </cfRule>
  </conditionalFormatting>
  <conditionalFormatting sqref="R7">
    <cfRule type="cellIs" dxfId="28" priority="33" operator="equal">
      <formula>"Weak"</formula>
    </cfRule>
  </conditionalFormatting>
  <conditionalFormatting sqref="R7">
    <cfRule type="cellIs" dxfId="27" priority="31" operator="equal">
      <formula>"Pass"</formula>
    </cfRule>
    <cfRule type="cellIs" dxfId="26" priority="32" operator="equal">
      <formula>"Fail"</formula>
    </cfRule>
  </conditionalFormatting>
  <conditionalFormatting sqref="R8:R16">
    <cfRule type="cellIs" dxfId="25" priority="30" operator="equal">
      <formula>"Weak"</formula>
    </cfRule>
  </conditionalFormatting>
  <conditionalFormatting sqref="R8:R16">
    <cfRule type="cellIs" dxfId="24" priority="28" operator="equal">
      <formula>"Pass"</formula>
    </cfRule>
    <cfRule type="cellIs" dxfId="23" priority="29" operator="equal">
      <formula>"Fail"</formula>
    </cfRule>
  </conditionalFormatting>
  <conditionalFormatting sqref="R17">
    <cfRule type="cellIs" dxfId="22" priority="27" operator="equal">
      <formula>"Weak"</formula>
    </cfRule>
  </conditionalFormatting>
  <conditionalFormatting sqref="R17">
    <cfRule type="cellIs" dxfId="21" priority="25" operator="equal">
      <formula>"Pass"</formula>
    </cfRule>
    <cfRule type="cellIs" dxfId="20" priority="26" operator="equal">
      <formula>"Fail"</formula>
    </cfRule>
  </conditionalFormatting>
  <conditionalFormatting sqref="R18:R19">
    <cfRule type="cellIs" dxfId="19" priority="24" operator="equal">
      <formula>"Weak"</formula>
    </cfRule>
  </conditionalFormatting>
  <conditionalFormatting sqref="R18:R19">
    <cfRule type="cellIs" dxfId="18" priority="22" operator="equal">
      <formula>"Pass"</formula>
    </cfRule>
    <cfRule type="cellIs" dxfId="17" priority="23" operator="equal">
      <formula>"Fail"</formula>
    </cfRule>
  </conditionalFormatting>
  <conditionalFormatting sqref="W4">
    <cfRule type="cellIs" dxfId="16" priority="16" operator="equal">
      <formula>FALSE</formula>
    </cfRule>
    <cfRule type="cellIs" dxfId="15" priority="17" operator="equal">
      <formula>TRUE</formula>
    </cfRule>
  </conditionalFormatting>
  <conditionalFormatting sqref="W5:W6">
    <cfRule type="cellIs" dxfId="14" priority="14" operator="equal">
      <formula>FALSE</formula>
    </cfRule>
    <cfRule type="cellIs" dxfId="13" priority="15" operator="equal">
      <formula>TRUE</formula>
    </cfRule>
  </conditionalFormatting>
  <conditionalFormatting sqref="W7">
    <cfRule type="cellIs" dxfId="12" priority="12" operator="equal">
      <formula>FALSE</formula>
    </cfRule>
    <cfRule type="cellIs" dxfId="11" priority="13" operator="equal">
      <formula>TRUE</formula>
    </cfRule>
  </conditionalFormatting>
  <conditionalFormatting sqref="W8:W9">
    <cfRule type="cellIs" dxfId="10" priority="10" operator="equal">
      <formula>FALSE</formula>
    </cfRule>
    <cfRule type="cellIs" dxfId="9" priority="11" operator="equal">
      <formula>TRUE</formula>
    </cfRule>
  </conditionalFormatting>
  <conditionalFormatting sqref="W10">
    <cfRule type="cellIs" dxfId="8" priority="8" operator="equal">
      <formula>FALSE</formula>
    </cfRule>
    <cfRule type="cellIs" dxfId="7" priority="9" operator="equal">
      <formula>TRUE</formula>
    </cfRule>
  </conditionalFormatting>
  <conditionalFormatting sqref="W11:W12">
    <cfRule type="cellIs" dxfId="6" priority="6" operator="equal">
      <formula>FALSE</formula>
    </cfRule>
    <cfRule type="cellIs" dxfId="5" priority="7" operator="equal">
      <formula>TRUE</formula>
    </cfRule>
  </conditionalFormatting>
  <conditionalFormatting sqref="W13:W16">
    <cfRule type="cellIs" dxfId="4" priority="4" operator="equal">
      <formula>FALSE</formula>
    </cfRule>
    <cfRule type="cellIs" dxfId="3" priority="5" operator="equal">
      <formula>TRUE</formula>
    </cfRule>
  </conditionalFormatting>
  <conditionalFormatting sqref="W17:W19">
    <cfRule type="cellIs" dxfId="2" priority="2" operator="equal">
      <formula>FALSE</formula>
    </cfRule>
    <cfRule type="cellIs" dxfId="1" priority="3" operator="equal">
      <formula>TRUE</formula>
    </cfRule>
  </conditionalFormatting>
  <conditionalFormatting sqref="H4:Q19">
    <cfRule type="cellIs" dxfId="0" priority="1" operator="equal">
      <formula>"Weak"</formula>
    </cfRule>
  </conditionalFormatting>
  <pageMargins left="0.7" right="0.7" top="0.75" bottom="0.75" header="0.3" footer="0.3"/>
  <pageSetup orientation="portrait"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sheetViews>
  <sheetFormatPr defaultColWidth="9.1796875" defaultRowHeight="13" x14ac:dyDescent="0.35"/>
  <cols>
    <col min="1" max="1" width="10.1796875" style="3" customWidth="1"/>
    <col min="2" max="2" width="28.54296875" style="3" customWidth="1"/>
    <col min="3" max="3" width="44.26953125" style="3" customWidth="1"/>
    <col min="4" max="4" width="10.453125" style="3" customWidth="1"/>
    <col min="5" max="5" width="29" style="3" customWidth="1"/>
    <col min="6" max="6" width="14.453125" style="3" customWidth="1"/>
    <col min="7" max="7" width="32.1796875" style="3" customWidth="1"/>
    <col min="8" max="8" width="14.453125" style="3" customWidth="1"/>
    <col min="9" max="9" width="13.81640625" style="3" customWidth="1"/>
    <col min="10" max="10" width="17.81640625" style="3" customWidth="1"/>
    <col min="11" max="11" width="27.81640625" style="3" customWidth="1"/>
    <col min="12" max="12" width="18" style="3" customWidth="1"/>
    <col min="13" max="13" width="17.1796875" style="3" customWidth="1"/>
    <col min="14" max="14" width="14.54296875" style="3" customWidth="1"/>
    <col min="15" max="15" width="18.7265625" style="3" customWidth="1"/>
    <col min="16" max="16" width="16" style="3" customWidth="1"/>
    <col min="17" max="17" width="14.54296875" style="3" customWidth="1"/>
    <col min="18" max="18" width="17.453125" style="3" customWidth="1"/>
    <col min="19" max="19" width="14.54296875" style="3" customWidth="1"/>
    <col min="20" max="20" width="16.54296875" style="3" customWidth="1"/>
    <col min="21" max="21" width="13.81640625" style="3" customWidth="1"/>
    <col min="22" max="23" width="12.54296875" style="3" customWidth="1"/>
    <col min="24" max="24" width="14.1796875" style="3" customWidth="1"/>
    <col min="25" max="25" width="31.26953125" style="3" customWidth="1"/>
    <col min="26" max="26" width="11.54296875" style="3" customWidth="1"/>
    <col min="27" max="27" width="34.1796875" style="3" customWidth="1"/>
    <col min="28" max="28" width="23" style="3" customWidth="1"/>
    <col min="29" max="29" width="11.54296875" style="3" customWidth="1"/>
    <col min="30" max="30" width="12.453125" style="3" customWidth="1"/>
    <col min="31" max="31" width="18.453125" style="3" customWidth="1"/>
    <col min="32" max="32" width="15.453125" style="3" bestFit="1" customWidth="1"/>
    <col min="33" max="16384" width="9.1796875" style="3"/>
  </cols>
  <sheetData>
    <row r="1" spans="1:32" s="5" customFormat="1" ht="41.5" customHeight="1" x14ac:dyDescent="0.35">
      <c r="A1" s="4" t="s">
        <v>12</v>
      </c>
      <c r="B1" s="4" t="s">
        <v>0</v>
      </c>
      <c r="C1" s="4" t="s">
        <v>115</v>
      </c>
      <c r="D1" s="4" t="s">
        <v>8</v>
      </c>
      <c r="E1" s="4" t="s">
        <v>1</v>
      </c>
      <c r="F1" s="4" t="s">
        <v>6</v>
      </c>
      <c r="G1" s="55" t="s">
        <v>106</v>
      </c>
      <c r="H1" s="55" t="s">
        <v>17</v>
      </c>
      <c r="I1" s="55" t="s">
        <v>18</v>
      </c>
      <c r="J1" s="55" t="s">
        <v>2</v>
      </c>
      <c r="K1" s="55" t="s">
        <v>229</v>
      </c>
      <c r="L1" s="55" t="s">
        <v>225</v>
      </c>
      <c r="M1" s="55" t="s">
        <v>7</v>
      </c>
      <c r="N1" s="55" t="s">
        <v>223</v>
      </c>
      <c r="O1" s="55" t="s">
        <v>9</v>
      </c>
      <c r="P1" s="55" t="s">
        <v>19</v>
      </c>
      <c r="Q1" s="55" t="s">
        <v>20</v>
      </c>
      <c r="R1" s="55" t="s">
        <v>21</v>
      </c>
      <c r="S1" s="55" t="s">
        <v>237</v>
      </c>
      <c r="T1" s="55" t="s">
        <v>13</v>
      </c>
      <c r="U1" s="55" t="s">
        <v>14</v>
      </c>
      <c r="V1" s="55" t="s">
        <v>99</v>
      </c>
      <c r="W1" s="55" t="s">
        <v>100</v>
      </c>
      <c r="X1" s="55" t="s">
        <v>15</v>
      </c>
      <c r="Y1" s="55" t="s">
        <v>16</v>
      </c>
      <c r="Z1" s="55" t="s">
        <v>98</v>
      </c>
      <c r="AA1" s="55" t="s">
        <v>3</v>
      </c>
      <c r="AB1" s="55" t="s">
        <v>11</v>
      </c>
      <c r="AC1" s="55" t="s">
        <v>4</v>
      </c>
      <c r="AD1" s="56" t="s">
        <v>5</v>
      </c>
      <c r="AE1" s="55" t="s">
        <v>235</v>
      </c>
      <c r="AF1" s="4" t="s">
        <v>252</v>
      </c>
    </row>
    <row r="2" spans="1:32" ht="135.65" customHeight="1" x14ac:dyDescent="0.35">
      <c r="A2" s="6" t="s">
        <v>103</v>
      </c>
      <c r="B2" s="6" t="s">
        <v>108</v>
      </c>
      <c r="C2" s="6" t="s">
        <v>116</v>
      </c>
      <c r="D2" s="6" t="s">
        <v>102</v>
      </c>
      <c r="E2" s="6" t="s">
        <v>109</v>
      </c>
      <c r="F2" s="6" t="s">
        <v>104</v>
      </c>
      <c r="G2" s="6" t="s">
        <v>107</v>
      </c>
      <c r="H2" s="6" t="s">
        <v>204</v>
      </c>
      <c r="I2" s="6" t="s">
        <v>205</v>
      </c>
      <c r="J2" s="6" t="s">
        <v>122</v>
      </c>
      <c r="K2" s="6" t="s">
        <v>110</v>
      </c>
      <c r="L2" s="6" t="s">
        <v>234</v>
      </c>
      <c r="M2" s="6" t="s">
        <v>105</v>
      </c>
      <c r="N2" s="6" t="s">
        <v>203</v>
      </c>
      <c r="O2" s="6" t="s">
        <v>114</v>
      </c>
      <c r="P2" s="6" t="s">
        <v>111</v>
      </c>
      <c r="Q2" s="6" t="s">
        <v>112</v>
      </c>
      <c r="R2" s="6" t="s">
        <v>113</v>
      </c>
      <c r="S2" s="6" t="s">
        <v>238</v>
      </c>
      <c r="T2" s="6" t="s">
        <v>239</v>
      </c>
      <c r="U2" s="6" t="s">
        <v>240</v>
      </c>
      <c r="V2" s="6" t="s">
        <v>257</v>
      </c>
      <c r="W2" s="6" t="s">
        <v>241</v>
      </c>
      <c r="X2" s="6" t="s">
        <v>242</v>
      </c>
      <c r="Y2" s="6" t="s">
        <v>243</v>
      </c>
      <c r="Z2" s="6" t="s">
        <v>273</v>
      </c>
      <c r="AA2" s="6" t="s">
        <v>244</v>
      </c>
      <c r="AB2" s="6" t="s">
        <v>245</v>
      </c>
      <c r="AC2" s="6" t="s">
        <v>246</v>
      </c>
      <c r="AD2" s="6" t="s">
        <v>247</v>
      </c>
      <c r="AE2" s="6" t="s">
        <v>236</v>
      </c>
      <c r="AF2" s="2"/>
    </row>
    <row r="3" spans="1:32" ht="7.5" customHeight="1"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2"/>
    </row>
    <row r="4" spans="1:32" ht="164.15" customHeight="1" x14ac:dyDescent="0.35">
      <c r="A4" s="494" t="s">
        <v>256</v>
      </c>
      <c r="B4" s="492" t="s">
        <v>255</v>
      </c>
      <c r="C4" s="492" t="s">
        <v>344</v>
      </c>
      <c r="D4" s="505" t="s">
        <v>279</v>
      </c>
      <c r="E4" s="492" t="s">
        <v>314</v>
      </c>
      <c r="F4" s="492" t="s">
        <v>280</v>
      </c>
      <c r="G4" s="492" t="s">
        <v>254</v>
      </c>
      <c r="H4" s="85" t="s">
        <v>123</v>
      </c>
      <c r="I4" s="85" t="s">
        <v>198</v>
      </c>
      <c r="J4" s="85" t="s">
        <v>469</v>
      </c>
      <c r="K4" s="195" t="s">
        <v>368</v>
      </c>
      <c r="L4" s="85" t="s">
        <v>227</v>
      </c>
      <c r="M4" s="195" t="s">
        <v>281</v>
      </c>
      <c r="N4" s="85" t="s">
        <v>202</v>
      </c>
      <c r="O4" s="85" t="s">
        <v>118</v>
      </c>
      <c r="P4" s="85" t="s">
        <v>128</v>
      </c>
      <c r="Q4" s="85" t="s">
        <v>128</v>
      </c>
      <c r="R4" s="85" t="s">
        <v>128</v>
      </c>
      <c r="S4" s="85" t="s">
        <v>120</v>
      </c>
      <c r="T4" s="85" t="s">
        <v>120</v>
      </c>
      <c r="U4" s="85">
        <v>0</v>
      </c>
      <c r="V4" s="85" t="s">
        <v>123</v>
      </c>
      <c r="W4" s="85" t="s">
        <v>133</v>
      </c>
      <c r="X4" s="85" t="s">
        <v>271</v>
      </c>
      <c r="Y4" s="85" t="s">
        <v>313</v>
      </c>
      <c r="Z4" s="196" t="s">
        <v>262</v>
      </c>
      <c r="AA4" s="85" t="s">
        <v>318</v>
      </c>
      <c r="AB4" s="85" t="s">
        <v>357</v>
      </c>
      <c r="AC4" s="85" t="s">
        <v>253</v>
      </c>
      <c r="AD4" s="83" t="s">
        <v>356</v>
      </c>
      <c r="AE4" s="85"/>
      <c r="AF4" s="2" t="s">
        <v>361</v>
      </c>
    </row>
    <row r="5" spans="1:32" ht="210" customHeight="1" x14ac:dyDescent="0.35">
      <c r="A5" s="495"/>
      <c r="B5" s="448"/>
      <c r="C5" s="448"/>
      <c r="D5" s="506"/>
      <c r="E5" s="448"/>
      <c r="F5" s="448"/>
      <c r="G5" s="448"/>
      <c r="H5" s="85" t="s">
        <v>123</v>
      </c>
      <c r="I5" s="85" t="s">
        <v>198</v>
      </c>
      <c r="J5" s="85" t="s">
        <v>469</v>
      </c>
      <c r="K5" s="195" t="s">
        <v>369</v>
      </c>
      <c r="L5" s="85" t="s">
        <v>227</v>
      </c>
      <c r="M5" s="195" t="s">
        <v>282</v>
      </c>
      <c r="N5" s="85" t="s">
        <v>202</v>
      </c>
      <c r="O5" s="85" t="s">
        <v>118</v>
      </c>
      <c r="P5" s="85" t="s">
        <v>128</v>
      </c>
      <c r="Q5" s="85" t="s">
        <v>128</v>
      </c>
      <c r="R5" s="85" t="s">
        <v>128</v>
      </c>
      <c r="S5" s="85" t="s">
        <v>232</v>
      </c>
      <c r="T5" s="85" t="s">
        <v>132</v>
      </c>
      <c r="U5" s="85" t="s">
        <v>317</v>
      </c>
      <c r="V5" s="85" t="s">
        <v>123</v>
      </c>
      <c r="W5" s="85" t="s">
        <v>133</v>
      </c>
      <c r="X5" s="85" t="s">
        <v>271</v>
      </c>
      <c r="Y5" s="85" t="s">
        <v>345</v>
      </c>
      <c r="Z5" s="196" t="s">
        <v>274</v>
      </c>
      <c r="AA5" s="85" t="s">
        <v>346</v>
      </c>
      <c r="AB5" s="85" t="s">
        <v>359</v>
      </c>
      <c r="AC5" s="85" t="s">
        <v>253</v>
      </c>
      <c r="AD5" s="83">
        <v>44377</v>
      </c>
      <c r="AE5" s="85" t="s">
        <v>272</v>
      </c>
      <c r="AF5" s="2" t="s">
        <v>360</v>
      </c>
    </row>
    <row r="6" spans="1:32" ht="174.75" customHeight="1" x14ac:dyDescent="0.35">
      <c r="A6" s="495"/>
      <c r="B6" s="448"/>
      <c r="C6" s="448"/>
      <c r="D6" s="507"/>
      <c r="E6" s="493"/>
      <c r="F6" s="493"/>
      <c r="G6" s="493"/>
      <c r="H6" s="85" t="s">
        <v>123</v>
      </c>
      <c r="I6" s="85" t="s">
        <v>198</v>
      </c>
      <c r="J6" s="85" t="s">
        <v>469</v>
      </c>
      <c r="K6" s="195" t="s">
        <v>370</v>
      </c>
      <c r="L6" s="85" t="s">
        <v>227</v>
      </c>
      <c r="M6" s="195" t="s">
        <v>283</v>
      </c>
      <c r="N6" s="85" t="s">
        <v>202</v>
      </c>
      <c r="O6" s="85" t="s">
        <v>119</v>
      </c>
      <c r="P6" s="85" t="s">
        <v>128</v>
      </c>
      <c r="Q6" s="85" t="s">
        <v>128</v>
      </c>
      <c r="R6" s="85" t="s">
        <v>128</v>
      </c>
      <c r="S6" s="85" t="s">
        <v>232</v>
      </c>
      <c r="T6" s="85" t="s">
        <v>132</v>
      </c>
      <c r="U6" s="85">
        <v>4</v>
      </c>
      <c r="V6" s="85" t="s">
        <v>123</v>
      </c>
      <c r="W6" s="85" t="s">
        <v>133</v>
      </c>
      <c r="X6" s="85" t="s">
        <v>271</v>
      </c>
      <c r="Y6" s="85" t="s">
        <v>315</v>
      </c>
      <c r="Z6" s="196" t="s">
        <v>275</v>
      </c>
      <c r="AA6" s="85" t="s">
        <v>316</v>
      </c>
      <c r="AB6" s="85" t="s">
        <v>357</v>
      </c>
      <c r="AC6" s="85" t="s">
        <v>253</v>
      </c>
      <c r="AD6" s="83" t="s">
        <v>356</v>
      </c>
      <c r="AE6" s="85"/>
      <c r="AF6" s="2" t="s">
        <v>362</v>
      </c>
    </row>
    <row r="7" spans="1:32" ht="97" customHeight="1" x14ac:dyDescent="0.35">
      <c r="A7" s="494" t="s">
        <v>256</v>
      </c>
      <c r="B7" s="492" t="s">
        <v>255</v>
      </c>
      <c r="C7" s="497" t="s">
        <v>371</v>
      </c>
      <c r="D7" s="492" t="s">
        <v>372</v>
      </c>
      <c r="E7" s="492" t="s">
        <v>373</v>
      </c>
      <c r="F7" s="492" t="s">
        <v>374</v>
      </c>
      <c r="G7" s="492" t="s">
        <v>91</v>
      </c>
      <c r="H7" s="85" t="s">
        <v>124</v>
      </c>
      <c r="I7" s="85" t="s">
        <v>197</v>
      </c>
      <c r="J7" s="85" t="s">
        <v>264</v>
      </c>
      <c r="K7" s="195" t="s">
        <v>375</v>
      </c>
      <c r="L7" s="85" t="s">
        <v>227</v>
      </c>
      <c r="M7" s="195" t="s">
        <v>376</v>
      </c>
      <c r="N7" s="85" t="s">
        <v>202</v>
      </c>
      <c r="O7" s="85" t="s">
        <v>119</v>
      </c>
      <c r="P7" s="85" t="s">
        <v>121</v>
      </c>
      <c r="Q7" s="85" t="s">
        <v>121</v>
      </c>
      <c r="R7" s="85" t="s">
        <v>121</v>
      </c>
      <c r="S7" s="85" t="s">
        <v>232</v>
      </c>
      <c r="T7" s="85" t="s">
        <v>132</v>
      </c>
      <c r="U7" s="85" t="s">
        <v>377</v>
      </c>
      <c r="V7" s="85" t="s">
        <v>126</v>
      </c>
      <c r="W7" s="85" t="s">
        <v>224</v>
      </c>
      <c r="X7" s="85" t="s">
        <v>258</v>
      </c>
      <c r="Y7" s="85" t="s">
        <v>259</v>
      </c>
      <c r="Z7" s="85" t="s">
        <v>259</v>
      </c>
      <c r="AA7" s="85" t="s">
        <v>259</v>
      </c>
      <c r="AB7" s="85" t="s">
        <v>259</v>
      </c>
      <c r="AC7" s="85" t="s">
        <v>259</v>
      </c>
      <c r="AD7" s="85" t="s">
        <v>259</v>
      </c>
      <c r="AE7" s="85" t="s">
        <v>259</v>
      </c>
      <c r="AF7" s="2"/>
    </row>
    <row r="8" spans="1:32" ht="125.5" customHeight="1" x14ac:dyDescent="0.35">
      <c r="A8" s="496"/>
      <c r="B8" s="493"/>
      <c r="C8" s="499"/>
      <c r="D8" s="493"/>
      <c r="E8" s="493"/>
      <c r="F8" s="493"/>
      <c r="G8" s="493"/>
      <c r="H8" s="85" t="s">
        <v>124</v>
      </c>
      <c r="I8" s="85" t="s">
        <v>197</v>
      </c>
      <c r="J8" s="85" t="s">
        <v>264</v>
      </c>
      <c r="K8" s="195" t="s">
        <v>378</v>
      </c>
      <c r="L8" s="85" t="s">
        <v>228</v>
      </c>
      <c r="M8" s="195" t="s">
        <v>379</v>
      </c>
      <c r="N8" s="85" t="s">
        <v>202</v>
      </c>
      <c r="O8" s="85" t="s">
        <v>118</v>
      </c>
      <c r="P8" s="85" t="s">
        <v>121</v>
      </c>
      <c r="Q8" s="85" t="s">
        <v>121</v>
      </c>
      <c r="R8" s="85" t="s">
        <v>121</v>
      </c>
      <c r="S8" s="85" t="s">
        <v>232</v>
      </c>
      <c r="T8" s="85" t="s">
        <v>132</v>
      </c>
      <c r="U8" s="85" t="s">
        <v>270</v>
      </c>
      <c r="V8" s="85" t="s">
        <v>126</v>
      </c>
      <c r="W8" s="85" t="s">
        <v>224</v>
      </c>
      <c r="X8" s="85" t="s">
        <v>259</v>
      </c>
      <c r="Y8" s="85" t="s">
        <v>259</v>
      </c>
      <c r="Z8" s="85" t="s">
        <v>259</v>
      </c>
      <c r="AA8" s="85" t="s">
        <v>259</v>
      </c>
      <c r="AB8" s="85" t="s">
        <v>259</v>
      </c>
      <c r="AC8" s="85" t="s">
        <v>259</v>
      </c>
      <c r="AD8" s="85" t="s">
        <v>259</v>
      </c>
      <c r="AE8" s="85" t="s">
        <v>259</v>
      </c>
      <c r="AF8" s="2"/>
    </row>
    <row r="9" spans="1:32" ht="145" customHeight="1" x14ac:dyDescent="0.35">
      <c r="A9" s="74" t="s">
        <v>256</v>
      </c>
      <c r="B9" s="85" t="s">
        <v>255</v>
      </c>
      <c r="C9" s="85" t="s">
        <v>380</v>
      </c>
      <c r="D9" s="85" t="s">
        <v>381</v>
      </c>
      <c r="E9" s="85" t="s">
        <v>382</v>
      </c>
      <c r="F9" s="85" t="s">
        <v>383</v>
      </c>
      <c r="G9" s="85" t="s">
        <v>91</v>
      </c>
      <c r="H9" s="85" t="s">
        <v>124</v>
      </c>
      <c r="I9" s="85" t="s">
        <v>197</v>
      </c>
      <c r="J9" s="85" t="s">
        <v>264</v>
      </c>
      <c r="K9" s="195" t="s">
        <v>384</v>
      </c>
      <c r="L9" s="85" t="s">
        <v>227</v>
      </c>
      <c r="M9" s="195" t="s">
        <v>385</v>
      </c>
      <c r="N9" s="85" t="s">
        <v>117</v>
      </c>
      <c r="O9" s="85" t="s">
        <v>119</v>
      </c>
      <c r="P9" s="85" t="s">
        <v>127</v>
      </c>
      <c r="Q9" s="85" t="s">
        <v>121</v>
      </c>
      <c r="R9" s="85" t="s">
        <v>121</v>
      </c>
      <c r="S9" s="85" t="s">
        <v>232</v>
      </c>
      <c r="T9" s="85" t="s">
        <v>132</v>
      </c>
      <c r="U9" s="85" t="s">
        <v>386</v>
      </c>
      <c r="V9" s="85" t="s">
        <v>126</v>
      </c>
      <c r="W9" s="85" t="s">
        <v>224</v>
      </c>
      <c r="X9" s="85" t="s">
        <v>258</v>
      </c>
      <c r="Y9" s="85" t="s">
        <v>259</v>
      </c>
      <c r="Z9" s="85" t="s">
        <v>259</v>
      </c>
      <c r="AA9" s="85" t="s">
        <v>259</v>
      </c>
      <c r="AB9" s="85" t="s">
        <v>259</v>
      </c>
      <c r="AC9" s="85" t="s">
        <v>259</v>
      </c>
      <c r="AD9" s="85" t="s">
        <v>259</v>
      </c>
      <c r="AE9" s="85" t="s">
        <v>259</v>
      </c>
      <c r="AF9" s="2"/>
    </row>
    <row r="10" spans="1:32" ht="68.5" customHeight="1" x14ac:dyDescent="0.35">
      <c r="A10" s="502" t="s">
        <v>256</v>
      </c>
      <c r="B10" s="492" t="s">
        <v>255</v>
      </c>
      <c r="C10" s="492" t="s">
        <v>387</v>
      </c>
      <c r="D10" s="492" t="s">
        <v>388</v>
      </c>
      <c r="E10" s="492" t="s">
        <v>389</v>
      </c>
      <c r="F10" s="492" t="s">
        <v>390</v>
      </c>
      <c r="G10" s="497" t="s">
        <v>91</v>
      </c>
      <c r="H10" s="195" t="s">
        <v>123</v>
      </c>
      <c r="I10" s="85" t="s">
        <v>197</v>
      </c>
      <c r="J10" s="85" t="s">
        <v>470</v>
      </c>
      <c r="K10" s="195" t="s">
        <v>391</v>
      </c>
      <c r="L10" s="85" t="s">
        <v>227</v>
      </c>
      <c r="M10" s="195" t="s">
        <v>392</v>
      </c>
      <c r="N10" s="85" t="s">
        <v>202</v>
      </c>
      <c r="O10" s="85" t="s">
        <v>119</v>
      </c>
      <c r="P10" s="85" t="s">
        <v>127</v>
      </c>
      <c r="Q10" s="85" t="s">
        <v>121</v>
      </c>
      <c r="R10" s="85" t="s">
        <v>121</v>
      </c>
      <c r="S10" s="85" t="s">
        <v>232</v>
      </c>
      <c r="T10" s="85" t="s">
        <v>132</v>
      </c>
      <c r="U10" s="85" t="s">
        <v>393</v>
      </c>
      <c r="V10" s="85" t="s">
        <v>125</v>
      </c>
      <c r="W10" s="85" t="s">
        <v>224</v>
      </c>
      <c r="X10" s="85" t="s">
        <v>258</v>
      </c>
      <c r="Y10" s="85" t="s">
        <v>259</v>
      </c>
      <c r="Z10" s="85" t="s">
        <v>259</v>
      </c>
      <c r="AA10" s="85" t="s">
        <v>259</v>
      </c>
      <c r="AB10" s="85" t="s">
        <v>259</v>
      </c>
      <c r="AC10" s="85" t="s">
        <v>259</v>
      </c>
      <c r="AD10" s="85" t="s">
        <v>259</v>
      </c>
      <c r="AE10" s="85" t="s">
        <v>259</v>
      </c>
      <c r="AF10" s="2"/>
    </row>
    <row r="11" spans="1:32" ht="111" customHeight="1" x14ac:dyDescent="0.35">
      <c r="A11" s="503"/>
      <c r="B11" s="448"/>
      <c r="C11" s="448"/>
      <c r="D11" s="448"/>
      <c r="E11" s="448"/>
      <c r="F11" s="448"/>
      <c r="G11" s="498"/>
      <c r="H11" s="195" t="s">
        <v>123</v>
      </c>
      <c r="I11" s="85" t="s">
        <v>197</v>
      </c>
      <c r="J11" s="85" t="s">
        <v>470</v>
      </c>
      <c r="K11" s="195" t="s">
        <v>394</v>
      </c>
      <c r="L11" s="85" t="s">
        <v>228</v>
      </c>
      <c r="M11" s="195" t="s">
        <v>395</v>
      </c>
      <c r="N11" s="85" t="s">
        <v>117</v>
      </c>
      <c r="O11" s="85" t="s">
        <v>118</v>
      </c>
      <c r="P11" s="85" t="s">
        <v>127</v>
      </c>
      <c r="Q11" s="85" t="s">
        <v>121</v>
      </c>
      <c r="R11" s="85" t="s">
        <v>121</v>
      </c>
      <c r="S11" s="85" t="s">
        <v>232</v>
      </c>
      <c r="T11" s="85" t="s">
        <v>132</v>
      </c>
      <c r="U11" s="85" t="s">
        <v>270</v>
      </c>
      <c r="V11" s="85" t="s">
        <v>125</v>
      </c>
      <c r="W11" s="85" t="s">
        <v>224</v>
      </c>
      <c r="X11" s="85" t="s">
        <v>259</v>
      </c>
      <c r="Y11" s="85" t="s">
        <v>259</v>
      </c>
      <c r="Z11" s="85" t="s">
        <v>259</v>
      </c>
      <c r="AA11" s="85" t="s">
        <v>259</v>
      </c>
      <c r="AB11" s="85" t="s">
        <v>259</v>
      </c>
      <c r="AC11" s="85" t="s">
        <v>259</v>
      </c>
      <c r="AD11" s="85" t="s">
        <v>259</v>
      </c>
      <c r="AE11" s="85" t="s">
        <v>259</v>
      </c>
      <c r="AF11" s="2"/>
    </row>
    <row r="12" spans="1:32" ht="82" customHeight="1" x14ac:dyDescent="0.35">
      <c r="A12" s="504"/>
      <c r="B12" s="493"/>
      <c r="C12" s="493"/>
      <c r="D12" s="493"/>
      <c r="E12" s="493"/>
      <c r="F12" s="493"/>
      <c r="G12" s="499"/>
      <c r="H12" s="85" t="s">
        <v>123</v>
      </c>
      <c r="I12" s="85" t="s">
        <v>197</v>
      </c>
      <c r="J12" s="85" t="s">
        <v>470</v>
      </c>
      <c r="K12" s="195" t="s">
        <v>396</v>
      </c>
      <c r="L12" s="85" t="s">
        <v>228</v>
      </c>
      <c r="M12" s="195" t="s">
        <v>397</v>
      </c>
      <c r="N12" s="85" t="s">
        <v>117</v>
      </c>
      <c r="O12" s="85" t="s">
        <v>118</v>
      </c>
      <c r="P12" s="85" t="s">
        <v>127</v>
      </c>
      <c r="Q12" s="85" t="s">
        <v>121</v>
      </c>
      <c r="R12" s="85" t="s">
        <v>121</v>
      </c>
      <c r="S12" s="85" t="s">
        <v>232</v>
      </c>
      <c r="T12" s="85" t="s">
        <v>132</v>
      </c>
      <c r="U12" s="85" t="s">
        <v>270</v>
      </c>
      <c r="V12" s="85" t="s">
        <v>125</v>
      </c>
      <c r="W12" s="85" t="s">
        <v>224</v>
      </c>
      <c r="X12" s="85" t="s">
        <v>259</v>
      </c>
      <c r="Y12" s="85" t="s">
        <v>259</v>
      </c>
      <c r="Z12" s="85" t="s">
        <v>259</v>
      </c>
      <c r="AA12" s="85" t="s">
        <v>259</v>
      </c>
      <c r="AB12" s="85" t="s">
        <v>259</v>
      </c>
      <c r="AC12" s="85" t="s">
        <v>259</v>
      </c>
      <c r="AD12" s="85" t="s">
        <v>259</v>
      </c>
      <c r="AE12" s="85" t="s">
        <v>259</v>
      </c>
      <c r="AF12" s="2"/>
    </row>
    <row r="13" spans="1:32" ht="169" customHeight="1" x14ac:dyDescent="0.35">
      <c r="A13" s="74" t="s">
        <v>256</v>
      </c>
      <c r="B13" s="85" t="s">
        <v>255</v>
      </c>
      <c r="C13" s="84" t="s">
        <v>398</v>
      </c>
      <c r="D13" s="85" t="s">
        <v>399</v>
      </c>
      <c r="E13" s="85" t="s">
        <v>400</v>
      </c>
      <c r="F13" s="85" t="s">
        <v>401</v>
      </c>
      <c r="G13" s="85" t="s">
        <v>219</v>
      </c>
      <c r="H13" s="85" t="s">
        <v>123</v>
      </c>
      <c r="I13" s="85" t="s">
        <v>198</v>
      </c>
      <c r="J13" s="85" t="s">
        <v>469</v>
      </c>
      <c r="K13" s="195" t="s">
        <v>402</v>
      </c>
      <c r="L13" s="85" t="s">
        <v>227</v>
      </c>
      <c r="M13" s="195" t="s">
        <v>403</v>
      </c>
      <c r="N13" s="85" t="s">
        <v>117</v>
      </c>
      <c r="O13" s="85" t="s">
        <v>119</v>
      </c>
      <c r="P13" s="85" t="s">
        <v>128</v>
      </c>
      <c r="Q13" s="85" t="s">
        <v>128</v>
      </c>
      <c r="R13" s="85" t="s">
        <v>128</v>
      </c>
      <c r="S13" s="85" t="s">
        <v>233</v>
      </c>
      <c r="T13" s="85" t="s">
        <v>132</v>
      </c>
      <c r="U13" s="85" t="s">
        <v>404</v>
      </c>
      <c r="V13" s="85" t="s">
        <v>123</v>
      </c>
      <c r="W13" s="85" t="s">
        <v>133</v>
      </c>
      <c r="X13" s="85" t="s">
        <v>271</v>
      </c>
      <c r="Y13" s="85" t="s">
        <v>405</v>
      </c>
      <c r="Z13" s="196" t="s">
        <v>406</v>
      </c>
      <c r="AA13" s="85" t="s">
        <v>407</v>
      </c>
      <c r="AB13" s="85" t="s">
        <v>408</v>
      </c>
      <c r="AC13" s="85" t="s">
        <v>253</v>
      </c>
      <c r="AD13" s="83">
        <v>44377</v>
      </c>
      <c r="AE13" s="85"/>
      <c r="AF13" s="2"/>
    </row>
    <row r="14" spans="1:32" ht="169" customHeight="1" x14ac:dyDescent="0.35">
      <c r="A14" s="74" t="s">
        <v>256</v>
      </c>
      <c r="B14" s="85" t="s">
        <v>255</v>
      </c>
      <c r="C14" s="84" t="s">
        <v>409</v>
      </c>
      <c r="D14" s="85" t="s">
        <v>284</v>
      </c>
      <c r="E14" s="85" t="s">
        <v>278</v>
      </c>
      <c r="F14" s="85" t="s">
        <v>295</v>
      </c>
      <c r="G14" s="85" t="s">
        <v>219</v>
      </c>
      <c r="H14" s="85" t="s">
        <v>123</v>
      </c>
      <c r="I14" s="85" t="s">
        <v>198</v>
      </c>
      <c r="J14" s="85" t="s">
        <v>469</v>
      </c>
      <c r="K14" s="195" t="s">
        <v>410</v>
      </c>
      <c r="L14" s="85" t="s">
        <v>227</v>
      </c>
      <c r="M14" s="195" t="s">
        <v>301</v>
      </c>
      <c r="N14" s="85" t="s">
        <v>202</v>
      </c>
      <c r="O14" s="85" t="s">
        <v>119</v>
      </c>
      <c r="P14" s="85" t="s">
        <v>128</v>
      </c>
      <c r="Q14" s="85" t="s">
        <v>128</v>
      </c>
      <c r="R14" s="85" t="s">
        <v>128</v>
      </c>
      <c r="S14" s="85" t="s">
        <v>233</v>
      </c>
      <c r="T14" s="85" t="s">
        <v>132</v>
      </c>
      <c r="U14" s="85" t="s">
        <v>319</v>
      </c>
      <c r="V14" s="85" t="s">
        <v>123</v>
      </c>
      <c r="W14" s="85" t="s">
        <v>133</v>
      </c>
      <c r="X14" s="85" t="s">
        <v>271</v>
      </c>
      <c r="Y14" s="85" t="s">
        <v>276</v>
      </c>
      <c r="Z14" s="85" t="s">
        <v>323</v>
      </c>
      <c r="AA14" s="85" t="s">
        <v>277</v>
      </c>
      <c r="AB14" s="85" t="s">
        <v>355</v>
      </c>
      <c r="AC14" s="85" t="s">
        <v>253</v>
      </c>
      <c r="AD14" s="83">
        <v>44196</v>
      </c>
      <c r="AE14" s="85"/>
      <c r="AF14" s="2"/>
    </row>
    <row r="15" spans="1:32" ht="84" customHeight="1" x14ac:dyDescent="0.35">
      <c r="A15" s="494" t="s">
        <v>256</v>
      </c>
      <c r="B15" s="492" t="s">
        <v>255</v>
      </c>
      <c r="C15" s="500" t="s">
        <v>347</v>
      </c>
      <c r="D15" s="492" t="s">
        <v>285</v>
      </c>
      <c r="E15" s="492" t="s">
        <v>294</v>
      </c>
      <c r="F15" s="492" t="s">
        <v>296</v>
      </c>
      <c r="G15" s="492" t="s">
        <v>87</v>
      </c>
      <c r="H15" s="85" t="s">
        <v>124</v>
      </c>
      <c r="I15" s="85" t="s">
        <v>197</v>
      </c>
      <c r="J15" s="85" t="s">
        <v>264</v>
      </c>
      <c r="K15" s="195" t="s">
        <v>320</v>
      </c>
      <c r="L15" s="85" t="s">
        <v>228</v>
      </c>
      <c r="M15" s="195" t="s">
        <v>303</v>
      </c>
      <c r="N15" s="85" t="s">
        <v>202</v>
      </c>
      <c r="O15" s="85" t="s">
        <v>118</v>
      </c>
      <c r="P15" s="85" t="s">
        <v>127</v>
      </c>
      <c r="Q15" s="85" t="s">
        <v>127</v>
      </c>
      <c r="R15" s="85" t="s">
        <v>127</v>
      </c>
      <c r="S15" s="85" t="s">
        <v>232</v>
      </c>
      <c r="T15" s="85" t="s">
        <v>132</v>
      </c>
      <c r="U15" s="85" t="s">
        <v>270</v>
      </c>
      <c r="V15" s="85" t="s">
        <v>126</v>
      </c>
      <c r="W15" s="85" t="s">
        <v>224</v>
      </c>
      <c r="X15" s="85" t="s">
        <v>259</v>
      </c>
      <c r="Y15" s="85" t="s">
        <v>259</v>
      </c>
      <c r="Z15" s="85" t="s">
        <v>259</v>
      </c>
      <c r="AA15" s="85" t="s">
        <v>259</v>
      </c>
      <c r="AB15" s="85" t="s">
        <v>259</v>
      </c>
      <c r="AC15" s="85" t="s">
        <v>259</v>
      </c>
      <c r="AD15" s="85" t="s">
        <v>259</v>
      </c>
      <c r="AE15" s="85" t="s">
        <v>259</v>
      </c>
      <c r="AF15" s="2"/>
    </row>
    <row r="16" spans="1:32" ht="169" x14ac:dyDescent="0.35">
      <c r="A16" s="496"/>
      <c r="B16" s="493"/>
      <c r="C16" s="501"/>
      <c r="D16" s="493"/>
      <c r="E16" s="493"/>
      <c r="F16" s="493"/>
      <c r="G16" s="493"/>
      <c r="H16" s="85" t="s">
        <v>124</v>
      </c>
      <c r="I16" s="85" t="s">
        <v>197</v>
      </c>
      <c r="J16" s="85" t="s">
        <v>264</v>
      </c>
      <c r="K16" s="195" t="s">
        <v>348</v>
      </c>
      <c r="L16" s="85" t="s">
        <v>227</v>
      </c>
      <c r="M16" s="195" t="s">
        <v>304</v>
      </c>
      <c r="N16" s="85" t="s">
        <v>202</v>
      </c>
      <c r="O16" s="85" t="s">
        <v>118</v>
      </c>
      <c r="P16" s="85" t="s">
        <v>121</v>
      </c>
      <c r="Q16" s="85" t="s">
        <v>121</v>
      </c>
      <c r="R16" s="85" t="s">
        <v>121</v>
      </c>
      <c r="S16" s="85" t="s">
        <v>232</v>
      </c>
      <c r="T16" s="85" t="s">
        <v>132</v>
      </c>
      <c r="U16" s="85">
        <v>4</v>
      </c>
      <c r="V16" s="85" t="s">
        <v>126</v>
      </c>
      <c r="W16" s="85" t="s">
        <v>224</v>
      </c>
      <c r="X16" s="85" t="s">
        <v>259</v>
      </c>
      <c r="Y16" s="85" t="s">
        <v>259</v>
      </c>
      <c r="Z16" s="85" t="s">
        <v>259</v>
      </c>
      <c r="AA16" s="85" t="s">
        <v>259</v>
      </c>
      <c r="AB16" s="85" t="s">
        <v>259</v>
      </c>
      <c r="AC16" s="85" t="s">
        <v>259</v>
      </c>
      <c r="AD16" s="85" t="s">
        <v>259</v>
      </c>
      <c r="AE16" s="85" t="s">
        <v>259</v>
      </c>
      <c r="AF16" s="2"/>
    </row>
    <row r="17" spans="1:32" ht="78" x14ac:dyDescent="0.35">
      <c r="A17" s="74" t="s">
        <v>256</v>
      </c>
      <c r="B17" s="85" t="s">
        <v>255</v>
      </c>
      <c r="C17" s="85" t="s">
        <v>411</v>
      </c>
      <c r="D17" s="85" t="s">
        <v>286</v>
      </c>
      <c r="E17" s="85" t="s">
        <v>260</v>
      </c>
      <c r="F17" s="85" t="s">
        <v>297</v>
      </c>
      <c r="G17" s="85" t="s">
        <v>254</v>
      </c>
      <c r="H17" s="85" t="s">
        <v>123</v>
      </c>
      <c r="I17" s="85" t="s">
        <v>197</v>
      </c>
      <c r="J17" s="85" t="s">
        <v>470</v>
      </c>
      <c r="K17" s="85" t="s">
        <v>321</v>
      </c>
      <c r="L17" s="85" t="s">
        <v>227</v>
      </c>
      <c r="M17" s="195" t="s">
        <v>306</v>
      </c>
      <c r="N17" s="85" t="s">
        <v>202</v>
      </c>
      <c r="O17" s="85" t="s">
        <v>118</v>
      </c>
      <c r="P17" s="85" t="s">
        <v>121</v>
      </c>
      <c r="Q17" s="85" t="s">
        <v>121</v>
      </c>
      <c r="R17" s="85" t="s">
        <v>121</v>
      </c>
      <c r="S17" s="85" t="s">
        <v>232</v>
      </c>
      <c r="T17" s="85" t="s">
        <v>132</v>
      </c>
      <c r="U17" s="85" t="s">
        <v>322</v>
      </c>
      <c r="V17" s="85" t="s">
        <v>125</v>
      </c>
      <c r="W17" s="85" t="s">
        <v>224</v>
      </c>
      <c r="X17" s="85" t="s">
        <v>258</v>
      </c>
      <c r="Y17" s="85" t="s">
        <v>259</v>
      </c>
      <c r="Z17" s="85" t="s">
        <v>259</v>
      </c>
      <c r="AA17" s="85" t="s">
        <v>259</v>
      </c>
      <c r="AB17" s="85" t="s">
        <v>259</v>
      </c>
      <c r="AC17" s="85" t="s">
        <v>259</v>
      </c>
      <c r="AD17" s="195" t="s">
        <v>259</v>
      </c>
      <c r="AE17" s="85" t="s">
        <v>259</v>
      </c>
      <c r="AF17" s="2"/>
    </row>
    <row r="18" spans="1:32" ht="187" customHeight="1" x14ac:dyDescent="0.35">
      <c r="A18" s="74" t="s">
        <v>256</v>
      </c>
      <c r="B18" s="85" t="s">
        <v>255</v>
      </c>
      <c r="C18" s="84" t="s">
        <v>412</v>
      </c>
      <c r="D18" s="85" t="s">
        <v>287</v>
      </c>
      <c r="E18" s="85" t="s">
        <v>349</v>
      </c>
      <c r="F18" s="85" t="s">
        <v>298</v>
      </c>
      <c r="G18" s="85" t="s">
        <v>254</v>
      </c>
      <c r="H18" s="85" t="s">
        <v>124</v>
      </c>
      <c r="I18" s="85" t="s">
        <v>198</v>
      </c>
      <c r="J18" s="85" t="s">
        <v>470</v>
      </c>
      <c r="K18" s="195" t="s">
        <v>413</v>
      </c>
      <c r="L18" s="85" t="s">
        <v>227</v>
      </c>
      <c r="M18" s="195" t="s">
        <v>307</v>
      </c>
      <c r="N18" s="85" t="s">
        <v>202</v>
      </c>
      <c r="O18" s="85" t="s">
        <v>118</v>
      </c>
      <c r="P18" s="85" t="s">
        <v>128</v>
      </c>
      <c r="Q18" s="85" t="s">
        <v>128</v>
      </c>
      <c r="R18" s="85" t="s">
        <v>128</v>
      </c>
      <c r="S18" s="85" t="s">
        <v>232</v>
      </c>
      <c r="T18" s="85" t="s">
        <v>132</v>
      </c>
      <c r="U18" s="85" t="s">
        <v>350</v>
      </c>
      <c r="V18" s="85" t="s">
        <v>124</v>
      </c>
      <c r="W18" s="85" t="s">
        <v>133</v>
      </c>
      <c r="X18" s="85" t="s">
        <v>271</v>
      </c>
      <c r="Y18" s="85" t="s">
        <v>414</v>
      </c>
      <c r="Z18" s="85" t="s">
        <v>327</v>
      </c>
      <c r="AA18" s="85" t="s">
        <v>329</v>
      </c>
      <c r="AB18" s="85" t="s">
        <v>358</v>
      </c>
      <c r="AC18" s="85" t="s">
        <v>253</v>
      </c>
      <c r="AD18" s="83">
        <v>44377</v>
      </c>
      <c r="AE18" s="85"/>
      <c r="AF18" s="2"/>
    </row>
    <row r="19" spans="1:32" ht="117" x14ac:dyDescent="0.35">
      <c r="A19" s="74" t="s">
        <v>256</v>
      </c>
      <c r="B19" s="85" t="s">
        <v>255</v>
      </c>
      <c r="C19" s="85" t="s">
        <v>351</v>
      </c>
      <c r="D19" s="85" t="s">
        <v>288</v>
      </c>
      <c r="E19" s="195" t="s">
        <v>324</v>
      </c>
      <c r="F19" s="85" t="s">
        <v>299</v>
      </c>
      <c r="G19" s="85" t="s">
        <v>254</v>
      </c>
      <c r="H19" s="85" t="s">
        <v>123</v>
      </c>
      <c r="I19" s="85" t="s">
        <v>197</v>
      </c>
      <c r="J19" s="85" t="s">
        <v>470</v>
      </c>
      <c r="K19" s="195" t="s">
        <v>415</v>
      </c>
      <c r="L19" s="85" t="s">
        <v>227</v>
      </c>
      <c r="M19" s="195" t="s">
        <v>308</v>
      </c>
      <c r="N19" s="85" t="s">
        <v>202</v>
      </c>
      <c r="O19" s="85" t="s">
        <v>119</v>
      </c>
      <c r="P19" s="85" t="s">
        <v>121</v>
      </c>
      <c r="Q19" s="85" t="s">
        <v>121</v>
      </c>
      <c r="R19" s="85" t="s">
        <v>121</v>
      </c>
      <c r="S19" s="85" t="s">
        <v>233</v>
      </c>
      <c r="T19" s="85" t="s">
        <v>132</v>
      </c>
      <c r="U19" s="85" t="s">
        <v>325</v>
      </c>
      <c r="V19" s="85" t="s">
        <v>125</v>
      </c>
      <c r="W19" s="85" t="s">
        <v>224</v>
      </c>
      <c r="X19" s="85" t="s">
        <v>258</v>
      </c>
      <c r="Y19" s="85" t="s">
        <v>259</v>
      </c>
      <c r="Z19" s="85" t="s">
        <v>259</v>
      </c>
      <c r="AA19" s="85" t="s">
        <v>259</v>
      </c>
      <c r="AB19" s="85" t="s">
        <v>259</v>
      </c>
      <c r="AC19" s="85" t="s">
        <v>259</v>
      </c>
      <c r="AD19" s="195" t="s">
        <v>259</v>
      </c>
      <c r="AE19" s="85" t="s">
        <v>259</v>
      </c>
      <c r="AF19" s="2"/>
    </row>
    <row r="20" spans="1:32" ht="90" customHeight="1" x14ac:dyDescent="0.35">
      <c r="A20" s="494" t="s">
        <v>256</v>
      </c>
      <c r="B20" s="492" t="s">
        <v>255</v>
      </c>
      <c r="C20" s="492" t="s">
        <v>416</v>
      </c>
      <c r="D20" s="492" t="s">
        <v>289</v>
      </c>
      <c r="E20" s="492" t="s">
        <v>417</v>
      </c>
      <c r="F20" s="492" t="s">
        <v>300</v>
      </c>
      <c r="G20" s="492" t="s">
        <v>254</v>
      </c>
      <c r="H20" s="85" t="s">
        <v>123</v>
      </c>
      <c r="I20" s="77" t="s">
        <v>197</v>
      </c>
      <c r="J20" s="85" t="s">
        <v>470</v>
      </c>
      <c r="K20" s="195" t="s">
        <v>418</v>
      </c>
      <c r="L20" s="85" t="s">
        <v>227</v>
      </c>
      <c r="M20" s="195" t="s">
        <v>309</v>
      </c>
      <c r="N20" s="85" t="s">
        <v>202</v>
      </c>
      <c r="O20" s="85" t="s">
        <v>118</v>
      </c>
      <c r="P20" s="85" t="s">
        <v>127</v>
      </c>
      <c r="Q20" s="85" t="s">
        <v>121</v>
      </c>
      <c r="R20" s="85" t="s">
        <v>127</v>
      </c>
      <c r="S20" s="85" t="s">
        <v>233</v>
      </c>
      <c r="T20" s="85" t="s">
        <v>132</v>
      </c>
      <c r="U20" s="85" t="s">
        <v>328</v>
      </c>
      <c r="V20" s="85" t="s">
        <v>125</v>
      </c>
      <c r="W20" s="85" t="s">
        <v>224</v>
      </c>
      <c r="X20" s="85" t="s">
        <v>258</v>
      </c>
      <c r="Y20" s="85" t="s">
        <v>259</v>
      </c>
      <c r="Z20" s="85" t="s">
        <v>259</v>
      </c>
      <c r="AA20" s="85" t="s">
        <v>259</v>
      </c>
      <c r="AB20" s="85" t="s">
        <v>259</v>
      </c>
      <c r="AC20" s="85" t="s">
        <v>259</v>
      </c>
      <c r="AD20" s="195" t="s">
        <v>259</v>
      </c>
      <c r="AE20" s="85" t="s">
        <v>259</v>
      </c>
      <c r="AF20" s="2"/>
    </row>
    <row r="21" spans="1:32" ht="66.650000000000006" customHeight="1" x14ac:dyDescent="0.35">
      <c r="A21" s="495"/>
      <c r="B21" s="448"/>
      <c r="C21" s="448"/>
      <c r="D21" s="448"/>
      <c r="E21" s="448"/>
      <c r="F21" s="448"/>
      <c r="G21" s="448"/>
      <c r="H21" s="85" t="s">
        <v>123</v>
      </c>
      <c r="I21" s="77" t="s">
        <v>197</v>
      </c>
      <c r="J21" s="85" t="s">
        <v>470</v>
      </c>
      <c r="K21" s="195" t="s">
        <v>311</v>
      </c>
      <c r="L21" s="85" t="s">
        <v>228</v>
      </c>
      <c r="M21" s="195" t="s">
        <v>310</v>
      </c>
      <c r="N21" s="85" t="s">
        <v>202</v>
      </c>
      <c r="O21" s="85" t="s">
        <v>118</v>
      </c>
      <c r="P21" s="85" t="s">
        <v>127</v>
      </c>
      <c r="Q21" s="85" t="s">
        <v>127</v>
      </c>
      <c r="R21" s="85" t="s">
        <v>127</v>
      </c>
      <c r="S21" s="85" t="s">
        <v>232</v>
      </c>
      <c r="T21" s="85" t="s">
        <v>132</v>
      </c>
      <c r="U21" s="85" t="s">
        <v>270</v>
      </c>
      <c r="V21" s="85" t="s">
        <v>125</v>
      </c>
      <c r="W21" s="85" t="s">
        <v>224</v>
      </c>
      <c r="X21" s="85" t="s">
        <v>259</v>
      </c>
      <c r="Y21" s="85" t="s">
        <v>259</v>
      </c>
      <c r="Z21" s="85" t="s">
        <v>259</v>
      </c>
      <c r="AA21" s="85" t="s">
        <v>259</v>
      </c>
      <c r="AB21" s="85" t="s">
        <v>259</v>
      </c>
      <c r="AC21" s="85" t="s">
        <v>259</v>
      </c>
      <c r="AD21" s="85" t="s">
        <v>259</v>
      </c>
      <c r="AE21" s="85" t="s">
        <v>259</v>
      </c>
      <c r="AF21" s="2"/>
    </row>
    <row r="22" spans="1:32" ht="103.5" customHeight="1" x14ac:dyDescent="0.35">
      <c r="A22" s="496"/>
      <c r="B22" s="493"/>
      <c r="C22" s="493"/>
      <c r="D22" s="493"/>
      <c r="E22" s="493"/>
      <c r="F22" s="493"/>
      <c r="G22" s="493"/>
      <c r="H22" s="85" t="s">
        <v>123</v>
      </c>
      <c r="I22" s="77" t="s">
        <v>197</v>
      </c>
      <c r="J22" s="85" t="s">
        <v>470</v>
      </c>
      <c r="K22" s="195" t="s">
        <v>330</v>
      </c>
      <c r="L22" s="85" t="s">
        <v>227</v>
      </c>
      <c r="M22" s="195" t="s">
        <v>326</v>
      </c>
      <c r="N22" s="85" t="s">
        <v>117</v>
      </c>
      <c r="O22" s="85" t="s">
        <v>119</v>
      </c>
      <c r="P22" s="85" t="s">
        <v>127</v>
      </c>
      <c r="Q22" s="85" t="s">
        <v>121</v>
      </c>
      <c r="R22" s="85" t="s">
        <v>127</v>
      </c>
      <c r="S22" s="85" t="s">
        <v>233</v>
      </c>
      <c r="T22" s="85" t="s">
        <v>132</v>
      </c>
      <c r="U22" s="85" t="s">
        <v>331</v>
      </c>
      <c r="V22" s="85" t="s">
        <v>125</v>
      </c>
      <c r="W22" s="85" t="s">
        <v>224</v>
      </c>
      <c r="X22" s="85" t="s">
        <v>258</v>
      </c>
      <c r="Y22" s="85" t="s">
        <v>259</v>
      </c>
      <c r="Z22" s="85" t="s">
        <v>259</v>
      </c>
      <c r="AA22" s="85" t="s">
        <v>259</v>
      </c>
      <c r="AB22" s="85" t="s">
        <v>259</v>
      </c>
      <c r="AC22" s="85" t="s">
        <v>259</v>
      </c>
      <c r="AD22" s="195" t="s">
        <v>259</v>
      </c>
      <c r="AE22" s="85" t="s">
        <v>259</v>
      </c>
      <c r="AF22" s="2"/>
    </row>
    <row r="23" spans="1:32" ht="103.5" customHeight="1" x14ac:dyDescent="0.35">
      <c r="A23" s="74" t="s">
        <v>256</v>
      </c>
      <c r="B23" s="85" t="s">
        <v>255</v>
      </c>
      <c r="C23" s="85" t="s">
        <v>352</v>
      </c>
      <c r="D23" s="85" t="s">
        <v>290</v>
      </c>
      <c r="E23" s="85" t="s">
        <v>312</v>
      </c>
      <c r="F23" s="85" t="s">
        <v>302</v>
      </c>
      <c r="G23" s="85" t="s">
        <v>219</v>
      </c>
      <c r="H23" s="85" t="s">
        <v>124</v>
      </c>
      <c r="I23" s="77" t="s">
        <v>197</v>
      </c>
      <c r="J23" s="85" t="s">
        <v>264</v>
      </c>
      <c r="K23" s="195" t="s">
        <v>305</v>
      </c>
      <c r="L23" s="85" t="s">
        <v>227</v>
      </c>
      <c r="M23" s="195" t="s">
        <v>332</v>
      </c>
      <c r="N23" s="85" t="s">
        <v>117</v>
      </c>
      <c r="O23" s="85" t="s">
        <v>118</v>
      </c>
      <c r="P23" s="85" t="s">
        <v>127</v>
      </c>
      <c r="Q23" s="85" t="s">
        <v>121</v>
      </c>
      <c r="R23" s="85" t="s">
        <v>127</v>
      </c>
      <c r="S23" s="85" t="s">
        <v>230</v>
      </c>
      <c r="T23" s="85" t="s">
        <v>129</v>
      </c>
      <c r="U23" s="85">
        <v>2</v>
      </c>
      <c r="V23" s="85" t="s">
        <v>126</v>
      </c>
      <c r="W23" s="85" t="s">
        <v>224</v>
      </c>
      <c r="X23" s="85" t="s">
        <v>258</v>
      </c>
      <c r="Y23" s="85" t="s">
        <v>259</v>
      </c>
      <c r="Z23" s="85" t="s">
        <v>259</v>
      </c>
      <c r="AA23" s="85" t="s">
        <v>259</v>
      </c>
      <c r="AB23" s="85" t="s">
        <v>259</v>
      </c>
      <c r="AC23" s="85" t="s">
        <v>259</v>
      </c>
      <c r="AD23" s="195" t="s">
        <v>259</v>
      </c>
      <c r="AE23" s="85" t="s">
        <v>259</v>
      </c>
      <c r="AF23" s="2"/>
    </row>
    <row r="24" spans="1:32" ht="91" x14ac:dyDescent="0.35">
      <c r="A24" s="74" t="s">
        <v>256</v>
      </c>
      <c r="B24" s="85" t="s">
        <v>255</v>
      </c>
      <c r="C24" s="84" t="s">
        <v>336</v>
      </c>
      <c r="D24" s="85" t="s">
        <v>291</v>
      </c>
      <c r="E24" s="85" t="s">
        <v>340</v>
      </c>
      <c r="F24" s="85" t="s">
        <v>337</v>
      </c>
      <c r="G24" s="85" t="s">
        <v>219</v>
      </c>
      <c r="H24" s="85" t="s">
        <v>123</v>
      </c>
      <c r="I24" s="77" t="s">
        <v>197</v>
      </c>
      <c r="J24" s="85" t="s">
        <v>470</v>
      </c>
      <c r="K24" s="85" t="s">
        <v>265</v>
      </c>
      <c r="L24" s="85" t="s">
        <v>227</v>
      </c>
      <c r="M24" s="195" t="s">
        <v>333</v>
      </c>
      <c r="N24" s="85" t="s">
        <v>202</v>
      </c>
      <c r="O24" s="85" t="s">
        <v>119</v>
      </c>
      <c r="P24" s="85" t="s">
        <v>121</v>
      </c>
      <c r="Q24" s="85" t="s">
        <v>121</v>
      </c>
      <c r="R24" s="85" t="s">
        <v>121</v>
      </c>
      <c r="S24" s="85" t="s">
        <v>120</v>
      </c>
      <c r="T24" s="85" t="s">
        <v>120</v>
      </c>
      <c r="U24" s="85" t="s">
        <v>341</v>
      </c>
      <c r="V24" s="85" t="s">
        <v>125</v>
      </c>
      <c r="W24" s="85" t="s">
        <v>224</v>
      </c>
      <c r="X24" s="75" t="s">
        <v>258</v>
      </c>
      <c r="Y24" s="85" t="s">
        <v>259</v>
      </c>
      <c r="Z24" s="78" t="s">
        <v>259</v>
      </c>
      <c r="AA24" s="85" t="s">
        <v>259</v>
      </c>
      <c r="AB24" s="85" t="s">
        <v>259</v>
      </c>
      <c r="AC24" s="85" t="s">
        <v>259</v>
      </c>
      <c r="AD24" s="195" t="s">
        <v>259</v>
      </c>
      <c r="AE24" s="85" t="s">
        <v>259</v>
      </c>
      <c r="AF24" s="2"/>
    </row>
    <row r="25" spans="1:32" ht="130" x14ac:dyDescent="0.35">
      <c r="A25" s="74" t="s">
        <v>256</v>
      </c>
      <c r="B25" s="85" t="s">
        <v>255</v>
      </c>
      <c r="C25" s="85" t="s">
        <v>419</v>
      </c>
      <c r="D25" s="85" t="s">
        <v>292</v>
      </c>
      <c r="E25" s="85" t="s">
        <v>353</v>
      </c>
      <c r="F25" s="85" t="s">
        <v>338</v>
      </c>
      <c r="G25" s="85" t="s">
        <v>219</v>
      </c>
      <c r="H25" s="85" t="s">
        <v>123</v>
      </c>
      <c r="I25" s="77" t="s">
        <v>197</v>
      </c>
      <c r="J25" s="85" t="s">
        <v>470</v>
      </c>
      <c r="K25" s="195" t="s">
        <v>420</v>
      </c>
      <c r="L25" s="85" t="s">
        <v>227</v>
      </c>
      <c r="M25" s="195" t="s">
        <v>334</v>
      </c>
      <c r="N25" s="85" t="s">
        <v>202</v>
      </c>
      <c r="O25" s="85" t="s">
        <v>119</v>
      </c>
      <c r="P25" s="85" t="s">
        <v>121</v>
      </c>
      <c r="Q25" s="85" t="s">
        <v>121</v>
      </c>
      <c r="R25" s="85" t="s">
        <v>121</v>
      </c>
      <c r="S25" s="85" t="s">
        <v>120</v>
      </c>
      <c r="T25" s="85" t="s">
        <v>120</v>
      </c>
      <c r="U25" s="85" t="s">
        <v>342</v>
      </c>
      <c r="V25" s="85" t="s">
        <v>125</v>
      </c>
      <c r="W25" s="85" t="s">
        <v>224</v>
      </c>
      <c r="X25" s="76" t="s">
        <v>258</v>
      </c>
      <c r="Y25" s="85" t="s">
        <v>259</v>
      </c>
      <c r="Z25" s="78" t="s">
        <v>259</v>
      </c>
      <c r="AA25" s="85" t="s">
        <v>259</v>
      </c>
      <c r="AB25" s="85" t="s">
        <v>259</v>
      </c>
      <c r="AC25" s="85" t="s">
        <v>259</v>
      </c>
      <c r="AD25" s="195" t="s">
        <v>259</v>
      </c>
      <c r="AE25" s="85" t="s">
        <v>259</v>
      </c>
      <c r="AF25" s="2"/>
    </row>
    <row r="26" spans="1:32" ht="183.65" customHeight="1" x14ac:dyDescent="0.35">
      <c r="A26" s="74" t="s">
        <v>256</v>
      </c>
      <c r="B26" s="85" t="s">
        <v>255</v>
      </c>
      <c r="C26" s="85" t="s">
        <v>354</v>
      </c>
      <c r="D26" s="85" t="s">
        <v>293</v>
      </c>
      <c r="E26" s="85" t="s">
        <v>343</v>
      </c>
      <c r="F26" s="85" t="s">
        <v>339</v>
      </c>
      <c r="G26" s="85" t="s">
        <v>219</v>
      </c>
      <c r="H26" s="85" t="s">
        <v>123</v>
      </c>
      <c r="I26" s="77" t="s">
        <v>197</v>
      </c>
      <c r="J26" s="85" t="s">
        <v>470</v>
      </c>
      <c r="K26" s="195" t="s">
        <v>421</v>
      </c>
      <c r="L26" s="85" t="s">
        <v>227</v>
      </c>
      <c r="M26" s="195" t="s">
        <v>335</v>
      </c>
      <c r="N26" s="85" t="s">
        <v>202</v>
      </c>
      <c r="O26" s="85" t="s">
        <v>119</v>
      </c>
      <c r="P26" s="85" t="s">
        <v>121</v>
      </c>
      <c r="Q26" s="85" t="s">
        <v>121</v>
      </c>
      <c r="R26" s="85" t="s">
        <v>121</v>
      </c>
      <c r="S26" s="85" t="s">
        <v>120</v>
      </c>
      <c r="T26" s="85" t="s">
        <v>120</v>
      </c>
      <c r="U26" s="85">
        <v>3</v>
      </c>
      <c r="V26" s="85" t="s">
        <v>125</v>
      </c>
      <c r="W26" s="85" t="s">
        <v>224</v>
      </c>
      <c r="X26" s="76" t="s">
        <v>258</v>
      </c>
      <c r="Y26" s="85" t="s">
        <v>259</v>
      </c>
      <c r="Z26" s="78" t="s">
        <v>259</v>
      </c>
      <c r="AA26" s="85" t="s">
        <v>259</v>
      </c>
      <c r="AB26" s="85" t="s">
        <v>259</v>
      </c>
      <c r="AC26" s="85" t="s">
        <v>259</v>
      </c>
      <c r="AD26" s="195" t="s">
        <v>259</v>
      </c>
      <c r="AE26" s="85" t="s">
        <v>259</v>
      </c>
      <c r="AF26" s="2"/>
    </row>
  </sheetData>
  <customSheetViews>
    <customSheetView guid="{394CA11D-8E14-43D7-B0A6-119D480FECAC}" scale="58" topLeftCell="I1">
      <selection activeCell="X4" sqref="X4"/>
      <pageMargins left="0.7" right="0.7" top="0.75" bottom="0.75" header="0.3" footer="0.3"/>
      <pageSetup orientation="portrait" r:id="rId1"/>
    </customSheetView>
  </customSheetViews>
  <mergeCells count="35">
    <mergeCell ref="G4:G6"/>
    <mergeCell ref="A7:A8"/>
    <mergeCell ref="B7:B8"/>
    <mergeCell ref="C7:C8"/>
    <mergeCell ref="D7:D8"/>
    <mergeCell ref="E7:E8"/>
    <mergeCell ref="F7:F8"/>
    <mergeCell ref="G7:G8"/>
    <mergeCell ref="A4:A6"/>
    <mergeCell ref="B4:B6"/>
    <mergeCell ref="C4:C6"/>
    <mergeCell ref="D4:D6"/>
    <mergeCell ref="E4:E6"/>
    <mergeCell ref="F4:F6"/>
    <mergeCell ref="G10:G12"/>
    <mergeCell ref="A15:A16"/>
    <mergeCell ref="B15:B16"/>
    <mergeCell ref="C15:C16"/>
    <mergeCell ref="D15:D16"/>
    <mergeCell ref="E15:E16"/>
    <mergeCell ref="F15:F16"/>
    <mergeCell ref="G15:G16"/>
    <mergeCell ref="A10:A12"/>
    <mergeCell ref="B10:B12"/>
    <mergeCell ref="C10:C12"/>
    <mergeCell ref="D10:D12"/>
    <mergeCell ref="E10:E12"/>
    <mergeCell ref="F10:F12"/>
    <mergeCell ref="G20:G22"/>
    <mergeCell ref="A20:A22"/>
    <mergeCell ref="B20:B22"/>
    <mergeCell ref="C20:C22"/>
    <mergeCell ref="D20:D22"/>
    <mergeCell ref="E20:E22"/>
    <mergeCell ref="F20:F22"/>
  </mergeCell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'C:\Users\hnguyen\Documents\03 Refs\Years\2020\RCSA\Admin and RCSA''a\[1. Final RCSA_Information Technology_v15.xlsx]Lists for Data Validation'!#REF!</xm:f>
          </x14:formula1>
          <xm:sqref>R27:R83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workbookViewId="0"/>
  </sheetViews>
  <sheetFormatPr defaultColWidth="9.1796875" defaultRowHeight="13" x14ac:dyDescent="0.35"/>
  <cols>
    <col min="1" max="1" width="84.81640625" style="9" customWidth="1"/>
    <col min="2" max="2" width="11.54296875" style="9" customWidth="1"/>
    <col min="3" max="3" width="17.81640625" style="9" customWidth="1"/>
    <col min="4" max="4" width="12.453125" style="9" customWidth="1"/>
    <col min="5" max="5" width="14.1796875" style="9" customWidth="1"/>
    <col min="6" max="6" width="12.1796875" style="9" customWidth="1"/>
    <col min="7" max="7" width="11.54296875" style="9" customWidth="1"/>
    <col min="8" max="8" width="12" style="9" customWidth="1"/>
    <col min="9" max="9" width="9.1796875" style="9"/>
    <col min="10" max="10" width="13.453125" style="9" customWidth="1"/>
    <col min="11" max="11" width="10.81640625" style="9" customWidth="1"/>
    <col min="12" max="12" width="11.453125" style="9" customWidth="1"/>
    <col min="13" max="13" width="10.81640625" style="9" customWidth="1"/>
    <col min="14" max="14" width="16.453125" style="9" bestFit="1" customWidth="1"/>
    <col min="15" max="16384" width="9.1796875" style="9"/>
  </cols>
  <sheetData>
    <row r="1" spans="1:14" ht="55.75" customHeight="1" thickBot="1" x14ac:dyDescent="0.4">
      <c r="A1" s="60" t="s">
        <v>101</v>
      </c>
      <c r="B1" s="7" t="s">
        <v>17</v>
      </c>
      <c r="C1" s="8" t="s">
        <v>18</v>
      </c>
      <c r="D1" s="7" t="s">
        <v>2</v>
      </c>
      <c r="E1" s="72" t="s">
        <v>10</v>
      </c>
      <c r="F1" s="8" t="s">
        <v>9</v>
      </c>
      <c r="G1" s="7" t="s">
        <v>19</v>
      </c>
      <c r="H1" s="7" t="s">
        <v>20</v>
      </c>
      <c r="I1" s="8" t="s">
        <v>21</v>
      </c>
      <c r="J1" s="7" t="s">
        <v>13</v>
      </c>
      <c r="K1" s="7" t="s">
        <v>99</v>
      </c>
      <c r="L1" s="7" t="s">
        <v>100</v>
      </c>
      <c r="M1" s="41" t="s">
        <v>226</v>
      </c>
      <c r="N1" s="40" t="s">
        <v>237</v>
      </c>
    </row>
    <row r="2" spans="1:14" ht="14.25" customHeight="1" x14ac:dyDescent="0.35">
      <c r="A2" s="61" t="s">
        <v>22</v>
      </c>
      <c r="B2" s="57" t="s">
        <v>199</v>
      </c>
      <c r="C2" s="46" t="s">
        <v>197</v>
      </c>
      <c r="D2" s="70" t="s">
        <v>469</v>
      </c>
      <c r="E2" s="45" t="s">
        <v>202</v>
      </c>
      <c r="F2" s="43" t="s">
        <v>119</v>
      </c>
      <c r="G2" s="11" t="s">
        <v>121</v>
      </c>
      <c r="H2" s="11" t="s">
        <v>121</v>
      </c>
      <c r="I2" s="10" t="s">
        <v>121</v>
      </c>
      <c r="J2" s="45" t="s">
        <v>120</v>
      </c>
      <c r="K2" s="12" t="s">
        <v>469</v>
      </c>
      <c r="L2" s="11" t="s">
        <v>133</v>
      </c>
      <c r="M2" s="42" t="s">
        <v>227</v>
      </c>
      <c r="N2" s="11" t="s">
        <v>120</v>
      </c>
    </row>
    <row r="3" spans="1:14" ht="14.25" customHeight="1" thickBot="1" x14ac:dyDescent="0.4">
      <c r="A3" s="62" t="s">
        <v>23</v>
      </c>
      <c r="B3" s="58" t="s">
        <v>200</v>
      </c>
      <c r="C3" s="47" t="s">
        <v>198</v>
      </c>
      <c r="D3" s="71" t="s">
        <v>470</v>
      </c>
      <c r="E3" s="11" t="s">
        <v>117</v>
      </c>
      <c r="F3" s="69" t="s">
        <v>118</v>
      </c>
      <c r="G3" s="11" t="s">
        <v>127</v>
      </c>
      <c r="H3" s="11" t="s">
        <v>127</v>
      </c>
      <c r="I3" s="10" t="s">
        <v>127</v>
      </c>
      <c r="J3" s="11" t="s">
        <v>130</v>
      </c>
      <c r="K3" s="12" t="s">
        <v>470</v>
      </c>
      <c r="L3" s="13" t="s">
        <v>134</v>
      </c>
      <c r="M3" s="14" t="s">
        <v>228</v>
      </c>
      <c r="N3" s="11" t="s">
        <v>130</v>
      </c>
    </row>
    <row r="4" spans="1:14" ht="16.5" customHeight="1" thickBot="1" x14ac:dyDescent="0.4">
      <c r="A4" s="62" t="s">
        <v>24</v>
      </c>
      <c r="B4" s="58" t="s">
        <v>264</v>
      </c>
      <c r="C4" s="44" t="s">
        <v>196</v>
      </c>
      <c r="D4" s="71" t="s">
        <v>264</v>
      </c>
      <c r="E4" s="13"/>
      <c r="G4" s="13" t="s">
        <v>128</v>
      </c>
      <c r="H4" s="13" t="s">
        <v>128</v>
      </c>
      <c r="I4" s="14" t="s">
        <v>128</v>
      </c>
      <c r="J4" s="11" t="s">
        <v>129</v>
      </c>
      <c r="K4" s="12" t="s">
        <v>264</v>
      </c>
      <c r="L4" s="9" t="s">
        <v>224</v>
      </c>
      <c r="N4" s="11" t="s">
        <v>230</v>
      </c>
    </row>
    <row r="5" spans="1:14" ht="14.25" customHeight="1" thickBot="1" x14ac:dyDescent="0.4">
      <c r="A5" s="62" t="s">
        <v>25</v>
      </c>
      <c r="B5" s="59" t="s">
        <v>201</v>
      </c>
      <c r="D5" s="13" t="s">
        <v>126</v>
      </c>
      <c r="J5" s="11" t="s">
        <v>131</v>
      </c>
      <c r="K5" s="13" t="s">
        <v>126</v>
      </c>
      <c r="N5" s="11" t="s">
        <v>231</v>
      </c>
    </row>
    <row r="6" spans="1:14" ht="14.25" customHeight="1" thickBot="1" x14ac:dyDescent="0.4">
      <c r="A6" s="62" t="s">
        <v>26</v>
      </c>
      <c r="J6" s="13" t="s">
        <v>132</v>
      </c>
      <c r="N6" s="11" t="s">
        <v>232</v>
      </c>
    </row>
    <row r="7" spans="1:14" ht="15" thickBot="1" x14ac:dyDescent="0.4">
      <c r="A7" s="61" t="s">
        <v>27</v>
      </c>
      <c r="J7" s="43" t="s">
        <v>196</v>
      </c>
      <c r="N7" s="13" t="s">
        <v>233</v>
      </c>
    </row>
    <row r="8" spans="1:14" ht="14.5" x14ac:dyDescent="0.35">
      <c r="A8" s="62" t="s">
        <v>28</v>
      </c>
    </row>
    <row r="9" spans="1:14" ht="14.5" x14ac:dyDescent="0.35">
      <c r="A9" s="62" t="s">
        <v>29</v>
      </c>
    </row>
    <row r="10" spans="1:14" ht="14.5" x14ac:dyDescent="0.35">
      <c r="A10" s="61" t="s">
        <v>30</v>
      </c>
    </row>
    <row r="11" spans="1:14" ht="14.5" x14ac:dyDescent="0.35">
      <c r="A11" s="61" t="s">
        <v>31</v>
      </c>
    </row>
    <row r="12" spans="1:14" ht="14.5" x14ac:dyDescent="0.35">
      <c r="A12" s="61" t="s">
        <v>32</v>
      </c>
    </row>
    <row r="13" spans="1:14" ht="14.5" x14ac:dyDescent="0.35">
      <c r="A13" s="61" t="s">
        <v>33</v>
      </c>
    </row>
    <row r="14" spans="1:14" ht="14.5" x14ac:dyDescent="0.35">
      <c r="A14" s="61" t="s">
        <v>34</v>
      </c>
    </row>
    <row r="15" spans="1:14" ht="14.5" x14ac:dyDescent="0.35">
      <c r="A15" s="61" t="s">
        <v>35</v>
      </c>
    </row>
    <row r="16" spans="1:14" ht="14.5" x14ac:dyDescent="0.35">
      <c r="A16" s="61" t="s">
        <v>36</v>
      </c>
    </row>
    <row r="17" spans="1:1" ht="14.5" x14ac:dyDescent="0.35">
      <c r="A17" s="61" t="s">
        <v>37</v>
      </c>
    </row>
    <row r="18" spans="1:1" ht="14.5" x14ac:dyDescent="0.35">
      <c r="A18" s="61" t="s">
        <v>38</v>
      </c>
    </row>
    <row r="19" spans="1:1" ht="14.5" x14ac:dyDescent="0.35">
      <c r="A19" s="61" t="s">
        <v>39</v>
      </c>
    </row>
    <row r="20" spans="1:1" ht="14.5" x14ac:dyDescent="0.35">
      <c r="A20" s="61" t="s">
        <v>40</v>
      </c>
    </row>
    <row r="21" spans="1:1" ht="14.5" x14ac:dyDescent="0.35">
      <c r="A21" s="61" t="s">
        <v>41</v>
      </c>
    </row>
    <row r="22" spans="1:1" ht="14.5" x14ac:dyDescent="0.35">
      <c r="A22" s="61" t="s">
        <v>42</v>
      </c>
    </row>
    <row r="23" spans="1:1" ht="14.5" x14ac:dyDescent="0.35">
      <c r="A23" s="61" t="s">
        <v>43</v>
      </c>
    </row>
    <row r="24" spans="1:1" ht="14.5" x14ac:dyDescent="0.35">
      <c r="A24" s="61" t="s">
        <v>44</v>
      </c>
    </row>
    <row r="25" spans="1:1" ht="14.5" x14ac:dyDescent="0.35">
      <c r="A25" s="61" t="s">
        <v>45</v>
      </c>
    </row>
    <row r="26" spans="1:1" ht="14.5" x14ac:dyDescent="0.35">
      <c r="A26" s="61" t="s">
        <v>46</v>
      </c>
    </row>
    <row r="27" spans="1:1" ht="14.5" x14ac:dyDescent="0.35">
      <c r="A27" s="61" t="s">
        <v>47</v>
      </c>
    </row>
    <row r="28" spans="1:1" ht="14.5" x14ac:dyDescent="0.35">
      <c r="A28" s="61" t="s">
        <v>48</v>
      </c>
    </row>
    <row r="29" spans="1:1" ht="14.5" x14ac:dyDescent="0.35">
      <c r="A29" s="61" t="s">
        <v>49</v>
      </c>
    </row>
    <row r="30" spans="1:1" ht="14.5" x14ac:dyDescent="0.35">
      <c r="A30" s="61" t="s">
        <v>50</v>
      </c>
    </row>
    <row r="31" spans="1:1" ht="14.5" x14ac:dyDescent="0.35">
      <c r="A31" s="61" t="s">
        <v>51</v>
      </c>
    </row>
    <row r="32" spans="1:1" ht="14.5" x14ac:dyDescent="0.35">
      <c r="A32" s="61" t="s">
        <v>52</v>
      </c>
    </row>
    <row r="33" spans="1:1" ht="14.5" x14ac:dyDescent="0.35">
      <c r="A33" s="61" t="s">
        <v>53</v>
      </c>
    </row>
    <row r="34" spans="1:1" ht="14.5" x14ac:dyDescent="0.35">
      <c r="A34" s="61" t="s">
        <v>54</v>
      </c>
    </row>
    <row r="35" spans="1:1" ht="14.5" x14ac:dyDescent="0.35">
      <c r="A35" s="61" t="s">
        <v>55</v>
      </c>
    </row>
    <row r="36" spans="1:1" ht="14.5" x14ac:dyDescent="0.35">
      <c r="A36" s="61" t="s">
        <v>56</v>
      </c>
    </row>
    <row r="37" spans="1:1" ht="14.5" x14ac:dyDescent="0.35">
      <c r="A37" s="61" t="s">
        <v>57</v>
      </c>
    </row>
    <row r="38" spans="1:1" ht="14.5" x14ac:dyDescent="0.35">
      <c r="A38" s="61" t="s">
        <v>58</v>
      </c>
    </row>
    <row r="39" spans="1:1" ht="14.5" x14ac:dyDescent="0.35">
      <c r="A39" s="61" t="s">
        <v>59</v>
      </c>
    </row>
    <row r="40" spans="1:1" ht="14.5" x14ac:dyDescent="0.35">
      <c r="A40" s="61" t="s">
        <v>60</v>
      </c>
    </row>
    <row r="41" spans="1:1" ht="14.5" x14ac:dyDescent="0.35">
      <c r="A41" s="61" t="s">
        <v>61</v>
      </c>
    </row>
    <row r="42" spans="1:1" ht="14.5" x14ac:dyDescent="0.35">
      <c r="A42" s="61" t="s">
        <v>62</v>
      </c>
    </row>
    <row r="43" spans="1:1" ht="14.5" x14ac:dyDescent="0.35">
      <c r="A43" s="61" t="s">
        <v>63</v>
      </c>
    </row>
    <row r="44" spans="1:1" ht="14.5" x14ac:dyDescent="0.35">
      <c r="A44" s="61" t="s">
        <v>64</v>
      </c>
    </row>
    <row r="45" spans="1:1" ht="14.5" x14ac:dyDescent="0.35">
      <c r="A45" s="61" t="s">
        <v>65</v>
      </c>
    </row>
    <row r="46" spans="1:1" ht="14.5" x14ac:dyDescent="0.35">
      <c r="A46" s="61" t="s">
        <v>66</v>
      </c>
    </row>
    <row r="47" spans="1:1" ht="14.5" x14ac:dyDescent="0.35">
      <c r="A47" s="61" t="s">
        <v>67</v>
      </c>
    </row>
    <row r="48" spans="1:1" ht="14.5" x14ac:dyDescent="0.35">
      <c r="A48" s="61" t="s">
        <v>68</v>
      </c>
    </row>
    <row r="49" spans="1:1" ht="14.5" x14ac:dyDescent="0.35">
      <c r="A49" s="61" t="s">
        <v>69</v>
      </c>
    </row>
    <row r="50" spans="1:1" ht="14.5" x14ac:dyDescent="0.35">
      <c r="A50" s="61" t="s">
        <v>70</v>
      </c>
    </row>
    <row r="51" spans="1:1" ht="14.5" x14ac:dyDescent="0.35">
      <c r="A51" s="61" t="s">
        <v>206</v>
      </c>
    </row>
    <row r="52" spans="1:1" ht="14.5" x14ac:dyDescent="0.35">
      <c r="A52" s="61" t="s">
        <v>71</v>
      </c>
    </row>
    <row r="53" spans="1:1" ht="14.5" x14ac:dyDescent="0.35">
      <c r="A53" s="61" t="s">
        <v>72</v>
      </c>
    </row>
    <row r="54" spans="1:1" ht="14.5" x14ac:dyDescent="0.35">
      <c r="A54" s="61" t="s">
        <v>73</v>
      </c>
    </row>
    <row r="55" spans="1:1" ht="14.5" x14ac:dyDescent="0.35">
      <c r="A55" s="61" t="s">
        <v>74</v>
      </c>
    </row>
    <row r="56" spans="1:1" ht="14.5" x14ac:dyDescent="0.35">
      <c r="A56" s="61" t="s">
        <v>75</v>
      </c>
    </row>
    <row r="57" spans="1:1" ht="14.5" x14ac:dyDescent="0.35">
      <c r="A57" s="61" t="s">
        <v>76</v>
      </c>
    </row>
    <row r="58" spans="1:1" ht="14.5" x14ac:dyDescent="0.35">
      <c r="A58" s="61" t="s">
        <v>207</v>
      </c>
    </row>
    <row r="59" spans="1:1" ht="14.5" x14ac:dyDescent="0.35">
      <c r="A59" s="61" t="s">
        <v>248</v>
      </c>
    </row>
    <row r="60" spans="1:1" ht="14.5" x14ac:dyDescent="0.35">
      <c r="A60" s="61" t="s">
        <v>208</v>
      </c>
    </row>
    <row r="61" spans="1:1" ht="14.5" x14ac:dyDescent="0.35">
      <c r="A61" s="61" t="s">
        <v>209</v>
      </c>
    </row>
    <row r="62" spans="1:1" ht="14.5" x14ac:dyDescent="0.35">
      <c r="A62" s="61" t="s">
        <v>210</v>
      </c>
    </row>
    <row r="63" spans="1:1" ht="14.5" x14ac:dyDescent="0.35">
      <c r="A63" s="61" t="s">
        <v>211</v>
      </c>
    </row>
    <row r="64" spans="1:1" ht="14.5" x14ac:dyDescent="0.35">
      <c r="A64" s="61" t="s">
        <v>77</v>
      </c>
    </row>
    <row r="65" spans="1:1" ht="14.5" x14ac:dyDescent="0.35">
      <c r="A65" s="61" t="s">
        <v>212</v>
      </c>
    </row>
    <row r="66" spans="1:1" ht="14.5" x14ac:dyDescent="0.35">
      <c r="A66" s="61" t="s">
        <v>213</v>
      </c>
    </row>
    <row r="67" spans="1:1" ht="14.5" x14ac:dyDescent="0.35">
      <c r="A67" s="61" t="s">
        <v>214</v>
      </c>
    </row>
    <row r="68" spans="1:1" ht="14.5" x14ac:dyDescent="0.35">
      <c r="A68" s="61" t="s">
        <v>215</v>
      </c>
    </row>
    <row r="69" spans="1:1" ht="14.5" x14ac:dyDescent="0.35">
      <c r="A69" s="61" t="s">
        <v>78</v>
      </c>
    </row>
    <row r="70" spans="1:1" ht="14.5" x14ac:dyDescent="0.35">
      <c r="A70" s="61" t="s">
        <v>79</v>
      </c>
    </row>
    <row r="71" spans="1:1" ht="14.5" x14ac:dyDescent="0.35">
      <c r="A71" s="61" t="s">
        <v>80</v>
      </c>
    </row>
    <row r="72" spans="1:1" ht="14.5" x14ac:dyDescent="0.35">
      <c r="A72" s="61" t="s">
        <v>81</v>
      </c>
    </row>
    <row r="73" spans="1:1" ht="14.5" x14ac:dyDescent="0.35">
      <c r="A73" s="61" t="s">
        <v>82</v>
      </c>
    </row>
    <row r="74" spans="1:1" ht="14.5" x14ac:dyDescent="0.35">
      <c r="A74" s="61" t="s">
        <v>83</v>
      </c>
    </row>
    <row r="75" spans="1:1" ht="14.5" x14ac:dyDescent="0.35">
      <c r="A75" s="61" t="s">
        <v>84</v>
      </c>
    </row>
    <row r="76" spans="1:1" ht="14.5" x14ac:dyDescent="0.35">
      <c r="A76" s="61" t="s">
        <v>85</v>
      </c>
    </row>
    <row r="77" spans="1:1" ht="14.5" x14ac:dyDescent="0.35">
      <c r="A77" s="61" t="s">
        <v>216</v>
      </c>
    </row>
    <row r="78" spans="1:1" ht="14.5" x14ac:dyDescent="0.35">
      <c r="A78" s="61" t="s">
        <v>86</v>
      </c>
    </row>
    <row r="79" spans="1:1" ht="14.5" x14ac:dyDescent="0.35">
      <c r="A79" s="61" t="s">
        <v>217</v>
      </c>
    </row>
    <row r="80" spans="1:1" ht="14.5" x14ac:dyDescent="0.35">
      <c r="A80" s="61" t="s">
        <v>218</v>
      </c>
    </row>
    <row r="81" spans="1:1" ht="14.5" x14ac:dyDescent="0.35">
      <c r="A81" s="61" t="s">
        <v>87</v>
      </c>
    </row>
    <row r="82" spans="1:1" ht="14.5" x14ac:dyDescent="0.35">
      <c r="A82" s="61" t="s">
        <v>219</v>
      </c>
    </row>
    <row r="83" spans="1:1" ht="14.5" x14ac:dyDescent="0.35">
      <c r="A83" s="61" t="s">
        <v>88</v>
      </c>
    </row>
    <row r="84" spans="1:1" ht="14.5" x14ac:dyDescent="0.35">
      <c r="A84" s="61" t="s">
        <v>89</v>
      </c>
    </row>
    <row r="85" spans="1:1" ht="14.5" x14ac:dyDescent="0.35">
      <c r="A85" s="61" t="s">
        <v>90</v>
      </c>
    </row>
    <row r="86" spans="1:1" ht="14.5" x14ac:dyDescent="0.35">
      <c r="A86" s="61" t="s">
        <v>254</v>
      </c>
    </row>
    <row r="87" spans="1:1" ht="14.5" x14ac:dyDescent="0.35">
      <c r="A87" s="61" t="s">
        <v>91</v>
      </c>
    </row>
    <row r="88" spans="1:1" ht="14.5" x14ac:dyDescent="0.35">
      <c r="A88" s="61" t="s">
        <v>92</v>
      </c>
    </row>
    <row r="89" spans="1:1" ht="14.5" x14ac:dyDescent="0.35">
      <c r="A89" s="61" t="s">
        <v>220</v>
      </c>
    </row>
    <row r="90" spans="1:1" ht="14.5" x14ac:dyDescent="0.35">
      <c r="A90" s="61" t="s">
        <v>221</v>
      </c>
    </row>
    <row r="91" spans="1:1" ht="14.5" x14ac:dyDescent="0.35">
      <c r="A91" s="61" t="s">
        <v>222</v>
      </c>
    </row>
    <row r="92" spans="1:1" ht="14.5" x14ac:dyDescent="0.35">
      <c r="A92" s="63" t="s">
        <v>93</v>
      </c>
    </row>
    <row r="93" spans="1:1" ht="14.5" x14ac:dyDescent="0.35">
      <c r="A93" s="61" t="s">
        <v>94</v>
      </c>
    </row>
    <row r="94" spans="1:1" ht="14.5" x14ac:dyDescent="0.35">
      <c r="A94" s="61" t="s">
        <v>95</v>
      </c>
    </row>
    <row r="95" spans="1:1" ht="14.5" x14ac:dyDescent="0.35">
      <c r="A95" s="61" t="s">
        <v>96</v>
      </c>
    </row>
    <row r="96" spans="1:1" ht="14.5" x14ac:dyDescent="0.35">
      <c r="A96" s="61" t="s">
        <v>97</v>
      </c>
    </row>
  </sheetData>
  <customSheetViews>
    <customSheetView guid="{394CA11D-8E14-43D7-B0A6-119D480FECAC}" topLeftCell="B1">
      <selection activeCell="K5" sqref="K5"/>
      <pageMargins left="0.7" right="0.7" top="0.25" bottom="0.25" header="0.3" footer="0.3"/>
      <pageSetup scale="51" orientation="portrait" r:id="rId1"/>
    </customSheetView>
  </customSheetViews>
  <pageMargins left="0.7" right="0.7" top="0.25" bottom="0.25" header="0.3" footer="0.3"/>
  <pageSetup scale="51"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heetViews>
  <sheetFormatPr defaultRowHeight="14.5" x14ac:dyDescent="0.35"/>
  <cols>
    <col min="4" max="4" width="17.1796875" customWidth="1"/>
    <col min="5" max="5" width="14.1796875" customWidth="1"/>
    <col min="6" max="6" width="12.453125" customWidth="1"/>
  </cols>
  <sheetData>
    <row r="4" spans="4:6" ht="15" thickBot="1" x14ac:dyDescent="0.4"/>
    <row r="5" spans="4:6" ht="29.5" thickBot="1" x14ac:dyDescent="0.4">
      <c r="D5" s="79" t="s">
        <v>266</v>
      </c>
      <c r="E5" s="80" t="s">
        <v>267</v>
      </c>
      <c r="F5" s="80" t="s">
        <v>268</v>
      </c>
    </row>
    <row r="6" spans="4:6" ht="15" thickBot="1" x14ac:dyDescent="0.4">
      <c r="D6" s="81" t="s">
        <v>269</v>
      </c>
      <c r="E6" s="82">
        <v>1</v>
      </c>
      <c r="F6" s="82">
        <v>1</v>
      </c>
    </row>
    <row r="7" spans="4:6" ht="15" thickBot="1" x14ac:dyDescent="0.4">
      <c r="D7" s="81" t="s">
        <v>131</v>
      </c>
      <c r="E7" s="82">
        <v>4</v>
      </c>
      <c r="F7" s="82">
        <v>2</v>
      </c>
    </row>
    <row r="8" spans="4:6" ht="15" thickBot="1" x14ac:dyDescent="0.4">
      <c r="D8" s="81" t="s">
        <v>129</v>
      </c>
      <c r="E8" s="82">
        <v>12</v>
      </c>
      <c r="F8" s="82">
        <v>3</v>
      </c>
    </row>
    <row r="9" spans="4:6" ht="15" thickBot="1" x14ac:dyDescent="0.4">
      <c r="D9" s="81" t="s">
        <v>130</v>
      </c>
      <c r="E9" s="82">
        <v>52</v>
      </c>
      <c r="F9" s="82">
        <v>5</v>
      </c>
    </row>
    <row r="10" spans="4:6" ht="15" thickBot="1" x14ac:dyDescent="0.4">
      <c r="D10" s="81" t="s">
        <v>120</v>
      </c>
      <c r="E10" s="82">
        <v>250</v>
      </c>
      <c r="F10" s="82">
        <v>20</v>
      </c>
    </row>
  </sheetData>
  <customSheetViews>
    <customSheetView guid="{394CA11D-8E14-43D7-B0A6-119D480FECAC}" state="hidden">
      <selection activeCell="F8" sqref="F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4.5" x14ac:dyDescent="0.35"/>
  <sheetData>
    <row r="1" spans="1:9" x14ac:dyDescent="0.35">
      <c r="A1" t="s">
        <v>263</v>
      </c>
    </row>
    <row r="3" spans="1:9" ht="15" thickBot="1" x14ac:dyDescent="0.4"/>
    <row r="4" spans="1:9" x14ac:dyDescent="0.35">
      <c r="C4" s="175"/>
      <c r="D4" s="176"/>
      <c r="E4" s="176"/>
      <c r="F4" s="176"/>
      <c r="G4" s="176"/>
      <c r="H4" s="176"/>
      <c r="I4" s="177"/>
    </row>
    <row r="5" spans="1:9" ht="22.5" x14ac:dyDescent="0.45">
      <c r="C5" s="178"/>
      <c r="D5" s="179"/>
      <c r="E5" s="179"/>
      <c r="F5" s="179"/>
      <c r="G5" s="179"/>
      <c r="H5" s="179"/>
      <c r="I5" s="180"/>
    </row>
    <row r="6" spans="1:9" ht="54.75" customHeight="1" x14ac:dyDescent="0.35">
      <c r="C6" s="181"/>
      <c r="D6" s="182" t="s">
        <v>546</v>
      </c>
      <c r="E6" s="233" t="s">
        <v>201</v>
      </c>
      <c r="F6" s="234" t="s">
        <v>264</v>
      </c>
      <c r="G6" s="235" t="s">
        <v>200</v>
      </c>
      <c r="H6" s="236" t="s">
        <v>199</v>
      </c>
      <c r="I6" s="183"/>
    </row>
    <row r="7" spans="1:9" ht="54.75" customHeight="1" x14ac:dyDescent="0.35">
      <c r="C7" s="184" t="s">
        <v>229</v>
      </c>
      <c r="D7" s="182" t="s">
        <v>547</v>
      </c>
      <c r="E7" s="233" t="s">
        <v>201</v>
      </c>
      <c r="F7" s="233" t="s">
        <v>126</v>
      </c>
      <c r="G7" s="234" t="s">
        <v>264</v>
      </c>
      <c r="H7" s="235" t="s">
        <v>200</v>
      </c>
      <c r="I7" s="183"/>
    </row>
    <row r="8" spans="1:9" ht="54.75" customHeight="1" x14ac:dyDescent="0.35">
      <c r="C8" s="181"/>
      <c r="D8" s="182" t="s">
        <v>548</v>
      </c>
      <c r="E8" s="233" t="s">
        <v>201</v>
      </c>
      <c r="F8" s="233" t="s">
        <v>126</v>
      </c>
      <c r="G8" s="233" t="s">
        <v>126</v>
      </c>
      <c r="H8" s="234" t="s">
        <v>549</v>
      </c>
      <c r="I8" s="183"/>
    </row>
    <row r="9" spans="1:9" x14ac:dyDescent="0.35">
      <c r="C9" s="181"/>
      <c r="D9" s="185"/>
      <c r="E9" s="186" t="s">
        <v>201</v>
      </c>
      <c r="F9" s="186" t="s">
        <v>264</v>
      </c>
      <c r="G9" s="186" t="s">
        <v>200</v>
      </c>
      <c r="H9" s="186" t="s">
        <v>469</v>
      </c>
      <c r="I9" s="183"/>
    </row>
    <row r="10" spans="1:9" ht="22.5" x14ac:dyDescent="0.45">
      <c r="C10" s="178"/>
      <c r="D10" s="187"/>
      <c r="E10" s="187"/>
      <c r="F10" s="187"/>
      <c r="G10" s="187"/>
      <c r="H10" s="187"/>
      <c r="I10" s="180"/>
    </row>
    <row r="11" spans="1:9" ht="15" thickBot="1" x14ac:dyDescent="0.4">
      <c r="C11" s="188"/>
      <c r="D11" s="189"/>
      <c r="E11" s="189"/>
      <c r="F11" s="508" t="s">
        <v>550</v>
      </c>
      <c r="G11" s="508"/>
      <c r="H11" s="189"/>
      <c r="I11" s="190"/>
    </row>
  </sheetData>
  <customSheetViews>
    <customSheetView guid="{394CA11D-8E14-43D7-B0A6-119D480FECAC}" scale="76">
      <selection activeCell="I8" sqref="I8:Q16"/>
      <pageMargins left="0.7" right="0.7" top="0.75" bottom="0.75" header="0.3" footer="0.3"/>
      <pageSetup orientation="portrait" horizontalDpi="1200" verticalDpi="1200" r:id="rId1"/>
    </customSheetView>
  </customSheetViews>
  <mergeCells count="1">
    <mergeCell ref="F11:G11"/>
  </mergeCells>
  <pageMargins left="0.7" right="0.7" top="0.75" bottom="0.75" header="0.3" footer="0.3"/>
  <pageSetup orientation="portrait"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workbookViewId="0"/>
  </sheetViews>
  <sheetFormatPr defaultRowHeight="14.5" x14ac:dyDescent="0.35"/>
  <cols>
    <col min="1" max="1" width="3.1796875" customWidth="1"/>
    <col min="3" max="3" width="13.453125" customWidth="1"/>
    <col min="4" max="4" width="14.453125" customWidth="1"/>
    <col min="5" max="5" width="3.1796875" customWidth="1"/>
    <col min="6" max="6" width="16.54296875" customWidth="1"/>
    <col min="7" max="7" width="15.54296875" customWidth="1"/>
    <col min="8" max="8" width="16.54296875" customWidth="1"/>
    <col min="11" max="11" width="14.453125" customWidth="1"/>
    <col min="12" max="12" width="11.54296875" customWidth="1"/>
    <col min="13" max="13" width="11" customWidth="1"/>
    <col min="14" max="14" width="11.453125" customWidth="1"/>
  </cols>
  <sheetData>
    <row r="1" spans="2:8" ht="15" thickBot="1" x14ac:dyDescent="0.4"/>
    <row r="2" spans="2:8" ht="15" thickBot="1" x14ac:dyDescent="0.4">
      <c r="B2" s="517"/>
      <c r="C2" s="519" t="s">
        <v>135</v>
      </c>
      <c r="D2" s="520"/>
      <c r="E2" s="537"/>
      <c r="F2" s="522" t="s">
        <v>136</v>
      </c>
      <c r="G2" s="523"/>
      <c r="H2" s="524"/>
    </row>
    <row r="3" spans="2:8" ht="21.5" thickBot="1" x14ac:dyDescent="0.4">
      <c r="B3" s="518"/>
      <c r="C3" s="16" t="s">
        <v>137</v>
      </c>
      <c r="D3" s="16" t="s">
        <v>138</v>
      </c>
      <c r="E3" s="537"/>
      <c r="F3" s="527" t="s">
        <v>139</v>
      </c>
      <c r="G3" s="18" t="s">
        <v>140</v>
      </c>
      <c r="H3" s="527" t="s">
        <v>142</v>
      </c>
    </row>
    <row r="4" spans="2:8" ht="31.5" x14ac:dyDescent="0.35">
      <c r="B4" s="20" t="s">
        <v>135</v>
      </c>
      <c r="C4" s="538" t="s">
        <v>144</v>
      </c>
      <c r="D4" s="22" t="s">
        <v>145</v>
      </c>
      <c r="E4" s="521"/>
      <c r="F4" s="528"/>
      <c r="G4" s="18" t="s">
        <v>141</v>
      </c>
      <c r="H4" s="528"/>
    </row>
    <row r="5" spans="2:8" ht="15" thickBot="1" x14ac:dyDescent="0.4">
      <c r="B5" s="21" t="s">
        <v>143</v>
      </c>
      <c r="C5" s="539"/>
      <c r="D5" s="23" t="s">
        <v>146</v>
      </c>
      <c r="E5" s="521"/>
      <c r="F5" s="529"/>
      <c r="G5" s="19"/>
      <c r="H5" s="529"/>
    </row>
    <row r="6" spans="2:8" ht="15" thickBot="1" x14ac:dyDescent="0.4">
      <c r="B6" s="509" t="s">
        <v>147</v>
      </c>
      <c r="C6" s="24" t="s">
        <v>148</v>
      </c>
      <c r="D6" s="25" t="s">
        <v>148</v>
      </c>
      <c r="E6" s="26"/>
      <c r="F6" s="24" t="s">
        <v>149</v>
      </c>
      <c r="G6" s="24" t="s">
        <v>150</v>
      </c>
      <c r="H6" s="24" t="s">
        <v>151</v>
      </c>
    </row>
    <row r="7" spans="2:8" ht="15" thickBot="1" x14ac:dyDescent="0.4">
      <c r="B7" s="510"/>
      <c r="C7" s="24" t="s">
        <v>152</v>
      </c>
      <c r="D7" s="25" t="s">
        <v>152</v>
      </c>
      <c r="E7" s="26"/>
      <c r="F7" s="24" t="s">
        <v>153</v>
      </c>
      <c r="G7" s="24" t="s">
        <v>154</v>
      </c>
      <c r="H7" s="24" t="s">
        <v>155</v>
      </c>
    </row>
    <row r="8" spans="2:8" ht="23.25" customHeight="1" thickBot="1" x14ac:dyDescent="0.4">
      <c r="B8" s="510"/>
      <c r="C8" s="24" t="s">
        <v>156</v>
      </c>
      <c r="D8" s="25" t="s">
        <v>156</v>
      </c>
      <c r="E8" s="26"/>
      <c r="F8" s="24" t="s">
        <v>157</v>
      </c>
      <c r="G8" s="23" t="s">
        <v>158</v>
      </c>
      <c r="H8" s="24" t="s">
        <v>159</v>
      </c>
    </row>
    <row r="9" spans="2:8" ht="15" thickBot="1" x14ac:dyDescent="0.4">
      <c r="B9" s="511"/>
      <c r="C9" s="24" t="s">
        <v>160</v>
      </c>
      <c r="D9" s="25" t="s">
        <v>160</v>
      </c>
      <c r="E9" s="26"/>
      <c r="F9" s="24" t="s">
        <v>161</v>
      </c>
      <c r="G9" s="48" t="s">
        <v>162</v>
      </c>
      <c r="H9" s="24" t="s">
        <v>163</v>
      </c>
    </row>
    <row r="10" spans="2:8" ht="15" thickBot="1" x14ac:dyDescent="0.4">
      <c r="B10" s="535"/>
      <c r="C10" s="535"/>
      <c r="D10" s="535"/>
      <c r="E10" s="535"/>
      <c r="F10" s="535"/>
      <c r="G10" s="535"/>
      <c r="H10" s="535"/>
    </row>
    <row r="11" spans="2:8" ht="15" thickBot="1" x14ac:dyDescent="0.4">
      <c r="B11" s="517"/>
      <c r="C11" s="519" t="s">
        <v>135</v>
      </c>
      <c r="D11" s="520"/>
      <c r="E11" s="536"/>
      <c r="F11" s="522" t="s">
        <v>164</v>
      </c>
      <c r="G11" s="523"/>
      <c r="H11" s="523"/>
    </row>
    <row r="12" spans="2:8" ht="21.5" thickBot="1" x14ac:dyDescent="0.4">
      <c r="B12" s="518"/>
      <c r="C12" s="16" t="s">
        <v>137</v>
      </c>
      <c r="D12" s="17" t="s">
        <v>138</v>
      </c>
      <c r="E12" s="537"/>
      <c r="F12" s="28" t="s">
        <v>165</v>
      </c>
      <c r="G12" s="28" t="s">
        <v>166</v>
      </c>
      <c r="H12" s="28" t="s">
        <v>167</v>
      </c>
    </row>
    <row r="13" spans="2:8" ht="63.5" thickBot="1" x14ac:dyDescent="0.4">
      <c r="B13" s="509" t="s">
        <v>147</v>
      </c>
      <c r="C13" s="24" t="s">
        <v>148</v>
      </c>
      <c r="D13" s="25" t="s">
        <v>148</v>
      </c>
      <c r="E13" s="26"/>
      <c r="F13" s="29" t="s">
        <v>168</v>
      </c>
      <c r="G13" s="23" t="s">
        <v>169</v>
      </c>
      <c r="H13" s="23" t="s">
        <v>170</v>
      </c>
    </row>
    <row r="14" spans="2:8" ht="53" thickBot="1" x14ac:dyDescent="0.4">
      <c r="B14" s="510"/>
      <c r="C14" s="24" t="s">
        <v>152</v>
      </c>
      <c r="D14" s="25" t="s">
        <v>152</v>
      </c>
      <c r="E14" s="26"/>
      <c r="F14" s="29" t="s">
        <v>171</v>
      </c>
      <c r="G14" s="23" t="s">
        <v>172</v>
      </c>
      <c r="H14" s="23" t="s">
        <v>173</v>
      </c>
    </row>
    <row r="15" spans="2:8" ht="42.5" thickBot="1" x14ac:dyDescent="0.4">
      <c r="B15" s="510"/>
      <c r="C15" s="24" t="s">
        <v>156</v>
      </c>
      <c r="D15" s="25" t="s">
        <v>156</v>
      </c>
      <c r="E15" s="26"/>
      <c r="F15" s="29" t="s">
        <v>174</v>
      </c>
      <c r="G15" s="23" t="s">
        <v>175</v>
      </c>
      <c r="H15" s="23" t="s">
        <v>176</v>
      </c>
    </row>
    <row r="16" spans="2:8" ht="21.5" thickBot="1" x14ac:dyDescent="0.4">
      <c r="B16" s="534"/>
      <c r="C16" s="30" t="s">
        <v>160</v>
      </c>
      <c r="D16" s="31" t="s">
        <v>160</v>
      </c>
      <c r="E16" s="32"/>
      <c r="F16" s="33" t="s">
        <v>177</v>
      </c>
      <c r="G16" s="34" t="s">
        <v>178</v>
      </c>
      <c r="H16" s="29" t="s">
        <v>179</v>
      </c>
    </row>
    <row r="17" spans="2:8" ht="15" thickBot="1" x14ac:dyDescent="0.4">
      <c r="B17" s="39"/>
      <c r="C17" s="39"/>
      <c r="D17" s="39"/>
      <c r="E17" s="39"/>
      <c r="F17" s="39"/>
      <c r="G17" s="39"/>
      <c r="H17" s="39"/>
    </row>
    <row r="18" spans="2:8" ht="15" thickBot="1" x14ac:dyDescent="0.4">
      <c r="B18" s="514" t="s">
        <v>180</v>
      </c>
      <c r="C18" s="515"/>
      <c r="D18" s="515"/>
      <c r="E18" s="515"/>
      <c r="F18" s="515"/>
      <c r="G18" s="515"/>
      <c r="H18" s="516"/>
    </row>
    <row r="19" spans="2:8" ht="15" thickBot="1" x14ac:dyDescent="0.4">
      <c r="B19" s="15"/>
      <c r="C19" s="27"/>
      <c r="D19" s="27"/>
      <c r="E19" s="15"/>
      <c r="F19" s="15"/>
      <c r="G19" s="15"/>
      <c r="H19" s="15"/>
    </row>
    <row r="20" spans="2:8" ht="15" thickBot="1" x14ac:dyDescent="0.4">
      <c r="B20" s="517"/>
      <c r="C20" s="519" t="s">
        <v>135</v>
      </c>
      <c r="D20" s="520"/>
      <c r="E20" s="521"/>
      <c r="F20" s="522" t="s">
        <v>136</v>
      </c>
      <c r="G20" s="523"/>
      <c r="H20" s="524"/>
    </row>
    <row r="21" spans="2:8" ht="15" thickBot="1" x14ac:dyDescent="0.4">
      <c r="B21" s="518"/>
      <c r="C21" s="525" t="s">
        <v>181</v>
      </c>
      <c r="D21" s="526"/>
      <c r="E21" s="521"/>
      <c r="F21" s="527" t="s">
        <v>139</v>
      </c>
      <c r="G21" s="18" t="s">
        <v>140</v>
      </c>
      <c r="H21" s="527" t="s">
        <v>142</v>
      </c>
    </row>
    <row r="22" spans="2:8" ht="22.5" customHeight="1" x14ac:dyDescent="0.35">
      <c r="B22" s="35" t="s">
        <v>135</v>
      </c>
      <c r="C22" s="530" t="s">
        <v>182</v>
      </c>
      <c r="D22" s="531"/>
      <c r="E22" s="521"/>
      <c r="F22" s="528"/>
      <c r="G22" s="18" t="s">
        <v>141</v>
      </c>
      <c r="H22" s="528"/>
    </row>
    <row r="23" spans="2:8" ht="22.5" customHeight="1" thickBot="1" x14ac:dyDescent="0.4">
      <c r="B23" s="36" t="s">
        <v>143</v>
      </c>
      <c r="C23" s="532" t="s">
        <v>183</v>
      </c>
      <c r="D23" s="533"/>
      <c r="E23" s="521"/>
      <c r="F23" s="529"/>
      <c r="G23" s="19"/>
      <c r="H23" s="529"/>
    </row>
    <row r="24" spans="2:8" ht="15" thickBot="1" x14ac:dyDescent="0.4">
      <c r="B24" s="509" t="s">
        <v>147</v>
      </c>
      <c r="C24" s="512" t="s">
        <v>148</v>
      </c>
      <c r="D24" s="513"/>
      <c r="E24" s="37"/>
      <c r="F24" s="24" t="s">
        <v>184</v>
      </c>
      <c r="G24" s="24" t="s">
        <v>185</v>
      </c>
      <c r="H24" s="24" t="s">
        <v>186</v>
      </c>
    </row>
    <row r="25" spans="2:8" ht="15" thickBot="1" x14ac:dyDescent="0.4">
      <c r="B25" s="510"/>
      <c r="C25" s="512" t="s">
        <v>152</v>
      </c>
      <c r="D25" s="513"/>
      <c r="E25" s="37"/>
      <c r="F25" s="24" t="s">
        <v>187</v>
      </c>
      <c r="G25" s="24" t="s">
        <v>188</v>
      </c>
      <c r="H25" s="24" t="s">
        <v>189</v>
      </c>
    </row>
    <row r="26" spans="2:8" ht="15" thickBot="1" x14ac:dyDescent="0.4">
      <c r="B26" s="510"/>
      <c r="C26" s="512" t="s">
        <v>156</v>
      </c>
      <c r="D26" s="513"/>
      <c r="E26" s="37"/>
      <c r="F26" s="24" t="s">
        <v>190</v>
      </c>
      <c r="G26" s="23" t="s">
        <v>191</v>
      </c>
      <c r="H26" s="24" t="s">
        <v>192</v>
      </c>
    </row>
    <row r="27" spans="2:8" ht="15" thickBot="1" x14ac:dyDescent="0.4">
      <c r="B27" s="511"/>
      <c r="C27" s="512" t="s">
        <v>160</v>
      </c>
      <c r="D27" s="513"/>
      <c r="E27" s="37"/>
      <c r="F27" s="24" t="s">
        <v>193</v>
      </c>
      <c r="G27" s="24" t="s">
        <v>194</v>
      </c>
      <c r="H27" s="24" t="s">
        <v>195</v>
      </c>
    </row>
    <row r="28" spans="2:8" x14ac:dyDescent="0.35">
      <c r="B28" s="38"/>
    </row>
  </sheetData>
  <customSheetViews>
    <customSheetView guid="{394CA11D-8E14-43D7-B0A6-119D480FECAC}" scale="130" fitToPage="1" topLeftCell="A6">
      <selection activeCell="C14" sqref="C14:H14"/>
      <pageMargins left="0.7" right="0.7" top="0.75" bottom="0.75" header="0.3" footer="0.3"/>
      <pageSetup scale="98" orientation="portrait" r:id="rId1"/>
    </customSheetView>
  </customSheetViews>
  <mergeCells count="31">
    <mergeCell ref="B2:B3"/>
    <mergeCell ref="C2:D2"/>
    <mergeCell ref="E2:E3"/>
    <mergeCell ref="F2:H2"/>
    <mergeCell ref="F3:F5"/>
    <mergeCell ref="H3:H5"/>
    <mergeCell ref="C4:C5"/>
    <mergeCell ref="E4:E5"/>
    <mergeCell ref="B13:B16"/>
    <mergeCell ref="B6:B9"/>
    <mergeCell ref="B10:H10"/>
    <mergeCell ref="B11:B12"/>
    <mergeCell ref="C11:D11"/>
    <mergeCell ref="E11:E12"/>
    <mergeCell ref="F11:H11"/>
    <mergeCell ref="B18:H18"/>
    <mergeCell ref="B20:B21"/>
    <mergeCell ref="C20:D20"/>
    <mergeCell ref="E20:E21"/>
    <mergeCell ref="F20:H20"/>
    <mergeCell ref="C21:D21"/>
    <mergeCell ref="F21:F23"/>
    <mergeCell ref="H21:H23"/>
    <mergeCell ref="C22:D22"/>
    <mergeCell ref="C23:D23"/>
    <mergeCell ref="E22:E23"/>
    <mergeCell ref="B24:B27"/>
    <mergeCell ref="C24:D24"/>
    <mergeCell ref="C25:D25"/>
    <mergeCell ref="C26:D26"/>
    <mergeCell ref="C27:D27"/>
  </mergeCells>
  <pageMargins left="0.7" right="0.7" top="0.75" bottom="0.75" header="0.3" footer="0.3"/>
  <pageSetup scale="98"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4.5" x14ac:dyDescent="0.35"/>
  <cols>
    <col min="2" max="2" width="13.453125" customWidth="1"/>
    <col min="3" max="6" width="11.453125" customWidth="1"/>
  </cols>
  <sheetData>
    <row r="2" spans="2:6" x14ac:dyDescent="0.35">
      <c r="C2" s="465" t="s">
        <v>251</v>
      </c>
      <c r="D2" s="465"/>
    </row>
    <row r="4" spans="2:6" ht="37.5" customHeight="1" thickBot="1" x14ac:dyDescent="0.4">
      <c r="B4" s="540"/>
      <c r="C4" s="541"/>
      <c r="D4" s="544" t="s">
        <v>249</v>
      </c>
      <c r="E4" s="545"/>
      <c r="F4" s="546"/>
    </row>
    <row r="5" spans="2:6" ht="21.75" customHeight="1" thickTop="1" thickBot="1" x14ac:dyDescent="0.4">
      <c r="B5" s="542"/>
      <c r="C5" s="543"/>
      <c r="D5" s="64" t="s">
        <v>121</v>
      </c>
      <c r="E5" s="65" t="s">
        <v>127</v>
      </c>
      <c r="F5" s="66" t="s">
        <v>128</v>
      </c>
    </row>
    <row r="6" spans="2:6" ht="21.75" customHeight="1" thickTop="1" thickBot="1" x14ac:dyDescent="0.4">
      <c r="B6" s="547" t="s">
        <v>250</v>
      </c>
      <c r="C6" s="65" t="s">
        <v>121</v>
      </c>
      <c r="D6" s="49" t="s">
        <v>121</v>
      </c>
      <c r="E6" s="49" t="s">
        <v>127</v>
      </c>
      <c r="F6" s="52" t="s">
        <v>128</v>
      </c>
    </row>
    <row r="7" spans="2:6" ht="21.75" customHeight="1" thickBot="1" x14ac:dyDescent="0.4">
      <c r="B7" s="548"/>
      <c r="C7" s="67" t="s">
        <v>127</v>
      </c>
      <c r="D7" s="50" t="s">
        <v>127</v>
      </c>
      <c r="E7" s="50" t="s">
        <v>127</v>
      </c>
      <c r="F7" s="53" t="s">
        <v>128</v>
      </c>
    </row>
    <row r="8" spans="2:6" ht="21.75" customHeight="1" x14ac:dyDescent="0.35">
      <c r="B8" s="549"/>
      <c r="C8" s="68" t="s">
        <v>128</v>
      </c>
      <c r="D8" s="51" t="s">
        <v>128</v>
      </c>
      <c r="E8" s="51" t="s">
        <v>128</v>
      </c>
      <c r="F8" s="54" t="s">
        <v>128</v>
      </c>
    </row>
  </sheetData>
  <customSheetViews>
    <customSheetView guid="{394CA11D-8E14-43D7-B0A6-119D480FECAC}" state="hidden">
      <selection activeCell="D7" sqref="D7"/>
      <pageMargins left="0.7" right="0.7" top="0.75" bottom="0.75" header="0.3" footer="0.3"/>
      <pageSetup orientation="portrait" r:id="rId1"/>
    </customSheetView>
  </customSheetViews>
  <mergeCells count="4">
    <mergeCell ref="B4:C5"/>
    <mergeCell ref="D4:F4"/>
    <mergeCell ref="B6:B8"/>
    <mergeCell ref="C2:D2"/>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IF2022</vt:lpstr>
      <vt:lpstr>Aggregate</vt:lpstr>
      <vt:lpstr>IF2021</vt:lpstr>
      <vt:lpstr>ReqNAC2022</vt:lpstr>
      <vt:lpstr>Agg2021</vt:lpstr>
      <vt:lpstr>Result2020-21</vt:lpstr>
      <vt:lpstr>IF2020</vt:lpstr>
      <vt:lpstr>Lists for Data Validation</vt:lpstr>
      <vt:lpstr>Testing Frequency</vt:lpstr>
      <vt:lpstr>Residual Risk Rating</vt:lpstr>
      <vt:lpstr>Impact &amp; Likelihood Matrix</vt:lpstr>
      <vt:lpstr>Control Rating</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2021-11-18T19:03:14Z</cp:lastPrinted>
  <dcterms:created xsi:type="dcterms:W3CDTF">2019-10-02T22:02:23Z</dcterms:created>
  <dcterms:modified xsi:type="dcterms:W3CDTF">2022-03-23T15:24:40Z</dcterms:modified>
</cp:coreProperties>
</file>