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hidePivotFieldList="1" defaultThemeVersion="164011"/>
  <mc:AlternateContent xmlns:mc="http://schemas.openxmlformats.org/markup-compatibility/2006">
    <mc:Choice Requires="x15">
      <x15ac:absPath xmlns:x15ac="http://schemas.microsoft.com/office/spreadsheetml/2010/11/ac" url="C:\Users\hnguyen\Documents\01\2022 aRCSA\IT Operations\01 Matrix\"/>
    </mc:Choice>
  </mc:AlternateContent>
  <bookViews>
    <workbookView xWindow="0" yWindow="0" windowWidth="21600" windowHeight="10995" tabRatio="772" activeTab="1"/>
  </bookViews>
  <sheets>
    <sheet name="OPS2022" sheetId="61" r:id="rId1"/>
    <sheet name="Aggregate" sheetId="54" r:id="rId2"/>
    <sheet name="Evidence request" sheetId="57" state="hidden" r:id="rId3"/>
    <sheet name="Agg2021" sheetId="59" state="hidden" r:id="rId4"/>
    <sheet name="Result2020-21" sheetId="60" state="hidden" r:id="rId5"/>
    <sheet name="OPS2021" sheetId="30" r:id="rId6"/>
    <sheet name="Policy" sheetId="63" r:id="rId7"/>
    <sheet name="Impact &amp; Likelihood Matrix" sheetId="3" state="hidden" r:id="rId8"/>
    <sheet name="Scope" sheetId="56" state="hidden" r:id="rId9"/>
    <sheet name="2020 Operations" sheetId="52" state="hidden" r:id="rId10"/>
    <sheet name="2020 Infrastructure" sheetId="53" state="hidden" r:id="rId11"/>
    <sheet name="Inherent Risk Rating" sheetId="17" state="hidden" r:id="rId12"/>
    <sheet name="Lists for Data Validation" sheetId="55" state="hidden" r:id="rId13"/>
    <sheet name="Testing Frequency" sheetId="18" state="hidden" r:id="rId14"/>
    <sheet name="Residual Risk Rating " sheetId="58" state="hidden" r:id="rId15"/>
    <sheet name="Control Rating" sheetId="10" state="hidden" r:id="rId16"/>
  </sheets>
  <externalReferences>
    <externalReference r:id="rId17"/>
    <externalReference r:id="rId18"/>
    <externalReference r:id="rId19"/>
  </externalReferences>
  <definedNames>
    <definedName name="_xlnm._FilterDatabase" localSheetId="10" hidden="1">'2020 Infrastructure'!$A$1:$AF$25</definedName>
    <definedName name="_xlnm._FilterDatabase" localSheetId="9" hidden="1">'2020 Operations'!$A$1:$AF$10</definedName>
    <definedName name="_xlnm._FilterDatabase" localSheetId="2" hidden="1">'Evidence request'!$A$1:$G$23</definedName>
    <definedName name="_xlnm._FilterDatabase" localSheetId="5" hidden="1">'OPS2021'!$A$1:$AK$16</definedName>
    <definedName name="_xlnm._FilterDatabase" localSheetId="0" hidden="1">'OPS2022'!$A$1:$AO$23</definedName>
    <definedName name="AS2DocOpenMode" hidden="1">"AS2DocumentEdit"</definedName>
    <definedName name="AS2HasNoAutoHeaderFooter" hidden="1">" "</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43923.6387152778</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_xlnm.Print_Area" localSheetId="1">Aggregate!$A$14:$K$30</definedName>
    <definedName name="_xlnm.Print_Area" localSheetId="12">'Lists for Data Validation'!$A$1:$A$96</definedName>
    <definedName name="_xlnm.Print_Area" localSheetId="5">'OPS2021'!$A$1:$AJ$16</definedName>
    <definedName name="_xlnm.Print_Area" localSheetId="0">'OPS2022'!$A$1:$AN$19</definedName>
    <definedName name="_xlnm.Print_Area" localSheetId="4">'Result2020-21'!$A$1:$R$49</definedName>
    <definedName name="_xlnm.Print_Titles" localSheetId="9">'2020 Operations'!$1:$2</definedName>
    <definedName name="TextRefCopyRangeCount" hidden="1">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36" i="54" l="1"/>
  <c r="J36" i="54"/>
  <c r="I36" i="54"/>
  <c r="H36" i="54"/>
  <c r="G36" i="54"/>
  <c r="F36" i="54"/>
  <c r="E36" i="54"/>
  <c r="M36" i="54" s="1"/>
  <c r="N36" i="54" s="1"/>
  <c r="O36" i="54" s="1"/>
  <c r="D36" i="54"/>
  <c r="C36" i="54"/>
  <c r="B36" i="54"/>
  <c r="A36" i="54"/>
  <c r="K35" i="54"/>
  <c r="J35" i="54"/>
  <c r="I35" i="54"/>
  <c r="H35" i="54"/>
  <c r="G35" i="54"/>
  <c r="F35" i="54"/>
  <c r="E35" i="54"/>
  <c r="M35" i="54" s="1"/>
  <c r="N35" i="54" s="1"/>
  <c r="O35" i="54" s="1"/>
  <c r="D35" i="54"/>
  <c r="C35" i="54"/>
  <c r="B35" i="54"/>
  <c r="A35" i="54"/>
  <c r="M34" i="54"/>
  <c r="K34" i="54"/>
  <c r="J34" i="54"/>
  <c r="I34" i="54"/>
  <c r="H34" i="54"/>
  <c r="G34" i="54"/>
  <c r="F34" i="54"/>
  <c r="E34" i="54"/>
  <c r="D34" i="54"/>
  <c r="C34" i="54"/>
  <c r="B34" i="54"/>
  <c r="A34" i="54"/>
  <c r="K33" i="54"/>
  <c r="J33" i="54"/>
  <c r="I33" i="54"/>
  <c r="H33" i="54"/>
  <c r="G33" i="54"/>
  <c r="F33" i="54"/>
  <c r="E33" i="54"/>
  <c r="M33" i="54" s="1"/>
  <c r="D33" i="54"/>
  <c r="C33" i="54"/>
  <c r="B33" i="54"/>
  <c r="A33" i="54"/>
  <c r="D20" i="54"/>
  <c r="N34" i="54" l="1"/>
  <c r="O34" i="54" s="1"/>
  <c r="P34" i="54" s="1"/>
  <c r="N33" i="54"/>
  <c r="O33" i="54" s="1"/>
  <c r="P33" i="54" s="1"/>
  <c r="P35" i="54"/>
  <c r="P36" i="54"/>
  <c r="K32" i="54"/>
  <c r="J32" i="54"/>
  <c r="I32" i="54"/>
  <c r="H32" i="54"/>
  <c r="G32" i="54"/>
  <c r="F32" i="54"/>
  <c r="E32" i="54"/>
  <c r="M32" i="54" s="1"/>
  <c r="D32" i="54"/>
  <c r="C32" i="54"/>
  <c r="B32" i="54"/>
  <c r="A32" i="54"/>
  <c r="K31" i="54"/>
  <c r="J31" i="54"/>
  <c r="I31" i="54"/>
  <c r="H31" i="54"/>
  <c r="G31" i="54"/>
  <c r="F31" i="54"/>
  <c r="E31" i="54"/>
  <c r="M31" i="54" s="1"/>
  <c r="D31" i="54"/>
  <c r="C31" i="54"/>
  <c r="B31" i="54"/>
  <c r="A31" i="54"/>
  <c r="K30" i="54"/>
  <c r="J30" i="54"/>
  <c r="I30" i="54"/>
  <c r="H30" i="54"/>
  <c r="G30" i="54"/>
  <c r="F30" i="54"/>
  <c r="E30" i="54"/>
  <c r="M30" i="54" s="1"/>
  <c r="D30" i="54"/>
  <c r="C30" i="54"/>
  <c r="B30" i="54"/>
  <c r="A30" i="54"/>
  <c r="K29" i="54"/>
  <c r="J29" i="54"/>
  <c r="I29" i="54"/>
  <c r="H29" i="54"/>
  <c r="G29" i="54"/>
  <c r="F29" i="54"/>
  <c r="E29" i="54"/>
  <c r="M29" i="54" s="1"/>
  <c r="N29" i="54" s="1"/>
  <c r="O29" i="54" s="1"/>
  <c r="D29" i="54"/>
  <c r="C29" i="54"/>
  <c r="B29" i="54"/>
  <c r="A29" i="54"/>
  <c r="K28" i="54"/>
  <c r="J28" i="54"/>
  <c r="I28" i="54"/>
  <c r="H28" i="54"/>
  <c r="G28" i="54"/>
  <c r="F28" i="54"/>
  <c r="E28" i="54"/>
  <c r="M28" i="54" s="1"/>
  <c r="D28" i="54"/>
  <c r="C28" i="54"/>
  <c r="B28" i="54"/>
  <c r="A28" i="54"/>
  <c r="K27" i="54"/>
  <c r="J27" i="54"/>
  <c r="I27" i="54"/>
  <c r="H27" i="54"/>
  <c r="G27" i="54"/>
  <c r="F27" i="54"/>
  <c r="E27" i="54"/>
  <c r="M27" i="54" s="1"/>
  <c r="D27" i="54"/>
  <c r="C27" i="54"/>
  <c r="B27" i="54"/>
  <c r="A27" i="54"/>
  <c r="K26" i="54"/>
  <c r="J26" i="54"/>
  <c r="I26" i="54"/>
  <c r="H26" i="54"/>
  <c r="G26" i="54"/>
  <c r="F26" i="54"/>
  <c r="E26" i="54"/>
  <c r="M26" i="54" s="1"/>
  <c r="D26" i="54"/>
  <c r="C26" i="54"/>
  <c r="B26" i="54"/>
  <c r="A26" i="54"/>
  <c r="K25" i="54"/>
  <c r="J25" i="54"/>
  <c r="I25" i="54"/>
  <c r="H25" i="54"/>
  <c r="G25" i="54"/>
  <c r="F25" i="54"/>
  <c r="E25" i="54"/>
  <c r="M25" i="54" s="1"/>
  <c r="D25" i="54"/>
  <c r="C25" i="54"/>
  <c r="B25" i="54"/>
  <c r="A25" i="54"/>
  <c r="K24" i="54"/>
  <c r="J24" i="54"/>
  <c r="I24" i="54"/>
  <c r="H24" i="54"/>
  <c r="G24" i="54"/>
  <c r="F24" i="54"/>
  <c r="E24" i="54"/>
  <c r="M24" i="54" s="1"/>
  <c r="D24" i="54"/>
  <c r="C24" i="54"/>
  <c r="B24" i="54"/>
  <c r="A24" i="54"/>
  <c r="K23" i="54"/>
  <c r="J23" i="54"/>
  <c r="I23" i="54"/>
  <c r="H23" i="54"/>
  <c r="G23" i="54"/>
  <c r="F23" i="54"/>
  <c r="E23" i="54"/>
  <c r="M23" i="54" s="1"/>
  <c r="D23" i="54"/>
  <c r="C23" i="54"/>
  <c r="B23" i="54"/>
  <c r="A23" i="54"/>
  <c r="K22" i="54"/>
  <c r="J22" i="54"/>
  <c r="I22" i="54"/>
  <c r="H22" i="54"/>
  <c r="G22" i="54"/>
  <c r="F22" i="54"/>
  <c r="E22" i="54"/>
  <c r="M22" i="54" s="1"/>
  <c r="D22" i="54"/>
  <c r="C22" i="54"/>
  <c r="B22" i="54"/>
  <c r="A22" i="54"/>
  <c r="K21" i="54"/>
  <c r="J21" i="54"/>
  <c r="I21" i="54"/>
  <c r="H21" i="54"/>
  <c r="G21" i="54"/>
  <c r="F21" i="54"/>
  <c r="E21" i="54"/>
  <c r="M21" i="54" s="1"/>
  <c r="N21" i="54" s="1"/>
  <c r="O21" i="54" s="1"/>
  <c r="D21" i="54"/>
  <c r="C21" i="54"/>
  <c r="B21" i="54"/>
  <c r="A21" i="54"/>
  <c r="K20" i="54"/>
  <c r="J20" i="54"/>
  <c r="I20" i="54"/>
  <c r="H20" i="54"/>
  <c r="G20" i="54"/>
  <c r="F20" i="54"/>
  <c r="E20" i="54"/>
  <c r="M20" i="54" s="1"/>
  <c r="C20" i="54"/>
  <c r="B20" i="54"/>
  <c r="A20" i="54"/>
  <c r="K19" i="54"/>
  <c r="J19" i="54"/>
  <c r="I19" i="54"/>
  <c r="H19" i="54"/>
  <c r="G19" i="54"/>
  <c r="F19" i="54"/>
  <c r="E19" i="54"/>
  <c r="M19" i="54" s="1"/>
  <c r="D19" i="54"/>
  <c r="C19" i="54"/>
  <c r="B19" i="54"/>
  <c r="A19" i="54"/>
  <c r="K18" i="54"/>
  <c r="J18" i="54"/>
  <c r="I18" i="54"/>
  <c r="H18" i="54"/>
  <c r="G18" i="54"/>
  <c r="F18" i="54"/>
  <c r="E18" i="54"/>
  <c r="M18" i="54" s="1"/>
  <c r="D18" i="54"/>
  <c r="C18" i="54"/>
  <c r="B18" i="54"/>
  <c r="A18" i="54"/>
  <c r="K17" i="54"/>
  <c r="J17" i="54"/>
  <c r="I17" i="54"/>
  <c r="H17" i="54"/>
  <c r="G17" i="54"/>
  <c r="F17" i="54"/>
  <c r="E17" i="54"/>
  <c r="M17" i="54" s="1"/>
  <c r="D17" i="54"/>
  <c r="C17" i="54"/>
  <c r="B17" i="54"/>
  <c r="A17" i="54"/>
  <c r="K16" i="54"/>
  <c r="J16" i="54"/>
  <c r="I16" i="54"/>
  <c r="H16" i="54"/>
  <c r="G16" i="54"/>
  <c r="F16" i="54"/>
  <c r="E16" i="54"/>
  <c r="D16" i="54"/>
  <c r="C16" i="54"/>
  <c r="B16" i="54"/>
  <c r="A16" i="54"/>
  <c r="N20" i="54" l="1"/>
  <c r="O20" i="54" s="1"/>
  <c r="N28" i="54"/>
  <c r="O28" i="54" s="1"/>
  <c r="N25" i="54"/>
  <c r="O25" i="54" s="1"/>
  <c r="P25" i="54" s="1"/>
  <c r="N22" i="54"/>
  <c r="O22" i="54" s="1"/>
  <c r="P22" i="54" s="1"/>
  <c r="N30" i="54"/>
  <c r="O30" i="54" s="1"/>
  <c r="P30" i="54" s="1"/>
  <c r="I3" i="54"/>
  <c r="I5" i="54"/>
  <c r="I4" i="54"/>
  <c r="F6" i="54"/>
  <c r="F3" i="54"/>
  <c r="F5" i="54"/>
  <c r="F4" i="54"/>
  <c r="E6" i="54"/>
  <c r="E3" i="54"/>
  <c r="E5" i="54"/>
  <c r="E4" i="54"/>
  <c r="N26" i="54"/>
  <c r="O26" i="54" s="1"/>
  <c r="P26" i="54" s="1"/>
  <c r="N17" i="54"/>
  <c r="O17" i="54" s="1"/>
  <c r="P17" i="54" s="1"/>
  <c r="N31" i="54"/>
  <c r="O31" i="54" s="1"/>
  <c r="P31" i="54" s="1"/>
  <c r="N23" i="54"/>
  <c r="O23" i="54" s="1"/>
  <c r="P23" i="54" s="1"/>
  <c r="N27" i="54"/>
  <c r="O27" i="54" s="1"/>
  <c r="N19" i="54"/>
  <c r="O19" i="54" s="1"/>
  <c r="P19" i="54" s="1"/>
  <c r="P21" i="54"/>
  <c r="P28" i="54"/>
  <c r="N24" i="54"/>
  <c r="O24" i="54" s="1"/>
  <c r="P24" i="54" s="1"/>
  <c r="N18" i="54"/>
  <c r="O18" i="54" s="1"/>
  <c r="P18" i="54" s="1"/>
  <c r="P20" i="54"/>
  <c r="P27" i="54"/>
  <c r="P29" i="54"/>
  <c r="N32" i="54"/>
  <c r="O32" i="54" s="1"/>
  <c r="P32" i="54" s="1"/>
  <c r="M16" i="54" l="1"/>
  <c r="Y29" i="54"/>
  <c r="X29" i="54"/>
  <c r="W29" i="54"/>
  <c r="V29" i="54"/>
  <c r="U29" i="54"/>
  <c r="T29" i="54"/>
  <c r="S29" i="54"/>
  <c r="R29" i="54"/>
  <c r="Y28" i="54"/>
  <c r="X28" i="54"/>
  <c r="W28" i="54"/>
  <c r="V28" i="54"/>
  <c r="U28" i="54"/>
  <c r="T28" i="54"/>
  <c r="S28" i="54"/>
  <c r="R28" i="54"/>
  <c r="Y27" i="54"/>
  <c r="X27" i="54"/>
  <c r="W27" i="54"/>
  <c r="V27" i="54"/>
  <c r="U27" i="54"/>
  <c r="T27" i="54"/>
  <c r="S27" i="54"/>
  <c r="R27" i="54"/>
  <c r="Y26" i="54"/>
  <c r="X26" i="54"/>
  <c r="W26" i="54"/>
  <c r="V26" i="54"/>
  <c r="U26" i="54"/>
  <c r="T26" i="54"/>
  <c r="S26" i="54"/>
  <c r="R26" i="54"/>
  <c r="Y25" i="54"/>
  <c r="X25" i="54"/>
  <c r="W25" i="54"/>
  <c r="V25" i="54"/>
  <c r="U25" i="54"/>
  <c r="T25" i="54"/>
  <c r="S25" i="54"/>
  <c r="R25" i="54"/>
  <c r="Y24" i="54"/>
  <c r="X24" i="54"/>
  <c r="W24" i="54"/>
  <c r="V24" i="54"/>
  <c r="U24" i="54"/>
  <c r="T24" i="54"/>
  <c r="S24" i="54"/>
  <c r="R24" i="54"/>
  <c r="Y23" i="54"/>
  <c r="X23" i="54"/>
  <c r="W23" i="54"/>
  <c r="V23" i="54"/>
  <c r="U23" i="54"/>
  <c r="T23" i="54"/>
  <c r="S23" i="54"/>
  <c r="R23" i="54"/>
  <c r="Y22" i="54"/>
  <c r="X22" i="54"/>
  <c r="W22" i="54"/>
  <c r="V22" i="54"/>
  <c r="U22" i="54"/>
  <c r="T22" i="54"/>
  <c r="S22" i="54"/>
  <c r="R22" i="54"/>
  <c r="Y21" i="54"/>
  <c r="X21" i="54"/>
  <c r="W21" i="54"/>
  <c r="V21" i="54"/>
  <c r="U21" i="54"/>
  <c r="T21" i="54"/>
  <c r="S21" i="54"/>
  <c r="R21" i="54"/>
  <c r="Y20" i="54"/>
  <c r="X20" i="54"/>
  <c r="W20" i="54"/>
  <c r="V20" i="54"/>
  <c r="U20" i="54"/>
  <c r="T20" i="54"/>
  <c r="S20" i="54"/>
  <c r="R20" i="54"/>
  <c r="Y19" i="54"/>
  <c r="X19" i="54"/>
  <c r="W19" i="54"/>
  <c r="V19" i="54"/>
  <c r="U19" i="54"/>
  <c r="T19" i="54"/>
  <c r="S19" i="54"/>
  <c r="R19" i="54"/>
  <c r="Y18" i="54"/>
  <c r="X18" i="54"/>
  <c r="W18" i="54"/>
  <c r="V18" i="54"/>
  <c r="U18" i="54"/>
  <c r="T18" i="54"/>
  <c r="S18" i="54"/>
  <c r="R18" i="54"/>
  <c r="Y17" i="54"/>
  <c r="X17" i="54"/>
  <c r="W17" i="54"/>
  <c r="V17" i="54"/>
  <c r="U17" i="54"/>
  <c r="T17" i="54"/>
  <c r="S17" i="54"/>
  <c r="R17" i="54"/>
  <c r="Y16" i="54"/>
  <c r="X16" i="54"/>
  <c r="W16" i="54"/>
  <c r="U3" i="54" s="1"/>
  <c r="V16" i="54"/>
  <c r="U16" i="54"/>
  <c r="V6" i="54" s="1"/>
  <c r="T16" i="54"/>
  <c r="T6" i="54" s="1"/>
  <c r="S16" i="54"/>
  <c r="R16" i="54"/>
  <c r="H47" i="60"/>
  <c r="N41" i="60"/>
  <c r="N40" i="60"/>
  <c r="N39" i="60"/>
  <c r="N42" i="60" s="1"/>
  <c r="N22" i="60"/>
  <c r="F21" i="60"/>
  <c r="U16" i="60"/>
  <c r="R16" i="60"/>
  <c r="Q16" i="60"/>
  <c r="P16" i="60"/>
  <c r="O16" i="60"/>
  <c r="V16" i="60" s="1"/>
  <c r="W16" i="60" s="1"/>
  <c r="N16" i="60"/>
  <c r="M16" i="60"/>
  <c r="L16" i="60"/>
  <c r="K16" i="60"/>
  <c r="J16" i="60"/>
  <c r="I16" i="60"/>
  <c r="H16" i="60"/>
  <c r="G16" i="60"/>
  <c r="F16" i="60"/>
  <c r="E16" i="60"/>
  <c r="D16" i="60"/>
  <c r="B16" i="60"/>
  <c r="U15" i="60"/>
  <c r="R15" i="60"/>
  <c r="Q15" i="60"/>
  <c r="P15" i="60"/>
  <c r="O15" i="60"/>
  <c r="V15" i="60" s="1"/>
  <c r="W15" i="60" s="1"/>
  <c r="N15" i="60"/>
  <c r="M15" i="60"/>
  <c r="L15" i="60"/>
  <c r="K15" i="60"/>
  <c r="J15" i="60"/>
  <c r="I15" i="60"/>
  <c r="H15" i="60"/>
  <c r="G15" i="60"/>
  <c r="F15" i="60"/>
  <c r="E15" i="60"/>
  <c r="D15" i="60"/>
  <c r="B15" i="60"/>
  <c r="U14" i="60"/>
  <c r="R14" i="60"/>
  <c r="Q14" i="60"/>
  <c r="X14" i="60" s="1"/>
  <c r="P14" i="60"/>
  <c r="O14" i="60"/>
  <c r="V14" i="60" s="1"/>
  <c r="W14" i="60" s="1"/>
  <c r="N14" i="60"/>
  <c r="M14" i="60"/>
  <c r="L14" i="60"/>
  <c r="K14" i="60"/>
  <c r="J14" i="60"/>
  <c r="I14" i="60"/>
  <c r="H14" i="60"/>
  <c r="G14" i="60"/>
  <c r="F14" i="60"/>
  <c r="E14" i="60"/>
  <c r="D14" i="60"/>
  <c r="B14" i="60"/>
  <c r="U13" i="60"/>
  <c r="R13" i="60"/>
  <c r="Q13" i="60"/>
  <c r="X13" i="60" s="1"/>
  <c r="P13" i="60"/>
  <c r="O13" i="60"/>
  <c r="V13" i="60" s="1"/>
  <c r="W13" i="60" s="1"/>
  <c r="N13" i="60"/>
  <c r="M13" i="60"/>
  <c r="L13" i="60"/>
  <c r="K13" i="60"/>
  <c r="J13" i="60"/>
  <c r="I13" i="60"/>
  <c r="H13" i="60"/>
  <c r="G13" i="60"/>
  <c r="F13" i="60"/>
  <c r="E13" i="60"/>
  <c r="D13" i="60"/>
  <c r="B13" i="60"/>
  <c r="U12" i="60"/>
  <c r="R12" i="60"/>
  <c r="Q12" i="60"/>
  <c r="X12" i="60" s="1"/>
  <c r="P12" i="60"/>
  <c r="O12" i="60"/>
  <c r="V12" i="60" s="1"/>
  <c r="W12" i="60" s="1"/>
  <c r="N12" i="60"/>
  <c r="M12" i="60"/>
  <c r="L12" i="60"/>
  <c r="K12" i="60"/>
  <c r="J12" i="60"/>
  <c r="I12" i="60"/>
  <c r="H12" i="60"/>
  <c r="G12" i="60"/>
  <c r="F12" i="60"/>
  <c r="E12" i="60"/>
  <c r="D12" i="60"/>
  <c r="B12" i="60"/>
  <c r="U11" i="60"/>
  <c r="R11" i="60"/>
  <c r="Q11" i="60"/>
  <c r="P11" i="60"/>
  <c r="O11" i="60"/>
  <c r="V11" i="60" s="1"/>
  <c r="W11" i="60" s="1"/>
  <c r="N11" i="60"/>
  <c r="M11" i="60"/>
  <c r="L11" i="60"/>
  <c r="K11" i="60"/>
  <c r="J11" i="60"/>
  <c r="I11" i="60"/>
  <c r="H11" i="60"/>
  <c r="G11" i="60"/>
  <c r="F11" i="60"/>
  <c r="E11" i="60"/>
  <c r="D11" i="60"/>
  <c r="B11" i="60"/>
  <c r="U10" i="60"/>
  <c r="R10" i="60"/>
  <c r="Q10" i="60"/>
  <c r="P10" i="60"/>
  <c r="O10" i="60"/>
  <c r="V10" i="60" s="1"/>
  <c r="W10" i="60" s="1"/>
  <c r="N10" i="60"/>
  <c r="M10" i="60"/>
  <c r="L10" i="60"/>
  <c r="K10" i="60"/>
  <c r="J10" i="60"/>
  <c r="I10" i="60"/>
  <c r="H10" i="60"/>
  <c r="G10" i="60"/>
  <c r="F10" i="60"/>
  <c r="E10" i="60"/>
  <c r="D10" i="60"/>
  <c r="B10" i="60"/>
  <c r="U9" i="60"/>
  <c r="R9" i="60"/>
  <c r="Q9" i="60"/>
  <c r="X9" i="60" s="1"/>
  <c r="P9" i="60"/>
  <c r="O9" i="60"/>
  <c r="V9" i="60" s="1"/>
  <c r="W9" i="60" s="1"/>
  <c r="N9" i="60"/>
  <c r="M9" i="60"/>
  <c r="L9" i="60"/>
  <c r="K9" i="60"/>
  <c r="J9" i="60"/>
  <c r="I9" i="60"/>
  <c r="H9" i="60"/>
  <c r="G9" i="60"/>
  <c r="F9" i="60"/>
  <c r="E9" i="60"/>
  <c r="D9" i="60"/>
  <c r="B9" i="60"/>
  <c r="U8" i="60"/>
  <c r="R8" i="60"/>
  <c r="Q8" i="60"/>
  <c r="P8" i="60"/>
  <c r="O8" i="60"/>
  <c r="V8" i="60" s="1"/>
  <c r="W8" i="60" s="1"/>
  <c r="N8" i="60"/>
  <c r="M8" i="60"/>
  <c r="L8" i="60"/>
  <c r="K8" i="60"/>
  <c r="J8" i="60"/>
  <c r="I8" i="60"/>
  <c r="H8" i="60"/>
  <c r="G8" i="60"/>
  <c r="F8" i="60"/>
  <c r="E8" i="60"/>
  <c r="D8" i="60"/>
  <c r="B8" i="60"/>
  <c r="U7" i="60"/>
  <c r="R7" i="60"/>
  <c r="Q7" i="60"/>
  <c r="P7" i="60"/>
  <c r="O7" i="60"/>
  <c r="V7" i="60" s="1"/>
  <c r="W7" i="60" s="1"/>
  <c r="N7" i="60"/>
  <c r="M7" i="60"/>
  <c r="L7" i="60"/>
  <c r="K7" i="60"/>
  <c r="J7" i="60"/>
  <c r="I7" i="60"/>
  <c r="H7" i="60"/>
  <c r="G7" i="60"/>
  <c r="F7" i="60"/>
  <c r="E7" i="60"/>
  <c r="D7" i="60"/>
  <c r="B7" i="60"/>
  <c r="U6" i="60"/>
  <c r="R6" i="60"/>
  <c r="Q6" i="60"/>
  <c r="X6" i="60" s="1"/>
  <c r="P6" i="60"/>
  <c r="O6" i="60"/>
  <c r="V6" i="60" s="1"/>
  <c r="W6" i="60" s="1"/>
  <c r="N6" i="60"/>
  <c r="M6" i="60"/>
  <c r="L6" i="60"/>
  <c r="K6" i="60"/>
  <c r="J6" i="60"/>
  <c r="I6" i="60"/>
  <c r="H6" i="60"/>
  <c r="G6" i="60"/>
  <c r="F6" i="60"/>
  <c r="E6" i="60"/>
  <c r="D6" i="60"/>
  <c r="B6" i="60"/>
  <c r="U5" i="60"/>
  <c r="R5" i="60"/>
  <c r="Q5" i="60"/>
  <c r="X5" i="60" s="1"/>
  <c r="P5" i="60"/>
  <c r="O5" i="60"/>
  <c r="V5" i="60" s="1"/>
  <c r="W5" i="60" s="1"/>
  <c r="N5" i="60"/>
  <c r="M5" i="60"/>
  <c r="L5" i="60"/>
  <c r="K5" i="60"/>
  <c r="J5" i="60"/>
  <c r="I5" i="60"/>
  <c r="H5" i="60"/>
  <c r="G5" i="60"/>
  <c r="F5" i="60"/>
  <c r="E5" i="60"/>
  <c r="D5" i="60"/>
  <c r="B5" i="60"/>
  <c r="U4" i="60"/>
  <c r="R4" i="60"/>
  <c r="Q4" i="60"/>
  <c r="X4" i="60" s="1"/>
  <c r="P4" i="60"/>
  <c r="O4" i="60"/>
  <c r="V4" i="60" s="1"/>
  <c r="W4" i="60" s="1"/>
  <c r="N4" i="60"/>
  <c r="M4" i="60"/>
  <c r="L4" i="60"/>
  <c r="K4" i="60"/>
  <c r="J4" i="60"/>
  <c r="I4" i="60"/>
  <c r="H4" i="60"/>
  <c r="G4" i="60"/>
  <c r="F4" i="60"/>
  <c r="E4" i="60"/>
  <c r="D4" i="60"/>
  <c r="B4" i="60"/>
  <c r="U3" i="60"/>
  <c r="R3" i="60"/>
  <c r="O48" i="60" s="1"/>
  <c r="Q3" i="60"/>
  <c r="N23" i="60" s="1"/>
  <c r="P3" i="60"/>
  <c r="I46" i="60" s="1"/>
  <c r="O3" i="60"/>
  <c r="Q23" i="60" s="1"/>
  <c r="N3" i="60"/>
  <c r="M3" i="60"/>
  <c r="M41" i="60" s="1"/>
  <c r="L3" i="60"/>
  <c r="M23" i="60" s="1"/>
  <c r="K3" i="60"/>
  <c r="J3" i="60"/>
  <c r="J42" i="60" s="1"/>
  <c r="I3" i="60"/>
  <c r="H46" i="60" s="1"/>
  <c r="H48" i="60" s="1"/>
  <c r="H3" i="60"/>
  <c r="J22" i="60" s="1"/>
  <c r="G3" i="60"/>
  <c r="G41" i="60" s="1"/>
  <c r="F3" i="60"/>
  <c r="F41" i="60" s="1"/>
  <c r="E3" i="60"/>
  <c r="F22" i="60" s="1"/>
  <c r="D3" i="60"/>
  <c r="B3" i="60"/>
  <c r="N16" i="54" l="1"/>
  <c r="O16" i="54" s="1"/>
  <c r="P16" i="54" s="1"/>
  <c r="T5" i="54"/>
  <c r="U5" i="54"/>
  <c r="T4" i="54"/>
  <c r="V5" i="54"/>
  <c r="U4" i="54"/>
  <c r="U10" i="54" s="1" a="1"/>
  <c r="U10" i="54" s="1"/>
  <c r="T3" i="54"/>
  <c r="V4" i="54"/>
  <c r="V3" i="54"/>
  <c r="X8" i="60"/>
  <c r="X10" i="60"/>
  <c r="X11" i="60"/>
  <c r="X7" i="60"/>
  <c r="X15" i="60"/>
  <c r="X16" i="60"/>
  <c r="M22" i="60"/>
  <c r="F24" i="60"/>
  <c r="M39" i="60"/>
  <c r="M40" i="60"/>
  <c r="O46" i="60"/>
  <c r="V3" i="60"/>
  <c r="W3" i="60" s="1"/>
  <c r="J21" i="60"/>
  <c r="Q22" i="60"/>
  <c r="M24" i="60"/>
  <c r="O39" i="60"/>
  <c r="O40" i="60"/>
  <c r="O41" i="60"/>
  <c r="I47" i="60"/>
  <c r="I48" i="60" s="1"/>
  <c r="M21" i="60"/>
  <c r="F23" i="60"/>
  <c r="N24" i="60"/>
  <c r="Q39" i="60"/>
  <c r="Q40" i="60"/>
  <c r="Q41" i="60"/>
  <c r="Q42" i="60"/>
  <c r="O47" i="60"/>
  <c r="X3" i="60"/>
  <c r="N21" i="60"/>
  <c r="J23" i="60"/>
  <c r="F39" i="60"/>
  <c r="F42" i="60" s="1"/>
  <c r="F40" i="60"/>
  <c r="Q21" i="60"/>
  <c r="G39" i="60"/>
  <c r="G42" i="60" s="1"/>
  <c r="G40" i="60"/>
  <c r="H39" i="60"/>
  <c r="H40" i="60"/>
  <c r="H41" i="60"/>
  <c r="J39" i="60"/>
  <c r="J43" i="60" s="1"/>
  <c r="J40" i="60"/>
  <c r="J41" i="60"/>
  <c r="M16" i="59"/>
  <c r="L16" i="59"/>
  <c r="M15" i="59"/>
  <c r="L15" i="59"/>
  <c r="M14" i="59"/>
  <c r="N14" i="59" s="1"/>
  <c r="L14" i="59"/>
  <c r="K14" i="59"/>
  <c r="I14" i="59"/>
  <c r="M13" i="59"/>
  <c r="N13" i="59" s="1"/>
  <c r="L13" i="59"/>
  <c r="K13" i="59"/>
  <c r="I13" i="59"/>
  <c r="J13" i="59"/>
  <c r="M12" i="59"/>
  <c r="N12" i="59" s="1"/>
  <c r="L12" i="59"/>
  <c r="K12" i="59"/>
  <c r="M11" i="59"/>
  <c r="L11" i="59"/>
  <c r="I12" i="59"/>
  <c r="J16" i="59"/>
  <c r="J15" i="59"/>
  <c r="J14" i="59"/>
  <c r="J9" i="59"/>
  <c r="J12" i="59"/>
  <c r="J11" i="59"/>
  <c r="M10" i="59"/>
  <c r="N10" i="59" s="1"/>
  <c r="L10" i="59"/>
  <c r="K10" i="59"/>
  <c r="J10" i="59"/>
  <c r="I10" i="59"/>
  <c r="M9" i="59"/>
  <c r="M8" i="59"/>
  <c r="N8" i="59" s="1"/>
  <c r="M7" i="59"/>
  <c r="M6" i="59"/>
  <c r="N6" i="59" s="1"/>
  <c r="M5" i="59"/>
  <c r="M4" i="59"/>
  <c r="N3" i="59" s="1"/>
  <c r="M20" i="59" s="1"/>
  <c r="M3" i="59"/>
  <c r="L9" i="59"/>
  <c r="L8" i="59"/>
  <c r="L7" i="59"/>
  <c r="L6" i="59"/>
  <c r="L5" i="59"/>
  <c r="L4" i="59"/>
  <c r="L3" i="59"/>
  <c r="L19" i="59" s="1"/>
  <c r="K9" i="59"/>
  <c r="K8" i="59"/>
  <c r="K6" i="59"/>
  <c r="K3" i="59"/>
  <c r="K20" i="59" s="1"/>
  <c r="J8" i="59"/>
  <c r="J7" i="59"/>
  <c r="J6" i="59"/>
  <c r="J5" i="59"/>
  <c r="J4" i="59"/>
  <c r="J3" i="59"/>
  <c r="I9" i="59"/>
  <c r="I8" i="59"/>
  <c r="I6" i="59"/>
  <c r="I3" i="59"/>
  <c r="N9" i="59"/>
  <c r="U9" i="54"/>
  <c r="I10" i="54" l="1" a="1"/>
  <c r="I10" i="54" s="1"/>
  <c r="I7" i="54"/>
  <c r="E10" i="54" a="1"/>
  <c r="E10" i="54" s="1"/>
  <c r="E7" i="54"/>
  <c r="T7" i="54"/>
  <c r="T10" i="54" a="1"/>
  <c r="T10" i="54" s="1"/>
  <c r="V10" i="54" a="1"/>
  <c r="V10" i="54" s="1"/>
  <c r="V7" i="54"/>
  <c r="U7" i="54"/>
  <c r="F10" i="54" a="1"/>
  <c r="F10" i="54" s="1"/>
  <c r="F7" i="54"/>
  <c r="J24" i="60"/>
  <c r="F29" i="60" s="1"/>
  <c r="G29" i="60" s="1"/>
  <c r="F30" i="60" s="1"/>
  <c r="H42" i="60"/>
  <c r="M25" i="60"/>
  <c r="M28" i="60"/>
  <c r="N28" i="60" s="1"/>
  <c r="N25" i="60"/>
  <c r="N33" i="60" s="1"/>
  <c r="O33" i="60" s="1"/>
  <c r="O49" i="60"/>
  <c r="F25" i="60"/>
  <c r="F28" i="60" s="1"/>
  <c r="G28" i="60" s="1"/>
  <c r="M29" i="60"/>
  <c r="N29" i="60" s="1"/>
  <c r="M30" i="60" s="1"/>
  <c r="Q24" i="60"/>
  <c r="M42" i="60"/>
  <c r="O42" i="60"/>
  <c r="Q43" i="60"/>
  <c r="L20" i="59"/>
  <c r="K22" i="59"/>
  <c r="M22" i="59"/>
  <c r="M21" i="59"/>
  <c r="K21" i="59"/>
  <c r="L21" i="59"/>
  <c r="L26" i="59" s="1" a="1"/>
  <c r="L26" i="59" s="1"/>
  <c r="K19" i="59"/>
  <c r="M19" i="59"/>
  <c r="E16" i="59"/>
  <c r="D16" i="59"/>
  <c r="E15" i="59"/>
  <c r="D15" i="59"/>
  <c r="E14" i="59"/>
  <c r="D14" i="59"/>
  <c r="C14" i="59"/>
  <c r="E13" i="59"/>
  <c r="F13" i="59" s="1"/>
  <c r="D13" i="59"/>
  <c r="C13" i="59"/>
  <c r="E12" i="59"/>
  <c r="D12" i="59"/>
  <c r="C12" i="59"/>
  <c r="E11" i="59"/>
  <c r="D11" i="59"/>
  <c r="E10" i="59"/>
  <c r="F10" i="59" s="1"/>
  <c r="D10" i="59"/>
  <c r="C10" i="59"/>
  <c r="E9" i="59"/>
  <c r="F9" i="59" s="1"/>
  <c r="D9" i="59"/>
  <c r="C9" i="59"/>
  <c r="E8" i="59"/>
  <c r="F8" i="59" s="1"/>
  <c r="D8" i="59"/>
  <c r="C8" i="59"/>
  <c r="E7" i="59"/>
  <c r="D7" i="59"/>
  <c r="E6" i="59"/>
  <c r="F6" i="59" s="1"/>
  <c r="D6" i="59"/>
  <c r="C6" i="59"/>
  <c r="E5" i="59"/>
  <c r="D5" i="59"/>
  <c r="E4" i="59"/>
  <c r="D4" i="59"/>
  <c r="E3" i="59"/>
  <c r="D3" i="59"/>
  <c r="C3" i="59"/>
  <c r="B16" i="59"/>
  <c r="B15" i="59"/>
  <c r="B14" i="59"/>
  <c r="B13" i="59"/>
  <c r="B12" i="59"/>
  <c r="B11" i="59"/>
  <c r="B10" i="59"/>
  <c r="B9" i="59"/>
  <c r="B8" i="59"/>
  <c r="B7" i="59"/>
  <c r="B6" i="59"/>
  <c r="B5" i="59"/>
  <c r="B4" i="59"/>
  <c r="B3" i="59"/>
  <c r="A14" i="59"/>
  <c r="A13" i="59"/>
  <c r="A12" i="59"/>
  <c r="A10" i="59"/>
  <c r="A9" i="59"/>
  <c r="A8" i="59"/>
  <c r="A6" i="59"/>
  <c r="A3" i="59"/>
  <c r="F12" i="59"/>
  <c r="F14" i="59"/>
  <c r="I9" i="54"/>
  <c r="V9" i="54"/>
  <c r="L25" i="59"/>
  <c r="F9" i="54"/>
  <c r="E9" i="54"/>
  <c r="T9" i="54"/>
  <c r="C19" i="59" l="1"/>
  <c r="L31" i="59"/>
  <c r="K23" i="59"/>
  <c r="K26" i="59" a="1"/>
  <c r="K26" i="59" s="1"/>
  <c r="M26" i="59" a="1"/>
  <c r="M26" i="59" s="1"/>
  <c r="M23" i="59"/>
  <c r="L23" i="59"/>
  <c r="D21" i="59"/>
  <c r="D19" i="59"/>
  <c r="D20" i="59"/>
  <c r="E22" i="59"/>
  <c r="E21" i="59"/>
  <c r="E20" i="59"/>
  <c r="E19" i="59"/>
  <c r="C21" i="59"/>
  <c r="C22" i="59"/>
  <c r="C20" i="59"/>
  <c r="M25" i="59"/>
  <c r="K25" i="59"/>
  <c r="E26" i="59" l="1" a="1"/>
  <c r="E26" i="59" s="1"/>
  <c r="C23" i="59"/>
  <c r="M31" i="59"/>
  <c r="K31" i="59"/>
  <c r="D26" i="59" a="1"/>
  <c r="D26" i="59" s="1"/>
  <c r="C26" i="59" a="1"/>
  <c r="C26" i="59" s="1"/>
  <c r="E23" i="59"/>
  <c r="D23" i="59"/>
  <c r="E25" i="59"/>
  <c r="D25" i="59"/>
  <c r="C25" i="59"/>
  <c r="M34" i="59" l="1"/>
  <c r="L34" i="59"/>
  <c r="K34" i="59"/>
</calcChain>
</file>

<file path=xl/sharedStrings.xml><?xml version="1.0" encoding="utf-8"?>
<sst xmlns="http://schemas.openxmlformats.org/spreadsheetml/2006/main" count="3174" uniqueCount="903">
  <si>
    <t>Key Process</t>
  </si>
  <si>
    <t>Key Risks</t>
  </si>
  <si>
    <t>Inherent Risk Rating</t>
  </si>
  <si>
    <t>Recommendation</t>
  </si>
  <si>
    <t xml:space="preserve">Owner </t>
  </si>
  <si>
    <t>Due Date</t>
  </si>
  <si>
    <t>Risk ID</t>
  </si>
  <si>
    <t>Control ID</t>
  </si>
  <si>
    <t>Process ID</t>
  </si>
  <si>
    <t>Control (Automated or Manual)</t>
  </si>
  <si>
    <t>Type of Control (Preventive or Detective)</t>
  </si>
  <si>
    <t>Remediation Plan</t>
  </si>
  <si>
    <t>RCSA #</t>
  </si>
  <si>
    <t>Testing Frequency</t>
  </si>
  <si>
    <t>Sample Size</t>
  </si>
  <si>
    <t>Testing Results</t>
  </si>
  <si>
    <t>Findings</t>
  </si>
  <si>
    <t>Impact Rating</t>
  </si>
  <si>
    <t>Probability Rating</t>
  </si>
  <si>
    <t>Control Design Effectiveness</t>
  </si>
  <si>
    <t>Control Operating Effectiveness</t>
  </si>
  <si>
    <t>Control Rating</t>
  </si>
  <si>
    <t>1.1.0 - Credit Risk - Counterparty</t>
  </si>
  <si>
    <t>1.2.0 - Credit Risk - Concentration</t>
  </si>
  <si>
    <t>1.3.0 - Credit Risk - Settlement</t>
  </si>
  <si>
    <t>1.4.0 - Credit Risk - Collateral / Credit Mitigation</t>
  </si>
  <si>
    <t>2.1.0 - Liquidity Risk - Funding Liquidity</t>
  </si>
  <si>
    <t>2.2.0 - Liquidity Risk - Non Traded Market</t>
  </si>
  <si>
    <t>3.1.0 - Capital Risk - Capital Adequacy</t>
  </si>
  <si>
    <t>4.1.1 - Market Risk - Interest Rate - Delta</t>
  </si>
  <si>
    <t>4.1.2 - Market Risk - Interest Rate - Gamma (Convexity)</t>
  </si>
  <si>
    <t>4.1.3 - Market Risk - Interest Rate - Vega</t>
  </si>
  <si>
    <t>4.1.4 - Market Risk - Interest Rate - Theta</t>
  </si>
  <si>
    <t>4.1.5 - Market Risk - Interest Rate - Correlation</t>
  </si>
  <si>
    <t>4.1.6 - Market Risk - Interest Rate - Event</t>
  </si>
  <si>
    <t>4.1.7 - Market Risk - Interest Rate - Discount Rate</t>
  </si>
  <si>
    <t>4.1.8 - Market Risk - Interest Rate - Prepayment</t>
  </si>
  <si>
    <t>4.3.1 - Market Risk - Equity - Delta</t>
  </si>
  <si>
    <t>4.3.2 - Market Risk - Equity - Gamma (Convexity)</t>
  </si>
  <si>
    <t>4.3.3 - Market Risk - Equity - Vega</t>
  </si>
  <si>
    <t>4.3.4 - Market Risk - Equity - Theta</t>
  </si>
  <si>
    <t>4.3.5 - Market Risk - Equity - Correlation</t>
  </si>
  <si>
    <t>4.3.6 - Market Risk - Equity - Event</t>
  </si>
  <si>
    <t>4.3.7 - Market Risk - Equity - Dividend</t>
  </si>
  <si>
    <t>4.3.8 - Market Risk - Equity - Borrow Cost</t>
  </si>
  <si>
    <t>4.4.1 - Market Risk - Commodity - Delta</t>
  </si>
  <si>
    <t>4.4.2 - Market Risk - Commodity - Gamma (Convexity)</t>
  </si>
  <si>
    <t>4.4.3 - Market Risk - Commodity - Theta</t>
  </si>
  <si>
    <t>4.4.4 - Market Risk - Commodity - Correlation</t>
  </si>
  <si>
    <t>4.4.5 - Market Risk - Commodity - Event</t>
  </si>
  <si>
    <t>5.2.0 - Model Risk - Model Design</t>
  </si>
  <si>
    <t>5.3.0 - Model Risk - Model Usage</t>
  </si>
  <si>
    <t>6.1.0 - Business Risk - Failure to Meet Earnings Target</t>
  </si>
  <si>
    <t>6.2.0 - Business Risk - Failure to Adapt to Long-Term Strategic Trends</t>
  </si>
  <si>
    <t>6.4.0 - Business Risk - Investment</t>
  </si>
  <si>
    <t>8.4.0 - Operational Risk - Systems</t>
  </si>
  <si>
    <t>8.4.6 - Operational Risk - Systems - Data Integrity and Quality</t>
  </si>
  <si>
    <t>Finding ID</t>
  </si>
  <si>
    <t>Residual Risk Rating</t>
  </si>
  <si>
    <t>Direction of Risk</t>
  </si>
  <si>
    <t>Risk Taxonomy</t>
  </si>
  <si>
    <t>Process ID Number</t>
  </si>
  <si>
    <t>RCSA ID Number</t>
  </si>
  <si>
    <t>Risk ID Number</t>
  </si>
  <si>
    <t>Control ID Number</t>
  </si>
  <si>
    <t>Type of Risk</t>
  </si>
  <si>
    <t>Select the risk category based on the bankwide risk taxonomy</t>
  </si>
  <si>
    <t>Name of the key process that is being performed.</t>
  </si>
  <si>
    <t xml:space="preserve">Describe the risk in detail.  
A key risk that is significant and deemed critical to a process, and is a result in the process that is not desired.  It can be identified as previously disclosed errors, losses, failed internal processes, people, systems, or from external events. </t>
  </si>
  <si>
    <t xml:space="preserve">Describe the control in detail.
A key control that is significant and deemed critical to a given process, and must be performed effectively to reduce the inherent risk that it is associated with, to an acceptable level.  </t>
  </si>
  <si>
    <t>Is the design of the control complete and effective?
Select from:
Strong
Adequate
Weak</t>
  </si>
  <si>
    <t>Is the control operating as designed and effective?
Select from:
Strong
Adequate
Weak</t>
  </si>
  <si>
    <t>What is the control rating?
Select from:
Strong
Adequate
Weak</t>
  </si>
  <si>
    <t>Is the control automated or manual?
Select from:
Automated,
Manual</t>
  </si>
  <si>
    <t>Key Steps in the Process</t>
  </si>
  <si>
    <t>Describe the key activity or tasks performed within this process.</t>
  </si>
  <si>
    <t>Detective</t>
  </si>
  <si>
    <t>Manual</t>
  </si>
  <si>
    <t>Automated</t>
  </si>
  <si>
    <t>Daily</t>
  </si>
  <si>
    <t>Strong</t>
  </si>
  <si>
    <t xml:space="preserve">What is the level of risk before controls, based on the impact and probability?
Select from:
Very High
High
Moderate
Low
</t>
  </si>
  <si>
    <t xml:space="preserve">Very High
</t>
  </si>
  <si>
    <t xml:space="preserve">High
</t>
  </si>
  <si>
    <t xml:space="preserve">Moderate
</t>
  </si>
  <si>
    <t>Low</t>
  </si>
  <si>
    <t>Adequate</t>
  </si>
  <si>
    <t>Weak</t>
  </si>
  <si>
    <t>Monthly</t>
  </si>
  <si>
    <t>Weekly</t>
  </si>
  <si>
    <t>Quarterly</t>
  </si>
  <si>
    <t>Annually</t>
  </si>
  <si>
    <t>Increasing</t>
  </si>
  <si>
    <t>Decreasing</t>
  </si>
  <si>
    <t>Frequency</t>
  </si>
  <si>
    <t>Financial Impact</t>
  </si>
  <si>
    <t>Possible / Adverse Stress</t>
  </si>
  <si>
    <t>Probable / Baseline Conditions</t>
  </si>
  <si>
    <t>Profit and Loss Impact</t>
  </si>
  <si>
    <t>Core Equity Impact</t>
  </si>
  <si>
    <t>(CET-1)</t>
  </si>
  <si>
    <t>Balance Sheet Impact</t>
  </si>
  <si>
    <t>Definition:</t>
  </si>
  <si>
    <t>Event may occur over a business cycle (e.g. within 5~10 years)</t>
  </si>
  <si>
    <t>Event occurs in business-as-usual situations</t>
  </si>
  <si>
    <t>(e.g. every year)</t>
  </si>
  <si>
    <t>Impact</t>
  </si>
  <si>
    <t>VH</t>
  </si>
  <si>
    <t>&gt;$5mm (~ 5% Earnings)</t>
  </si>
  <si>
    <t>&gt; 50 bps</t>
  </si>
  <si>
    <t>&gt; 5%</t>
  </si>
  <si>
    <t>H</t>
  </si>
  <si>
    <t>$2mm - $5mm</t>
  </si>
  <si>
    <t>20 bps - 50 bps</t>
  </si>
  <si>
    <t>2% - 5%</t>
  </si>
  <si>
    <t>M</t>
  </si>
  <si>
    <t>$1mm - $2mm</t>
  </si>
  <si>
    <t>10 bps - 20 bps</t>
  </si>
  <si>
    <t>1% - 2%</t>
  </si>
  <si>
    <t>L</t>
  </si>
  <si>
    <t>&lt; $1mm</t>
  </si>
  <si>
    <t>&lt; 10 bps</t>
  </si>
  <si>
    <t>&lt; 1%</t>
  </si>
  <si>
    <t>Non-Financial Impact</t>
  </si>
  <si>
    <t>Regulatory Impact</t>
  </si>
  <si>
    <t>Customer Impact</t>
  </si>
  <si>
    <t>Reputational Impact</t>
  </si>
  <si>
    <t>Significant regulatory scrutiny; potential loss of business license; significant fines</t>
  </si>
  <si>
    <t>Significant impact / loss of customers; likely litigation /  compensation claims; significant loss of deposits</t>
  </si>
  <si>
    <t>Trustee impact, deterioriation of Bank owner's value</t>
  </si>
  <si>
    <t>Regulatory scrutiny; possible legal action/regulatory fines; likely to result in improvement order</t>
  </si>
  <si>
    <t>Potential financial detriment to customers / loss of customers</t>
  </si>
  <si>
    <t>Negative media coverage in general public</t>
  </si>
  <si>
    <t>Internal compliance issues; possibly reportable to regulator; could result in improvement order</t>
  </si>
  <si>
    <t>Moderate impact to customers, limited to a relatively small number</t>
  </si>
  <si>
    <t>Negative coverage within industry</t>
  </si>
  <si>
    <t>Disciplinary warning; minimal regulator action</t>
  </si>
  <si>
    <t>Minimal potential for customers impact</t>
  </si>
  <si>
    <t>Negative press unlikely</t>
  </si>
  <si>
    <t>Materiality Framework During Exceptional Situations</t>
  </si>
  <si>
    <t>Remote / Severe Stress</t>
  </si>
  <si>
    <t>Event occurs in exceptional situations</t>
  </si>
  <si>
    <t>(e.g. tail risk, beyond 10 years)</t>
  </si>
  <si>
    <t>&gt;$10mm (~ 10% Earnings)</t>
  </si>
  <si>
    <t>&gt; 100 bps</t>
  </si>
  <si>
    <t>&gt; 10%</t>
  </si>
  <si>
    <t>$4mm - $10mm</t>
  </si>
  <si>
    <t>40 bps - 100 bps</t>
  </si>
  <si>
    <t>4% - 10%</t>
  </si>
  <si>
    <t>$2mm - $4mm</t>
  </si>
  <si>
    <t>20 bps - 40 bps</t>
  </si>
  <si>
    <t>2% - 4%</t>
  </si>
  <si>
    <t>&lt; $2mm</t>
  </si>
  <si>
    <t>&lt; 20 bps</t>
  </si>
  <si>
    <t>&lt; 2%</t>
  </si>
  <si>
    <t>Possible/Adverse Stress</t>
  </si>
  <si>
    <t xml:space="preserve">Probable/Baseline Conditions
</t>
  </si>
  <si>
    <t xml:space="preserve">Very High </t>
  </si>
  <si>
    <t xml:space="preserve">High </t>
  </si>
  <si>
    <t>Preventative</t>
  </si>
  <si>
    <t>Is the control preventative or detective?
Select from:
Preventative,
Detective</t>
  </si>
  <si>
    <t>What is the impact of this risk? 
Select from:  
Very High , 
High,   
Medium, 
Low</t>
  </si>
  <si>
    <t xml:space="preserve">What is the probability of the risk occurring?
Select from:  Possible/Adverse Stress, Probable/Baseline Conditions
</t>
  </si>
  <si>
    <t>6.3.0 - Business Risk - New Business and Change Management</t>
  </si>
  <si>
    <t>8.1.1 - Operational Risk - Financial Crime - Fraud, Theft or Misappropriation of Assets</t>
  </si>
  <si>
    <t>8.1.3 - Operational Risk - Financial Crime - Data Protection &amp; Customer Confidentiality</t>
  </si>
  <si>
    <t>8.1.4 - Operational Risk - Financial Crime - False Representation &amp; Suitability and Appropriateness</t>
  </si>
  <si>
    <t>8.4.1 - Operational Risk - Systems - IT Technology, Infrastructure and Platform Stability</t>
  </si>
  <si>
    <t>8.4.10 - Operational Risk - Systems - Natural Disasters, Terrorism, Vandalism and Physical Security</t>
  </si>
  <si>
    <t>Type of Control (Preventative or Detective)</t>
  </si>
  <si>
    <t>Stable</t>
  </si>
  <si>
    <t xml:space="preserve">Key or Non Key </t>
  </si>
  <si>
    <t xml:space="preserve">Key </t>
  </si>
  <si>
    <t xml:space="preserve">Non Key </t>
  </si>
  <si>
    <t xml:space="preserve">Control </t>
  </si>
  <si>
    <t xml:space="preserve">Monthly </t>
  </si>
  <si>
    <t xml:space="preserve">Quarterly </t>
  </si>
  <si>
    <t xml:space="preserve">Annually </t>
  </si>
  <si>
    <t xml:space="preserve">Transactional </t>
  </si>
  <si>
    <t xml:space="preserve">Is this a Key Control? 
 Select From: Key, Non Key </t>
  </si>
  <si>
    <t>Application Involved</t>
  </si>
  <si>
    <t xml:space="preserve">Which application is performing the key control </t>
  </si>
  <si>
    <t xml:space="preserve">Control Occurrence </t>
  </si>
  <si>
    <t>How often is this Control invoked?       
Select From: Daily, Weekly, Monthly, Quarterly, Annually, Transactional</t>
  </si>
  <si>
    <t>How often is this control(s) being tested?
Select from:
Daily,
Weekly,
Monthly,
Quarterly,
Annually</t>
  </si>
  <si>
    <t>What is the sample size for control testing?</t>
  </si>
  <si>
    <t xml:space="preserve">Is the residual risk level increasing or decreasing?
Select from:
Increasing Decreasing  Stable </t>
  </si>
  <si>
    <t>What are the results of this  RCSA?</t>
  </si>
  <si>
    <t>What is the issue or gap for this key process?</t>
  </si>
  <si>
    <t>Based on the issue identified, what is the recommendation to mitigate the risk?</t>
  </si>
  <si>
    <t>Describe the actions being taken to close the finding.</t>
  </si>
  <si>
    <t>Name of the owner of the issue.</t>
  </si>
  <si>
    <t>The date when the remediation action will be completed.</t>
  </si>
  <si>
    <t xml:space="preserve">8.1.2 - Operational Risk - Financial Crime - Data Theft or Misuse </t>
  </si>
  <si>
    <t>Operating Effectiveness</t>
  </si>
  <si>
    <t>Design Effectiveness</t>
  </si>
  <si>
    <t xml:space="preserve">Control Rating </t>
  </si>
  <si>
    <t>Notes</t>
  </si>
  <si>
    <t>Debi Gupta</t>
  </si>
  <si>
    <t>8.4.5 - Operational Risk - Systems - Identity Access Management</t>
  </si>
  <si>
    <t>IT Infrastructure</t>
  </si>
  <si>
    <t>IT Operations</t>
  </si>
  <si>
    <t>IT OPR 1</t>
  </si>
  <si>
    <t>IT IFR 1</t>
  </si>
  <si>
    <t>What is the level of risk after controls?
Select from:
Very High
High
Moderate
Low</t>
  </si>
  <si>
    <t>Pass</t>
  </si>
  <si>
    <t>N/A</t>
  </si>
  <si>
    <t>Unauthorized persons may have Administrator rights and therefore could impact data integrity.</t>
  </si>
  <si>
    <t>Control Description</t>
  </si>
  <si>
    <t>IT IFR-F1</t>
  </si>
  <si>
    <t>Residual Risk</t>
  </si>
  <si>
    <t>Moderate</t>
  </si>
  <si>
    <t>Symantec Security Monitoring Tool has been implemented and is used to capture virus protection security events for workstations and servers.</t>
  </si>
  <si>
    <t>Inherent Risk Determination</t>
  </si>
  <si>
    <t>Control Frequency</t>
  </si>
  <si>
    <t>Assumed Population size</t>
  </si>
  <si>
    <t>Minimum Sample Size</t>
  </si>
  <si>
    <t>Annual</t>
  </si>
  <si>
    <t>0 Not a Key Control</t>
  </si>
  <si>
    <t>If the Probabliity = Possible/ Adverse Stress, then the Inherent Risk Value is reduced 1 level from from the Impact Rating</t>
  </si>
  <si>
    <t>If the Probablity = If Probable/Baseline Conditions the Inherent Risk Value the same as the Impact Rating</t>
  </si>
  <si>
    <t>IT OPR P-1</t>
  </si>
  <si>
    <t>IT OPR P-2</t>
  </si>
  <si>
    <t>IT OPR P-3</t>
  </si>
  <si>
    <t>Fail</t>
  </si>
  <si>
    <t>ServiceNow</t>
  </si>
  <si>
    <r>
      <rPr>
        <b/>
        <sz val="10"/>
        <color theme="1"/>
        <rFont val="Calibri"/>
        <family val="2"/>
        <scheme val="minor"/>
      </rPr>
      <t>Data Center Environmental Controls</t>
    </r>
    <r>
      <rPr>
        <sz val="10"/>
        <color theme="1"/>
        <rFont val="Calibri"/>
        <family val="2"/>
        <scheme val="minor"/>
      </rPr>
      <t xml:space="preserve">
1. Scarsdale - The Data in Scarsdale has environmental controls in place to protect the technology.  This includes the following devices:
- Camera outside the Data Center Door to monitor access
-  Manual log in the Data Center to record non employees that enter.
- HVAC Air Conditioning System in place
- Uninterruptable Power supply (UPS) in the event of an Power Spike or Failure
- Battery Backup
- Water Detection
- Temperature Detection - SolarWinds report that send an alert for temperature changes within a range
- Fire Detection
- Fire Suppression
</t>
    </r>
  </si>
  <si>
    <t>The servers, network or the mainframe could crash and data may be lost if not backed up and stored at an alternate location.</t>
  </si>
  <si>
    <t>IT OPR R-1</t>
  </si>
  <si>
    <t>IT OPR C-1</t>
  </si>
  <si>
    <t>IT OPR C-2</t>
  </si>
  <si>
    <t>IT OPR C-3</t>
  </si>
  <si>
    <t>IT OPR R-2</t>
  </si>
  <si>
    <t>Physical Access is managed by Key Fob controlled outside of IT by the Security Officer.</t>
  </si>
  <si>
    <t>IT OPR C-4</t>
  </si>
  <si>
    <t xml:space="preserve">3. Scarsdale.  The Data Center Access is further protected by a Key fob which is controlled by the Enterprise Access application.  Reports are generated from the system that includes who has access and records and reports access events into secured areas.  These reports are provided to the CTO Quarterly.
4.  The alternate data center is referred to as Chanin.  This Data Center is located on the 9th floor which uses the Keri Door System which access is managed by Fobs.  Reports are generated from the system that includes who has access and records and reports access events into secured areas.  These reports are provided to the CTO Quarterly.
5. Limited users have Administrative access to both the Enterprise Access and Keri applications to add, modify and revoke users access for the Software House application.
</t>
  </si>
  <si>
    <t>IT OPR C-5</t>
  </si>
  <si>
    <t>IT OPR R-3</t>
  </si>
  <si>
    <t>IT OPR C-6</t>
  </si>
  <si>
    <r>
      <rPr>
        <b/>
        <sz val="10"/>
        <color theme="1"/>
        <rFont val="Calibri"/>
        <family val="2"/>
        <scheme val="minor"/>
      </rPr>
      <t xml:space="preserve">Data Center Physical Access
</t>
    </r>
    <r>
      <rPr>
        <sz val="10"/>
        <color theme="1"/>
        <rFont val="Calibri"/>
        <family val="2"/>
        <scheme val="minor"/>
      </rPr>
      <t xml:space="preserve">1. Scarsdale - Access to the Building main doors is managed by the Property Manager.  When new access or discontinued access occurs David Friedman (Physical Security) communicates with the Property Manager to activate or deactivate an Apple Key Fob.
2. The Manhattan office. Access to the Building main doors is managed by the Property Manager.  When new access or discontinued access occurs David Friedman (Physical Security) communicates with the Building Manager to activate access. 
</t>
    </r>
  </si>
  <si>
    <t>Requirements for Physical Access to common grounds are communicated by the Security Officer to the Property Managers.</t>
  </si>
  <si>
    <t>Logical Access to the Data center may be inconsistent to individual's functional role resulting in loss or damage to technology.</t>
  </si>
  <si>
    <r>
      <rPr>
        <b/>
        <sz val="10"/>
        <color theme="1"/>
        <rFont val="Calibri"/>
        <family val="2"/>
        <scheme val="minor"/>
      </rPr>
      <t>Independent Physical Access Reviews</t>
    </r>
    <r>
      <rPr>
        <sz val="10"/>
        <color theme="1"/>
        <rFont val="Calibri"/>
        <family val="2"/>
        <scheme val="minor"/>
      </rPr>
      <t xml:space="preserve">
1. Quarterly, the Information Security Group completes a review of those individual that have access to the data centers.  Access us compared with Human Resources to ensure that each is an employee.</t>
    </r>
  </si>
  <si>
    <t>Physical Access to the Data Center is independently reviewed by Information Security.</t>
  </si>
  <si>
    <t>An Automated Job Scheduler Tool is used to back up the Data</t>
  </si>
  <si>
    <t>The Backup Tool is Configured to occur Nightly  to back up the changes that occurred and weekly for a full Backup</t>
  </si>
  <si>
    <t>Issue Number</t>
  </si>
  <si>
    <t>IT IFR-F2</t>
  </si>
  <si>
    <t>IT IFR-F3</t>
  </si>
  <si>
    <t>The Bank has not implemented Network Segmentation to improve the security posture of the Bank.  Network Segmentation will limit the range of access provided to individuals that gain Network Access.</t>
  </si>
  <si>
    <t>The Bank should develop a strategic approach which may include service providers and tools.  The Network should then separated and to into zones to secure each and limit and manage lateral movement.</t>
  </si>
  <si>
    <t>Proper Network Segmentation would reduce the Network Attack impacts.  Without an effective approach management may not be able to minimize the impact in the event of a malicious attack.</t>
  </si>
  <si>
    <t>5. Unisys Mainframe,  Each day, the Database is copied, which is part of the Automated Job Scheduler.  Monday through Fridays are Incremental Backups and on Saturdays a Full Back up is completed of the Production, Test and Developments environments.  The Replications of the Miser system and ATMS are completed every night to FIS.
6. Imaging System.  The Backup Exec is in the Automated job scheduler.  Full backup nightly which are maintained in house and offsite at Iron mountain.
7.   Network The automated process Backs ups  are stored on the SolarWinds server in Scarsdale..  When Backup's are completed SolarWinds generates a message which is sent via email.
8. Servers - VMware in Scarsdale is backed up to Chanin, and VMware in Chanin is backed up in Scarsdale.  Full Backups are completed daily as pare for the job schedule as noted on the Run Sheets.</t>
  </si>
  <si>
    <t>IT OPR C-7</t>
  </si>
  <si>
    <t xml:space="preserve">2. Chanin - The Data in Manhattan has environmental controls in place to protect the technology.  This includes the following devices:
- Camera outside the Data Center Door to monitor access
-  Manual log is not in place
- HVAC Air Conditioning System in place
- Uninterruptable Power supply (UPS) in the event of an Power Spike or Failure
- Battery Backup
- Water Detection
- Temperature Detection - SolarWinds report that send an alert for temperature changes within a range
- Fire Detection
- Fire Suppression - Hand Held
</t>
  </si>
  <si>
    <t>IT OPR R-4</t>
  </si>
  <si>
    <t>IT OPR P-4</t>
  </si>
  <si>
    <t>Access to the Data center may not be reviewed periodically to ensure accuracy of physical Access</t>
  </si>
  <si>
    <t>The Data Centers that contains servers, technology and devices may not be protected from environmental risks and the data and technology are subject to loss.</t>
  </si>
  <si>
    <t>The Bank has set up environmental controls to protect the technology in place at the Scarsdale and Chanin Data Center.</t>
  </si>
  <si>
    <t>IT IFR P1</t>
  </si>
  <si>
    <t>IT IFR R1</t>
  </si>
  <si>
    <t>9. Unisys Mainframe. Every day Backup tapes via the VTS module in the B&amp;L Software tapes are generated which are sent to Iron Mountain.  Within the software the backups are encrypted and a Library in maintained which tracks the location and tape retention period.
10. Network  - Solarwinds resides on VMWare.  The Virtualized serve is also Backed up which is retained for two weeks onsite.  In addition, the physical tapes are generated and are sent off to Iron Mountain.
11. Imaging system.  The Bank uses the Cypress backup tool.   Full backup nightly which are maintained in house and offsite at Iron mountain.
12. Servers are replicated the alternate data center.  Scarsdale to Chanin and Chain are replicated at Scarsdale. Backup tapes are sent offsite to Iron Mountain</t>
  </si>
  <si>
    <t>Backup Tapes are sent offsite that contain data, so that in the event of a partial or site Loss, the backup is available for restoration.</t>
  </si>
  <si>
    <t>IT IFR-C1</t>
  </si>
  <si>
    <t>IT IFR-C2</t>
  </si>
  <si>
    <t>IT IFR-C3</t>
  </si>
  <si>
    <t>IT IFR P6</t>
  </si>
  <si>
    <t>IT IFR P7</t>
  </si>
  <si>
    <t>IT IFR P8</t>
  </si>
  <si>
    <t>IT IFR P9</t>
  </si>
  <si>
    <t>IT IFR P10</t>
  </si>
  <si>
    <t>IT IFR P11</t>
  </si>
  <si>
    <t>IT IFR P12</t>
  </si>
  <si>
    <t>IT IFR P13</t>
  </si>
  <si>
    <t>IT IFR P14</t>
  </si>
  <si>
    <t>IT IFR P15</t>
  </si>
  <si>
    <t>The company may not have a complete list of their Service Providers which could allow services to continue without review and permit ongoing vendor access to their systems.</t>
  </si>
  <si>
    <t>IT IFR R6</t>
  </si>
  <si>
    <t>IT IFR R7</t>
  </si>
  <si>
    <t>IT IFR R8</t>
  </si>
  <si>
    <t>IT IFR R9</t>
  </si>
  <si>
    <t>IT IFR R10</t>
  </si>
  <si>
    <t>IT IFR R11</t>
  </si>
  <si>
    <t>IT IFR-C11</t>
  </si>
  <si>
    <t>IT IFR R12</t>
  </si>
  <si>
    <t>IT IFR-C12</t>
  </si>
  <si>
    <t>IT IFR-C13</t>
  </si>
  <si>
    <t>Performance reports are provided to the CTO to communicate the health of the network, core and servers.</t>
  </si>
  <si>
    <t>IT IFR-C14</t>
  </si>
  <si>
    <t>IT IFR-C15</t>
  </si>
  <si>
    <t>IT IFR-C16</t>
  </si>
  <si>
    <t>IT IFR-C17</t>
  </si>
  <si>
    <t>IT IFR-C18</t>
  </si>
  <si>
    <r>
      <rPr>
        <b/>
        <sz val="10"/>
        <color theme="1"/>
        <rFont val="Calibri"/>
        <family val="2"/>
        <scheme val="minor"/>
      </rPr>
      <t xml:space="preserve">Backup/Replications
</t>
    </r>
    <r>
      <rPr>
        <sz val="10"/>
        <color theme="1"/>
        <rFont val="Calibri"/>
        <family val="2"/>
        <scheme val="minor"/>
      </rPr>
      <t xml:space="preserve">
1. Unisys Miser Mainframe. The  Bank uses B&amp;L Software for performing in house and offsite Tape Backup. The Bank also has replicates data to FIS.
2. Imaging system.  The Bank uses the Cypress backup tool.  
3. Network Backups are completed daily using SolarWinds.
4. Servers are backed up via a Data Domain Appliance.  
</t>
    </r>
  </si>
  <si>
    <t>The Solar Winds Tool is used to provide performance monitoring and capture changes</t>
  </si>
  <si>
    <t xml:space="preserve">Performance metric's may not be reported to  the CTO to ensure that the systems health is communicated.  Without the communication, the systems performance could degragate. </t>
  </si>
  <si>
    <t xml:space="preserve">A centralized approach for capturing and recording all access change requests has not been established.
</t>
  </si>
  <si>
    <t>Individual may have excessive or unauthorized operating system, database, network or application access.  This permits individuals to perform transaction and function that may be inconsistently with the individuals job function.</t>
  </si>
  <si>
    <t>Access may not be a role based approach which depends on the application.  This issue is reflective of a decentralized strategy for Application Access Management.</t>
  </si>
  <si>
    <t>The use of Role Based Security for all applications should be implemented to provide for consistently in access requirements based on the user job function.  Further, role based access decreases the risk of inappropriate access and improves overall access security.</t>
  </si>
  <si>
    <t>25
15- New /Changed Access
10-Terminated Users</t>
  </si>
  <si>
    <t>Having a centralized approach for access management would provide for a uniform approach over all applications.</t>
  </si>
  <si>
    <t>Segmented Network</t>
  </si>
  <si>
    <t>The Bank has a separate Vendor Management program outside of IT.</t>
  </si>
  <si>
    <t>Access to privileged Network accounts is limited to appropriate individuals.</t>
  </si>
  <si>
    <t>100% Domain Admins</t>
  </si>
  <si>
    <t>IT IFR-F5</t>
  </si>
  <si>
    <t xml:space="preserve">Access controls may not be in place to prevent unauthorized individuals from gaining entry into the Bank's Systems as controls may not be in place to authenticate remote access users.
</t>
  </si>
  <si>
    <t>1 Okta Configuration
5 Remote Access Requests</t>
  </si>
  <si>
    <t>IT IFR-C19</t>
  </si>
  <si>
    <t>IT IFR-F6</t>
  </si>
  <si>
    <t>1. Firewall Permissions
2. Sample Changes</t>
  </si>
  <si>
    <t>The Bank should continue to upgrade and replace the applications with those that can be bound to Active Directory.</t>
  </si>
  <si>
    <t>All Firewall Changes are reviewed by the Info Sec Group and are reconciled back to the Solar Winds Report</t>
  </si>
  <si>
    <t>2. Sample Changes
1 SolarWinds Report Reconciliation</t>
  </si>
  <si>
    <t>IT IFR-C20</t>
  </si>
  <si>
    <t>IT IFR-C21</t>
  </si>
  <si>
    <t>IT IFR-C22</t>
  </si>
  <si>
    <t>IT IFR-C23</t>
  </si>
  <si>
    <r>
      <t xml:space="preserve">Virus Protection
</t>
    </r>
    <r>
      <rPr>
        <sz val="10"/>
        <color theme="1"/>
        <rFont val="Calibri"/>
        <family val="2"/>
        <scheme val="minor"/>
      </rPr>
      <t xml:space="preserve">1. For non Core Application Symantec monitoring is being completed.  This is primarily used to ensure that Virus definitions and Advanced Protection are up to date on workstations and servers.  </t>
    </r>
    <r>
      <rPr>
        <b/>
        <sz val="10"/>
        <color theme="1"/>
        <rFont val="Calibri"/>
        <family val="2"/>
        <scheme val="minor"/>
      </rPr>
      <t xml:space="preserve">
</t>
    </r>
  </si>
  <si>
    <t>IT IFR R13</t>
  </si>
  <si>
    <t>IT IFR R14</t>
  </si>
  <si>
    <t>IT IFR R15</t>
  </si>
  <si>
    <t>IT resources could be compromised and business operations could be disrupted due to a virus without effective updates to servers and workstations.</t>
  </si>
  <si>
    <t>1 Symantec Report</t>
  </si>
  <si>
    <t>1 KACE Report</t>
  </si>
  <si>
    <t>Access controls may not be in place to prevent unauthorized individuals from gaining entry into the Bank's Email System.  Further, malware could be introduced which could lead to a disruption in processing</t>
  </si>
  <si>
    <r>
      <rPr>
        <b/>
        <sz val="10"/>
        <color theme="1"/>
        <rFont val="Calibri"/>
        <family val="2"/>
        <scheme val="minor"/>
      </rPr>
      <t>Access Request/Change/Terminations (logical access)</t>
    </r>
    <r>
      <rPr>
        <sz val="10"/>
        <color theme="1"/>
        <rFont val="Calibri"/>
        <family val="2"/>
        <scheme val="minor"/>
      </rPr>
      <t xml:space="preserve"> 
1.The new, change and Termination access process is decentralized.  Certain applications/systems go through a central repository for access requests and changes, however not all.  In addition, do to the vast number of applications, the logical access may not be role based.
2</t>
    </r>
    <r>
      <rPr>
        <sz val="10"/>
        <rFont val="Calibri"/>
        <family val="2"/>
        <scheme val="minor"/>
      </rPr>
      <t>. Miser, WirePro, BAM and FCM - New, Change and Termination Access changes follow the same process.  Request for Access change is initiated by a Business Unit Leader, which is documented in the same system.  There are separate forms, however each provides for a historical record of the event.
3. Role Based permissions are designed and user access is granted based on the individuals responsibility.  Should additional access be required outside the defined roles</t>
    </r>
    <r>
      <rPr>
        <sz val="10"/>
        <color rgb="FFFF0000"/>
        <rFont val="Calibri"/>
        <family val="2"/>
        <scheme val="minor"/>
      </rPr>
      <t xml:space="preserve">
</t>
    </r>
  </si>
  <si>
    <t xml:space="preserve">The Help Desk ticket system is not consistently used for New, modified and Terminated changes.  
 </t>
  </si>
  <si>
    <t xml:space="preserve">A formal request for access ticketing system should be used for all access requests, changes and terminations to provide for a permeant record of all access change events.
</t>
  </si>
  <si>
    <r>
      <t xml:space="preserve">Vendor Supported Systems
</t>
    </r>
    <r>
      <rPr>
        <sz val="10"/>
        <color theme="1"/>
        <rFont val="Calibri"/>
        <family val="2"/>
        <scheme val="minor"/>
      </rPr>
      <t xml:space="preserve">1. The Bank maintains an inventory of all IT Service Providers for monitoring contract maturity dates which includes key contacts.  The inventory is updated as changes in relationships occur and is reviewed annually.  This will be covered in a separate Vendor Management Risk Assessment
2. Service Providers do not have access to any of the systems.  This control prevents Third Party relationships for modifying data, software and parameters.
</t>
    </r>
  </si>
  <si>
    <t xml:space="preserve">Service providers are not permitted access by the Bank.  When vendors are provided access is monitored and revoked up on completion of the effort.
Contractors are provided access and access is disabled at 90 days, where approvals are required for the contractor to continue to have access.
</t>
  </si>
  <si>
    <t>Users access may be not be tied to a single sign on solution, which increases the risk to the Bank via multiple paths of access to the Banks Systems</t>
  </si>
  <si>
    <t>Single Sign on</t>
  </si>
  <si>
    <r>
      <rPr>
        <b/>
        <sz val="10"/>
        <color theme="1"/>
        <rFont val="Calibri"/>
        <family val="2"/>
        <scheme val="minor"/>
      </rPr>
      <t xml:space="preserve">Remote Access
</t>
    </r>
    <r>
      <rPr>
        <sz val="10"/>
        <color theme="1"/>
        <rFont val="Calibri"/>
        <family val="2"/>
        <scheme val="minor"/>
      </rPr>
      <t>1. Remote access is provided to limited Users of which these are provided access via VPN which are defined in Active Directory via LDAP which are authenticated via Okta Multifactor Authentication.</t>
    </r>
  </si>
  <si>
    <r>
      <rPr>
        <b/>
        <sz val="10"/>
        <color theme="1"/>
        <rFont val="Calibri"/>
        <family val="2"/>
        <scheme val="minor"/>
      </rPr>
      <t xml:space="preserve">Performance Metric Reporting
</t>
    </r>
    <r>
      <rPr>
        <sz val="10"/>
        <color theme="1"/>
        <rFont val="Calibri"/>
        <family val="2"/>
        <scheme val="minor"/>
      </rPr>
      <t xml:space="preserve">
1.  Performance Reports are assembled for presentation to the CTO.  This reports are provided monthly to the CTO to ensure that management is made aware of the quality of processing
</t>
    </r>
  </si>
  <si>
    <t>Without an effective patch management identification process IT resources could be compromised and business operations could be disrupted.</t>
  </si>
  <si>
    <r>
      <rPr>
        <b/>
        <sz val="10"/>
        <color theme="1"/>
        <rFont val="Calibri"/>
        <family val="2"/>
        <scheme val="minor"/>
      </rPr>
      <t xml:space="preserve">Email
</t>
    </r>
    <r>
      <rPr>
        <sz val="10"/>
        <color theme="1"/>
        <rFont val="Calibri"/>
        <family val="2"/>
        <scheme val="minor"/>
      </rPr>
      <t xml:space="preserve">
1. Email is controlled and managed by the BNK through a relationship with Google of which the G-Suite tools are used.  All new users that require access go through the  access control process as noted above. 
2. The email System has controls in place to restrict unauthorized individuals from communicating with the Agency.  Further the email scans for each outgoing for Not Public Information (NPI).
</t>
    </r>
  </si>
  <si>
    <t xml:space="preserve">The Bank is implementing a DMZ and at the same time, executing a plan for network segmentation that is currently under way. </t>
  </si>
  <si>
    <t>Business case and proposal to be presented by 6/30/2021</t>
  </si>
  <si>
    <t xml:space="preserve">The Bank will prepare a business case and a formal proposal to centralize access management and role-based access for all applicable applications in one area that will be reviewed by senior management  for the next steps. </t>
  </si>
  <si>
    <t xml:space="preserve">The Bank will continue to implement single sign-on for all applications that support SSO with Active Directory. However, there are legacy applications ( like the core Miser ) and some outsourced applications that would not support SSO with Active Directory and can't  be migrated or converted easily, without business impact. </t>
  </si>
  <si>
    <t xml:space="preserve">The Bank will deploy ServiceNow for centralizing a ticketing system for all access changes. This include employee on-boarding and off-boarding and other access changes recorded through ServiceNow. This include integration with the Bank's HRIS System ( ADP ). </t>
  </si>
  <si>
    <t xml:space="preserve">In the interim, the Bank will comtinue to use AppleNet ( and its successor ServiceNow) to manually record all access changes. </t>
  </si>
  <si>
    <t xml:space="preserve">Access recertification will be performed annually to enusre that all logical accesses are appropiately authorized. </t>
  </si>
  <si>
    <t xml:space="preserve">Access recertification will be performed annually to enusre that all logical accesses are appropriately authorized. </t>
  </si>
  <si>
    <t xml:space="preserve">Networker tool did not capture the data on the Application Servers and File Shares and there for the data was not saved on the Tape that were sent to Iron Mountain.  The log reported the Backup complete and the  results  appeared to contain the backup. The root cause were (1) incompatibility between the Networker and the WMWare backup handler &amp; (2) disk space issue in the backup appliance preventing the data backup to be written. 
The Bank should address the root cause of the tape backup failure by updating/replacing the backup software and hardware. The Bank should also enhance the backup monitoring process by testing the backup tapes. </t>
  </si>
  <si>
    <t xml:space="preserve">Management has already upgraded  all the components of the Networker backup system. In addition, the Bank has purchased additional storage for the backup appliance. Also, the Bank will start testing the backup tapes.  ( In the long term, Networker will be replaced by Veeam and tape backups will be replaced by backup to the cloud). </t>
  </si>
  <si>
    <t>IT OPR-F1</t>
  </si>
  <si>
    <t>This issue was resolved during the IT RCSA process.
1. Obtained the support and noted that the components of the Networker tool has been upgraded.  We validated the automatic daily and weekly scheduler from Scarsdale to Chanin includes the Filesystem, SQL is configured as such:
- Daily Clone
- Daily Backup
We validated the automatic daily and weekly scheduler from Chanin to Scarsdale includes the SQL, VMWare is configured as such:
- Daily Clone
- Daily Backup
2. We next validated the successful completions of Clones and Backups.  Clones are saved for a period of 2 weeks and Backups are saved for a period of 7 years.
3. We also reviewed Managements validation of the restored backups.  This was completed by IT to ensure that the contents that are being backed up are in usable format and contain the required data.</t>
  </si>
  <si>
    <t>None</t>
  </si>
  <si>
    <t xml:space="preserve">User access is authorized and appropriately established for all in-scope applications.  Controls relating to appropriate segregation of duties over requesting and granting access to systems and data exist and are followed.
</t>
  </si>
  <si>
    <t>A record of all users access is maintained in the ticketing system which contains an audit trail for all change in access requirements.</t>
  </si>
  <si>
    <t>Role Base permission is in place for limited applications to ensure a consistent approach for access is used.
Role Based permissions over all applications has not been established.  This is a control design deficiency.</t>
  </si>
  <si>
    <r>
      <rPr>
        <b/>
        <sz val="10"/>
        <color theme="1"/>
        <rFont val="Calibri"/>
        <family val="2"/>
        <scheme val="minor"/>
      </rPr>
      <t>Application Baseline</t>
    </r>
    <r>
      <rPr>
        <sz val="10"/>
        <color theme="1"/>
        <rFont val="Calibri"/>
        <family val="2"/>
        <scheme val="minor"/>
      </rPr>
      <t xml:space="preserve">
1. Standard Production Reports are generated and provided to the Business Units daily.  This is part of the output from the Nightly Job Schedule. 
2. Reports are used by the Bank for Daily Business activities.  The report contents were validated as part of the Testing when implementing the applications.
</t>
    </r>
  </si>
  <si>
    <t>IT IFR P2</t>
  </si>
  <si>
    <t>Reports may not be produced or may contain inaccurate information to meet the needs of the Business.  As decisions are determined on the output misinformation could result in ineffective outcomes.</t>
  </si>
  <si>
    <t>IT IFR R2</t>
  </si>
  <si>
    <t>Reports are generated directly from the Applications and are distributed to the Business Units with out alterations.</t>
  </si>
  <si>
    <t>IT IFR-C4</t>
  </si>
  <si>
    <t>5 days</t>
  </si>
  <si>
    <t>For each new release, upon User Acceptance testing the Reports contents are validated to ensure that the output is accurate.</t>
  </si>
  <si>
    <t>IT IFR-C5</t>
  </si>
  <si>
    <r>
      <rPr>
        <b/>
        <sz val="10"/>
        <color theme="1"/>
        <rFont val="Calibri"/>
        <family val="2"/>
        <scheme val="minor"/>
      </rPr>
      <t>Uptime/Performance</t>
    </r>
    <r>
      <rPr>
        <sz val="10"/>
        <color theme="1"/>
        <rFont val="Calibri"/>
        <family val="2"/>
        <scheme val="minor"/>
      </rPr>
      <t xml:space="preserve"> 
1. Daily System Performance Metrics are produced via a report that includes:
- Response time
- Uptime Management
- Tools and Reporting
These reports are reviewed and changes to load balancing, disc space etc. are completed when necessary.</t>
    </r>
  </si>
  <si>
    <t>IT IFR P3</t>
  </si>
  <si>
    <t>Performance not monitored could lead to a degradation in performance of the use of technology.</t>
  </si>
  <si>
    <t>IT IFR R3</t>
  </si>
  <si>
    <t>Daily system performance is captured and monitored to ensure that the systems have the necessary technology resources for peak performance.</t>
  </si>
  <si>
    <t>IT IFR-C6</t>
  </si>
  <si>
    <t>1 - Miser
1 - Network</t>
  </si>
  <si>
    <r>
      <rPr>
        <b/>
        <sz val="10"/>
        <color theme="1"/>
        <rFont val="Calibri"/>
        <family val="2"/>
        <scheme val="minor"/>
      </rPr>
      <t>In house Managed Systems</t>
    </r>
    <r>
      <rPr>
        <sz val="10"/>
        <color theme="1"/>
        <rFont val="Calibri"/>
        <family val="2"/>
        <scheme val="minor"/>
      </rPr>
      <t xml:space="preserve">
1. Automated Job schedules for the Miser application is in place to ensure, that the daily interfaces and backup process complete without human interaction.
2. In the event of a Job Failure or disruption, an alert is sent to the Night Operator for actions to be taken to correct the incident. 
3. Daily reports are generated nightly and provided to the Agency electronically as a result of the job schedule. 
</t>
    </r>
  </si>
  <si>
    <t>IT IFR P4</t>
  </si>
  <si>
    <t>Night processing of Interface updates, backups and Report Generation may not be completed fully, which could result in data completeness and accuracy.</t>
  </si>
  <si>
    <t>IT IFR R4</t>
  </si>
  <si>
    <t>An Automated Job Schedule Tool is used which enforces the system to complete the  Night processing without the requirements of the Operator</t>
  </si>
  <si>
    <t>IT IFR-C7</t>
  </si>
  <si>
    <t>1. Banktel
2. Q2</t>
  </si>
  <si>
    <t>An Operator is available to support the Night Process and make any corrections in processing if necessary.  An Automated control is in place to notify the Night Operator in the event of a job schedule disruptions.</t>
  </si>
  <si>
    <t>IT IFR-C8</t>
  </si>
  <si>
    <t>Reports are generated, reviewed and approved for the completion of Night Processing</t>
  </si>
  <si>
    <t>IT IFR-C9</t>
  </si>
  <si>
    <r>
      <t xml:space="preserve">New Devices Added/Captured (NAC)
</t>
    </r>
    <r>
      <rPr>
        <sz val="10"/>
        <color theme="1"/>
        <rFont val="Calibri"/>
        <family val="2"/>
        <scheme val="minor"/>
      </rPr>
      <t xml:space="preserve">
1.  A NAC is not in place and this is a Self Identified Issue</t>
    </r>
  </si>
  <si>
    <t>IT IFR P5</t>
  </si>
  <si>
    <t>Devices could be attached to the Banks Network and go undiscovered.  This could result in loss of control over the Network and further infiltrate systems and applications.</t>
  </si>
  <si>
    <t>IT IFR R5</t>
  </si>
  <si>
    <t>A Network Access Control (NAC) has not been implemented.  This is a self identified control GAP</t>
  </si>
  <si>
    <t>IT IFR-C10</t>
  </si>
  <si>
    <t>NAC</t>
  </si>
  <si>
    <t xml:space="preserve">The Bank has not implemented a Network Access Control to automatically detect and report devices that are attached the Bank's Network.  </t>
  </si>
  <si>
    <t>IT IFR-F4</t>
  </si>
  <si>
    <t>The Bank should implement a NAC to have real-time visibility of devices, users and applications that are accessing network.  Such devices would provide the Bank the ability to immediately respond to unknown network events.</t>
  </si>
  <si>
    <t xml:space="preserve">The Bank will implement a Network Access Control device ( NAC ) </t>
  </si>
  <si>
    <r>
      <t xml:space="preserve">Network Segmentation
</t>
    </r>
    <r>
      <rPr>
        <sz val="10"/>
        <color theme="1"/>
        <rFont val="Calibri"/>
        <family val="2"/>
        <scheme val="minor"/>
      </rPr>
      <t xml:space="preserve">
1.  The Network has not been segmented and therefore is not in place and this is a Self Identified Issue</t>
    </r>
  </si>
  <si>
    <t>The Bank has not implemented Network Segmentation which would provide the Bank the ability to implement stronger security measures.</t>
  </si>
  <si>
    <r>
      <rPr>
        <b/>
        <sz val="10"/>
        <color theme="1"/>
        <rFont val="Calibri"/>
        <family val="2"/>
        <scheme val="minor"/>
      </rPr>
      <t>Network Administrator Rights</t>
    </r>
    <r>
      <rPr>
        <sz val="10"/>
        <color theme="1"/>
        <rFont val="Calibri"/>
        <family val="2"/>
        <scheme val="minor"/>
      </rPr>
      <t xml:space="preserve">
1. Network Administrators access is restricted and reviewed to ensure that access is consistent with each users functional role.
</t>
    </r>
  </si>
  <si>
    <r>
      <t xml:space="preserve">Single Sign on
</t>
    </r>
    <r>
      <rPr>
        <sz val="10"/>
        <color theme="1"/>
        <rFont val="Calibri"/>
        <family val="2"/>
        <scheme val="minor"/>
      </rPr>
      <t>1.The Bank has not implemented Single Sign. This is a self identified issue.</t>
    </r>
  </si>
  <si>
    <t xml:space="preserve">The Bank has not implemented Single Sign.  This is due to the distributed approach of managing application access and that some of those systems do not adopt Active Directory Security Policy. </t>
  </si>
  <si>
    <t>Single Sign on has not been implemented.  While many applications adopt Active Directory Security, not all do.  This is due to the decentralized approach for application management.
Through discussions, as applications are upgraded/replaced these are required to adopt the AD Security Policy.</t>
  </si>
  <si>
    <t>Users access is controlled via the Virtual Private Network, of which all user who remote access in are authenticated via Okta multifactor authentication.</t>
  </si>
  <si>
    <r>
      <rPr>
        <b/>
        <sz val="10"/>
        <color theme="1"/>
        <rFont val="Calibri"/>
        <family val="2"/>
        <scheme val="minor"/>
      </rPr>
      <t>Firewall Management</t>
    </r>
    <r>
      <rPr>
        <sz val="10"/>
        <color theme="1"/>
        <rFont val="Calibri"/>
        <family val="2"/>
        <scheme val="minor"/>
      </rPr>
      <t xml:space="preserve">
1, Firewall changes are driven through requests or security related activities and are communicated on a manual form by the Network Group to the Information Security Group prior to change.  Upon approval only authorized individuals can make changes to firewall.
2. The Information Security Group reviews the manual form and approves the change.  This is communicated back to the Network Group via email.
3. The Solar Winds tool completes a nightly spool of which the report on firewall changes is sent to the Information Security group where each change on the report is reconciled back to the  Ticket.  
</t>
    </r>
  </si>
  <si>
    <t>Access may not be appropriately restricted to the firewall which could lead to unauthorized changes.</t>
  </si>
  <si>
    <t xml:space="preserve">The firewall is configured to limit the number of users who can make changes.
</t>
  </si>
  <si>
    <r>
      <rPr>
        <b/>
        <sz val="10"/>
        <color theme="1"/>
        <rFont val="Calibri"/>
        <family val="2"/>
        <scheme val="minor"/>
      </rPr>
      <t xml:space="preserve">Patch Management
</t>
    </r>
    <r>
      <rPr>
        <sz val="10"/>
        <color theme="1"/>
        <rFont val="Calibri"/>
        <family val="2"/>
        <scheme val="minor"/>
      </rPr>
      <t xml:space="preserve">1. The KACE tool is used to identify the Patch requirements for the Bank's Technology.
2. Once the patch is obtained each week the change/update is scheduled and applied to the  appropriate server, workstation, printer and/or network component.
</t>
    </r>
  </si>
  <si>
    <t xml:space="preserve">Security threats and vulnerabilities are identified and assessed through the use of a tool. </t>
  </si>
  <si>
    <t>The Email Server is outsourced to G-Suite of which security controls are in place to monitor content that is leaving the Bank the contains NPI</t>
  </si>
  <si>
    <t>Key Steps in Process</t>
  </si>
  <si>
    <t>Very High</t>
  </si>
  <si>
    <t>High</t>
  </si>
  <si>
    <t>2020-21</t>
  </si>
  <si>
    <t>Residual Rating Verification</t>
  </si>
  <si>
    <t>LOOKUP Table</t>
  </si>
  <si>
    <t>Test Results</t>
  </si>
  <si>
    <t>Residual Rating</t>
  </si>
  <si>
    <t>Risk Trending</t>
  </si>
  <si>
    <t>Combination &lt;Control-Inherent Risk&gt;</t>
  </si>
  <si>
    <t>Residual Rating
(Calculated)</t>
  </si>
  <si>
    <t>Matching 
("L" vs. "R")?</t>
  </si>
  <si>
    <t>Weak-Low</t>
  </si>
  <si>
    <t>Weak-Moderate</t>
  </si>
  <si>
    <t>Weak-High</t>
  </si>
  <si>
    <t>Weak-Very High</t>
  </si>
  <si>
    <t>Adequate-Low</t>
  </si>
  <si>
    <t>Adequate-Moderate</t>
  </si>
  <si>
    <t>Adequate-High</t>
  </si>
  <si>
    <t>Adequate-Very High</t>
  </si>
  <si>
    <t>Strong-Low</t>
  </si>
  <si>
    <t>Strong-Moderate</t>
  </si>
  <si>
    <t>Strong-High</t>
  </si>
  <si>
    <t>Strong-Very High</t>
  </si>
  <si>
    <t>Test 2020</t>
  </si>
  <si>
    <t>Test 2021</t>
  </si>
  <si>
    <r>
      <rPr>
        <b/>
        <sz val="10"/>
        <rFont val="Calibri"/>
        <family val="2"/>
        <scheme val="minor"/>
      </rPr>
      <t>In house Managed Systems</t>
    </r>
    <r>
      <rPr>
        <sz val="10"/>
        <rFont val="Calibri"/>
        <family val="2"/>
        <scheme val="minor"/>
      </rPr>
      <t xml:space="preserve">
1. Automated Job schedules for the Miser application is in place to ensure, that the daily interfaces and backup process complete without human interaction.
2. In the event of a Job Failure or disruption, an alert is sent to the Night Operator for actions to be taken to correct the incident. 
3. Daily reports are generated nightly and provided to the Agency electronically as a result of the job schedule. 
</t>
    </r>
  </si>
  <si>
    <t>Key</t>
  </si>
  <si>
    <t>Transactional</t>
  </si>
  <si>
    <t>Control ID (2020)</t>
  </si>
  <si>
    <t>IT-OPR-C1</t>
  </si>
  <si>
    <t>IT-OPR-C2</t>
  </si>
  <si>
    <t>IT-OPR-C3</t>
  </si>
  <si>
    <t>IT-OPR-C4</t>
  </si>
  <si>
    <t>IT-OPR-C5</t>
  </si>
  <si>
    <t>IT-OPR-C6</t>
  </si>
  <si>
    <t>IT-OPR-C7</t>
  </si>
  <si>
    <t>IT-OPR-C8</t>
  </si>
  <si>
    <t>IT-OPR-C9</t>
  </si>
  <si>
    <t>IT-OPR-C10</t>
  </si>
  <si>
    <t>IT-OPR-C11</t>
  </si>
  <si>
    <t>IT-OPR-C12</t>
  </si>
  <si>
    <t>IT-OPR-C13</t>
  </si>
  <si>
    <t>IT-OPR-C14</t>
  </si>
  <si>
    <t>Backup Schedule</t>
  </si>
  <si>
    <t>Off-site Backup and Test of Backup</t>
  </si>
  <si>
    <t>Physical Access</t>
  </si>
  <si>
    <t>Key Fob-enabled Physical Access</t>
  </si>
  <si>
    <r>
      <rPr>
        <b/>
        <sz val="10"/>
        <rFont val="Calibri"/>
        <family val="2"/>
        <scheme val="minor"/>
      </rPr>
      <t>Independent Review of Physical Access</t>
    </r>
    <r>
      <rPr>
        <sz val="10"/>
        <rFont val="Calibri"/>
        <family val="2"/>
        <scheme val="minor"/>
      </rPr>
      <t xml:space="preserve">
Physical Access to the Data Center is independently reviewed by Information Security.</t>
    </r>
  </si>
  <si>
    <t>Independent Review of Physical Access</t>
  </si>
  <si>
    <t>Business Application Production Report</t>
  </si>
  <si>
    <t>Change Management of Business Application Production Report</t>
  </si>
  <si>
    <t>Infrastructure System Monitoring</t>
  </si>
  <si>
    <t>Report of Key System Metrics</t>
  </si>
  <si>
    <t>Administration and Management of the Overnight Tool and Environment</t>
  </si>
  <si>
    <t>Overnight Job Monitoring</t>
  </si>
  <si>
    <t>Overnight Job Status Report</t>
  </si>
  <si>
    <t>Physical Access Review and Approval</t>
  </si>
  <si>
    <t>IT Area</t>
  </si>
  <si>
    <t>Back Up</t>
  </si>
  <si>
    <t>Physical Environment</t>
  </si>
  <si>
    <t>Business Application (MISER) Production</t>
  </si>
  <si>
    <t>Monitoring of Infrastructure</t>
  </si>
  <si>
    <t>Overnight Job</t>
  </si>
  <si>
    <t>Test Results (2020)</t>
  </si>
  <si>
    <t>Residual Rating (2020)</t>
  </si>
  <si>
    <t>Not Tested</t>
  </si>
  <si>
    <t>Review Scope 2021</t>
  </si>
  <si>
    <t>Administration and Management of Backup Tool, Environment and Jobs</t>
  </si>
  <si>
    <t>Data Center and Computer Room Environmental Controls</t>
  </si>
  <si>
    <r>
      <rPr>
        <b/>
        <sz val="11"/>
        <color rgb="FFFF0000"/>
        <rFont val="Calibri"/>
        <family val="2"/>
        <scheme val="minor"/>
      </rPr>
      <t>Increased scope from RCSA 2020</t>
    </r>
    <r>
      <rPr>
        <sz val="11"/>
        <color theme="1"/>
        <rFont val="Calibri"/>
        <family val="2"/>
        <scheme val="minor"/>
      </rPr>
      <t xml:space="preserve">
- Backup Tool/Environment configuration (security, performance) - Monitoring, Issue management of backup jobs</t>
    </r>
  </si>
  <si>
    <r>
      <rPr>
        <b/>
        <sz val="11"/>
        <color rgb="FFFF0000"/>
        <rFont val="Calibri"/>
        <family val="2"/>
        <scheme val="minor"/>
      </rPr>
      <t>Increased scope from RCSA 2020</t>
    </r>
    <r>
      <rPr>
        <sz val="11"/>
        <color theme="1"/>
        <rFont val="Calibri"/>
        <family val="2"/>
        <scheme val="minor"/>
      </rPr>
      <t xml:space="preserve">
- Strategy for incremental, differential, full backup - Alignment with business RPO (Recovery Point Objective)</t>
    </r>
  </si>
  <si>
    <r>
      <rPr>
        <b/>
        <sz val="11"/>
        <color rgb="FFFF0000"/>
        <rFont val="Calibri"/>
        <family val="2"/>
        <scheme val="minor"/>
      </rPr>
      <t>Increased scope from RCSA 2020</t>
    </r>
    <r>
      <rPr>
        <sz val="11"/>
        <color theme="1"/>
        <rFont val="Calibri"/>
        <family val="2"/>
        <scheme val="minor"/>
      </rPr>
      <t xml:space="preserve">
- Offsite storage - Backup testing frequency - Alignment with business RTO (Recovery Time Objective)</t>
    </r>
  </si>
  <si>
    <r>
      <rPr>
        <b/>
        <sz val="11"/>
        <color theme="4" tint="-0.249977111117893"/>
        <rFont val="Calibri"/>
        <family val="2"/>
        <scheme val="minor"/>
      </rPr>
      <t>No change in scope from RCSA 2020</t>
    </r>
    <r>
      <rPr>
        <sz val="11"/>
        <color theme="1"/>
        <rFont val="Calibri"/>
        <family val="2"/>
        <scheme val="minor"/>
      </rPr>
      <t xml:space="preserve">
- Review and approval of physical access  -</t>
    </r>
    <r>
      <rPr>
        <i/>
        <sz val="11"/>
        <color theme="1"/>
        <rFont val="Calibri"/>
        <family val="2"/>
        <scheme val="minor"/>
      </rPr>
      <t>This control was deemed NON-KEY and therefore NOT tested in 2020</t>
    </r>
  </si>
  <si>
    <r>
      <rPr>
        <b/>
        <sz val="11"/>
        <color theme="4" tint="-0.249977111117893"/>
        <rFont val="Calibri"/>
        <family val="2"/>
        <scheme val="minor"/>
      </rPr>
      <t>No change in scope from RCSA 2020</t>
    </r>
    <r>
      <rPr>
        <sz val="11"/>
        <color theme="1"/>
        <rFont val="Calibri"/>
        <family val="2"/>
        <scheme val="minor"/>
      </rPr>
      <t xml:space="preserve">
-Physical access secured with key FOB  </t>
    </r>
  </si>
  <si>
    <r>
      <rPr>
        <b/>
        <sz val="11"/>
        <color theme="4" tint="-0.249977111117893"/>
        <rFont val="Calibri"/>
        <family val="2"/>
        <scheme val="minor"/>
      </rPr>
      <t>No change in scope from RCSA 2020</t>
    </r>
    <r>
      <rPr>
        <sz val="11"/>
        <color theme="1"/>
        <rFont val="Calibri"/>
        <family val="2"/>
        <scheme val="minor"/>
      </rPr>
      <t xml:space="preserve">
-Physical access independently reviewed by InfoSec </t>
    </r>
  </si>
  <si>
    <r>
      <rPr>
        <b/>
        <sz val="11"/>
        <color theme="4" tint="-0.249977111117893"/>
        <rFont val="Calibri"/>
        <family val="2"/>
        <scheme val="minor"/>
      </rPr>
      <t>No change in scope from RCSA 2020</t>
    </r>
    <r>
      <rPr>
        <sz val="11"/>
        <color theme="1"/>
        <rFont val="Calibri"/>
        <family val="2"/>
        <scheme val="minor"/>
      </rPr>
      <t xml:space="preserve">
-Environmental controls</t>
    </r>
  </si>
  <si>
    <r>
      <rPr>
        <b/>
        <sz val="11"/>
        <color theme="4" tint="-0.249977111117893"/>
        <rFont val="Calibri"/>
        <family val="2"/>
        <scheme val="minor"/>
      </rPr>
      <t>No change in scope from RCSA 2020</t>
    </r>
    <r>
      <rPr>
        <sz val="11"/>
        <color theme="1"/>
        <rFont val="Calibri"/>
        <family val="2"/>
        <scheme val="minor"/>
      </rPr>
      <t xml:space="preserve">
-Integrity and confidentiality of business application reports</t>
    </r>
  </si>
  <si>
    <r>
      <rPr>
        <b/>
        <sz val="11"/>
        <color theme="4" tint="-0.249977111117893"/>
        <rFont val="Calibri"/>
        <family val="2"/>
        <scheme val="minor"/>
      </rPr>
      <t>No change in scope from RCSA 2020</t>
    </r>
    <r>
      <rPr>
        <sz val="11"/>
        <color theme="1"/>
        <rFont val="Calibri"/>
        <family val="2"/>
        <scheme val="minor"/>
      </rPr>
      <t xml:space="preserve">
-Change management of business application reports -</t>
    </r>
    <r>
      <rPr>
        <i/>
        <sz val="11"/>
        <color theme="1"/>
        <rFont val="Calibri"/>
        <family val="2"/>
        <scheme val="minor"/>
      </rPr>
      <t>This control was deemed NON-KEY and therefore NOT tested in 2020</t>
    </r>
  </si>
  <si>
    <r>
      <rPr>
        <b/>
        <sz val="11"/>
        <color rgb="FFFF0000"/>
        <rFont val="Calibri"/>
        <family val="2"/>
        <scheme val="minor"/>
      </rPr>
      <t>Increased scope from RCSA 2020</t>
    </r>
    <r>
      <rPr>
        <sz val="11"/>
        <color theme="1"/>
        <rFont val="Calibri"/>
        <family val="2"/>
        <scheme val="minor"/>
      </rPr>
      <t xml:space="preserve">
-Monitoring of system resources and performance -Coverage  of "key" components (router, switch, server, CPU, memory, etc.) -Management of issues that result from monitoring</t>
    </r>
  </si>
  <si>
    <r>
      <rPr>
        <b/>
        <sz val="11"/>
        <color theme="4" tint="-0.249977111117893"/>
        <rFont val="Calibri"/>
        <family val="2"/>
        <scheme val="minor"/>
      </rPr>
      <t>No change in scope from RCSA 2020</t>
    </r>
    <r>
      <rPr>
        <sz val="11"/>
        <color theme="1"/>
        <rFont val="Calibri"/>
        <family val="2"/>
        <scheme val="minor"/>
      </rPr>
      <t xml:space="preserve">
-Report of system metrics to CTO</t>
    </r>
  </si>
  <si>
    <r>
      <rPr>
        <b/>
        <sz val="11"/>
        <color rgb="FFFF0000"/>
        <rFont val="Calibri"/>
        <family val="2"/>
        <scheme val="minor"/>
      </rPr>
      <t>Increased scope from RCSA 2020</t>
    </r>
    <r>
      <rPr>
        <sz val="11"/>
        <color theme="1"/>
        <rFont val="Calibri"/>
        <family val="2"/>
        <scheme val="minor"/>
      </rPr>
      <t xml:space="preserve">
-Overnight Tool/Environment configuration (security, performance) -Change management </t>
    </r>
  </si>
  <si>
    <r>
      <rPr>
        <b/>
        <sz val="11"/>
        <color theme="4" tint="-0.249977111117893"/>
        <rFont val="Calibri"/>
        <family val="2"/>
        <scheme val="minor"/>
      </rPr>
      <t>No change in scope from RCSA 2020</t>
    </r>
    <r>
      <rPr>
        <sz val="11"/>
        <color theme="1"/>
        <rFont val="Calibri"/>
        <family val="2"/>
        <scheme val="minor"/>
      </rPr>
      <t xml:space="preserve">
-Overnight job operator -Monitoring, Issue management of overnight jobs -</t>
    </r>
    <r>
      <rPr>
        <i/>
        <sz val="11"/>
        <color theme="1"/>
        <rFont val="Calibri"/>
        <family val="2"/>
        <scheme val="minor"/>
      </rPr>
      <t>This control was deemed NON-KEY and therefore NOT tested in 2020</t>
    </r>
  </si>
  <si>
    <r>
      <rPr>
        <b/>
        <sz val="11"/>
        <color theme="4" tint="-0.249977111117893"/>
        <rFont val="Calibri"/>
        <family val="2"/>
        <scheme val="minor"/>
      </rPr>
      <t>No change in scope from RCSA 2020</t>
    </r>
    <r>
      <rPr>
        <sz val="11"/>
        <color theme="1"/>
        <rFont val="Calibri"/>
        <family val="2"/>
        <scheme val="minor"/>
      </rPr>
      <t xml:space="preserve">
-Review of overnight job reports -</t>
    </r>
    <r>
      <rPr>
        <i/>
        <sz val="11"/>
        <color theme="1"/>
        <rFont val="Calibri"/>
        <family val="2"/>
        <scheme val="minor"/>
      </rPr>
      <t>This control was deemed NON-KEY and therefore NOT tested in 2020</t>
    </r>
  </si>
  <si>
    <t>IT-OPR-P01</t>
  </si>
  <si>
    <t>IT-OPR-R01</t>
  </si>
  <si>
    <t>Control Short Description</t>
  </si>
  <si>
    <t>Evidence Requests</t>
  </si>
  <si>
    <t>The backup tool and the backup environment are appropriately configured for optimal performance and security.  The backup job is monitored daily so that issues are addressed timely and appropriately</t>
  </si>
  <si>
    <r>
      <rPr>
        <b/>
        <sz val="11"/>
        <color theme="1"/>
        <rFont val="Calibri"/>
        <family val="2"/>
        <scheme val="minor"/>
      </rPr>
      <t>C1.1 Backup Tools</t>
    </r>
    <r>
      <rPr>
        <sz val="11"/>
        <color theme="1"/>
        <rFont val="Calibri"/>
        <family val="2"/>
        <scheme val="minor"/>
      </rPr>
      <t xml:space="preserve">
1.1.1 Please provide the list of backup tools (e.g., software/scripts to backup data files, databases, virtual machines). Please provide the software name, the version, the functionalities that are in use (back up, restoration, job scheduler, file transfer, etc.)
1.1.2 Please provide the related configurations for optimal performance (speed, size, reliability, etc.) and security (encryption, CRUDE access, segregation of duties, privilege access, etc.)
1.1.3 Please provide the backup coverage (what is backed up, what is not)
</t>
    </r>
  </si>
  <si>
    <r>
      <rPr>
        <b/>
        <sz val="11"/>
        <color theme="1"/>
        <rFont val="Calibri"/>
        <family val="2"/>
        <scheme val="minor"/>
      </rPr>
      <t>C1.2 Backup Environment</t>
    </r>
    <r>
      <rPr>
        <sz val="11"/>
        <color theme="1"/>
        <rFont val="Calibri"/>
        <family val="2"/>
        <scheme val="minor"/>
      </rPr>
      <t xml:space="preserve">
1.2.1 Please describe the backup environment: hosting servers, server connections (local/remote), back up storage (tape, file, cloud, etc.), backup log storage, etc.
1.2.2 Please provide the related configurations for optimal performance (reliability, etc.) and security (encryption, CRUDE access, segregation of duties, privilege access, etc.)</t>
    </r>
  </si>
  <si>
    <t>Provided By</t>
  </si>
  <si>
    <t>The back up jobs have a daily, weekly and monthly schedule so that incremental, differential and full back up is performed, in accordance to the required Recovery Point Objective (RPO).</t>
  </si>
  <si>
    <r>
      <rPr>
        <b/>
        <sz val="11"/>
        <color theme="1"/>
        <rFont val="Calibri"/>
        <family val="2"/>
        <scheme val="minor"/>
      </rPr>
      <t>C2.1</t>
    </r>
    <r>
      <rPr>
        <sz val="11"/>
        <color theme="1"/>
        <rFont val="Calibri"/>
        <family val="2"/>
        <scheme val="minor"/>
      </rPr>
      <t>. Please provide the schedule of all the back up jobs, including that for full, incremental, differential mode</t>
    </r>
  </si>
  <si>
    <r>
      <rPr>
        <b/>
        <sz val="11"/>
        <color theme="1"/>
        <rFont val="Calibri"/>
        <family val="2"/>
        <scheme val="minor"/>
      </rPr>
      <t>C2.2</t>
    </r>
    <r>
      <rPr>
        <sz val="11"/>
        <color theme="1"/>
        <rFont val="Calibri"/>
        <family val="2"/>
        <scheme val="minor"/>
      </rPr>
      <t>. Please provide the evidence that the schedule of all the back up jobs is in accordance to the business RPO</t>
    </r>
  </si>
  <si>
    <t>A copy of the back up of the Bank's production system is stored in a geographically different location than the production system.  Backup is tested frequently to verify the quality of the backup and to ensure that restoration is in line with the required Recovery Time Objective (RTO)</t>
  </si>
  <si>
    <t>IT-OPR-P02</t>
  </si>
  <si>
    <t>IT-OPR-R02</t>
  </si>
  <si>
    <t>Physical access to the Data Center and Computer Rooms is reviewed and approved by the Bank Security Officer/Head of Physical Security</t>
  </si>
  <si>
    <r>
      <rPr>
        <b/>
        <sz val="11"/>
        <color theme="1"/>
        <rFont val="Calibri"/>
        <family val="2"/>
        <scheme val="minor"/>
      </rPr>
      <t>C4.1 Review and Approval of access to data centers</t>
    </r>
    <r>
      <rPr>
        <sz val="11"/>
        <color theme="1"/>
        <rFont val="Calibri"/>
        <family val="2"/>
        <scheme val="minor"/>
      </rPr>
      <t xml:space="preserve">
4.1.1  Please provide the list of permanent access to the data centers in Scarsdale and Chanin
4.1.2  Please provide the list of temporary access to the data centers in Scarsdale and Chanin
4.1.3  Please provide the evidence of review and approval if the access is new in 2021</t>
    </r>
  </si>
  <si>
    <t>David Friedman</t>
  </si>
  <si>
    <t>Physical access is secured with key fobs that are controlled by the Bank Security Officer/Head of Physical Security</t>
  </si>
  <si>
    <r>
      <rPr>
        <b/>
        <sz val="11"/>
        <color theme="1"/>
        <rFont val="Calibri"/>
        <family val="2"/>
        <scheme val="minor"/>
      </rPr>
      <t>C5.1 Data Centers are secured by key fob lock system</t>
    </r>
    <r>
      <rPr>
        <sz val="11"/>
        <color theme="1"/>
        <rFont val="Calibri"/>
        <family val="2"/>
        <scheme val="minor"/>
      </rPr>
      <t xml:space="preserve">
5.1.1  Please provide the evidence that access to the data center in Scarsdale is secured by a key fob lock system
5.1.2  Please provide the evidence that access to the data center in Chanin is secured by a key fob lock system</t>
    </r>
  </si>
  <si>
    <r>
      <rPr>
        <b/>
        <sz val="11"/>
        <color theme="1"/>
        <rFont val="Calibri"/>
        <family val="2"/>
        <scheme val="minor"/>
      </rPr>
      <t>C5.2 Control of the issuance of key fobs</t>
    </r>
    <r>
      <rPr>
        <sz val="11"/>
        <color theme="1"/>
        <rFont val="Calibri"/>
        <family val="2"/>
        <scheme val="minor"/>
      </rPr>
      <t xml:space="preserve">
5.2.1  Please provide the list of key fobs that have been issued for Scarsdale and Chanin in 2021
5.2.2  Please provide the evidence of review and approval of the issuance of the key fobs</t>
    </r>
  </si>
  <si>
    <t>IT-OPR-P03</t>
  </si>
  <si>
    <t>IT-OPR-R03</t>
  </si>
  <si>
    <t>Physical access to the Data Center is independently reviewed by Information Security</t>
  </si>
  <si>
    <r>
      <rPr>
        <b/>
        <sz val="11"/>
        <color theme="1"/>
        <rFont val="Calibri"/>
        <family val="2"/>
        <scheme val="minor"/>
      </rPr>
      <t>C6.1 Physical access independent review</t>
    </r>
    <r>
      <rPr>
        <sz val="11"/>
        <color theme="1"/>
        <rFont val="Calibri"/>
        <family val="2"/>
        <scheme val="minor"/>
      </rPr>
      <t xml:space="preserve">
6.1.1  Please provide the evidence that the physical access to the Scarsdale data center is reviewed by Infosec in 2021
6.1.2  Please provide the evidence that the physical access to the Chanin data center is reviewed by Infosec in 2021</t>
    </r>
  </si>
  <si>
    <t>IT-OPR-P04</t>
  </si>
  <si>
    <t>IT-OPR-R04</t>
  </si>
  <si>
    <t>The Scarsdale and Chanin Data Center are adequately protected by the appropriate environment controls</t>
  </si>
  <si>
    <r>
      <rPr>
        <b/>
        <sz val="11"/>
        <color theme="1"/>
        <rFont val="Calibri"/>
        <family val="2"/>
        <scheme val="minor"/>
      </rPr>
      <t>C7.1 The Scarsdale data center environment controls</t>
    </r>
    <r>
      <rPr>
        <sz val="11"/>
        <color theme="1"/>
        <rFont val="Calibri"/>
        <family val="2"/>
        <scheme val="minor"/>
      </rPr>
      <t xml:space="preserve">
7.1.1 Please verify that the following environment controls are in place:
- Camera outside the Data Center Door to monitor access -  Manual log in the Data Center to record non employees that enter - HVAC Air Conditioning System in place - Uninterruptable Power supply (UPS) in the event of an Power Spike or Failure - Battery Backup - Water Detection - Temperature Detection - SolarWinds report that send an alert for temperature changes within a range - Fire Detection - Fire Suppression
7.1.2 Please provide the evidence that the following equipment is in good maintenance: HVAC, UPS, Camera, SolarWinds report</t>
    </r>
  </si>
  <si>
    <r>
      <rPr>
        <b/>
        <sz val="11"/>
        <color theme="1"/>
        <rFont val="Calibri"/>
        <family val="2"/>
        <scheme val="minor"/>
      </rPr>
      <t>C7.2 The Chanin data center environment controls</t>
    </r>
    <r>
      <rPr>
        <sz val="11"/>
        <color theme="1"/>
        <rFont val="Calibri"/>
        <family val="2"/>
        <scheme val="minor"/>
      </rPr>
      <t xml:space="preserve">
7.2.1 Please verify that the following environment controls are in place:
- Camera outside the Data Center Door to monitor access -  Manual log in the Data Center to record non employees that enter - HVAC Air Conditioning System in place - Uninterruptable Power supply (UPS) in the event of an Power Spike or Failure - Battery Backup - Water Detection - Temperature Detection - SolarWinds report that send an alert for temperature changes within a range - Fire Detection - Fire Suppression
7.2.2 Please provide the evidence that the following equipment is in good maintenance: HVAC, UPS, Camera, SolarWinds report</t>
    </r>
  </si>
  <si>
    <t>IT-OPR-P05</t>
  </si>
  <si>
    <t>IT-OPR-R05</t>
  </si>
  <si>
    <r>
      <rPr>
        <b/>
        <sz val="10"/>
        <rFont val="Calibri"/>
        <family val="2"/>
        <scheme val="minor"/>
      </rPr>
      <t>Business Application Report</t>
    </r>
    <r>
      <rPr>
        <sz val="10"/>
        <rFont val="Calibri"/>
        <family val="2"/>
        <scheme val="minor"/>
      </rPr>
      <t xml:space="preserve">
1. Standard Production Reports are generated and provided to the Business Units daily.  This is part of the output from the Nightly Job Schedule. 
2. Reports are used by the Bank for Daily Business activities.  The report contents were validated as part of the Testing when implementing the applications.
</t>
    </r>
  </si>
  <si>
    <r>
      <rPr>
        <b/>
        <sz val="10"/>
        <rFont val="Calibri"/>
        <family val="2"/>
        <scheme val="minor"/>
      </rPr>
      <t>Data Center Environmental Controls</t>
    </r>
    <r>
      <rPr>
        <sz val="10"/>
        <rFont val="Calibri"/>
        <family val="2"/>
        <scheme val="minor"/>
      </rPr>
      <t xml:space="preserve">
1. </t>
    </r>
    <r>
      <rPr>
        <b/>
        <sz val="10"/>
        <rFont val="Calibri"/>
        <family val="2"/>
        <scheme val="minor"/>
      </rPr>
      <t>Scarsdale</t>
    </r>
    <r>
      <rPr>
        <sz val="10"/>
        <rFont val="Calibri"/>
        <family val="2"/>
        <scheme val="minor"/>
      </rPr>
      <t xml:space="preserve"> - The Data in Scarsdale has environmental controls in place to protect the technology.  This includes the following devices:
- Camera outside the Data Center Door to monitor access -  Manual log in the Data Center to record non employees that enter - HVAC Air Conditioning System in place - Uninterruptable Power supply (UPS) in the event of an Power Spike or Failure - Battery Backup - Water Detection - Temperature Detection - SolarWinds report that send an alert for temperature changes within a range - Fire Detection - Fire Suppression
2. </t>
    </r>
    <r>
      <rPr>
        <b/>
        <sz val="10"/>
        <rFont val="Calibri"/>
        <family val="2"/>
        <scheme val="minor"/>
      </rPr>
      <t xml:space="preserve">Chanin </t>
    </r>
    <r>
      <rPr>
        <sz val="10"/>
        <rFont val="Calibri"/>
        <family val="2"/>
        <scheme val="minor"/>
      </rPr>
      <t>- The Data in Manhattan has environmental controls in place to protect the technology.  This includes the following devices:
- Camera outside the Data Center Door to monitor access -  Manual log is not in place - HVAC Air Conditioning System in place - Uninterruptable Power supply (UPS) in the event of an Power Spike or Failure - Battery Backup - Water Detection - Temperature Detection - SolarWinds report that send an alert for temperature changes within a range - Fire Detection - Fire Suppression - Hand Held</t>
    </r>
  </si>
  <si>
    <t>Controls are in place to ensure the integrity and confidentiality (if applicable) of business application reports when they are distributed to the Business Units from Production.</t>
  </si>
  <si>
    <t>Distribution of Business Application Reports</t>
  </si>
  <si>
    <r>
      <rPr>
        <b/>
        <sz val="11"/>
        <color theme="1"/>
        <rFont val="Calibri"/>
        <family val="2"/>
        <scheme val="minor"/>
      </rPr>
      <t>C8.1 Distribution of business application reports</t>
    </r>
    <r>
      <rPr>
        <sz val="11"/>
        <color theme="1"/>
        <rFont val="Calibri"/>
        <family val="2"/>
        <scheme val="minor"/>
      </rPr>
      <t xml:space="preserve">
8.1.1 Please provide the evidence that  the reports are generated and provided to the Business Units without alteration.  
8.1.2 Please confirm that the above is an output from the Nightly Job Schedule.</t>
    </r>
  </si>
  <si>
    <t>Judy Nagle</t>
  </si>
  <si>
    <t>Change Management of Business Application Report</t>
  </si>
  <si>
    <t>Business application reports are submitted to the IT Change Management process</t>
  </si>
  <si>
    <r>
      <rPr>
        <b/>
        <sz val="10"/>
        <rFont val="Calibri"/>
        <family val="2"/>
        <scheme val="minor"/>
      </rPr>
      <t>Performance Metric Reporting</t>
    </r>
    <r>
      <rPr>
        <sz val="10"/>
        <rFont val="Calibri"/>
        <family val="2"/>
        <scheme val="minor"/>
      </rPr>
      <t xml:space="preserve">
1.  Performance Reports are assembled for presentation to the CTO.  This reports are provided monthly to the CTO to ensure that management is made aware of the quality of processing
</t>
    </r>
  </si>
  <si>
    <r>
      <rPr>
        <b/>
        <sz val="10"/>
        <rFont val="Calibri"/>
        <family val="2"/>
        <scheme val="minor"/>
      </rPr>
      <t>Monitoring of System Resource and Performance</t>
    </r>
    <r>
      <rPr>
        <sz val="10"/>
        <rFont val="Calibri"/>
        <family val="2"/>
        <scheme val="minor"/>
      </rPr>
      <t xml:space="preserve">
1. Daily System Performance Metrics are produced via a report that includes:
- Response time
- Uptime Management
- Tools and Reporting
These reports are reviewed and changes to load balancing, disc space etc. are completed when necessary.</t>
    </r>
  </si>
  <si>
    <t>IT-OPR-P06</t>
  </si>
  <si>
    <t>IT-OPR-R06</t>
  </si>
  <si>
    <t>System resources and performance of key components of the Bank's IT infrastructure (CPU, server memory, routers, switches, bandwidth, network devices, etc.) are monitored.  Issues, including possible malfunctions or disruptions are addressed timely and appropriately.</t>
  </si>
  <si>
    <r>
      <rPr>
        <b/>
        <sz val="11"/>
        <color theme="1"/>
        <rFont val="Calibri"/>
        <family val="2"/>
        <scheme val="minor"/>
      </rPr>
      <t xml:space="preserve">C10.1 Monitoring of System Resource and Performance </t>
    </r>
    <r>
      <rPr>
        <sz val="11"/>
        <color theme="1"/>
        <rFont val="Calibri"/>
        <family val="2"/>
        <scheme val="minor"/>
      </rPr>
      <t xml:space="preserve">
10.1.1 Please provide the list of infrastructure components that are monitored for system resources and performance
10.1.2 Please provide the related monitoring configurations and procedures
10.1.3 Please provide the daily monitoring logs (or review of daily monitoring logs) in 2021.  Samples will be chosen from the population of logs.
</t>
    </r>
    <r>
      <rPr>
        <b/>
        <sz val="11"/>
        <color theme="1"/>
        <rFont val="Calibri"/>
        <family val="2"/>
        <scheme val="minor"/>
      </rPr>
      <t>C10.2 Issue Management</t>
    </r>
    <r>
      <rPr>
        <sz val="11"/>
        <color theme="1"/>
        <rFont val="Calibri"/>
        <family val="2"/>
        <scheme val="minor"/>
      </rPr>
      <t xml:space="preserve">
10.2.1 Please provide evidence that issues are addressed timely and appropriately in 2021</t>
    </r>
  </si>
  <si>
    <t>Key system metrics pertaining to performance, availability and reliability are reported to and reviewed by the CTO</t>
  </si>
  <si>
    <t xml:space="preserve">The tool for the overnight process is appropriately configured for optimal performance and security.  The overnight environment (jobs, schedule, applications, etc.) is subject to IT Change Management process. </t>
  </si>
  <si>
    <t>An operator monitors the overnight process.  Issues are automatically reported so that they can be addressed appropriately and timely in order to minimize disruptions</t>
  </si>
  <si>
    <t>The report of the overnight job status is generated and reviewed after the completion of the overnight job</t>
  </si>
  <si>
    <r>
      <rPr>
        <b/>
        <sz val="11"/>
        <color theme="1"/>
        <rFont val="Calibri"/>
        <family val="2"/>
        <scheme val="minor"/>
      </rPr>
      <t>C12.1 Overnight Tools</t>
    </r>
    <r>
      <rPr>
        <sz val="11"/>
        <color theme="1"/>
        <rFont val="Calibri"/>
        <family val="2"/>
        <scheme val="minor"/>
      </rPr>
      <t xml:space="preserve">
12.1.1 Please provide the list of tools used for overnight jobs (e.g., software/scripts to schedule jobs, issue tracking, hosting machines, etc.). Please provide the software name, the version, the functionalities that are in use (job scheduler, issue tracking, etc.)
12.1.2 Please provide the related configurations for optimal performance (speed, size, reliability, etc.) and security (encryption, CRUDE access, segregation of duties, privilege access, etc.)
</t>
    </r>
  </si>
  <si>
    <r>
      <rPr>
        <b/>
        <sz val="11"/>
        <color theme="1"/>
        <rFont val="Calibri"/>
        <family val="2"/>
        <scheme val="minor"/>
      </rPr>
      <t>C12.3 Overnight Job</t>
    </r>
    <r>
      <rPr>
        <sz val="11"/>
        <color theme="1"/>
        <rFont val="Calibri"/>
        <family val="2"/>
        <scheme val="minor"/>
      </rPr>
      <t xml:space="preserve">
12.3.1 Please provide the list of overnight jobs, including the job description, scripts
12.3.2 Please provide the related configurations for operations (error validation, alerts, etc.) and security (CRUDE access, privilege access, etc.)
12.3.3 Please provide the change management procedures related to overnight jobs (change request, approval, testing, etc.) - Sample of changes will be requested based on the population of changes in overnight job since Jan 1, 2021</t>
    </r>
  </si>
  <si>
    <r>
      <rPr>
        <b/>
        <sz val="11"/>
        <color theme="1"/>
        <rFont val="Calibri"/>
        <family val="2"/>
        <scheme val="minor"/>
      </rPr>
      <t>C1.3 Backup Job</t>
    </r>
    <r>
      <rPr>
        <sz val="11"/>
        <color theme="1"/>
        <rFont val="Calibri"/>
        <family val="2"/>
        <scheme val="minor"/>
      </rPr>
      <t xml:space="preserve">
1.3.1 Please provide the list of back up jobs, including the back up target, scripts
1.3.2 Please provide the related configurations for operations (error validation, alerts, etc.) and security (CRUDE access, privilege access, etc.)
1.3.3 Please provide the back up job/error reports  that were produced in the period Jan 1 - Sep 30, 2021 (a sample of reports will be requested for testing)
1.3.4 Please provide the evidence that the reports were reviewed and remediation actions were taken (if required)</t>
    </r>
  </si>
  <si>
    <r>
      <rPr>
        <b/>
        <sz val="11"/>
        <color theme="1"/>
        <rFont val="Calibri"/>
        <family val="2"/>
        <scheme val="minor"/>
      </rPr>
      <t>C3.2 Testing of backup</t>
    </r>
    <r>
      <rPr>
        <sz val="11"/>
        <color theme="1"/>
        <rFont val="Calibri"/>
        <family val="2"/>
        <scheme val="minor"/>
      </rPr>
      <t xml:space="preserve">
3.2.1 Please provide the testing methodology (testing frequency, sample approach, testing steps)
3.2.2 Please provide the recovery benchmark against the required RTO
3.2.3  Please provide the testing results since January 1, 2021  (a sample of results will be requested for testing)</t>
    </r>
  </si>
  <si>
    <r>
      <rPr>
        <b/>
        <sz val="11"/>
        <color theme="1"/>
        <rFont val="Calibri"/>
        <family val="2"/>
        <scheme val="minor"/>
      </rPr>
      <t>C12.2 Overnight Job Environment</t>
    </r>
    <r>
      <rPr>
        <sz val="11"/>
        <color theme="1"/>
        <rFont val="Calibri"/>
        <family val="2"/>
        <scheme val="minor"/>
      </rPr>
      <t xml:space="preserve">
12.2.1 Please describe the overnight job environment: applications, hosting servers, file storage (if any), etc.
12.2.2 Please provide the related configurations for optimal performance (reliability, etc.) and security (encryption, CRUDE access, segregation of duties, privilege access, etc.)</t>
    </r>
  </si>
  <si>
    <r>
      <rPr>
        <b/>
        <sz val="11"/>
        <color theme="1"/>
        <rFont val="Calibri"/>
        <family val="2"/>
        <scheme val="minor"/>
      </rPr>
      <t>C13.1 Overnight Job Monitoring Team</t>
    </r>
    <r>
      <rPr>
        <sz val="11"/>
        <color theme="1"/>
        <rFont val="Calibri"/>
        <family val="2"/>
        <scheme val="minor"/>
      </rPr>
      <t xml:space="preserve">
13.1.1  Please provide the job monitoring roster (name, day/time on duty, etc.)
13.1.2 Please provide a description of roles and responsibilities
13.1.3  Please provide a call tree, contact details, etc. 
</t>
    </r>
    <r>
      <rPr>
        <b/>
        <sz val="11"/>
        <color theme="1"/>
        <rFont val="Calibri"/>
        <family val="2"/>
        <scheme val="minor"/>
      </rPr>
      <t xml:space="preserve">
C13.2 Overnight Job Issue Management and Problem Management</t>
    </r>
    <r>
      <rPr>
        <sz val="11"/>
        <color theme="1"/>
        <rFont val="Calibri"/>
        <family val="2"/>
        <scheme val="minor"/>
      </rPr>
      <t xml:space="preserve">
13.2.1  Please provide the issue management and problem management procedures, including:
- definition of issue and problem
- detection/reporting/logging of issue  and p
- escalation, resolution, closing, etc. </t>
    </r>
  </si>
  <si>
    <r>
      <rPr>
        <b/>
        <sz val="11"/>
        <color theme="1"/>
        <rFont val="Calibri"/>
        <family val="2"/>
        <scheme val="minor"/>
      </rPr>
      <t>C14.1  Overnight Job Status</t>
    </r>
    <r>
      <rPr>
        <sz val="11"/>
        <color theme="1"/>
        <rFont val="Calibri"/>
        <family val="2"/>
        <scheme val="minor"/>
      </rPr>
      <t xml:space="preserve">
14.1.1 Please provide the list of overnight job/error reports  that were produced in the period Jan 1 - Sep 30, 2021 (a sample of reports will be selected for testing)
14.1.2 Please provide the evidence that the reports were reviewed and remediation actions were taken (if required)</t>
    </r>
  </si>
  <si>
    <r>
      <rPr>
        <b/>
        <sz val="11"/>
        <color theme="1"/>
        <rFont val="Calibri"/>
        <family val="2"/>
        <scheme val="minor"/>
      </rPr>
      <t>C3.1. Offsite storage of back up</t>
    </r>
    <r>
      <rPr>
        <sz val="11"/>
        <color theme="1"/>
        <rFont val="Calibri"/>
        <family val="2"/>
        <scheme val="minor"/>
      </rPr>
      <t xml:space="preserve">
3.1.1 Please provide the evidence that the backup results (tape, other media, etc.) are stored remotely
3.1.2 Please provide the evidence that the transfer of the backup media to offsite storage is secured
3.1.3 Please provide the evidence that the retrieval of the backup media from offsite storage is secured</t>
    </r>
  </si>
  <si>
    <r>
      <rPr>
        <b/>
        <sz val="11"/>
        <color theme="1"/>
        <rFont val="Calibri"/>
        <family val="2"/>
        <scheme val="minor"/>
      </rPr>
      <t>C9.1 Change Management of business application reports</t>
    </r>
    <r>
      <rPr>
        <sz val="11"/>
        <color theme="1"/>
        <rFont val="Calibri"/>
        <family val="2"/>
        <scheme val="minor"/>
      </rPr>
      <t xml:space="preserve">
9.1.1 Please provide the log of changes in the business application reports in 2021
9.1.2 Please provide the evidence that changes to the business application reports in 2021 are submitted to change management (samples will be selected from the population of changes)</t>
    </r>
  </si>
  <si>
    <r>
      <rPr>
        <b/>
        <sz val="11"/>
        <color theme="1"/>
        <rFont val="Calibri"/>
        <family val="2"/>
        <scheme val="minor"/>
      </rPr>
      <t>C11.1 Key system metrics</t>
    </r>
    <r>
      <rPr>
        <sz val="11"/>
        <color theme="1"/>
        <rFont val="Calibri"/>
        <family val="2"/>
        <scheme val="minor"/>
      </rPr>
      <t xml:space="preserve">
11.1.1 Please provide the list of key system metrics by category: performance, availability, reliability, other.
11.1.2 Please provide the rationale (what measurements and why) and the coverage (which systems/components are covered? which are not? why?)
11.1.3 Please provide the metrics-related alerts (if any), including: the condition or threshold for alert, the related action
</t>
    </r>
    <r>
      <rPr>
        <b/>
        <sz val="11"/>
        <color theme="1"/>
        <rFont val="Calibri"/>
        <family val="2"/>
        <scheme val="minor"/>
      </rPr>
      <t>C11.2 Report of Key system metrics</t>
    </r>
    <r>
      <rPr>
        <sz val="11"/>
        <color theme="1"/>
        <rFont val="Calibri"/>
        <family val="2"/>
        <scheme val="minor"/>
      </rPr>
      <t xml:space="preserve">
11.2.1  Please provide the list of reports and the frequency of reporting (a sample of reports will be requested for testing)
11.2.2 Please provide evidence of the actions taken (if any) following the review of the reports</t>
    </r>
  </si>
  <si>
    <t>What is the impact of this risk? 
Select from:  
Very High,
High,
Moderate, 
Low</t>
  </si>
  <si>
    <t xml:space="preserve">What is the probability of the risk occurring?
Select from: Possible/Adverse, Probable/Baseline
</t>
  </si>
  <si>
    <t xml:space="preserve">How often does the control occur?                       Select from:            
Daily,
Weekly,
Monthly,
Quarterly,
Annually, Transactional </t>
  </si>
  <si>
    <t xml:space="preserve">How often is this control(s) being tested?
Select from:
Daily,
Weekly,
Monthly,
Quarterly,
Annually
</t>
  </si>
  <si>
    <t>What is the level of risk after controls?
Select from:
Very High
High
Moderate
Low</t>
  </si>
  <si>
    <t>Is the residual risk level increasing, decreasing or stable?</t>
  </si>
  <si>
    <t>Finding ID Number</t>
  </si>
  <si>
    <t>Reference the application involved (for key risks only)</t>
  </si>
  <si>
    <t>2021 New Process Wording</t>
  </si>
  <si>
    <t>2021 New Risk Wording</t>
  </si>
  <si>
    <t>2021 New Control Wording</t>
  </si>
  <si>
    <t>Key / Non Key</t>
  </si>
  <si>
    <t>Control ID (GRC)</t>
  </si>
  <si>
    <t>Control Test #</t>
  </si>
  <si>
    <t>Business data may be lost and the Bank's IT assets cannot be recovered because the backup is not adequate or safely saved.  This may negatively affect the Bank's resiliency and impair the bank's capability to adequately recover from unexpected business disruptions.</t>
  </si>
  <si>
    <t xml:space="preserve">The servers, network or the mainframe could crash and data may be lost if not backed up and stored at an alternate location.
</t>
  </si>
  <si>
    <t xml:space="preserve">The security of the Data center and Computer rooms may be compromised because the physical access to these premises are inadequately and inappropriately granted.  This may expose the Bank to adverse financial, operational and regulatory issues. </t>
  </si>
  <si>
    <t xml:space="preserve">Physical access to the data center and computer rooms may be inappropriate because it has not been regularly reviewed.  This may expose the Bank to adverse financial, operational and regulatory risks and issues. </t>
  </si>
  <si>
    <t xml:space="preserve">Servers and other hardware components in the data center and computer rooms may fail to operate as expected because the data center and computer rooms are not appropriately protected from the environmental risks.  This may cause unexpected business interruptions and expose the Bank to adverse financial, operational and regulatory risk and issues. </t>
  </si>
  <si>
    <t xml:space="preserve">Information from business applications reports may be inaccurate or unsecured, because the production environment is not appropriately and adequately protected.  This may expose the Bank to adverse financial, operational and regulatory risks and issues. </t>
  </si>
  <si>
    <t>The production system may perform sub-optimally or degrade because it is not appropriately and adequately monitored.  This may cause unexpected business interruptions and expose the Bank to adverse financial, operational and regulatory risk and issues</t>
  </si>
  <si>
    <t>The overnight process may generate incorrect results because the process is not adequately and appropriately supported by tools and processes.  This may expose the Bank to adverse financial, operational and regulatory risk and issues.</t>
  </si>
  <si>
    <t>Access to the Data center may not be reviewed periodically to ensure accuracy of physical Access.</t>
  </si>
  <si>
    <t xml:space="preserve">Performance not monitored could lead to a degradation in performance of the use of technology.. </t>
  </si>
  <si>
    <t xml:space="preserve">Performance metric's may not be reported to  the CTO to ensure that the systems health is communicated.  Without the communication, the systems performance could degrade. </t>
  </si>
  <si>
    <t xml:space="preserve">Night processing of Interface updates, backups and Report Generation may not be completed fully, which could result in data completeness and accuracy.  
</t>
  </si>
  <si>
    <r>
      <rPr>
        <b/>
        <sz val="10"/>
        <rFont val="Calibri"/>
        <family val="2"/>
        <scheme val="minor"/>
      </rPr>
      <t>Administration and Management of Backup Tool, Environment and Jobs</t>
    </r>
    <r>
      <rPr>
        <sz val="10"/>
        <rFont val="Calibri"/>
        <family val="2"/>
        <scheme val="minor"/>
      </rPr>
      <t xml:space="preserve">
The backup tool and the backup environment are appropriately configured for optimal performance and security.  The backup job is monitored daily so that issues are addressed timely and appropriately.</t>
    </r>
  </si>
  <si>
    <r>
      <rPr>
        <b/>
        <sz val="10"/>
        <rFont val="Calibri"/>
        <family val="2"/>
        <scheme val="minor"/>
      </rPr>
      <t>Data Center and Computer Room Environmental Controls</t>
    </r>
    <r>
      <rPr>
        <sz val="10"/>
        <rFont val="Calibri"/>
        <family val="2"/>
        <scheme val="minor"/>
      </rPr>
      <t xml:space="preserve">
</t>
    </r>
    <r>
      <rPr>
        <sz val="10"/>
        <rFont val="Calibri"/>
        <family val="2"/>
        <scheme val="minor"/>
      </rPr>
      <t xml:space="preserve">
The Scarsdale and Chanin Data Center are adequately protected by the appropriate environment controls</t>
    </r>
  </si>
  <si>
    <r>
      <rPr>
        <b/>
        <sz val="10"/>
        <rFont val="Calibri"/>
        <family val="2"/>
        <scheme val="minor"/>
      </rPr>
      <t>Distribution of Business Application Reports</t>
    </r>
    <r>
      <rPr>
        <sz val="10"/>
        <rFont val="Calibri"/>
        <family val="2"/>
        <scheme val="minor"/>
      </rPr>
      <t xml:space="preserve">
</t>
    </r>
    <r>
      <rPr>
        <sz val="10"/>
        <rFont val="Calibri"/>
        <family val="2"/>
        <scheme val="minor"/>
      </rPr>
      <t xml:space="preserve">
Controls are in place to ensure the integrity and confidentiality (if applicable) of business application reports when they are distributed to the Business Units from Production.
</t>
    </r>
  </si>
  <si>
    <r>
      <rPr>
        <b/>
        <sz val="10"/>
        <rFont val="Calibri"/>
        <family val="2"/>
        <scheme val="minor"/>
      </rPr>
      <t>Change Management of Business Application Reports</t>
    </r>
    <r>
      <rPr>
        <sz val="10"/>
        <rFont val="Calibri"/>
        <family val="2"/>
        <scheme val="minor"/>
      </rPr>
      <t xml:space="preserve">
</t>
    </r>
    <r>
      <rPr>
        <sz val="10"/>
        <rFont val="Calibri"/>
        <family val="2"/>
        <scheme val="minor"/>
      </rPr>
      <t xml:space="preserve">
Business application reports are submitted to the IT Change Management process</t>
    </r>
  </si>
  <si>
    <r>
      <rPr>
        <b/>
        <sz val="10"/>
        <rFont val="Calibri"/>
        <family val="2"/>
        <scheme val="minor"/>
      </rPr>
      <t>Monitoring of System Resource and Performance</t>
    </r>
    <r>
      <rPr>
        <sz val="10"/>
        <rFont val="Calibri"/>
        <family val="2"/>
        <scheme val="minor"/>
      </rPr>
      <t xml:space="preserve">
</t>
    </r>
    <r>
      <rPr>
        <sz val="10"/>
        <rFont val="Calibri"/>
        <family val="2"/>
        <scheme val="minor"/>
      </rPr>
      <t xml:space="preserve">
System resources and performance of key components of the Bank's IT infrastructure (CPU, server memory, routers, switches, bandwidth, network devices, etc.) are monitored.  Issues, including possible malfunctions or disruptions are addressed timely and appropriately.
</t>
    </r>
  </si>
  <si>
    <r>
      <rPr>
        <b/>
        <sz val="10"/>
        <rFont val="Calibri"/>
        <family val="2"/>
        <scheme val="minor"/>
      </rPr>
      <t>Administration and Management of the Overnight Tool and Environment</t>
    </r>
    <r>
      <rPr>
        <sz val="10"/>
        <rFont val="Calibri"/>
        <family val="2"/>
        <scheme val="minor"/>
      </rPr>
      <t xml:space="preserve">
</t>
    </r>
    <r>
      <rPr>
        <sz val="10"/>
        <rFont val="Calibri"/>
        <family val="2"/>
        <scheme val="minor"/>
      </rPr>
      <t xml:space="preserve">
The tool for the overnight process is appropriately configured for optimal performance and security.  The overnight environment (jobs, schedule, applications, etc.) is subject to IT Change Management process. </t>
    </r>
  </si>
  <si>
    <r>
      <rPr>
        <b/>
        <sz val="10"/>
        <rFont val="Calibri"/>
        <family val="2"/>
        <scheme val="minor"/>
      </rPr>
      <t>Overnight Job Monitoring and Issue Management</t>
    </r>
    <r>
      <rPr>
        <sz val="10"/>
        <rFont val="Calibri"/>
        <family val="2"/>
        <scheme val="minor"/>
      </rPr>
      <t xml:space="preserve">
</t>
    </r>
    <r>
      <rPr>
        <sz val="10"/>
        <rFont val="Calibri"/>
        <family val="2"/>
        <scheme val="minor"/>
      </rPr>
      <t xml:space="preserve">
An operator monitors the overnight process.  Issues are automatically reported so that they can be addressed appropriately and timely in order to minimize disruptions.</t>
    </r>
  </si>
  <si>
    <r>
      <rPr>
        <b/>
        <sz val="10"/>
        <rFont val="Calibri"/>
        <family val="2"/>
        <scheme val="minor"/>
      </rPr>
      <t>Overnight Job Status Report</t>
    </r>
    <r>
      <rPr>
        <sz val="10"/>
        <rFont val="Calibri"/>
        <family val="2"/>
        <scheme val="minor"/>
      </rPr>
      <t xml:space="preserve">
</t>
    </r>
    <r>
      <rPr>
        <sz val="10"/>
        <rFont val="Calibri"/>
        <family val="2"/>
        <scheme val="minor"/>
      </rPr>
      <t xml:space="preserve">
The report of the overnight job status is generated and reviewed after the completion of the overnight job.</t>
    </r>
  </si>
  <si>
    <t xml:space="preserve">Reports are generated directly from the Applications and are distributed to the Business Units with out alterations.
</t>
  </si>
  <si>
    <t>Reports are generated, reviewed and approved for the completion of Night Processing.</t>
  </si>
  <si>
    <r>
      <rPr>
        <b/>
        <sz val="10"/>
        <rFont val="Calibri"/>
        <family val="2"/>
        <scheme val="minor"/>
      </rPr>
      <t>Report of Key System Metrics</t>
    </r>
    <r>
      <rPr>
        <sz val="10"/>
        <rFont val="Calibri"/>
        <family val="2"/>
        <scheme val="minor"/>
      </rPr>
      <t xml:space="preserve">
</t>
    </r>
    <r>
      <rPr>
        <sz val="10"/>
        <rFont val="Calibri"/>
        <family val="2"/>
        <scheme val="minor"/>
      </rPr>
      <t xml:space="preserve">
Key system metrics pertaining to performance, availability and reliability are reported to and reviewed by the CTO</t>
    </r>
  </si>
  <si>
    <t xml:space="preserve">IT IFR-C20
</t>
  </si>
  <si>
    <t xml:space="preserve">Key/Non Key </t>
  </si>
  <si>
    <t>Possible/Adverse</t>
  </si>
  <si>
    <t xml:space="preserve">Probable/Baseline
</t>
  </si>
  <si>
    <t>4.2.1 - Market Risk - Foreign Exchange/Currency - Delta</t>
  </si>
  <si>
    <t>4.2.2 - Market Risk - Foreign Exchange/Currency - Gamma (Convexity)</t>
  </si>
  <si>
    <t>4.2.3 - Market Risk - Foreign Exchange/Currency - Vega</t>
  </si>
  <si>
    <t>4.2.4 - Market Risk - Foreign Exchange/Currency - Theta</t>
  </si>
  <si>
    <t>4.2.5 - Market Risk - Foreign Exchange/Currency - Correlation</t>
  </si>
  <si>
    <t>4.2.6 - Market Risk - Foreign Exchange/Currency - Event</t>
  </si>
  <si>
    <t>5.1.0 - Model Risk - Intrinsic Uncertainty</t>
  </si>
  <si>
    <t>5.4.0 - Model Risk - Model Documentation</t>
  </si>
  <si>
    <t>5.5.0 - Model Risk - Model Validation</t>
  </si>
  <si>
    <t>7.1.1.1 - Reputational Risk - Product - Product Liability - Financial Product Safety</t>
  </si>
  <si>
    <t>7.1.1.2 - Reputational Risk - Product - Product Liability - Responsible Investment</t>
  </si>
  <si>
    <t>7.2.1.1 - Reputational Risk - Environmental - Climate Change - Greenhouse Gas (GHG) Emissions</t>
  </si>
  <si>
    <t xml:space="preserve">7.2.2.1 - Reputational Risk - Environmental - Natural Resources - Operating from Resource Stressed Locations - Water availability, etc. </t>
  </si>
  <si>
    <t>7.2.3.1 - Reputational Risk - Environmental - Pollution and Waste - Carbon Footprint</t>
  </si>
  <si>
    <t>7.2.3.2. - Reputational Risk - Environmental - Pollution and Waste - Energy Efficiency</t>
  </si>
  <si>
    <t>7.3.1.1 - Reputational Risk - Societal - Human Capital - Diversity and Inclusion (MBE owned, etc.)</t>
  </si>
  <si>
    <t>7.3.1.2 - Reputational Risk - Societal - Human Capital - Health and Safety</t>
  </si>
  <si>
    <t>7.3.1.3 - Reputational Risk - Societal - Human Capital - Economic Contribution - Community Re-investment</t>
  </si>
  <si>
    <t>7.4.1.1 - Reputational Risk - Governance - Corporate Behavior - Anti Bribery Policy</t>
  </si>
  <si>
    <t>7.4.1.2 - Reputational Risk - Governance - Corporate Behavior - Anti Corruption Policy</t>
  </si>
  <si>
    <t>7.4.1.3 - Reputational Risk - Governance - Corporate Behavior - Protected Ethics Advice &amp; Reporting Mechanisms</t>
  </si>
  <si>
    <t>8.1.5 - Operational Risk - Financial Crime - AML | BSA</t>
  </si>
  <si>
    <t>8.1.6 - Operational Risk - Financial Crime - Sanctions</t>
  </si>
  <si>
    <t>8.2.1 - Operational Risk - Compliance - Branch and ATM Operations</t>
  </si>
  <si>
    <t>8.2.2 - Operational Risk - Compliance - Funds Deposit and Transfers/Transactions</t>
  </si>
  <si>
    <t>8.2.3 - Operational Risk - Compliance - Credit Origination</t>
  </si>
  <si>
    <t>8.2.4 - Operational Risk - Compliance - Account Setup and Opening</t>
  </si>
  <si>
    <t>8.2.5 - Operational Risk - Compliance - Customer Communications and Marketing Material</t>
  </si>
  <si>
    <t>8.2.6 - Operational Risk - Compliance - Account Maintenance and Servicing</t>
  </si>
  <si>
    <t xml:space="preserve">8.2.7 - Operational Risk - Compliance - Customer Protection </t>
  </si>
  <si>
    <t xml:space="preserve">8.2.8 - Operational Risk - Compliance - Record Keeping and Customer Reporting </t>
  </si>
  <si>
    <t>8.2.9 - Operational Risk - Compliance - Corporate/Business Practices</t>
  </si>
  <si>
    <t>8.2.10 - Operational Risk - Compliance - Regulatory Reporting</t>
  </si>
  <si>
    <t>8.2.11 - Operational Risk - Compliance - Internal Reporting and Monitoring</t>
  </si>
  <si>
    <t>8.3.1 - Operational Risk - People and Conduct - Employment Laws and HR Practices</t>
  </si>
  <si>
    <t>8.3.2 - Operational Risk - People and Conduct - Discrimination, Harassment or Bullying</t>
  </si>
  <si>
    <t>8.3.3 - Operational Risk - People and Conduct - Diversity, Code of Conduct and Ethical Behavior</t>
  </si>
  <si>
    <t>8.3.4 - Operational Risk - People and Conduct - Compliance with Policies and Procedures</t>
  </si>
  <si>
    <t>8.4.1 - Operational Risk - Processes - Branch and ATM Operations</t>
  </si>
  <si>
    <t>8.4.2 - Operational Risk - Processes - Funds Deposit and Transfers/Transactions</t>
  </si>
  <si>
    <t>8.4.3 - Operational Risk - Processes - Credit Origination</t>
  </si>
  <si>
    <t>8.4.4 - Operational Risk - Processes - Account Setup and Opening</t>
  </si>
  <si>
    <t>8.4.5 - Operational Risk - Processes - Customer Communications and Marketing Material</t>
  </si>
  <si>
    <t>8.4.6 - Operational Risk - Processes - Account Maintenance and Servicing</t>
  </si>
  <si>
    <t xml:space="preserve">8.4.7 - Operational Risk - Processes - Customer Protection </t>
  </si>
  <si>
    <t>8.4.8 - Operational Risk - Processes - Record Keeping and Customer Reporting</t>
  </si>
  <si>
    <t>8.4.9 - Operational Risk - Processes - Corporate/Business Practices</t>
  </si>
  <si>
    <t>8.4.10 - Operational Risk - Processes - Regulatory Reporting</t>
  </si>
  <si>
    <t>8.4.11 - Operational Risk - Processes - Internal Reporting and Monitoring</t>
  </si>
  <si>
    <t>8.5.1 - Operational Risk - Systems - IT Technology, Infrastructure and Platform Stability</t>
  </si>
  <si>
    <t>8.5.2 - Operational Risk - Systems - Application Maintenance, Asset Management and Change Control</t>
  </si>
  <si>
    <t>8.5.3 - Operational Risk - Systems - Application &amp; Process Design, Development and Testing</t>
  </si>
  <si>
    <t>8.5.4 - Operational Risk - Systems - End User Computing</t>
  </si>
  <si>
    <t>8.5.5 - Operational Risk - Systems - Identity Access Management</t>
  </si>
  <si>
    <t>8.5.6 - Operational Risk - Systems - Data Integrity and Quality</t>
  </si>
  <si>
    <t>8.5.7 - Operational Risk - Systems - Data Architecture and Governance</t>
  </si>
  <si>
    <t>8.6.1 - Operational Risk - Third-Party Suppliers, Vendors and Outsourcing - Selection</t>
  </si>
  <si>
    <t>8.6.2 - Operational Risk - Third-Party Suppliers, Vendors and Outsourcing - Contracting</t>
  </si>
  <si>
    <t>8.6.3 - Operational Risk - Third-Party Suppliers, Vendors and Outsourcing  - Due Diligence</t>
  </si>
  <si>
    <t>8.6.4 - Operational Risk - Third-Party Suppliers, Vendors and Outsourcing - Inadequate Monitoring</t>
  </si>
  <si>
    <t>8.6.5 - Operational Risk - Third Party Suppliers, Vendors and Outsourcing  - Supplier Failure</t>
  </si>
  <si>
    <t>8.6.6 - Operational Risk - Third Party Suppliers, Vendors and outsourcing - Fourth Party</t>
  </si>
  <si>
    <t>8.6.7 - Operational Risk - Third Party Suppliers, Vendors and Outsourcing - Offboarding</t>
  </si>
  <si>
    <t>8.7.1 - Operational Risk - Cyber - Appropriate Hardening</t>
  </si>
  <si>
    <t>8.7.2 - Operational Risk - Cyber - Secure Configuration/ Configuration Management</t>
  </si>
  <si>
    <t>8.7.3 - Operational Risk - Cyber - Patch Management</t>
  </si>
  <si>
    <t>8.7.4 - Operational Risk - Cyber - Security Architecture</t>
  </si>
  <si>
    <t xml:space="preserve">8.7.5 - Operational Risk - Cyber - Vulnerability Management/ Zero-Day Vulnerabilities </t>
  </si>
  <si>
    <t>8.7.6 - Operational Risk - Cyber - Anomalies &amp; Events</t>
  </si>
  <si>
    <t>8.7.7 - Operational Risk - Cyber - Protective Technology</t>
  </si>
  <si>
    <t>8.7.8 - Operational Risk - Cyber - Security Continuous Monitoring</t>
  </si>
  <si>
    <t>8.8.1 - Operational Risk - Resiliency - Business Continuity Plan</t>
  </si>
  <si>
    <t>8.8.2 - Operational Risk - Resiliency - Disaster Recovery</t>
  </si>
  <si>
    <t>8.8.3 - Operational Risk - Resiliency - Backups</t>
  </si>
  <si>
    <t>8.8.4 - Operational Risk - Resiliency - Terrorism, Vandalism and Physical Security</t>
  </si>
  <si>
    <t>8.8.4 - Operational Risk  - Terrorism, Vandalism and Physical Security</t>
  </si>
  <si>
    <t xml:space="preserve">Weak </t>
  </si>
  <si>
    <t xml:space="preserve">Low </t>
  </si>
  <si>
    <t xml:space="preserve">Adequate </t>
  </si>
  <si>
    <t xml:space="preserve">Strong </t>
  </si>
  <si>
    <t xml:space="preserve">Moderate </t>
  </si>
  <si>
    <t xml:space="preserve">Inherent Risk </t>
  </si>
  <si>
    <t xml:space="preserve">No Change </t>
  </si>
  <si>
    <t>Exclude MISER</t>
  </si>
  <si>
    <t>No major changes/ Minor enhancements</t>
  </si>
  <si>
    <t>Some Enhancements - AL now performs independent review</t>
  </si>
  <si>
    <t>Enhancement: Biometrics</t>
  </si>
  <si>
    <t>2020: Networker NOW Veeam</t>
  </si>
  <si>
    <t>Exclude MISER -Only file/sever (non M/F) backup)</t>
  </si>
  <si>
    <t>Iron Mountain? AWS?</t>
  </si>
  <si>
    <t>Banktel - Q2 interfaces - Datawarehouse?</t>
  </si>
  <si>
    <t>SA</t>
  </si>
  <si>
    <t>FC</t>
  </si>
  <si>
    <t>David Friedman/ AL</t>
  </si>
  <si>
    <t xml:space="preserve">The production system may perform sub-optimally or degrade because the system monitoring metrics are not reported to and reviewed at the appropriate level of management.  This may cause unexpected business interruptions and expose the Bank to adverse financial, operational and regulatory risk and issues. </t>
  </si>
  <si>
    <t>IT-IFR-R12</t>
  </si>
  <si>
    <t>IT-IFR-R4</t>
  </si>
  <si>
    <t>IT-IFR-P12</t>
  </si>
  <si>
    <t>IT-IFR-P4</t>
  </si>
  <si>
    <t>No changes</t>
  </si>
  <si>
    <r>
      <rPr>
        <b/>
        <sz val="10"/>
        <rFont val="Calibri"/>
        <family val="2"/>
        <scheme val="minor"/>
      </rPr>
      <t>Independent Physical Access Reviews</t>
    </r>
    <r>
      <rPr>
        <sz val="10"/>
        <rFont val="Calibri"/>
        <family val="2"/>
        <scheme val="minor"/>
      </rPr>
      <t xml:space="preserve">
1. Quarterly, the Information Security Group completes a review of those individual that have access to the data centers.  Access is compared with Human Resources to ensure that each is an employee.</t>
    </r>
  </si>
  <si>
    <r>
      <rPr>
        <b/>
        <sz val="10"/>
        <rFont val="Calibri"/>
        <family val="2"/>
        <scheme val="minor"/>
      </rPr>
      <t>Data Center Physical Access</t>
    </r>
    <r>
      <rPr>
        <sz val="10"/>
        <rFont val="Calibri"/>
        <family val="2"/>
        <scheme val="minor"/>
      </rPr>
      <t xml:space="preserve">
1.</t>
    </r>
    <r>
      <rPr>
        <b/>
        <sz val="10"/>
        <rFont val="Calibri"/>
        <family val="2"/>
        <scheme val="minor"/>
      </rPr>
      <t xml:space="preserve"> Scarsdale</t>
    </r>
    <r>
      <rPr>
        <sz val="10"/>
        <rFont val="Calibri"/>
        <family val="2"/>
        <scheme val="minor"/>
      </rPr>
      <t xml:space="preserve"> - Access to the Building main doors is managed by the Property Manager.  When new access or discontinued access occurs David Friedman (Physical Security) communicates with the Property Manager to activate or deactivate an Apple Key Fob.
2. </t>
    </r>
    <r>
      <rPr>
        <b/>
        <sz val="10"/>
        <rFont val="Calibri"/>
        <family val="2"/>
        <scheme val="minor"/>
      </rPr>
      <t>The Manhattan office</t>
    </r>
    <r>
      <rPr>
        <sz val="10"/>
        <rFont val="Calibri"/>
        <family val="2"/>
        <scheme val="minor"/>
      </rPr>
      <t>. Access to the Building main doors is managed by the Property Manager.  When new access or discontinued access occurs David Friedman (Physical Security) communicates with the Building Manager to activate access. 
3.</t>
    </r>
    <r>
      <rPr>
        <b/>
        <sz val="10"/>
        <rFont val="Calibri"/>
        <family val="2"/>
        <scheme val="minor"/>
      </rPr>
      <t xml:space="preserve"> Scarsdale</t>
    </r>
    <r>
      <rPr>
        <sz val="10"/>
        <rFont val="Calibri"/>
        <family val="2"/>
        <scheme val="minor"/>
      </rPr>
      <t xml:space="preserve">.  The Data Center Access is further protected by a Key fob which is controlled by the Enterprise Access application.  Reports are generated from the system that includes who has access and records and reports access events into secured areas.  These reports are provided to the CTO Quarterly.
4.  </t>
    </r>
    <r>
      <rPr>
        <b/>
        <sz val="10"/>
        <rFont val="Calibri"/>
        <family val="2"/>
        <scheme val="minor"/>
      </rPr>
      <t>The alternate data center is referred to as Chanin</t>
    </r>
    <r>
      <rPr>
        <sz val="10"/>
        <rFont val="Calibri"/>
        <family val="2"/>
        <scheme val="minor"/>
      </rPr>
      <t xml:space="preserve">.  This Data Center is located on the 9th floor which uses the Keri Door System which access is managed by Fobs.  Reports are generated from the system that includes who has access and records and reports access events into secured areas.  These reports are provided to the CTO Quarterly.
5. Limited users have Administrative access to both the Enterprise Access and Keri applications to add, modify and revoke users access for the Software House application.
</t>
    </r>
  </si>
  <si>
    <t>Key/Non-Key</t>
  </si>
  <si>
    <t>Non Key</t>
  </si>
  <si>
    <r>
      <rPr>
        <b/>
        <sz val="10"/>
        <color rgb="FFFF0000"/>
        <rFont val="Calibri"/>
        <family val="2"/>
        <scheme val="minor"/>
      </rPr>
      <t>(2021 Update)</t>
    </r>
    <r>
      <rPr>
        <sz val="10"/>
        <rFont val="Calibri"/>
        <family val="2"/>
        <scheme val="minor"/>
      </rPr>
      <t xml:space="preserve"> Inquired and received confirmation that the environmental controls have not significantly changed since last RCSA in 2020.  No test was necessary in 2021.</t>
    </r>
  </si>
  <si>
    <t>In 2020, IT-OPR-C3 "failed", but its control rating = "Strong" and residual risk rating = "Moderate"</t>
  </si>
  <si>
    <t>In 2020, 4 controls (OPR-C4, IFR-C5, IFR-C8, IFR-C9) were classified "Non-Key" and consequently not tested</t>
  </si>
  <si>
    <t>In 2021, all controls are classified as "Key", except OPR-C7 (environmental controls)</t>
  </si>
  <si>
    <r>
      <rPr>
        <b/>
        <sz val="10"/>
        <color rgb="FFFF0000"/>
        <rFont val="Calibri"/>
        <family val="2"/>
        <scheme val="minor"/>
      </rPr>
      <t>(2021 Update)</t>
    </r>
    <r>
      <rPr>
        <sz val="10"/>
        <rFont val="Calibri"/>
        <family val="2"/>
        <scheme val="minor"/>
      </rPr>
      <t xml:space="preserve"> Obtained the log entries of the access granting for Chanin and Scarsdale. Determined that each access was reviewed and approved by either David Friedman or Orlando Canales. Obtained the list of access to Chanin and Scarsdale. Determined that each access was granted to a personnel with appropriate role and responsibilities</t>
    </r>
  </si>
  <si>
    <r>
      <rPr>
        <b/>
        <sz val="10"/>
        <color rgb="FFFF0000"/>
        <rFont val="Calibri"/>
        <family val="2"/>
        <scheme val="minor"/>
      </rPr>
      <t>(2021 Update)</t>
    </r>
    <r>
      <rPr>
        <sz val="10"/>
        <rFont val="Calibri"/>
        <family val="2"/>
        <scheme val="minor"/>
      </rPr>
      <t xml:space="preserve"> Obtained the entry log of the data center in Chanin and Scarsdale.  Inquired and receive confirmation that the entry logs were used for independent review by A. Lum in Q1 and Q2.</t>
    </r>
  </si>
  <si>
    <r>
      <rPr>
        <b/>
        <sz val="10"/>
        <rFont val="Calibri"/>
        <family val="2"/>
        <scheme val="minor"/>
      </rPr>
      <t xml:space="preserve">Key Fob MFA-enabled Physical access </t>
    </r>
    <r>
      <rPr>
        <sz val="10"/>
        <rFont val="Calibri"/>
        <family val="2"/>
        <scheme val="minor"/>
      </rPr>
      <t xml:space="preserve">
Physical access is secured with key fobs and multi-factor authentication (MFA) that are controlled by the Bank Security Officer/Head of Physical Security.</t>
    </r>
  </si>
  <si>
    <r>
      <rPr>
        <b/>
        <sz val="10"/>
        <color rgb="FFFF0000"/>
        <rFont val="Calibri"/>
        <family val="2"/>
        <scheme val="minor"/>
      </rPr>
      <t>(2021 Update)</t>
    </r>
    <r>
      <rPr>
        <sz val="10"/>
        <rFont val="Calibri"/>
        <family val="2"/>
        <scheme val="minor"/>
      </rPr>
      <t xml:space="preserve"> Inquired and get confirmed that the data centers in Scarsdale and Chanin are secured by the HID’s iCLASS read/write contactless smart card technology, the iCLASS SE Biometric and iCLASS SE Display Readers (capable of supporting up to three-factor authentication and user interaction). The key FOBs and biometric access are issued at the time the access was granted (see control OPR-C04)</t>
    </r>
  </si>
  <si>
    <t>No Changes</t>
  </si>
  <si>
    <r>
      <rPr>
        <b/>
        <sz val="10"/>
        <color rgb="FFFF0000"/>
        <rFont val="Calibri"/>
        <family val="2"/>
        <scheme val="minor"/>
      </rPr>
      <t xml:space="preserve">(2021 Updates) </t>
    </r>
    <r>
      <rPr>
        <sz val="10"/>
        <rFont val="Calibri"/>
        <family val="2"/>
        <scheme val="minor"/>
      </rPr>
      <t>Obtained the weekly and monthly reports from the Network Management Tool SolarWinds Scarsdale.  Determined the following details are provided: internet bandwidth consumption; node availability report (monthly); bandwidth utilization of two MPLS circuits connecting Scarsdale to the branches; and firewall capacity utilization (max. concurrent active sessions). Obtained the configurations for system alerts.  Determined that alerts are set for the following: CISCO IOS (Internetwork O/S) changes, device unavailability (VPN, Node), critical utilization level (systems volume, CPU, memory), malfunctions (network hardware, data ring).  Obtained two reports on network configuration changes (1 for critical, the other for non-critical). Determined that the details changes were reported (before and after). Further determined that the two reports are scheduled to be frequently generated.</t>
    </r>
  </si>
  <si>
    <r>
      <rPr>
        <b/>
        <sz val="10"/>
        <color rgb="FFFF0000"/>
        <rFont val="Calibri"/>
        <family val="2"/>
        <scheme val="minor"/>
      </rPr>
      <t>(2021 Updates on MISER)</t>
    </r>
    <r>
      <rPr>
        <sz val="10"/>
        <rFont val="Calibri"/>
        <family val="2"/>
        <scheme val="minor"/>
      </rPr>
      <t xml:space="preserve"> Inquired and get confirmed that in 2021, there were no new developments, hence no changes in MISER in anticipation of the replacement of this application. No RCSA test necessary in 2021</t>
    </r>
  </si>
  <si>
    <r>
      <rPr>
        <b/>
        <sz val="10"/>
        <color rgb="FF0070C0"/>
        <rFont val="Calibri"/>
        <family val="2"/>
        <scheme val="minor"/>
      </rPr>
      <t>Performance Metric Reporting</t>
    </r>
    <r>
      <rPr>
        <sz val="10"/>
        <rFont val="Calibri"/>
        <family val="2"/>
        <scheme val="minor"/>
      </rPr>
      <t xml:space="preserve">
1. The CTO and IT Team receives weekly and monthly reports on changes in network configuration, system resource consumption and system service availability 
2. In addition, the network team receives real-time alerts on infrastructure changes, system malfunctions and critical threshold levels of capacity utilization </t>
    </r>
  </si>
  <si>
    <r>
      <rPr>
        <b/>
        <sz val="10"/>
        <color rgb="FFFF0000"/>
        <rFont val="Calibri"/>
        <family val="2"/>
        <scheme val="minor"/>
      </rPr>
      <t>(2020 updates)</t>
    </r>
    <r>
      <rPr>
        <sz val="10"/>
        <rFont val="Calibri"/>
        <family val="2"/>
        <scheme val="minor"/>
      </rPr>
      <t xml:space="preserve"> Management has already upgraded  all the components of the Networker backup system. In addition, the Bank has purchased additional storage for the backup appliance. Also, the Bank will start testing the backup tapes.  
</t>
    </r>
    <r>
      <rPr>
        <b/>
        <sz val="10"/>
        <color rgb="FFFF0000"/>
        <rFont val="Calibri"/>
        <family val="2"/>
        <scheme val="minor"/>
      </rPr>
      <t>(2021 Updates)</t>
    </r>
    <r>
      <rPr>
        <sz val="10"/>
        <rFont val="Calibri"/>
        <family val="2"/>
        <scheme val="minor"/>
      </rPr>
      <t xml:space="preserve"> Networker was replaced by Veeam Backup &amp; Replication.  Offline backups are stored for 3 days in Iron Mountain Iron Cloud and then transferred to tapes in Iron Mountain vault. No further exceptions identified.</t>
    </r>
  </si>
  <si>
    <r>
      <rPr>
        <b/>
        <sz val="10"/>
        <color rgb="FFFF0000"/>
        <rFont val="Calibri"/>
        <family val="2"/>
        <scheme val="minor"/>
      </rPr>
      <t xml:space="preserve">(2020 Update) </t>
    </r>
    <r>
      <rPr>
        <sz val="10"/>
        <rFont val="Calibri"/>
        <family val="2"/>
        <scheme val="minor"/>
      </rPr>
      <t xml:space="preserve">This issue was resolved during the IT RCSA process.
1. Obtained the support and noted that the components of the Networker tool has been upgraded.  We validated the automatic daily and weekly scheduler from Scarsdale to Chanin includes the File system, SQL is configured as such:
- Daily Clone - Daily Backup
We validated the automatic daily and weekly scheduler from Chanin to Scarsdale includes the SQL, VMWare is configured as such: - Daily Clone - Daily Backup
2. We next validated the successful completions of Clones and Backups.  Clones are saved for a period of 2 weeks and Backups are saved for a period of 7 years.
3. We also reviewed Managements validation of the restored backups.  This was completed by IT to ensure that the contents that are being backed up are in usable format and contain the required data.
</t>
    </r>
    <r>
      <rPr>
        <b/>
        <sz val="10"/>
        <color rgb="FFFF0000"/>
        <rFont val="Calibri"/>
        <family val="2"/>
        <scheme val="minor"/>
      </rPr>
      <t>(2021 Updates)</t>
    </r>
    <r>
      <rPr>
        <sz val="10"/>
        <rFont val="Calibri"/>
        <family val="2"/>
        <scheme val="minor"/>
      </rPr>
      <t xml:space="preserve"> Networker was replaced by Veeam Backup &amp; Replication.  Offline backups are stored for 3 days in Iron Mountain Iron Cloud and then transferred to tapes in Iron Mountain vault. No further exceptions identified.</t>
    </r>
  </si>
  <si>
    <r>
      <rPr>
        <b/>
        <sz val="10"/>
        <color rgb="FFFF0000"/>
        <rFont val="Calibri"/>
        <family val="2"/>
        <scheme val="minor"/>
      </rPr>
      <t xml:space="preserve">(2020) </t>
    </r>
    <r>
      <rPr>
        <sz val="10"/>
        <rFont val="Calibri"/>
        <family val="2"/>
        <scheme val="minor"/>
      </rPr>
      <t xml:space="preserve">Networker tool did not capture the data on the Application Servers and File Shares and therefore the data was not saved on the Tape that were sent to Iron Mountain.  The log reported the Backup complete and the  results  appeared to contain the backup. The root cause were (1) incompatibility between the Networker and the VMware backup handler &amp; (2) disk space issue in the backup appliance preventing the data backup to be written. The Bank should address the root cause of the tape backup failure by updating/replacing the backup software and hardware. The Bank should also enhance the backup monitoring process by testing the backup tapes. 
</t>
    </r>
    <r>
      <rPr>
        <b/>
        <sz val="10"/>
        <color rgb="FFFF0000"/>
        <rFont val="Calibri"/>
        <family val="2"/>
        <scheme val="minor"/>
      </rPr>
      <t>(2021 Updates)</t>
    </r>
    <r>
      <rPr>
        <sz val="10"/>
        <rFont val="Calibri"/>
        <family val="2"/>
        <scheme val="minor"/>
      </rPr>
      <t xml:space="preserve"> Networker was replaced by Veeam Backup &amp; Replication.  Offline backups are stored for 3 days in Iron Mountain Iron Cloud and then transferred to tapes in Iron Mountain vault. No further exceptions identified.</t>
    </r>
  </si>
  <si>
    <r>
      <rPr>
        <b/>
        <sz val="10"/>
        <rFont val="Calibri"/>
        <family val="2"/>
        <scheme val="minor"/>
      </rPr>
      <t xml:space="preserve">Backup/Replications
</t>
    </r>
    <r>
      <rPr>
        <sz val="10"/>
        <rFont val="Calibri"/>
        <family val="2"/>
        <scheme val="minor"/>
      </rPr>
      <t xml:space="preserve">
1. Unisys Miser Mainframe. The  Bank uses B&amp;L Software for performing in house and offsite Tape Backup. The Bank also has replicates data to FIS.
2. Imaging system.  The Bank uses the Cypress backup tool.  
3. Network Backups are completed daily using SolarWinds.
4. Servers are backed up via a Data Domain Appliance.  
5. Unisys Mainframe,  Each day, the Database is copied, which is part of the Automated Job Scheduler.  Monday through Fridays are Incremental Backups and on Saturdays a Full Back up is completed of the Production, Test and Developments environments.  The Replications of the Miser system and ATMS are completed every night to FIS.
6. Imaging System.  The Backup Exec is in the Automated job scheduler.  Full backup nightly which are maintained in house and offsite at Iron mountain.
7. Network The automated process Backs ups  are stored on the SolarWinds server in Scarsdale..  When Backup's are completed SolarWinds generates a message which is sent via email.
8. Servers - VMware in Scarsdale is backed up to Chanin, and VMware in Chanin is backed up in Scarsdale.  Full Backups are completed daily as pare for the job schedule as noted on the Run Sheets.
9. Unisys Mainframe. Every day Backup tapes via the VTS module in the B&amp;L Software tapes are generated which are sent to Iron Mountain.  Within the software the backups are encrypted and a Library in maintained which tracks the location and tape retention period.
10. Network  - Solarwinds resides on VMWare.  The Virtualized serve is also Backed up which is retained for two weeks onsite.  In addition, the physical tapes are generated and are sent off to Iron Mountain.
11. Imaging system.  The Bank uses the Cypress backup tool.   Full backup nightly which are maintained in house and offsite at Iron mountain.
12. Servers are replicated the alternate data center.  Scarsdale to Chanin and Chain are replicated at Scarsdale. Backup tapes are sent offsite to Iron Mountain</t>
    </r>
  </si>
  <si>
    <r>
      <rPr>
        <b/>
        <sz val="10"/>
        <color rgb="FFFF0000"/>
        <rFont val="Calibri"/>
        <family val="2"/>
        <scheme val="minor"/>
      </rPr>
      <t>(2021 Updates on MISER)</t>
    </r>
    <r>
      <rPr>
        <sz val="10"/>
        <rFont val="Calibri"/>
        <family val="2"/>
        <scheme val="minor"/>
      </rPr>
      <t xml:space="preserve"> Inquired and get confirmed that in 2021, there were no new developments, hence no changes in MISER in anticipation of the replacement of this application. No RCSA test necessary in 2021.
</t>
    </r>
    <r>
      <rPr>
        <b/>
        <sz val="10"/>
        <color rgb="FFFF0000"/>
        <rFont val="Calibri"/>
        <family val="2"/>
        <scheme val="minor"/>
      </rPr>
      <t xml:space="preserve">(2021 Updates on non-MISER) </t>
    </r>
    <r>
      <rPr>
        <sz val="10"/>
        <rFont val="Calibri"/>
        <family val="2"/>
        <scheme val="minor"/>
      </rPr>
      <t>Inquired and get confirmed that offline backups are stored for 3 days in Iron Mountain Iron Cloud and then transferred to tapes in Iron Mountain vault. Further inquired and get confirmed that the testing of backup is planned, with a frequency of once a month. The test results are reviewed by the lead of the server team.</t>
    </r>
  </si>
  <si>
    <r>
      <rPr>
        <b/>
        <sz val="10"/>
        <rFont val="Calibri"/>
        <family val="2"/>
        <scheme val="minor"/>
      </rPr>
      <t>Off-site Backup and Test of Backup</t>
    </r>
    <r>
      <rPr>
        <sz val="10"/>
        <rFont val="Calibri"/>
        <family val="2"/>
        <scheme val="minor"/>
      </rPr>
      <t xml:space="preserve">
</t>
    </r>
    <r>
      <rPr>
        <sz val="10"/>
        <rFont val="Calibri"/>
        <family val="2"/>
        <scheme val="minor"/>
      </rPr>
      <t xml:space="preserve">
A copy of the back up of the Bank's production system is stored in a geographically different location than the production system.  Backup is tested frequently to verify the quality of the backup.</t>
    </r>
  </si>
  <si>
    <r>
      <rPr>
        <b/>
        <sz val="10"/>
        <rFont val="Calibri"/>
        <family val="2"/>
        <scheme val="minor"/>
      </rPr>
      <t xml:space="preserve">Back Up Schedule and Coverage </t>
    </r>
    <r>
      <rPr>
        <sz val="10"/>
        <rFont val="Calibri"/>
        <family val="2"/>
        <scheme val="minor"/>
      </rPr>
      <t xml:space="preserve">
The back up jobs have a schedule (daily, weekly and monthly) with the appropriate types (incremental, differential and full back up) to cover the Bank's servers and applications.</t>
    </r>
  </si>
  <si>
    <t>SME</t>
  </si>
  <si>
    <t>DF</t>
  </si>
  <si>
    <t>DF/Facilities</t>
  </si>
  <si>
    <t>JN</t>
  </si>
  <si>
    <r>
      <rPr>
        <b/>
        <sz val="10"/>
        <rFont val="Calibri"/>
        <family val="2"/>
        <scheme val="minor"/>
      </rPr>
      <t>Physical Access Review and Approval</t>
    </r>
    <r>
      <rPr>
        <sz val="10"/>
        <rFont val="Calibri"/>
        <family val="2"/>
        <scheme val="minor"/>
      </rPr>
      <t xml:space="preserve">
Physical access to the Data Center and Computer Rooms is approved by the CTO.  Bank Security Officer/Head of Physical Security and CTO review access reports.</t>
    </r>
  </si>
  <si>
    <r>
      <rPr>
        <b/>
        <sz val="10"/>
        <color rgb="FF0070C0"/>
        <rFont val="Calibri"/>
        <family val="2"/>
        <scheme val="minor"/>
      </rPr>
      <t xml:space="preserve">Applications Backup </t>
    </r>
    <r>
      <rPr>
        <b/>
        <sz val="10"/>
        <rFont val="Calibri"/>
        <family val="2"/>
        <scheme val="minor"/>
      </rPr>
      <t xml:space="preserve">
</t>
    </r>
    <r>
      <rPr>
        <sz val="10"/>
        <rFont val="Calibri"/>
        <family val="2"/>
        <scheme val="minor"/>
      </rPr>
      <t xml:space="preserve">
1. </t>
    </r>
    <r>
      <rPr>
        <b/>
        <sz val="10"/>
        <rFont val="Calibri"/>
        <family val="2"/>
        <scheme val="minor"/>
      </rPr>
      <t>Unisys Miser Mainframe</t>
    </r>
    <r>
      <rPr>
        <sz val="10"/>
        <rFont val="Calibri"/>
        <family val="2"/>
        <scheme val="minor"/>
      </rPr>
      <t xml:space="preserve">. The  Bank uses B&amp;L Software for performing in house and offsite Tape Backup. The Bank has replicates data to FIS.
2. </t>
    </r>
    <r>
      <rPr>
        <b/>
        <sz val="10"/>
        <rFont val="Calibri"/>
        <family val="2"/>
        <scheme val="minor"/>
      </rPr>
      <t>Imaging system</t>
    </r>
    <r>
      <rPr>
        <sz val="10"/>
        <rFont val="Calibri"/>
        <family val="2"/>
        <scheme val="minor"/>
      </rPr>
      <t xml:space="preserve">.  The Bank uses the Cypress backup tool.  
3. </t>
    </r>
    <r>
      <rPr>
        <b/>
        <sz val="10"/>
        <rFont val="Calibri"/>
        <family val="2"/>
        <scheme val="minor"/>
      </rPr>
      <t>Unisys Mainframe</t>
    </r>
    <r>
      <rPr>
        <sz val="10"/>
        <rFont val="Calibri"/>
        <family val="2"/>
        <scheme val="minor"/>
      </rPr>
      <t>:  Each day, an automated job in the Automated Job Scheduler copies the  Database.  Backup schedule: (Monday through Friday) Incremental backups; (Saturday) Full Back up of Production, Test and Developments environments.  The Replications of the Miser system and ATMS are completed every night to FIS.
4.</t>
    </r>
    <r>
      <rPr>
        <b/>
        <sz val="10"/>
        <rFont val="Calibri"/>
        <family val="2"/>
        <scheme val="minor"/>
      </rPr>
      <t xml:space="preserve"> Imaging System</t>
    </r>
    <r>
      <rPr>
        <sz val="10"/>
        <rFont val="Calibri"/>
        <family val="2"/>
        <scheme val="minor"/>
      </rPr>
      <t xml:space="preserve">.  The job "Backup Exec" is in the Automated job scheduler.  Full backup is performed nightly. Back up is maintained in house and offsite at Iron mountain.
5. </t>
    </r>
    <r>
      <rPr>
        <b/>
        <sz val="10"/>
        <rFont val="Calibri"/>
        <family val="2"/>
        <scheme val="minor"/>
      </rPr>
      <t>Unisys Mainframe</t>
    </r>
    <r>
      <rPr>
        <sz val="10"/>
        <rFont val="Calibri"/>
        <family val="2"/>
        <scheme val="minor"/>
      </rPr>
      <t xml:space="preserve">. Backup tapes via the VTS module in the B&amp;L Software tapes are generated daily and sent to Iron Mountain.  Backups are encrypted. A Library is maintained to track the location and tape retention period.
</t>
    </r>
    <r>
      <rPr>
        <b/>
        <sz val="10"/>
        <color rgb="FF0070C0"/>
        <rFont val="Calibri"/>
        <family val="2"/>
        <scheme val="minor"/>
      </rPr>
      <t xml:space="preserve">Network/Server (NON MISER and Imaging) Backup
</t>
    </r>
    <r>
      <rPr>
        <sz val="10"/>
        <rFont val="Calibri"/>
        <family val="2"/>
        <scheme val="minor"/>
      </rPr>
      <t>1. The Bank's virtual infrastructure is backed up, using Veeam Backup &amp; Replication software.  The virtual infrastructure comprises all non-MISER servers, including the Bank's servers (e.g., network domains, files, databases) and infrastructure components (e.g., firewall rules, network tools)
2. The backup job is performed automatically daily (incremental) and weekly (full on applications)  
3. The Veeam's backup operation is performed locally within the Bank's premises.  The backup output is written locally to the in-house hosted Quantum appliance for local storage. 
4. The backup output in the Quantum appliance is exported to Iron Mountain, using Veeam software and a secure transmission (Iron Mountain Iron Cloud network connectivity) to Iron Mountain's Secure Offline Storage Services ("SOS").  The backup export to Iron mountain is stored as "objects" for short-term (3 days) in "SOS Nearline Storage Tier" then automatically migrated to magnetic tape media for long-term storage in Iron Mountain vault.  Since the objects meta data is maintained by SOS, the Bank is not exposed to the physical tape infrastructure: all access of the Data is handled through the object construct in SOS. 
5. The Bank's backup data can be retrieved from the vault and ingested into the NearLine tier for the Bank's server team access. The standard response time included in the base SOS service to initiate Data recall from the Offline to NearLine storage tier is twenty-four (24) hours. An expedited recall can be requested for an additional fee to four (4) hours. Service Level Agreements and Service Level Objectives are defined in the Service Level Agreements and Service Level Objectives document.
6. Only members of the Bank's network team have access to Iron Mountain services and the Bank's backup that is stored in Iron Mountain's cloud.  A request for backup data recall can only made by designated members of the Server team.
7. The prior "</t>
    </r>
    <r>
      <rPr>
        <i/>
        <sz val="10"/>
        <rFont val="Calibri"/>
        <family val="2"/>
        <scheme val="minor"/>
      </rPr>
      <t>Windows Server Shadow Copy</t>
    </r>
    <r>
      <rPr>
        <sz val="10"/>
        <rFont val="Calibri"/>
        <family val="2"/>
        <scheme val="minor"/>
      </rPr>
      <t>" services (that allowed users to restore files without the assistance of Help Desk) is now replaced with the "</t>
    </r>
    <r>
      <rPr>
        <i/>
        <sz val="10"/>
        <rFont val="Calibri"/>
        <family val="2"/>
        <scheme val="minor"/>
      </rPr>
      <t>Quantum Volume Shadow Copy Service (VSS)"</t>
    </r>
    <r>
      <rPr>
        <sz val="10"/>
        <rFont val="Calibri"/>
        <family val="2"/>
        <scheme val="minor"/>
      </rPr>
      <t xml:space="preserve">. </t>
    </r>
  </si>
  <si>
    <r>
      <rPr>
        <b/>
        <sz val="10"/>
        <color rgb="FFFF0000"/>
        <rFont val="Calibri"/>
        <family val="2"/>
        <scheme val="minor"/>
      </rPr>
      <t>(2021 Updates on MISER)</t>
    </r>
    <r>
      <rPr>
        <sz val="10"/>
        <rFont val="Calibri"/>
        <family val="2"/>
        <scheme val="minor"/>
      </rPr>
      <t xml:space="preserve"> Inquired and get confirmed that in 2021, there were no new developments, hence no changes in MISER in anticipation of the replacement of this application. No RCSA test necessary in 2021
</t>
    </r>
    <r>
      <rPr>
        <b/>
        <sz val="10"/>
        <color rgb="FFFF0000"/>
        <rFont val="Calibri"/>
        <family val="2"/>
        <scheme val="minor"/>
      </rPr>
      <t xml:space="preserve">(2021 Updates on non-MISER) </t>
    </r>
    <r>
      <rPr>
        <sz val="10"/>
        <rFont val="Calibri"/>
        <family val="2"/>
        <scheme val="minor"/>
      </rPr>
      <t>Inquired, get confirmed and obtained evidence that the backup schedule is as follows: 
A. Chanin (daily incremental): applications and infrastructure systems (weekly full): application servers
B. Scarsdale (daily incremental): application system Tier A/B, IT Infrastructure Tier A/B  (weekly full): application servers
C. Long Island city (daily incremental): file server</t>
    </r>
  </si>
  <si>
    <r>
      <rPr>
        <b/>
        <sz val="10"/>
        <color rgb="FF0070C0"/>
        <rFont val="Calibri"/>
        <family val="2"/>
        <scheme val="minor"/>
      </rPr>
      <t>Monitoring of System Resource and Performance</t>
    </r>
    <r>
      <rPr>
        <sz val="10"/>
        <rFont val="Calibri"/>
        <family val="2"/>
        <scheme val="minor"/>
      </rPr>
      <t xml:space="preserve">
1. The Bank's network devices are monitored, using SolarWinds Orion Platform
2. The network devices are discovered mainly from the routers/switches seed IP address
3. SolarWinds is configured to poll using SNMP method to monitor: hardware health, routing (virtual routing, routing table, BCP/EIGRP neighbors), CPU/Memory, EnergyWise devices, Topology Layer 2/3, VLAN. 
4. The network team has a daily routine to check the following: status of backup, changes of network configuration, status of device/ interface/ application, status of VPN, status of phones on network, health check of telecom servers, real-time status of Cisco devices, using Cisco Real-Time Monitoring Tool (RTMT).  </t>
    </r>
  </si>
  <si>
    <r>
      <rPr>
        <b/>
        <sz val="10"/>
        <color rgb="FF0070C0"/>
        <rFont val="Calibri"/>
        <family val="2"/>
        <scheme val="minor"/>
      </rPr>
      <t>Data Center Physical Access</t>
    </r>
    <r>
      <rPr>
        <sz val="10"/>
        <rFont val="Calibri"/>
        <family val="2"/>
        <scheme val="minor"/>
      </rPr>
      <t xml:space="preserve">
1. </t>
    </r>
    <r>
      <rPr>
        <b/>
        <sz val="10"/>
        <rFont val="Calibri"/>
        <family val="2"/>
        <scheme val="minor"/>
      </rPr>
      <t>Scarsdale</t>
    </r>
    <r>
      <rPr>
        <sz val="10"/>
        <rFont val="Calibri"/>
        <family val="2"/>
        <scheme val="minor"/>
      </rPr>
      <t xml:space="preserve"> - Access to the Tenant shared Main Building main doors is managed by the Property Manager.  Access to all Apple Bank doors and areas are administered by the Security Dept./Enterprise Access control system.  When new access or discontinued access occurs the Security Dept. (Physical Security) will activate or deactivate an Apple Key Fob.
2. </t>
    </r>
    <r>
      <rPr>
        <b/>
        <sz val="10"/>
        <rFont val="Calibri"/>
        <family val="2"/>
        <scheme val="minor"/>
      </rPr>
      <t>The Manhattan office</t>
    </r>
    <r>
      <rPr>
        <sz val="10"/>
        <rFont val="Calibri"/>
        <family val="2"/>
        <scheme val="minor"/>
      </rPr>
      <t>. Access to the base building turnstiles is coordinated between Chanin Building management and the Security Dept.  Access to all Apple Bank doors and areas is administered by the Security Department/enterprise access control system.  When new access or discontinued access is requested by Department Heads or HR, the security department administers access. 
3.</t>
    </r>
    <r>
      <rPr>
        <b/>
        <sz val="10"/>
        <rFont val="Calibri"/>
        <family val="2"/>
        <scheme val="minor"/>
      </rPr>
      <t xml:space="preserve"> Scarsdale.</t>
    </r>
    <r>
      <rPr>
        <sz val="10"/>
        <rFont val="Calibri"/>
        <family val="2"/>
        <scheme val="minor"/>
      </rPr>
      <t xml:space="preserve">  The Data Center Access is further protected by a Key fob and dual authentication biometric access device which is controlled by the Security Department/Enterprise Access application.  Reports are generated from the system that includes who has access and records and reports access events into secured areas.  These reports are provided to the CTO Quarterly.
4.  </t>
    </r>
    <r>
      <rPr>
        <b/>
        <sz val="10"/>
        <rFont val="Calibri"/>
        <family val="2"/>
        <scheme val="minor"/>
      </rPr>
      <t>The alternate data center is referred to as Chanin</t>
    </r>
    <r>
      <rPr>
        <sz val="10"/>
        <rFont val="Calibri"/>
        <family val="2"/>
        <scheme val="minor"/>
      </rPr>
      <t xml:space="preserve">.  This Data Center is located on the 9th floor which uses Key fob and dual authentication biometric access device which is controlled by the Security Department/Enterprise Access application.   Reports are generated from the system that includes who has access and records and reports access events into secured areas.  These reports are provided to the CTO Quarterly.
5. </t>
    </r>
    <r>
      <rPr>
        <b/>
        <sz val="10"/>
        <rFont val="Calibri"/>
        <family val="2"/>
        <scheme val="minor"/>
      </rPr>
      <t>Enterprise Access</t>
    </r>
    <r>
      <rPr>
        <sz val="10"/>
        <rFont val="Calibri"/>
        <family val="2"/>
        <scheme val="minor"/>
      </rPr>
      <t xml:space="preserve"> - Only the Security Department has Administrative access to the Enterprise Access applications to add, modify and revoke users access for all corporate locations..
</t>
    </r>
  </si>
  <si>
    <r>
      <rPr>
        <b/>
        <sz val="10"/>
        <color rgb="FFFF0000"/>
        <rFont val="Calibri"/>
        <family val="2"/>
        <scheme val="minor"/>
      </rPr>
      <t>(2021 Updates on MISER)</t>
    </r>
    <r>
      <rPr>
        <sz val="10"/>
        <rFont val="Calibri"/>
        <family val="2"/>
        <scheme val="minor"/>
      </rPr>
      <t xml:space="preserve"> Inquired and get confirmed that in 2021, there were no new developments, hence no changes in MISER in anticipation of the replacement of this application. No RCSA test necessary in 2021.
</t>
    </r>
    <r>
      <rPr>
        <b/>
        <sz val="10"/>
        <color rgb="FFFF0000"/>
        <rFont val="Calibri"/>
        <family val="2"/>
        <scheme val="minor"/>
      </rPr>
      <t>(2021 Updates on non-MISER)</t>
    </r>
    <r>
      <rPr>
        <sz val="10"/>
        <rFont val="Calibri"/>
        <family val="2"/>
        <scheme val="minor"/>
      </rPr>
      <t xml:space="preserve"> Inquired, get confirmed and obtained evidence that the server team has a roster for on-call professionals to monitor the processes.  Members of the DBA team are on call when required.  Further inquired and obtained evidence that the jobs in the SQL Server Agent are configured so that emails are sent to the DBA teams on issues/errors with the jobs.  These emails are also copied to the lines of business, which are responsible for the related jobs (and application servers). </t>
    </r>
  </si>
  <si>
    <r>
      <rPr>
        <b/>
        <sz val="10"/>
        <color rgb="FFFF0000"/>
        <rFont val="Calibri"/>
        <family val="2"/>
        <scheme val="minor"/>
      </rPr>
      <t>(2021 Updates on MISER)</t>
    </r>
    <r>
      <rPr>
        <sz val="10"/>
        <rFont val="Calibri"/>
        <family val="2"/>
        <scheme val="minor"/>
      </rPr>
      <t xml:space="preserve"> Inquired and get confirmed that in 2021, there were no new developments, hence no changes in MISER in anticipation of the replacement of this application. No RCSA test necessary in 2021.
</t>
    </r>
    <r>
      <rPr>
        <b/>
        <sz val="10"/>
        <color rgb="FFFF0000"/>
        <rFont val="Calibri"/>
        <family val="2"/>
        <scheme val="minor"/>
      </rPr>
      <t>(2021 Updates on non-MISER)</t>
    </r>
    <r>
      <rPr>
        <sz val="10"/>
        <rFont val="Calibri"/>
        <family val="2"/>
        <scheme val="minor"/>
      </rPr>
      <t xml:space="preserve"> Inquired and get confirmed that the Server Manager is copied real-time on the status and failures of the overnight data jobs in order to ensure timely and appropriate handling of any potential issues.</t>
    </r>
  </si>
  <si>
    <r>
      <rPr>
        <b/>
        <sz val="10"/>
        <color rgb="FFFF0000"/>
        <rFont val="Calibri"/>
        <family val="2"/>
        <scheme val="minor"/>
      </rPr>
      <t>(2021 Updates on MISER)</t>
    </r>
    <r>
      <rPr>
        <sz val="10"/>
        <rFont val="Calibri"/>
        <family val="2"/>
        <scheme val="minor"/>
      </rPr>
      <t xml:space="preserve"> Inquired and get confirmed that in 2021, there were no new developments, hence no changes in MISER in anticipation of the replacement of this application. No RCSA test necessary in 2021.
</t>
    </r>
    <r>
      <rPr>
        <b/>
        <sz val="10"/>
        <color rgb="FFFF0000"/>
        <rFont val="Calibri"/>
        <family val="2"/>
        <scheme val="minor"/>
      </rPr>
      <t xml:space="preserve">(2021 Updates on non-MISER) </t>
    </r>
    <r>
      <rPr>
        <sz val="10"/>
        <rFont val="Calibri"/>
        <family val="2"/>
        <scheme val="minor"/>
      </rPr>
      <t>Inquired, get confirmed and obtained evidence that the overnight data jobs are scheduled to be executed automatically in the SQL Server Agent, which is a native Microsoft SQL server service, with in-built security features. Further inquired and received confirmation that changes in the data jobs are submitted to the IT Change Management procedures.  There have not been any changes since January 2021</t>
    </r>
  </si>
  <si>
    <r>
      <rPr>
        <b/>
        <sz val="10"/>
        <color rgb="FF0070C0"/>
        <rFont val="Calibri"/>
        <family val="2"/>
        <scheme val="minor"/>
      </rPr>
      <t>In house Managed Systems (MISER)</t>
    </r>
    <r>
      <rPr>
        <sz val="10"/>
        <rFont val="Calibri"/>
        <family val="2"/>
        <scheme val="minor"/>
      </rPr>
      <t xml:space="preserve">
1. Automated Job schedules for the Miser application is in place to ensure, that the daily interfaces and backup process complete without human interaction.
2. In the event of a Job Failure or disruption, an alert is sent to the Night Operator for actions to be taken to correct the incident. 
3. Daily reports are generated nightly and provided to the Agency electronically as a result of the job schedule. 
</t>
    </r>
    <r>
      <rPr>
        <b/>
        <sz val="10"/>
        <color rgb="FF0070C0"/>
        <rFont val="Calibri"/>
        <family val="2"/>
        <scheme val="minor"/>
      </rPr>
      <t xml:space="preserve">Overnight (NON-MISER) Database Jobs
</t>
    </r>
    <r>
      <rPr>
        <sz val="10"/>
        <rFont val="Calibri"/>
        <family val="2"/>
        <scheme val="minor"/>
      </rPr>
      <t xml:space="preserve">
1. The overnight data jobs on the SQL Server databases are scheduled in the SQL Server Agent to be executed automatically.  The SQL Server Agent is a Microsoft Windows service that stores the related job information in the SQL Server.  The SQL Server Agent uses the fixed and pre-defined roles in the SQL Server to prevent access to users who are not members of the server administration team. In addition, the database subsystems and proxies ensure that the data jobs run with the minimum permissions required.
2. The server team has a roster for on-call professionals to monitor the processes.  Members of the DBA team can be on call if required.  
3. The jobs in the SQL Server Agent are configured so that emails are sent to the DBA teams on issues/errors with the jobs.  These emails are also copied to the lines of business, which are responsible for the related jobs (and application servers). 
4. Upon errors or failures in the jobs, the DBA team analyzes and resolves the issues timely and appropriately.
5. Changes in the data jobs are submitted to the IT Change Management procedures.
6. The Server Manager is copied real-time on the status and failures of the overnight data jobs in order to ensure timely and appropriate handling of any potential issues.</t>
    </r>
  </si>
  <si>
    <r>
      <rPr>
        <b/>
        <sz val="10"/>
        <color rgb="FFFF0000"/>
        <rFont val="Calibri"/>
        <family val="2"/>
        <scheme val="minor"/>
      </rPr>
      <t xml:space="preserve">(2021 Updates) </t>
    </r>
    <r>
      <rPr>
        <sz val="10"/>
        <rFont val="Calibri"/>
        <family val="2"/>
        <scheme val="minor"/>
      </rPr>
      <t>Obtained a list of network nodes and determined that over 230 nodes including routers, switches are subject to SOLARWINDS automated monitoring.  Obtained the SOLARWINDS monitoring configuration.  Determined that the polling method was SNMP to cover the following monitoring topics: hardware health, routing (virtual routing, routing table, BCP/EIGRP neighbors), CPU/Memory, EnergyWise devices, Topology Layer 2/3, VLAN. Obtained and determined that the daily checklist for the network team includes: status of backup, change of network configuration, status of device/ interface/ application, status of VPN, status of phones on network, health check of telecom servers, real-time status of Cisco devices (on RTMT).  Further queries the SNOW database for network incidents since January 2021. Determined that all incidents are addressed timely and appropriately.
==== From METRIS STREAM ===========================
(</t>
    </r>
    <r>
      <rPr>
        <b/>
        <sz val="10"/>
        <rFont val="Calibri"/>
        <family val="2"/>
        <scheme val="minor"/>
      </rPr>
      <t>ISSUE-0000003236</t>
    </r>
    <r>
      <rPr>
        <sz val="10"/>
        <rFont val="Calibri"/>
        <family val="2"/>
        <scheme val="minor"/>
      </rPr>
      <t xml:space="preserve">) "WirePro Branch Wire Entry Issue" </t>
    </r>
    <r>
      <rPr>
        <b/>
        <sz val="10"/>
        <rFont val="Calibri"/>
        <family val="2"/>
        <scheme val="minor"/>
      </rPr>
      <t>Current status</t>
    </r>
    <r>
      <rPr>
        <sz val="10"/>
        <rFont val="Calibri"/>
        <family val="2"/>
        <scheme val="minor"/>
      </rPr>
      <t>: (Closed) The "options values table" was locked on incorrect value.
(</t>
    </r>
    <r>
      <rPr>
        <b/>
        <sz val="10"/>
        <rFont val="Calibri"/>
        <family val="2"/>
        <scheme val="minor"/>
      </rPr>
      <t>ISSUE-0000003310</t>
    </r>
    <r>
      <rPr>
        <sz val="10"/>
        <rFont val="Calibri"/>
        <family val="2"/>
        <scheme val="minor"/>
      </rPr>
      <t xml:space="preserve">) "Okta Portal Disruption" </t>
    </r>
    <r>
      <rPr>
        <b/>
        <sz val="10"/>
        <rFont val="Calibri"/>
        <family val="2"/>
        <scheme val="minor"/>
      </rPr>
      <t>Current status</t>
    </r>
    <r>
      <rPr>
        <sz val="10"/>
        <rFont val="Calibri"/>
        <family val="2"/>
        <scheme val="minor"/>
      </rPr>
      <t>: (Closed) Okta service disruption.
(</t>
    </r>
    <r>
      <rPr>
        <b/>
        <sz val="10"/>
        <rFont val="Calibri"/>
        <family val="2"/>
        <scheme val="minor"/>
      </rPr>
      <t>ISSUE-0000003421</t>
    </r>
    <r>
      <rPr>
        <sz val="10"/>
        <rFont val="Calibri"/>
        <family val="2"/>
        <scheme val="minor"/>
      </rPr>
      <t xml:space="preserve">) "Branch Capture Scanning Communications Failure" </t>
    </r>
    <r>
      <rPr>
        <b/>
        <sz val="10"/>
        <rFont val="Calibri"/>
        <family val="2"/>
        <scheme val="minor"/>
      </rPr>
      <t>Current status</t>
    </r>
    <r>
      <rPr>
        <sz val="10"/>
        <rFont val="Calibri"/>
        <family val="2"/>
        <scheme val="minor"/>
      </rPr>
      <t>: (Closed) FIS traffic fail-over to primary link from backup link.
(</t>
    </r>
    <r>
      <rPr>
        <b/>
        <sz val="10"/>
        <rFont val="Calibri"/>
        <family val="2"/>
        <scheme val="minor"/>
      </rPr>
      <t>ISSUE-0000003422</t>
    </r>
    <r>
      <rPr>
        <sz val="10"/>
        <rFont val="Calibri"/>
        <family val="2"/>
        <scheme val="minor"/>
      </rPr>
      <t xml:space="preserve">) "S1 Outage" </t>
    </r>
    <r>
      <rPr>
        <b/>
        <sz val="10"/>
        <rFont val="Calibri"/>
        <family val="2"/>
        <scheme val="minor"/>
      </rPr>
      <t>Current status</t>
    </r>
    <r>
      <rPr>
        <sz val="10"/>
        <rFont val="Calibri"/>
        <family val="2"/>
        <scheme val="minor"/>
      </rPr>
      <t>: (Closed) Port tested to be functional . Intermittent failures.
(</t>
    </r>
    <r>
      <rPr>
        <b/>
        <sz val="10"/>
        <rFont val="Calibri"/>
        <family val="2"/>
        <scheme val="minor"/>
      </rPr>
      <t>ISSUE-0000003432</t>
    </r>
    <r>
      <rPr>
        <sz val="10"/>
        <rFont val="Calibri"/>
        <family val="2"/>
        <scheme val="minor"/>
      </rPr>
      <t xml:space="preserve">) "BAM Replication Job Failure" </t>
    </r>
    <r>
      <rPr>
        <b/>
        <sz val="10"/>
        <rFont val="Calibri"/>
        <family val="2"/>
        <scheme val="minor"/>
      </rPr>
      <t>Current status</t>
    </r>
    <r>
      <rPr>
        <sz val="10"/>
        <rFont val="Calibri"/>
        <family val="2"/>
        <scheme val="minor"/>
      </rPr>
      <t>: (Closed) Issue with SQL driver on the server
(</t>
    </r>
    <r>
      <rPr>
        <b/>
        <sz val="10"/>
        <rFont val="Calibri"/>
        <family val="2"/>
        <scheme val="minor"/>
      </rPr>
      <t>ISSUE-0000003438</t>
    </r>
    <r>
      <rPr>
        <sz val="10"/>
        <rFont val="Calibri"/>
        <family val="2"/>
        <scheme val="minor"/>
      </rPr>
      <t xml:space="preserve">) "Failure in communication between WIREPRO and SQL instances prevented the wire room from automatically processing wires" </t>
    </r>
    <r>
      <rPr>
        <b/>
        <sz val="10"/>
        <rFont val="Calibri"/>
        <family val="2"/>
        <scheme val="minor"/>
      </rPr>
      <t>Current status</t>
    </r>
    <r>
      <rPr>
        <sz val="10"/>
        <rFont val="Calibri"/>
        <family val="2"/>
        <scheme val="minor"/>
      </rPr>
      <t>: (Closed) Issue with SQL driver on the server
(</t>
    </r>
    <r>
      <rPr>
        <b/>
        <sz val="10"/>
        <rFont val="Calibri"/>
        <family val="2"/>
        <scheme val="minor"/>
      </rPr>
      <t>ISSUE-0000003448</t>
    </r>
    <r>
      <rPr>
        <sz val="10"/>
        <rFont val="Calibri"/>
        <family val="2"/>
        <scheme val="minor"/>
      </rPr>
      <t xml:space="preserve">) "S1 Interface to Chex system giving error in branch 9 - INC0034367". </t>
    </r>
    <r>
      <rPr>
        <b/>
        <sz val="10"/>
        <rFont val="Calibri"/>
        <family val="2"/>
        <scheme val="minor"/>
      </rPr>
      <t>Current Status</t>
    </r>
    <r>
      <rPr>
        <sz val="10"/>
        <rFont val="Calibri"/>
        <family val="2"/>
        <scheme val="minor"/>
      </rPr>
      <t>: (Closed) Correct firewall entry in the branch router</t>
    </r>
  </si>
  <si>
    <t>Risk Rating</t>
  </si>
  <si>
    <t>RCSA 2020</t>
  </si>
  <si>
    <t>RCSA 2021</t>
  </si>
  <si>
    <t>(Numeric)</t>
  </si>
  <si>
    <t>(Qualitative)</t>
  </si>
  <si>
    <t>Count Inherent Risk Rating</t>
  </si>
  <si>
    <t>Count Control Rating</t>
  </si>
  <si>
    <t>Count Residual Risk</t>
  </si>
  <si>
    <t>Aggregate Inherent Risk rating</t>
  </si>
  <si>
    <t>Aggregate Control rating</t>
  </si>
  <si>
    <t>Resulting Residual Risk rating</t>
  </si>
  <si>
    <t>Validated Residual Risk rating</t>
  </si>
  <si>
    <t xml:space="preserve">Aggr. Residual Rating </t>
  </si>
  <si>
    <t>Count Inherent Risk</t>
  </si>
  <si>
    <t>Aggregate</t>
  </si>
  <si>
    <r>
      <rPr>
        <b/>
        <sz val="10"/>
        <color rgb="FFFF0000"/>
        <rFont val="Calibri"/>
        <family val="2"/>
        <scheme val="minor"/>
      </rPr>
      <t>(2021 Updates on MISER)</t>
    </r>
    <r>
      <rPr>
        <sz val="10"/>
        <rFont val="Calibri"/>
        <family val="2"/>
        <scheme val="minor"/>
      </rPr>
      <t xml:space="preserve"> Inquired and get confirmed that in 2021, there were no new developments, hence no changes in MISER in anticipation of the replacement of this application. No RCSA test necessary in 2021
</t>
    </r>
    <r>
      <rPr>
        <b/>
        <sz val="10"/>
        <color rgb="FFFF0000"/>
        <rFont val="Calibri"/>
        <family val="2"/>
        <scheme val="minor"/>
      </rPr>
      <t>(2021 Updates on non-MISER)</t>
    </r>
    <r>
      <rPr>
        <sz val="10"/>
        <rFont val="Calibri"/>
        <family val="2"/>
        <scheme val="minor"/>
      </rPr>
      <t xml:space="preserve"> Inquired, get confirmed and obtained evidence that the back up of servers and applications is performed with Veeam Backup and Replication software.  To secure the backup data, "encryption password loss protection" is enabled, with key retention period set to 4 weeks. For further efficient data protection, a locally hosted Quantum disk backup appliance is used.
== From METRICSTREAM ================
(</t>
    </r>
    <r>
      <rPr>
        <b/>
        <sz val="10"/>
        <rFont val="Calibri"/>
        <family val="2"/>
        <scheme val="minor"/>
      </rPr>
      <t>ISSUE-0000003500</t>
    </r>
    <r>
      <rPr>
        <sz val="10"/>
        <rFont val="Calibri"/>
        <family val="2"/>
        <scheme val="minor"/>
      </rPr>
      <t xml:space="preserve">) "Backup restoration tests are not in place for TPG Specialty application. It is only performed on ad-hoc basis". </t>
    </r>
    <r>
      <rPr>
        <b/>
        <sz val="10"/>
        <rFont val="Calibri"/>
        <family val="2"/>
        <scheme val="minor"/>
      </rPr>
      <t>Current status</t>
    </r>
    <r>
      <rPr>
        <sz val="10"/>
        <rFont val="Calibri"/>
        <family val="2"/>
        <scheme val="minor"/>
      </rPr>
      <t>: No change.
(</t>
    </r>
    <r>
      <rPr>
        <b/>
        <sz val="10"/>
        <rFont val="Calibri"/>
        <family val="2"/>
        <scheme val="minor"/>
      </rPr>
      <t>ISSUE-0000003501</t>
    </r>
    <r>
      <rPr>
        <sz val="10"/>
        <rFont val="Calibri"/>
        <family val="2"/>
        <scheme val="minor"/>
      </rPr>
      <t xml:space="preserve">) "Backup restoration tests are not in place for Bancware ALM6 application. It is only performed on ad-hoc basis." </t>
    </r>
    <r>
      <rPr>
        <b/>
        <sz val="10"/>
        <rFont val="Calibri"/>
        <family val="2"/>
        <scheme val="minor"/>
      </rPr>
      <t>Current status</t>
    </r>
    <r>
      <rPr>
        <sz val="10"/>
        <rFont val="Calibri"/>
        <family val="2"/>
        <scheme val="minor"/>
      </rPr>
      <t>: Backup test is scheduled to be performed by the end of Q4 2021.
(</t>
    </r>
    <r>
      <rPr>
        <b/>
        <sz val="10"/>
        <rFont val="Calibri"/>
        <family val="2"/>
        <scheme val="minor"/>
      </rPr>
      <t>ISSUE-0000003525</t>
    </r>
    <r>
      <rPr>
        <sz val="10"/>
        <rFont val="Calibri"/>
        <family val="2"/>
        <scheme val="minor"/>
      </rPr>
      <t xml:space="preserve">) "The ability to successfully restore data and systems has not been exercised since the new backup process was effectuated". </t>
    </r>
    <r>
      <rPr>
        <b/>
        <sz val="10"/>
        <rFont val="Calibri"/>
        <family val="2"/>
        <scheme val="minor"/>
      </rPr>
      <t>Current status</t>
    </r>
    <r>
      <rPr>
        <sz val="10"/>
        <rFont val="Calibri"/>
        <family val="2"/>
        <scheme val="minor"/>
      </rPr>
      <t>: closed
(</t>
    </r>
    <r>
      <rPr>
        <b/>
        <sz val="10"/>
        <rFont val="Calibri"/>
        <family val="2"/>
        <scheme val="minor"/>
      </rPr>
      <t>ISSUE-0000003527</t>
    </r>
    <r>
      <rPr>
        <sz val="10"/>
        <rFont val="Calibri"/>
        <family val="2"/>
        <scheme val="minor"/>
      </rPr>
      <t xml:space="preserve">) "The Palo Alto firewalls and Panorama management console are not backed up, but rely on a recently established manual process" </t>
    </r>
    <r>
      <rPr>
        <b/>
        <sz val="10"/>
        <rFont val="Calibri"/>
        <family val="2"/>
        <scheme val="minor"/>
      </rPr>
      <t>Current status</t>
    </r>
    <r>
      <rPr>
        <sz val="10"/>
        <rFont val="Calibri"/>
        <family val="2"/>
        <scheme val="minor"/>
      </rPr>
      <t>: Action Plan Implementation.</t>
    </r>
  </si>
  <si>
    <t>Probable/Baseline</t>
  </si>
  <si>
    <t>IT-Operations (2020)</t>
  </si>
  <si>
    <t xml:space="preserve">IT-Infrastructure (2020) </t>
  </si>
  <si>
    <t>Inherent Risk</t>
  </si>
  <si>
    <t>IT Operations Aggregated (2020)</t>
  </si>
  <si>
    <t>IT Operations Aggregated (2021)</t>
  </si>
  <si>
    <t>Final Assessment</t>
  </si>
  <si>
    <t>2022 New Process Wording</t>
  </si>
  <si>
    <t>Process ID (2021)</t>
  </si>
  <si>
    <t>Process ID (2022)</t>
  </si>
  <si>
    <t>2022 New Risk Wording</t>
  </si>
  <si>
    <t>Risk ID (2021)</t>
  </si>
  <si>
    <t>Risk ID (2022)</t>
  </si>
  <si>
    <t>Control Description (2021)</t>
  </si>
  <si>
    <t>Control Objective</t>
  </si>
  <si>
    <t>Control Activity</t>
  </si>
  <si>
    <t>MS Control ID</t>
  </si>
  <si>
    <t>Control Short Name</t>
  </si>
  <si>
    <t>Risk Description</t>
  </si>
  <si>
    <r>
      <rPr>
        <b/>
        <sz val="10"/>
        <color rgb="FF0070C0"/>
        <rFont val="Calibri"/>
        <family val="2"/>
        <scheme val="minor"/>
      </rPr>
      <t>Independent Physical Access Reviews</t>
    </r>
    <r>
      <rPr>
        <sz val="10"/>
        <rFont val="Calibri"/>
        <family val="2"/>
        <scheme val="minor"/>
      </rPr>
      <t xml:space="preserve">
1. Quarterly, the Information Security Group completes a review of those individual that have access to the data centers.  Access is compared with Human Resources to ensure that each is an employee.</t>
    </r>
  </si>
  <si>
    <r>
      <rPr>
        <b/>
        <sz val="10"/>
        <color rgb="FF0070C0"/>
        <rFont val="Calibri"/>
        <family val="2"/>
        <scheme val="minor"/>
      </rPr>
      <t>Business Application Report</t>
    </r>
    <r>
      <rPr>
        <sz val="10"/>
        <rFont val="Calibri"/>
        <family val="2"/>
        <scheme val="minor"/>
      </rPr>
      <t xml:space="preserve">
1. Standard Production Reports are generated and provided to the Business Units daily.  This is part of the output from the Nightly Job Schedule. 
2. Reports are used by the Bank for Daily Business activities.  The report contents were validated as part of the Testing when implementing the applications.
</t>
    </r>
  </si>
  <si>
    <r>
      <rPr>
        <b/>
        <sz val="10"/>
        <color rgb="FF0070C0"/>
        <rFont val="Calibri"/>
        <family val="2"/>
        <scheme val="minor"/>
      </rPr>
      <t>In House Managed Systems (MISER)</t>
    </r>
    <r>
      <rPr>
        <sz val="10"/>
        <rFont val="Calibri"/>
        <family val="2"/>
        <scheme val="minor"/>
      </rPr>
      <t xml:space="preserve">
1. Automated Job schedules for the Miser application is in place to ensure, that the daily interfaces and backup process complete without human interaction.
2. In the event of a Job Failure or disruption, an alert is sent to the Night Operator for actions to be taken to correct the incident. 
3. Daily reports are generated nightly and provided to the Agency electronically as a result of the job schedule. 
</t>
    </r>
    <r>
      <rPr>
        <b/>
        <sz val="10"/>
        <color rgb="FF0070C0"/>
        <rFont val="Calibri"/>
        <family val="2"/>
        <scheme val="minor"/>
      </rPr>
      <t xml:space="preserve">Overnight (NON-MISER) Database Jobs
</t>
    </r>
    <r>
      <rPr>
        <sz val="10"/>
        <rFont val="Calibri"/>
        <family val="2"/>
        <scheme val="minor"/>
      </rPr>
      <t xml:space="preserve">
1. The overnight data jobs on the SQL Server databases are scheduled in the SQL Server Agent to be executed automatically.  The SQL Server Agent is a Microsoft Windows service that stores the related job information in the SQL Server.  The SQL Server Agent uses the fixed and pre-defined roles in the SQL Server to prevent access to users who are not members of the server administration team. In addition, the database subsystems and proxies ensure that the data jobs run with the minimum permissions required.
2. The server team has a roster for on-call professionals to monitor the processes.  Members of the DBA team can be on call if required.  
3. The jobs in the SQL Server Agent are configured so that emails are sent to the DBA teams on issues/errors with the jobs.  These emails are also copied to the lines of business, which are responsible for the related jobs (and application servers). 
4. Upon errors or failures in the jobs, the DBA team analyzes and resolves the issues timely and appropriately.
5. Changes in the data jobs are submitted to the IT Change Management procedures.
6. The Server Manager is copied real-time on the status and failures of the overnight data jobs in order to ensure timely and appropriate handling of any potential issues.</t>
    </r>
  </si>
  <si>
    <t>Select the risk category based on the bank wide risk taxonomy</t>
  </si>
  <si>
    <r>
      <rPr>
        <b/>
        <sz val="10"/>
        <color rgb="FF0070C0"/>
        <rFont val="Calibri"/>
        <family val="2"/>
        <scheme val="minor"/>
      </rPr>
      <t xml:space="preserve">Logical User Access </t>
    </r>
    <r>
      <rPr>
        <sz val="10"/>
        <color theme="1"/>
        <rFont val="Calibri"/>
        <family val="2"/>
        <scheme val="minor"/>
      </rPr>
      <t xml:space="preserve">
1.The new, change and Termination access process is decentralized.  Certain applications/systems go through a central repository for access requests and changes, however not all.  In addition, do to the vast number of applications, the logical access may not be role based.
2</t>
    </r>
    <r>
      <rPr>
        <sz val="10"/>
        <rFont val="Calibri"/>
        <family val="2"/>
        <scheme val="minor"/>
      </rPr>
      <t>. Miser, WirePro, BAM and FCM - New, Change and Termination Access changes follow the same process.  Request for Access change is initiated by a Business Unit Leader, which is documented in the same system.  There are separate forms, however each provides for a historical record of the event.
3. Role Based permissions are designed and user access is granted based on the individual's responsibility.  Should additional access be required outside the defined roles, a request needs to be submitted, reviewed and approved accordingly. This additionally granted access will be reviewed annually, following the Bank's standard user access review process.</t>
    </r>
    <r>
      <rPr>
        <sz val="10"/>
        <color rgb="FFFF0000"/>
        <rFont val="Calibri"/>
        <family val="2"/>
        <scheme val="minor"/>
      </rPr>
      <t xml:space="preserve">
</t>
    </r>
  </si>
  <si>
    <t>Individuals may have excessive or unauthorized access to operating system, database, network or application.  This permits individuals or malicious parties with access to the individuals' account to perform functions and execute transactions that may be inconsistent with the individuals job function.</t>
  </si>
  <si>
    <r>
      <t xml:space="preserve">User access is authorized and an IAM (Identity Access Management) process is established for all networked and applications. This includes maintaining the proper segregation of duties between approved and implementer of any user change. 
</t>
    </r>
    <r>
      <rPr>
        <b/>
        <sz val="10"/>
        <color rgb="FFFF0000"/>
        <rFont val="Calibri"/>
        <family val="2"/>
        <scheme val="minor"/>
      </rPr>
      <t>(Control wording updated in 2021)</t>
    </r>
  </si>
  <si>
    <t>A record of all users access is maintained in the ticketing system which contains an audit trail for all change in access requirements (Add, Changes, Terminations of Users).</t>
  </si>
  <si>
    <t xml:space="preserve"> </t>
  </si>
  <si>
    <r>
      <t xml:space="preserve">Role Base permission is in place for critical applications to ensure that a user as access in accordance with their job functions.
</t>
    </r>
    <r>
      <rPr>
        <b/>
        <sz val="10"/>
        <color rgb="FFFF0000"/>
        <rFont val="Calibri"/>
        <family val="2"/>
        <scheme val="minor"/>
      </rPr>
      <t xml:space="preserve">
(Control wording updated in 2021)</t>
    </r>
  </si>
  <si>
    <r>
      <rPr>
        <b/>
        <sz val="10"/>
        <color rgb="FF0070C0"/>
        <rFont val="Calibri"/>
        <family val="2"/>
        <scheme val="minor"/>
      </rPr>
      <t>Network Privilege Access</t>
    </r>
    <r>
      <rPr>
        <sz val="10"/>
        <color theme="1"/>
        <rFont val="Calibri"/>
        <family val="2"/>
        <scheme val="minor"/>
      </rPr>
      <t xml:space="preserve">
1. Network Administrators access is restricted and reviewed to ensure that access is consistent with each users functional role.
2. An Active directory group - "network admin"  - is created and this grants access to network devices. Additional authorization is provide via OKTA for Multi Factor Authentication.
</t>
    </r>
  </si>
  <si>
    <t>Access to the privilege accounts of the Bank's infrastructure, if unauthorized or inadequately managed, may expose the Bank to privilege misuse and attacks from both internal and external malicious actors</t>
  </si>
  <si>
    <t>Access to privileged Network accounts is limited to appropriate individuals</t>
  </si>
  <si>
    <r>
      <rPr>
        <b/>
        <sz val="10"/>
        <color rgb="FF0070C0"/>
        <rFont val="Calibri"/>
        <family val="2"/>
        <scheme val="minor"/>
      </rPr>
      <t>Single Sign-On</t>
    </r>
    <r>
      <rPr>
        <b/>
        <sz val="10"/>
        <rFont val="Calibri"/>
        <family val="2"/>
        <scheme val="minor"/>
      </rPr>
      <t xml:space="preserve">
</t>
    </r>
    <r>
      <rPr>
        <sz val="10"/>
        <rFont val="Calibri"/>
        <family val="2"/>
        <scheme val="minor"/>
      </rPr>
      <t xml:space="preserve">
1. Bank has implemented OKTA as a single sign on. OKTA ties into active directory for user sign-on information.
2. When a new application is purchase a review is done to determine if the application can be integrated into OKTA pool for single sign-on.
3. The application pool contains all applications that utilize single sign -on</t>
    </r>
  </si>
  <si>
    <t>Users access may not be tied to a single sign on solution, which increases the risk to the Bank via multiple paths of access to the Banks Systems.</t>
  </si>
  <si>
    <r>
      <t xml:space="preserve">The Bank implements Single-Sign On, which would provide the ability to implement stronger security measures.
</t>
    </r>
    <r>
      <rPr>
        <sz val="10"/>
        <color rgb="FFFF0000"/>
        <rFont val="Calibri"/>
        <family val="2"/>
        <scheme val="minor"/>
      </rPr>
      <t xml:space="preserve">
</t>
    </r>
    <r>
      <rPr>
        <b/>
        <sz val="10"/>
        <color rgb="FFFF0000"/>
        <rFont val="Calibri"/>
        <family val="2"/>
        <scheme val="minor"/>
      </rPr>
      <t>(Control wording updated in 2021)</t>
    </r>
  </si>
  <si>
    <t>IT-OPR-1</t>
  </si>
  <si>
    <t>IT-OPR-P1</t>
  </si>
  <si>
    <t>IT-OPR-R1</t>
  </si>
  <si>
    <t>IT-OPR-P2</t>
  </si>
  <si>
    <t>IT-OPR-P3</t>
  </si>
  <si>
    <t>IT-OPR-P4</t>
  </si>
  <si>
    <t>IT-OPR-P5</t>
  </si>
  <si>
    <t>IT-OPR-P6</t>
  </si>
  <si>
    <t>IT-OPR-P7</t>
  </si>
  <si>
    <t>IT-OPR-P8</t>
  </si>
  <si>
    <t>IT-OPR-P9</t>
  </si>
  <si>
    <t>IT-OPR-P10</t>
  </si>
  <si>
    <t>IT-OPR-R2</t>
  </si>
  <si>
    <t>IT-OPR-R3</t>
  </si>
  <si>
    <t>IT-OPR-R4</t>
  </si>
  <si>
    <t>IT-OPR-R5</t>
  </si>
  <si>
    <t>IT-OPR-R6</t>
  </si>
  <si>
    <t>IT-OPR-R7</t>
  </si>
  <si>
    <t>IT-OPR-R8</t>
  </si>
  <si>
    <t>IT-OPR-R9</t>
  </si>
  <si>
    <t>IT-OPR-R10</t>
  </si>
  <si>
    <t>IT-OPR-R11</t>
  </si>
  <si>
    <t>IT-OPR-R12</t>
  </si>
  <si>
    <t>IT-OPR-R13</t>
  </si>
  <si>
    <t>IT-OPR-R14</t>
  </si>
  <si>
    <t>IT-OPR-R15</t>
  </si>
  <si>
    <t>IT-OPR-R16</t>
  </si>
  <si>
    <t>IT-OPR-R17</t>
  </si>
  <si>
    <t>IT-OPR-R18</t>
  </si>
  <si>
    <t>IT-OPR-R19</t>
  </si>
  <si>
    <t>IT-OPR-C15</t>
  </si>
  <si>
    <t>IT-OPR-C16</t>
  </si>
  <si>
    <t>IT-OPR-C17</t>
  </si>
  <si>
    <t>IT-OPR-C18</t>
  </si>
  <si>
    <t>IT-OPR-C19</t>
  </si>
  <si>
    <r>
      <rPr>
        <b/>
        <sz val="10"/>
        <rFont val="Calibri"/>
        <family val="2"/>
        <scheme val="minor"/>
      </rPr>
      <t>Physical Access Review and Approval</t>
    </r>
    <r>
      <rPr>
        <sz val="10"/>
        <rFont val="Calibri"/>
        <family val="2"/>
        <scheme val="minor"/>
      </rPr>
      <t xml:space="preserve">
Physical access to the Data Center and Computer Rooms is approved by the CTO.  
The Bank Security Officer/Head of Physical Security and CTO review the access reports.</t>
    </r>
  </si>
  <si>
    <r>
      <rPr>
        <b/>
        <sz val="10"/>
        <rFont val="Calibri"/>
        <family val="2"/>
        <scheme val="minor"/>
      </rPr>
      <t>Inadequate review and approval of Physical Access</t>
    </r>
    <r>
      <rPr>
        <sz val="10"/>
        <rFont val="Calibri"/>
        <family val="2"/>
        <scheme val="minor"/>
      </rPr>
      <t xml:space="preserve">
The security of the Data center and Computer rooms may be compromised because the physical access to these premises are inadequately and inappropriately granted.  This may expose the Bank to adverse financial, operational and regulatory issues. </t>
    </r>
  </si>
  <si>
    <r>
      <rPr>
        <b/>
        <sz val="10"/>
        <rFont val="Calibri"/>
        <family val="2"/>
        <scheme val="minor"/>
      </rPr>
      <t>Adequate review and approval of physical access</t>
    </r>
    <r>
      <rPr>
        <sz val="10"/>
        <rFont val="Calibri"/>
        <family val="2"/>
        <scheme val="minor"/>
      </rPr>
      <t xml:space="preserve">
Physical access to the Data Center and Computer Rooms is reviewed and approved by the Bank Security Officer/ Head of Physical Security and CTO.</t>
    </r>
  </si>
  <si>
    <r>
      <rPr>
        <b/>
        <sz val="10"/>
        <rFont val="Calibri"/>
        <family val="2"/>
        <scheme val="minor"/>
      </rPr>
      <t xml:space="preserve">Secured physical access </t>
    </r>
    <r>
      <rPr>
        <sz val="10"/>
        <rFont val="Calibri"/>
        <family val="2"/>
        <scheme val="minor"/>
      </rPr>
      <t xml:space="preserve">
Physical access is secured with key fobs and multi-factor authentication (MFA) that are controlled by the Bank Security Officer/Head of Physical Security.</t>
    </r>
  </si>
  <si>
    <r>
      <rPr>
        <b/>
        <sz val="10"/>
        <rFont val="Calibri"/>
        <family val="2"/>
        <scheme val="minor"/>
      </rPr>
      <t xml:space="preserve">Key Fob MFA-enabled physical access </t>
    </r>
    <r>
      <rPr>
        <sz val="10"/>
        <rFont val="Calibri"/>
        <family val="2"/>
        <scheme val="minor"/>
      </rPr>
      <t xml:space="preserve">
Physical access is secured with key fobs and multi-factor authentication (MFA)
Physical access is controlled by the Bank Security Officer/Head of Physical Security.</t>
    </r>
  </si>
  <si>
    <r>
      <rPr>
        <b/>
        <sz val="10"/>
        <rFont val="Calibri"/>
        <family val="2"/>
        <scheme val="minor"/>
      </rPr>
      <t xml:space="preserve">Unsecured physical access </t>
    </r>
    <r>
      <rPr>
        <sz val="10"/>
        <rFont val="Calibri"/>
        <family val="2"/>
        <scheme val="minor"/>
      </rPr>
      <t xml:space="preserve">
The security of the Data center and Computer rooms may be compromised because these facilities are not secured with entry systems such as key fobs and multi-factor authentication (MFA).  This may expose the Bank to adverse financial, operational and regulatory issues. </t>
    </r>
  </si>
  <si>
    <r>
      <rPr>
        <b/>
        <sz val="10"/>
        <rFont val="Calibri"/>
        <family val="2"/>
        <scheme val="minor"/>
      </rPr>
      <t>Inadequate review of physical access</t>
    </r>
    <r>
      <rPr>
        <sz val="10"/>
        <rFont val="Calibri"/>
        <family val="2"/>
        <scheme val="minor"/>
      </rPr>
      <t xml:space="preserve">
Physical access to the data center and computer rooms may be inappropriate because it has not been regularly and independently reviewed.  This may expose the Bank to adverse financial, operational and regulatory risks and issues. </t>
    </r>
  </si>
  <si>
    <r>
      <rPr>
        <b/>
        <sz val="10"/>
        <rFont val="Calibri"/>
        <family val="2"/>
        <scheme val="minor"/>
      </rPr>
      <t>Independent Review of Physical Access</t>
    </r>
    <r>
      <rPr>
        <sz val="10"/>
        <rFont val="Calibri"/>
        <family val="2"/>
        <scheme val="minor"/>
      </rPr>
      <t xml:space="preserve">
Physical Access to the Data Center is independently reviewed by IT RCSA.</t>
    </r>
  </si>
  <si>
    <r>
      <rPr>
        <b/>
        <sz val="10"/>
        <rFont val="Calibri"/>
        <family val="2"/>
        <scheme val="minor"/>
      </rPr>
      <t>Adequate environmental controls for data center and computer room</t>
    </r>
    <r>
      <rPr>
        <sz val="10"/>
        <rFont val="Calibri"/>
        <family val="2"/>
        <scheme val="minor"/>
      </rPr>
      <t xml:space="preserve">
The Scarsdale and Chanin Data Center are adequately protected by the appropriate environment controls</t>
    </r>
  </si>
  <si>
    <r>
      <rPr>
        <b/>
        <sz val="10"/>
        <rFont val="Calibri"/>
        <family val="2"/>
        <scheme val="minor"/>
      </rPr>
      <t>Inadequate environmental controls for data center and computer room</t>
    </r>
    <r>
      <rPr>
        <sz val="10"/>
        <rFont val="Calibri"/>
        <family val="2"/>
        <scheme val="minor"/>
      </rPr>
      <t xml:space="preserve">
Servers and other hardware components in the data center and computer rooms may fail to operate as expected because the data center and computer rooms are not appropriately protected from the environmental risks.  This may cause unexpected business interruptions and expose the Bank to adverse financial, operational and regulatory risk and issues. </t>
    </r>
  </si>
  <si>
    <r>
      <rPr>
        <b/>
        <sz val="10"/>
        <color theme="1"/>
        <rFont val="Calibri"/>
        <family val="2"/>
        <scheme val="minor"/>
      </rPr>
      <t>Granting and authorization of user access</t>
    </r>
    <r>
      <rPr>
        <sz val="10"/>
        <color theme="1"/>
        <rFont val="Calibri"/>
        <family val="2"/>
        <scheme val="minor"/>
      </rPr>
      <t xml:space="preserve">
User access is authorized. 
An IAM (Identity Access Management) process is established for all networked and applications. 
Proper segregation of duties is maintained between approved and implementer of any user change.</t>
    </r>
  </si>
  <si>
    <r>
      <rPr>
        <b/>
        <sz val="10"/>
        <color theme="1"/>
        <rFont val="Calibri"/>
        <family val="2"/>
        <scheme val="minor"/>
      </rPr>
      <t>Appropriate granting and authorization of user access</t>
    </r>
    <r>
      <rPr>
        <sz val="10"/>
        <color theme="1"/>
        <rFont val="Calibri"/>
        <family val="2"/>
        <scheme val="minor"/>
      </rPr>
      <t xml:space="preserve">
Access to all networked and applications is subject to the established IAM (Identity Access Management) process.</t>
    </r>
  </si>
  <si>
    <r>
      <rPr>
        <b/>
        <sz val="10"/>
        <color theme="1"/>
        <rFont val="Calibri"/>
        <family val="2"/>
        <scheme val="minor"/>
      </rPr>
      <t>Inappropriate access to the Bank's network and applications</t>
    </r>
    <r>
      <rPr>
        <sz val="10"/>
        <color theme="1"/>
        <rFont val="Calibri"/>
        <family val="2"/>
        <scheme val="minor"/>
      </rPr>
      <t xml:space="preserve">
Individuals or malicious parties may be able to perform functions and execute transactions that are inconsistent with their individuals job function, because individuals have excessive or unauthorized access to operating system, database, network or application. This may expose the Bank to adverse financial, operational and regulatory risk and issues. </t>
    </r>
  </si>
  <si>
    <r>
      <rPr>
        <b/>
        <sz val="10"/>
        <color theme="1"/>
        <rFont val="Calibri"/>
        <family val="2"/>
        <scheme val="minor"/>
      </rPr>
      <t xml:space="preserve">Audit trail of changes in user access </t>
    </r>
    <r>
      <rPr>
        <sz val="10"/>
        <color theme="1"/>
        <rFont val="Calibri"/>
        <family val="2"/>
        <scheme val="minor"/>
      </rPr>
      <t xml:space="preserve">
A record of all users access is maintained in the ticketing system which contains an audit trail for all change in user access (Add, Changes, Terminations of Users).</t>
    </r>
  </si>
  <si>
    <r>
      <rPr>
        <b/>
        <sz val="10"/>
        <color theme="1"/>
        <rFont val="Calibri"/>
        <family val="2"/>
        <scheme val="minor"/>
      </rPr>
      <t xml:space="preserve">Audit trail of changes in user access </t>
    </r>
    <r>
      <rPr>
        <sz val="10"/>
        <color theme="1"/>
        <rFont val="Calibri"/>
        <family val="2"/>
        <scheme val="minor"/>
      </rPr>
      <t xml:space="preserve">
Changes in user access requirements (Add, Changes, Terminations of Users) are recorded in an audit trail.</t>
    </r>
  </si>
  <si>
    <r>
      <rPr>
        <b/>
        <sz val="10"/>
        <color theme="1"/>
        <rFont val="Calibri"/>
        <family val="2"/>
        <scheme val="minor"/>
      </rPr>
      <t xml:space="preserve">Unrecorded changes in user access </t>
    </r>
    <r>
      <rPr>
        <sz val="10"/>
        <color theme="1"/>
        <rFont val="Calibri"/>
        <family val="2"/>
        <scheme val="minor"/>
      </rPr>
      <t xml:space="preserve">
Individuals or malicious parties may be able to perform functions and execute transactions that are inconsistent with their individuals job function, because changes in user access requirements (Add, Changes, Terminations of Users) are not appropriately recorded.  This may expose the Bank to adverse financial, operational and regulatory risk and issues. </t>
    </r>
  </si>
  <si>
    <r>
      <rPr>
        <b/>
        <sz val="10"/>
        <color theme="1"/>
        <rFont val="Calibri"/>
        <family val="2"/>
        <scheme val="minor"/>
      </rPr>
      <t>Role Base permission for information assets</t>
    </r>
    <r>
      <rPr>
        <sz val="10"/>
        <color theme="1"/>
        <rFont val="Calibri"/>
        <family val="2"/>
        <scheme val="minor"/>
      </rPr>
      <t xml:space="preserve">
Role Base permission is in place for critical applications to ensure that a user access is in accordance with their job functions.</t>
    </r>
  </si>
  <si>
    <r>
      <rPr>
        <b/>
        <sz val="10"/>
        <color theme="1"/>
        <rFont val="Calibri"/>
        <family val="2"/>
        <scheme val="minor"/>
      </rPr>
      <t>Restricted privilege access to network accounts</t>
    </r>
    <r>
      <rPr>
        <sz val="10"/>
        <color theme="1"/>
        <rFont val="Calibri"/>
        <family val="2"/>
        <scheme val="minor"/>
      </rPr>
      <t xml:space="preserve">
Access to privileged network accounts is limited to appropriate individuals</t>
    </r>
  </si>
  <si>
    <r>
      <rPr>
        <b/>
        <sz val="10"/>
        <color theme="1"/>
        <rFont val="Calibri"/>
        <family val="2"/>
        <scheme val="minor"/>
      </rPr>
      <t>Unrestricted privilege access to network accounts</t>
    </r>
    <r>
      <rPr>
        <sz val="10"/>
        <color theme="1"/>
        <rFont val="Calibri"/>
        <family val="2"/>
        <scheme val="minor"/>
      </rPr>
      <t xml:space="preserve">
The Bank may be exposed to misuse and attacks from both internal and external malicious actors, because access to the privilege accounts of the Bank's infrastructure is unauthorized or inadequately managed. This may expose the Bank to adverse financial, operational and regulatory risk and issues. </t>
    </r>
  </si>
  <si>
    <r>
      <rPr>
        <b/>
        <sz val="10"/>
        <rFont val="Calibri"/>
        <family val="2"/>
        <scheme val="minor"/>
      </rPr>
      <t xml:space="preserve">Single sign-on to information assets
</t>
    </r>
    <r>
      <rPr>
        <sz val="10"/>
        <rFont val="Calibri"/>
        <family val="2"/>
        <scheme val="minor"/>
      </rPr>
      <t xml:space="preserve">
Users securely authenticate with multiple systems and applications by using just one set of credentials</t>
    </r>
  </si>
  <si>
    <r>
      <rPr>
        <b/>
        <sz val="10"/>
        <rFont val="Calibri"/>
        <family val="2"/>
        <scheme val="minor"/>
      </rPr>
      <t>Increased attack surfaces through multiple sets of credentials</t>
    </r>
    <r>
      <rPr>
        <sz val="10"/>
        <rFont val="Calibri"/>
        <family val="2"/>
        <scheme val="minor"/>
      </rPr>
      <t xml:space="preserve">
The Bank's attack surfaces are increased because users must use multiple sets of credentials to access the Bank's information assets. This may expose the Bank to adverse financial, operational and regulatory risk and issues. </t>
    </r>
  </si>
  <si>
    <r>
      <rPr>
        <b/>
        <sz val="10"/>
        <rFont val="Calibri"/>
        <family val="2"/>
        <scheme val="minor"/>
      </rPr>
      <t>Inadequate administration and management of backup tool, environment and jobs</t>
    </r>
    <r>
      <rPr>
        <sz val="10"/>
        <rFont val="Calibri"/>
        <family val="2"/>
        <scheme val="minor"/>
      </rPr>
      <t xml:space="preserve">
Business data may be lost and the Bank's IT assets cannot be recovered because the backup tool and the backup environment are not appropriately configured for optimal performance and security.  This may negatively affect the Bank's resiliency and impair the bank's capability to adequately recover from unexpected business disruptions.</t>
    </r>
  </si>
  <si>
    <r>
      <rPr>
        <b/>
        <sz val="10"/>
        <rFont val="Calibri"/>
        <family val="2"/>
        <scheme val="minor"/>
      </rPr>
      <t xml:space="preserve">Inadequate back up schedule and coverage 
</t>
    </r>
    <r>
      <rPr>
        <sz val="10"/>
        <rFont val="Calibri"/>
        <family val="2"/>
        <scheme val="minor"/>
      </rPr>
      <t xml:space="preserve">
Business data may be lost and the Bank's IT assets cannot be recovered because the back up jobs do not have the appropriate schedule and types to cover the Bank's servers and applications. This may negatively affect the Bank's resiliency and impair the bank's capability to adequately recover from unexpected business disruptions.</t>
    </r>
  </si>
  <si>
    <r>
      <rPr>
        <b/>
        <sz val="10"/>
        <rFont val="Calibri"/>
        <family val="2"/>
        <scheme val="minor"/>
      </rPr>
      <t xml:space="preserve">Inadequate off-site backup and test of backup
</t>
    </r>
    <r>
      <rPr>
        <sz val="10"/>
        <rFont val="Calibri"/>
        <family val="2"/>
        <scheme val="minor"/>
      </rPr>
      <t xml:space="preserve">
Business data may be lost and the Bank's IT assets cannot be recovered because the copy of the back up of the Bank's production system is not stored offsite and the backup is not tested frequently to verify the quality of the backup. This may negatively affect the Bank's resiliency and impair the bank's capability to adequately recover from unexpected business disruptions.</t>
    </r>
  </si>
  <si>
    <r>
      <rPr>
        <b/>
        <sz val="10"/>
        <rFont val="Calibri"/>
        <family val="2"/>
        <scheme val="minor"/>
      </rPr>
      <t>Inadequate monitoring of system resource and performance</t>
    </r>
    <r>
      <rPr>
        <sz val="10"/>
        <rFont val="Calibri"/>
        <family val="2"/>
        <scheme val="minor"/>
      </rPr>
      <t xml:space="preserve">
The production system may perform sub-optimally or degrade because it is not appropriately and adequately monitored.  This may cause unexpected business interruptions and expose the Bank to adverse financial, operational and regulatory risk and issues</t>
    </r>
  </si>
  <si>
    <r>
      <rPr>
        <b/>
        <sz val="10"/>
        <rFont val="Calibri"/>
        <family val="2"/>
        <scheme val="minor"/>
      </rPr>
      <t>Unreported key system metrics</t>
    </r>
    <r>
      <rPr>
        <sz val="10"/>
        <rFont val="Calibri"/>
        <family val="2"/>
        <scheme val="minor"/>
      </rPr>
      <t xml:space="preserve">
The production system may perform sub-optimally or degrade because the system monitoring metrics are not reported to and reviewed at the appropriate level of management.  This may cause unexpected business interruptions and expose the Bank to adverse financial, operational and regulatory risk and issues. </t>
    </r>
  </si>
  <si>
    <r>
      <rPr>
        <b/>
        <sz val="10"/>
        <rFont val="Calibri"/>
        <family val="2"/>
        <scheme val="minor"/>
      </rPr>
      <t>Inadequate administration and management of the overnight tool and environment</t>
    </r>
    <r>
      <rPr>
        <sz val="10"/>
        <rFont val="Calibri"/>
        <family val="2"/>
        <scheme val="minor"/>
      </rPr>
      <t xml:space="preserve">
The overnight process may generate incorrect results because the process is not adequately and appropriately supported by tools and processes.  This may expose the Bank to adverse financial, operational and regulatory risk and issues.</t>
    </r>
  </si>
  <si>
    <r>
      <rPr>
        <b/>
        <sz val="10"/>
        <rFont val="Calibri"/>
        <family val="2"/>
        <scheme val="minor"/>
      </rPr>
      <t>Inadequate overnight job monitoring and issue management</t>
    </r>
    <r>
      <rPr>
        <sz val="10"/>
        <rFont val="Calibri"/>
        <family val="2"/>
        <scheme val="minor"/>
      </rPr>
      <t xml:space="preserve">
The overnight process may generate incorrect results because the process is not adequately monitored and the issue not appropriately managed.  This may expose the Bank to adverse financial, operational and regulatory risk and issues.</t>
    </r>
  </si>
  <si>
    <r>
      <rPr>
        <b/>
        <sz val="10"/>
        <rFont val="Calibri"/>
        <family val="2"/>
        <scheme val="minor"/>
      </rPr>
      <t>Inadequate overnight job status report</t>
    </r>
    <r>
      <rPr>
        <sz val="10"/>
        <rFont val="Calibri"/>
        <family val="2"/>
        <scheme val="minor"/>
      </rPr>
      <t xml:space="preserve">
The overnight process may generate incorrect results because the overnight job status report is not generated and reviewed.  This may expose the Bank to adverse financial, operational and regulatory risk and issues.</t>
    </r>
  </si>
  <si>
    <r>
      <rPr>
        <b/>
        <sz val="10"/>
        <rFont val="Calibri"/>
        <family val="2"/>
        <scheme val="minor"/>
      </rPr>
      <t>Unsecured distribution of business application reports</t>
    </r>
    <r>
      <rPr>
        <sz val="10"/>
        <rFont val="Calibri"/>
        <family val="2"/>
        <scheme val="minor"/>
      </rPr>
      <t xml:space="preserve">
Information from business applications reports may be inaccurate or unsecured, because the distribution of business application reports is unsecured.  This may expose the Bank to adverse financial, operational and regulatory risks and issues. </t>
    </r>
  </si>
  <si>
    <r>
      <rPr>
        <b/>
        <sz val="10"/>
        <rFont val="Calibri"/>
        <family val="2"/>
        <scheme val="minor"/>
      </rPr>
      <t>Inadequate change management of business application reports</t>
    </r>
    <r>
      <rPr>
        <sz val="10"/>
        <rFont val="Calibri"/>
        <family val="2"/>
        <scheme val="minor"/>
      </rPr>
      <t xml:space="preserve">
Information from business applications reports may be inaccurate or unsecured, because the business application reports are not submitted to change management.  This may expose the Bank to adverse financial, operational and regulatory risks and issues. </t>
    </r>
  </si>
  <si>
    <r>
      <rPr>
        <b/>
        <sz val="10"/>
        <rFont val="Calibri"/>
        <family val="2"/>
        <scheme val="minor"/>
      </rPr>
      <t>Data Center Environmental Controls</t>
    </r>
    <r>
      <rPr>
        <sz val="10"/>
        <rFont val="Calibri"/>
        <family val="2"/>
        <scheme val="minor"/>
      </rPr>
      <t xml:space="preserve">
1. </t>
    </r>
    <r>
      <rPr>
        <b/>
        <sz val="10"/>
        <rFont val="Calibri"/>
        <family val="2"/>
        <scheme val="minor"/>
      </rPr>
      <t>Scarsdale</t>
    </r>
    <r>
      <rPr>
        <sz val="10"/>
        <rFont val="Calibri"/>
        <family val="2"/>
        <scheme val="minor"/>
      </rPr>
      <t xml:space="preserve"> - The Data in Scarsdale has environmental controls in place to protect the technology.  This includes the following devices:
- Camera outside the Data Center Door to monitor access -  Manual log in the Data Center to record non employees that enter - HVAC Air Conditioning System in place - Uninterruptable Power supply (UPS) in the event of an Power Spike or Failure - Battery Backup - Water Detection - Temperature Detection - Solar Winds report that send an alert for temperature changes within a range - Fire Detection - Fire Suppression
2. </t>
    </r>
    <r>
      <rPr>
        <b/>
        <sz val="10"/>
        <rFont val="Calibri"/>
        <family val="2"/>
        <scheme val="minor"/>
      </rPr>
      <t xml:space="preserve">Chanin </t>
    </r>
    <r>
      <rPr>
        <sz val="10"/>
        <rFont val="Calibri"/>
        <family val="2"/>
        <scheme val="minor"/>
      </rPr>
      <t>- The Data in Manhattan has environmental controls in place to protect the technology.  This includes the following devices:
- Camera outside the Data Center Door to monitor access -  Manual log is not in place - HVAC Air Conditioning System in place - Uninterruptable Power supply (UPS) in the event of an Power Spike or Failure - Battery Backup - Water Detection - Temperature Detection - Solar Winds report that send an alert for temperature changes within a range - Fire Detection - Fire Suppression - Hand Held</t>
    </r>
  </si>
  <si>
    <r>
      <rPr>
        <b/>
        <sz val="10"/>
        <color rgb="FF0070C0"/>
        <rFont val="Calibri"/>
        <family val="2"/>
        <scheme val="minor"/>
      </rPr>
      <t>Data Center Environmental Controls</t>
    </r>
    <r>
      <rPr>
        <sz val="10"/>
        <rFont val="Calibri"/>
        <family val="2"/>
        <scheme val="minor"/>
      </rPr>
      <t xml:space="preserve">
1. </t>
    </r>
    <r>
      <rPr>
        <b/>
        <sz val="10"/>
        <rFont val="Calibri"/>
        <family val="2"/>
        <scheme val="minor"/>
      </rPr>
      <t>Scarsdale</t>
    </r>
    <r>
      <rPr>
        <sz val="10"/>
        <rFont val="Calibri"/>
        <family val="2"/>
        <scheme val="minor"/>
      </rPr>
      <t xml:space="preserve"> - The Data in Scarsdale has environmental controls in place to protect the technology.  This includes the following devices:
- Camera outside the Data Center Door to monitor access -  Manual log in the Data Center to record non employees that enter - HVAC Air Conditioning System in place - Uninterruptable Power supply (UPS) in the event of an Power Spike or Failure - Battery Backup - Water Detection - Temperature Detection - Solar Winds report that send an alert for temperature changes within a range - Fire Detection - Fire Suppression
2. </t>
    </r>
    <r>
      <rPr>
        <b/>
        <sz val="10"/>
        <rFont val="Calibri"/>
        <family val="2"/>
        <scheme val="minor"/>
      </rPr>
      <t xml:space="preserve">Chanin </t>
    </r>
    <r>
      <rPr>
        <sz val="10"/>
        <rFont val="Calibri"/>
        <family val="2"/>
        <scheme val="minor"/>
      </rPr>
      <t>- The Data in Manhattan has environmental controls in place to protect the technology.  This includes the following devices:
- Camera outside the Data Center Door to monitor access -  Manual log is not in place - HVAC Air Conditioning System in place - Uninterruptable Power supply (UPS) in the event of an Power Spike or Failure - Battery Backup - Water Detection - Temperature Detection - Solar Winds report that send an alert for temperature changes within a range - Fire Detection - Fire Suppression - Hand Held</t>
    </r>
  </si>
  <si>
    <r>
      <rPr>
        <b/>
        <sz val="10"/>
        <color theme="1"/>
        <rFont val="Calibri"/>
        <family val="2"/>
        <scheme val="minor"/>
      </rPr>
      <t>Unrestricted access to information assets</t>
    </r>
    <r>
      <rPr>
        <sz val="10"/>
        <color theme="1"/>
        <rFont val="Calibri"/>
        <family val="2"/>
        <scheme val="minor"/>
      </rPr>
      <t xml:space="preserve">
Individuals or malicious parties may be able to perform functions and execute transactions that are inconsistent with their individuals job function, because user access to the information assets (network, systems, data, etc.) is not in accordance with their job functions.  This may expose the Bank to adverse financial, operational and regulatory risk and issues. </t>
    </r>
  </si>
  <si>
    <r>
      <rPr>
        <b/>
        <sz val="10"/>
        <color theme="1"/>
        <rFont val="Calibri"/>
        <family val="2"/>
        <scheme val="minor"/>
      </rPr>
      <t>Role Base permission for information assets</t>
    </r>
    <r>
      <rPr>
        <sz val="10"/>
        <color theme="1"/>
        <rFont val="Calibri"/>
        <family val="2"/>
        <scheme val="minor"/>
      </rPr>
      <t xml:space="preserve">
User access to the information assets (network, systems, data, etc.) is in accordance with their job functions.</t>
    </r>
  </si>
  <si>
    <r>
      <rPr>
        <b/>
        <sz val="10"/>
        <color rgb="FF0070C0"/>
        <rFont val="Calibri"/>
        <family val="2"/>
        <scheme val="minor"/>
      </rPr>
      <t>Monitoring of System Resource and Performance</t>
    </r>
    <r>
      <rPr>
        <sz val="10"/>
        <rFont val="Calibri"/>
        <family val="2"/>
        <scheme val="minor"/>
      </rPr>
      <t xml:space="preserve">
1. The Bank's network devices are monitored, using Solar Winds Orion Platform
2. The network devices are discovered mainly from the routers/switches seed IP address
3. Solar Winds is configured to poll using SNMP method to monitor: hardware health, routing (virtual routing, routing table, BCP/EIGRP neighbors), CPU/Memory, EnergyWise devices, Topology Layer 2/3, VLAN. 
4. The network team has a daily routine to check the following: status of backup, changes of network configuration, status of device/ interface/ application, status of VPN, status of phones on network, health check of telecom servers, real-time status of Cisco devices, using Cisco Real-Time Monitoring Tool (RTMT).  </t>
    </r>
  </si>
  <si>
    <t>Mandatory?</t>
  </si>
  <si>
    <t>Yes</t>
  </si>
  <si>
    <t>TBD</t>
  </si>
  <si>
    <t xml:space="preserve">Control Statement [A] Record Retention and Disposal Policy </t>
  </si>
  <si>
    <t>OPS Control ID
2022</t>
  </si>
  <si>
    <t>[A] Page 5-6, Chapter III, Section 3 "Key Components of Policy", "Record Retention":  all documents and information, regardless of medium, that are produced, created, or received during the ordinary course of business are Bank records subject to this Policy.
Examples of Bank records include:
• Databases;
• Electronic Files;
• E-mail and other electronic messages;
• Papers, photographs, drawings;
• Microfilm/Microfiche;
• Recordings;
• Optical and hard discs CDs DVDs; and
• Computer tapes and cartridges [to the extent applicable].</t>
  </si>
  <si>
    <t>IT-OPR-C18 "Record Retention"</t>
  </si>
  <si>
    <t>[A] Page 6, Chapter III, Section 3 "Key Components of Policy", "Record Retention", "Retention Period": Various laws and regulations require the Bank to retain records for a specified period of time. The Bank, at its discretion, may retain Bank records beyond a specified retention period based on specified business need (i.e., Board minutes). In addition, from time to time, the Bank may be involved in litigation or a government investigation that requires the retention of records for a longer than normal
period of time. In those instances, Bank records cannot be disposed of until advised by the General Counsel, as discussed in the Legal Holds section below.</t>
  </si>
  <si>
    <t>[A] Page 6, Chapter III, Section 3 "Key Components of Policy", "Record Retention", "Retention Period": Each department manager [or their designee] will identify Bank records for their department and will work with the Policy Owner or their designee to determine the applicable retention period, should such record not appear in the record retention schedule in Appendix A. Each department manager [or their designee] must retain Bank records in accordance with the applicable retention schedule listed in
Appendix A. To help ensure compliance with this Policy, the Policy and Procedures Governance Policy mandates that procedures include applicable record retention requirements.</t>
  </si>
  <si>
    <t>[A] Page 6, Chapter III, Section 3 "Key Components of Policy", "Record Retention", "Electronic Storage": Where feasible, and pursuant to applicable federal and state laws, rules and regulations, and Bank policy, the Bank encourages Bank personnel to electronically store hardcopy of Bank records by scanning and saving on an approved network drive or cloud location. The original hard copy version may be retained in conjunction with and for the same duration as the electronic copy only if the department
manager determines that the paper document is critical or if the electronic copy may be subject to authenticity challenges.
Electronic copies must:
• Not exist exclusively in email format (i.e., also be stored in an approved network drive or cloud location);
• Be retained in a form that accurately reflects the information set forth in the record (e.g., spreadsheet data with formulas should be maintained in spreadsheet rather than PDF format);
• Be accessible to all persons who are entitled to access the information set forth in the electronic record for the period of time required set forth in this Policy; and
• Be in a form that is capable of being accurately reproduced for later reference, whether by transmission, printing, or otherwise.</t>
  </si>
  <si>
    <t>(Business control) Not Applicable</t>
  </si>
  <si>
    <t>[A] Page 6, Chapter III, Section 3 "Key Components of Policy", "Record Retention", "Electronic Storage":  Routine backup of the Bank network is outlined in AFH’s Business Continuity Plan and Information Security Policy.</t>
  </si>
  <si>
    <t>IT-OPR-C11 "Backup Schedule and Coverage"</t>
  </si>
  <si>
    <t>[A] Page 7, Chapter III, Section 3 "Key Components of Policy", "Record Retention", "Retention schedule": The Bank’s record retention schedule is listed in Appendix A. The record retention schedule lists Bank records by record type, retention period, and record location. This record retention schedule is periodically reviewed and updated as needed. All Bank personnel, and third party providers, as applicable, shall retain Bank records in accordance with the record retention schedule in Appendix A, to the extent applicable.</t>
  </si>
  <si>
    <t>[A] Page 7, Chapter III, Section 3 "Key Components of Policy", "Record Retention", "Storage Location and Archiving": Department managers are responsible for ensuring that all Bank records owned by those department managers are stored in accordance with this Policy and the Bank’s Information Security Policy.</t>
  </si>
  <si>
    <t>[A] Page 7, Chapter III, Section 3 "Key Components of Policy", "Third Party Providers": Third-party providers, including vendors or contractors, that create or have access to any Bank records must be contractually obligated to adhere to this Policy’s requirements, to the extent applicable. The Bank may delegate record retention requirements to a third-party provider so long as the latter is contractually obligated to adhere to this Policy’s requirements, to the extent applicable.</t>
  </si>
  <si>
    <t>[A] Page 7, Chapter III, Section 3 "Key Components of Policy", "Legal Holds": The Bank, from time to time, may be involved in actual or threatened litigation, government investigations, or other legal or administrative proceedings that require documents to be retained. Under such circumstances, whenever the Bank is notified of such litigation or a government investigation, the General Counsel or her/his designee, may issue a notice, also known as a “Legal Hold,” that describes the relevant Bank records and directs recipients of the Legal Hold to suspend the disposal of such Bank records until further notice. Bank records that are subject to the Legal Hold may not be disposed of until the General Counsel or her/his designee rescinds the Legal Hold. See the Bank’s Legal Hold Policy, for additional information and requirements. All employees and relevant third parties are required to comply with the Legal Hold unless or until directed to do otherwise by the General Counsel or her/his designee.</t>
  </si>
  <si>
    <t>[A] Page 7, Chapter III, Section 3 "Key Components of Policy", "Disposal Methods": Except for Bank records subject to a Legal Hold, all Bank records beyond the retention schedule in Appendix A must be securely erased, destroyed, or disposed of in accordance with the Bank’s Information Security Policy. Bank records that contain nonpublic personal information as defined by the Gramm-Leach-Bliley Act and consumer report information as defined by the Fair Credit Reporting Act will be safely and securely disposed of in accordance with the FDIC’s Appendix B to Part 364—Interagency Guidelines Establishing Information Security Standards. Disposal of Bank records that contain nonpublic information as defined by New York State regulation are discussed below.</t>
  </si>
  <si>
    <t>[A] Page 7-8, Chapter III, Section 3 "Key Components of Policy", "Disposal Requirements – NYSDFS Part 500 Certification"
The New York State Department of Financial Services requires financial services companies, such as the Bank, to include policies and procedures in their cybersecurity program for the secure disposal of data as part of 23 NYCRR 500, the Cybersecurity Requirements for Financial Services Companies. Specifically, Section 500.13 of the Regulation (Limitations on Data Retention) requires the Bank to have policies and procedures for the secure disposal on a periodic basis of any electronic “nonpublic information.” See the Bank’s Information Security Data Classification Policy for definition(s), and further information, around nonpublic information. In addition, the Regulation requires an annual certification of compliance unless an exemption applies. In accordance with this obligation, the Bank shall create and maintain procedure(s) that address the manner in which the Bank shall ensure the secure disposal of electronic nonpublic information.</t>
  </si>
  <si>
    <t>IT-OPR-C19 "Record Disposal"</t>
  </si>
  <si>
    <t>New in 2022</t>
  </si>
  <si>
    <t>IT-OPR-11</t>
  </si>
  <si>
    <t>IT-OPR-P12</t>
  </si>
  <si>
    <r>
      <rPr>
        <b/>
        <sz val="10"/>
        <rFont val="Calibri"/>
        <family val="2"/>
        <scheme val="minor"/>
      </rPr>
      <t>Adequate record retention</t>
    </r>
    <r>
      <rPr>
        <sz val="10"/>
        <rFont val="Calibri"/>
        <family val="2"/>
        <scheme val="minor"/>
      </rPr>
      <t xml:space="preserve">
Electronic record are retained according the Bank's policy on record retention and disposal</t>
    </r>
  </si>
  <si>
    <r>
      <rPr>
        <b/>
        <sz val="10"/>
        <rFont val="Calibri"/>
        <family val="2"/>
        <scheme val="minor"/>
      </rPr>
      <t xml:space="preserve">Adequate record disposal
</t>
    </r>
    <r>
      <rPr>
        <sz val="10"/>
        <rFont val="Calibri"/>
        <family val="2"/>
        <scheme val="minor"/>
      </rPr>
      <t xml:space="preserve">
Electronic record are disposed according the Bank's policy on record retention and disposal</t>
    </r>
  </si>
  <si>
    <r>
      <t xml:space="preserve">Inadequate record retention
</t>
    </r>
    <r>
      <rPr>
        <sz val="10"/>
        <rFont val="Calibri"/>
        <family val="2"/>
        <scheme val="minor"/>
      </rPr>
      <t xml:space="preserve">
The Bank may fail to satisfy the record retention requirements under applicable laws, rules and regulations, or as applicable, association or industry standards/requirements because the electronic record are not retained according to the Bank's policy on record retention and disposal. This may result in broad and negative impact to the Bank.</t>
    </r>
  </si>
  <si>
    <r>
      <rPr>
        <b/>
        <sz val="10"/>
        <rFont val="Calibri"/>
        <family val="2"/>
        <scheme val="minor"/>
      </rPr>
      <t>Inadequate record disposal</t>
    </r>
    <r>
      <rPr>
        <sz val="10"/>
        <rFont val="Calibri"/>
        <family val="2"/>
        <scheme val="minor"/>
      </rPr>
      <t xml:space="preserve">
The Bank may fail to satisfy the record disposal requirements under applicable laws, rules and regulations, or as applicable, association or industry standards/requirements because the electronic record are not disposed according to the Bank's policy on record retention and disposal. This may result in broad and negative impact to the Bank.</t>
    </r>
  </si>
  <si>
    <t>IT-OPR-R20</t>
  </si>
  <si>
    <t>IT-OPR-R21</t>
  </si>
  <si>
    <t>IT-OPR-C20</t>
  </si>
  <si>
    <t>IT-OPR-C21</t>
  </si>
  <si>
    <r>
      <rPr>
        <b/>
        <sz val="10"/>
        <rFont val="Calibri"/>
        <family val="2"/>
        <scheme val="minor"/>
      </rPr>
      <t>Record retention</t>
    </r>
    <r>
      <rPr>
        <sz val="10"/>
        <rFont val="Calibri"/>
        <family val="2"/>
        <scheme val="minor"/>
      </rPr>
      <t xml:space="preserve">
The record retention schedule for electronic data in "Record Retention and Disposal Policy", Appendix A is enforced. 
The inventory of the retained records is maintained.
The retained records are regularly reviewed for safe and secured preservation</t>
    </r>
  </si>
  <si>
    <r>
      <rPr>
        <b/>
        <sz val="10"/>
        <rFont val="Calibri"/>
        <family val="2"/>
        <scheme val="minor"/>
      </rPr>
      <t>Record redisposal</t>
    </r>
    <r>
      <rPr>
        <sz val="10"/>
        <rFont val="Calibri"/>
        <family val="2"/>
        <scheme val="minor"/>
      </rPr>
      <t xml:space="preserve">
The record disposal schedule for electronic data in "Record Retention and Disposal Policy", Appendix A is enforced. 
The retained records are regularly reviewed for timely, safely and securely disposal.
Media containing confidential information is disposed of securely, e.g. by incineration or shredding, or erasure of data
Disposal of sensitive items is logged in order to maintain an audit trail.</t>
    </r>
  </si>
  <si>
    <t>CTRL-0000001946</t>
  </si>
  <si>
    <t>CTRL-0000001958</t>
  </si>
  <si>
    <t>CTRL-0000001980</t>
  </si>
  <si>
    <t>CTRL-0000001942</t>
  </si>
  <si>
    <r>
      <rPr>
        <b/>
        <sz val="10"/>
        <rFont val="Calibri"/>
        <family val="2"/>
        <scheme val="minor"/>
      </rPr>
      <t>Independent Review of Physical Access</t>
    </r>
    <r>
      <rPr>
        <sz val="10"/>
        <rFont val="Calibri"/>
        <family val="2"/>
        <scheme val="minor"/>
      </rPr>
      <t xml:space="preserve">
Physical Access to the Data Center is independently reviewed by the IT RCSA team.</t>
    </r>
  </si>
  <si>
    <r>
      <rPr>
        <b/>
        <sz val="10"/>
        <rFont val="Calibri"/>
        <family val="2"/>
        <scheme val="minor"/>
      </rPr>
      <t>Data Center and Computer Room Environmental Controls</t>
    </r>
    <r>
      <rPr>
        <sz val="10"/>
        <rFont val="Calibri"/>
        <family val="2"/>
        <scheme val="minor"/>
      </rPr>
      <t xml:space="preserve">
The Scarsdale and Chanin Data Center are adequately protected against the risk of potential physical and environmental threats, e.g. theft, fire, explosives, smoke, water (or water supply failure), dust, vibration, chemical effects, electrical supply interference, communications interference, electromagnetic radiation and vandalism.</t>
    </r>
  </si>
  <si>
    <t>CTRL-0000001956</t>
  </si>
  <si>
    <t>CTRL-0000001969</t>
  </si>
  <si>
    <t>CTRL-0000001884</t>
  </si>
  <si>
    <t>CTRL-0000001885</t>
  </si>
  <si>
    <t>CTRL-0000001886</t>
  </si>
  <si>
    <t>CTRL-0000001889</t>
  </si>
  <si>
    <t>CTRL-0000001799</t>
  </si>
  <si>
    <t>CTRL-0000001962</t>
  </si>
  <si>
    <t>CTRL-0000001959</t>
  </si>
  <si>
    <t>CTRL-0000001979</t>
  </si>
  <si>
    <t>CTRL-0000001944</t>
  </si>
  <si>
    <t>CTRL-0000001967</t>
  </si>
  <si>
    <t>CTRL-0000001948</t>
  </si>
  <si>
    <t>CTRL-0000001927</t>
  </si>
  <si>
    <t>CTRL-0000001963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</si>
</sst>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6" x14ac:knownFonts="1">
    <font>
      <sz val="11"/>
      <color theme="1"/>
      <name val="Calibri"/>
      <family val="2"/>
      <scheme val="minor"/>
    </font>
    <font>
      <b/>
      <sz val="11"/>
      <color theme="1"/>
      <name val="Calibri"/>
      <family val="2"/>
      <scheme val="minor"/>
    </font>
    <font>
      <sz val="10"/>
      <color theme="1"/>
      <name val="Calibri"/>
      <family val="2"/>
      <scheme val="minor"/>
    </font>
    <font>
      <b/>
      <sz val="10"/>
      <color theme="4" tint="-0.249977111117893"/>
      <name val="Calibri"/>
      <family val="2"/>
      <scheme val="minor"/>
    </font>
    <font>
      <b/>
      <sz val="10"/>
      <name val="Calibri"/>
      <family val="2"/>
      <scheme val="minor"/>
    </font>
    <font>
      <i/>
      <sz val="10"/>
      <color theme="1"/>
      <name val="Calibri"/>
      <family val="2"/>
      <scheme val="minor"/>
    </font>
    <font>
      <b/>
      <sz val="11"/>
      <color theme="4" tint="-0.249977111117893"/>
      <name val="Calibri"/>
      <family val="2"/>
      <scheme val="minor"/>
    </font>
    <font>
      <sz val="8"/>
      <color rgb="FF000000"/>
      <name val="Calibri"/>
      <family val="2"/>
      <scheme val="minor"/>
    </font>
    <font>
      <b/>
      <sz val="8"/>
      <color rgb="FF000000"/>
      <name val="Calibri"/>
      <family val="2"/>
      <scheme val="minor"/>
    </font>
    <font>
      <b/>
      <sz val="10"/>
      <color theme="4"/>
      <name val="Calibri"/>
      <family val="2"/>
      <scheme val="minor"/>
    </font>
    <font>
      <sz val="10"/>
      <name val="Times New Roman"/>
      <family val="1"/>
    </font>
    <font>
      <b/>
      <sz val="11"/>
      <color rgb="FFFFFFFF"/>
      <name val="Calibri"/>
      <family val="2"/>
    </font>
    <font>
      <sz val="11"/>
      <color rgb="FF000000"/>
      <name val="Calibri"/>
      <family val="2"/>
    </font>
    <font>
      <b/>
      <sz val="10"/>
      <color theme="1"/>
      <name val="Calibri"/>
      <family val="2"/>
      <scheme val="minor"/>
    </font>
    <font>
      <b/>
      <sz val="11"/>
      <color rgb="FF000000"/>
      <name val="Calibri"/>
      <family val="2"/>
    </font>
    <font>
      <sz val="11"/>
      <color theme="1"/>
      <name val="Calibri"/>
      <family val="2"/>
    </font>
    <font>
      <sz val="10"/>
      <color rgb="FFFF0000"/>
      <name val="Calibri"/>
      <family val="2"/>
      <scheme val="minor"/>
    </font>
    <font>
      <sz val="10"/>
      <name val="Calibri"/>
      <family val="2"/>
      <scheme val="minor"/>
    </font>
    <font>
      <sz val="10"/>
      <color theme="1"/>
      <name val="Calibri"/>
      <family val="2"/>
    </font>
    <font>
      <sz val="9"/>
      <color theme="1"/>
      <name val="Calibri"/>
      <family val="2"/>
    </font>
    <font>
      <b/>
      <sz val="10"/>
      <color rgb="FFFF0000"/>
      <name val="Calibri"/>
      <family val="2"/>
      <scheme val="minor"/>
    </font>
    <font>
      <sz val="11"/>
      <color theme="1"/>
      <name val="Calibri"/>
      <family val="2"/>
      <scheme val="minor"/>
    </font>
    <font>
      <b/>
      <sz val="11"/>
      <color theme="0"/>
      <name val="Calibri"/>
      <family val="2"/>
      <scheme val="minor"/>
    </font>
    <font>
      <i/>
      <sz val="10"/>
      <name val="Calibri"/>
      <family val="2"/>
      <scheme val="minor"/>
    </font>
    <font>
      <b/>
      <sz val="11"/>
      <color rgb="FFFF0000"/>
      <name val="Calibri"/>
      <family val="2"/>
      <scheme val="minor"/>
    </font>
    <font>
      <i/>
      <sz val="11"/>
      <color theme="1"/>
      <name val="Calibri"/>
      <family val="2"/>
      <scheme val="minor"/>
    </font>
    <font>
      <b/>
      <sz val="8"/>
      <color theme="0"/>
      <name val="Calibri"/>
      <family val="2"/>
      <scheme val="minor"/>
    </font>
    <font>
      <sz val="8"/>
      <color theme="1"/>
      <name val="Calibri"/>
      <family val="2"/>
      <scheme val="minor"/>
    </font>
    <font>
      <sz val="8"/>
      <color rgb="FFFF0000"/>
      <name val="Calibri"/>
      <family val="2"/>
      <scheme val="minor"/>
    </font>
    <font>
      <b/>
      <sz val="8"/>
      <color rgb="FFFF0000"/>
      <name val="Calibri"/>
      <family val="2"/>
      <scheme val="minor"/>
    </font>
    <font>
      <sz val="10"/>
      <color rgb="FF000000"/>
      <name val="Calibri"/>
      <family val="2"/>
    </font>
    <font>
      <sz val="18"/>
      <name val="Arial"/>
      <family val="2"/>
    </font>
    <font>
      <sz val="9"/>
      <color rgb="FF000000"/>
      <name val="Calibri"/>
      <family val="2"/>
    </font>
    <font>
      <b/>
      <sz val="10"/>
      <color rgb="FF0070C0"/>
      <name val="Calibri"/>
      <family val="2"/>
      <scheme val="minor"/>
    </font>
    <font>
      <b/>
      <sz val="11"/>
      <color rgb="FF0070C0"/>
      <name val="Calibri"/>
      <family val="2"/>
      <scheme val="minor"/>
    </font>
    <font>
      <b/>
      <i/>
      <sz val="10"/>
      <color theme="4" tint="0.39997558519241921"/>
      <name val="Calibri"/>
      <family val="2"/>
      <scheme val="minor"/>
    </font>
  </fonts>
  <fills count="30">
    <fill>
      <patternFill patternType="none"/>
    </fill>
    <fill>
      <patternFill patternType="gray125"/>
    </fill>
    <fill>
      <patternFill patternType="solid">
        <fgColor theme="7" tint="0.79998168889431442"/>
        <bgColor indexed="64"/>
      </patternFill>
    </fill>
    <fill>
      <patternFill patternType="solid">
        <fgColor rgb="FFD9D9D9"/>
        <bgColor indexed="64"/>
      </patternFill>
    </fill>
    <fill>
      <patternFill patternType="solid">
        <fgColor rgb="FFE2EFDA"/>
        <bgColor indexed="64"/>
      </patternFill>
    </fill>
    <fill>
      <patternFill patternType="solid">
        <fgColor rgb="FFFFFFFF"/>
        <bgColor indexed="64"/>
      </patternFill>
    </fill>
    <fill>
      <patternFill patternType="solid">
        <fgColor rgb="FFFCE4D6"/>
        <bgColor indexed="64"/>
      </patternFill>
    </fill>
    <fill>
      <patternFill patternType="solid">
        <fgColor rgb="FFDDEBF7"/>
        <bgColor indexed="64"/>
      </patternFill>
    </fill>
    <fill>
      <patternFill patternType="solid">
        <fgColor rgb="FFD2DEEF"/>
        <bgColor indexed="64"/>
      </patternFill>
    </fill>
    <fill>
      <patternFill patternType="solid">
        <fgColor rgb="FFEAEFF7"/>
        <bgColor indexed="64"/>
      </patternFill>
    </fill>
    <fill>
      <patternFill patternType="solid">
        <fgColor theme="4" tint="0.59999389629810485"/>
        <bgColor indexed="64"/>
      </patternFill>
    </fill>
    <fill>
      <patternFill patternType="solid">
        <fgColor rgb="FFE7E6E6"/>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2" tint="-0.499984740745262"/>
        <bgColor indexed="64"/>
      </patternFill>
    </fill>
    <fill>
      <patternFill patternType="solid">
        <fgColor rgb="FFFFF2CC"/>
        <bgColor rgb="FF000000"/>
      </patternFill>
    </fill>
    <fill>
      <patternFill patternType="solid">
        <fgColor theme="7" tint="0.39997558519241921"/>
        <bgColor indexed="64"/>
      </patternFill>
    </fill>
    <fill>
      <patternFill patternType="solid">
        <fgColor rgb="FFBDD7EE"/>
        <bgColor indexed="64"/>
      </patternFill>
    </fill>
    <fill>
      <patternFill patternType="solid">
        <fgColor rgb="FF70AD47"/>
        <bgColor indexed="64"/>
      </patternFill>
    </fill>
    <fill>
      <patternFill patternType="solid">
        <fgColor rgb="FFFFC000"/>
        <bgColor indexed="64"/>
      </patternFill>
    </fill>
    <fill>
      <patternFill patternType="solid">
        <fgColor rgb="FFFF5050"/>
        <bgColor indexed="64"/>
      </patternFill>
    </fill>
    <fill>
      <patternFill patternType="solid">
        <fgColor rgb="FFFF0000"/>
        <bgColor indexed="64"/>
      </patternFill>
    </fill>
    <fill>
      <patternFill patternType="solid">
        <fgColor theme="5" tint="0.79998168889431442"/>
        <bgColor indexed="64"/>
      </patternFill>
    </fill>
    <fill>
      <patternFill patternType="solid">
        <fgColor rgb="FF92D050"/>
        <bgColor indexed="64"/>
      </patternFill>
    </fill>
    <fill>
      <patternFill patternType="solid">
        <fgColor theme="0"/>
        <bgColor indexed="64"/>
      </patternFill>
    </fill>
    <fill>
      <patternFill patternType="solid">
        <fgColor theme="4" tint="-0.249977111117893"/>
        <bgColor indexed="64"/>
      </patternFill>
    </fill>
  </fills>
  <borders count="10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style="medium">
        <color rgb="FFBFBFBF"/>
      </left>
      <right/>
      <top style="medium">
        <color rgb="FFBFBFBF"/>
      </top>
      <bottom style="medium">
        <color rgb="FFBFBFBF"/>
      </bottom>
      <diagonal/>
    </border>
    <border>
      <left style="medium">
        <color rgb="FFBFBFBF"/>
      </left>
      <right/>
      <top style="medium">
        <color rgb="FFBFBFBF"/>
      </top>
      <bottom/>
      <diagonal/>
    </border>
    <border>
      <left style="medium">
        <color rgb="FFBFBFBF"/>
      </left>
      <right/>
      <top/>
      <bottom style="medium">
        <color rgb="FFBFBFBF"/>
      </bottom>
      <diagonal/>
    </border>
    <border>
      <left/>
      <right style="medium">
        <color rgb="FFBFBFBF"/>
      </right>
      <top style="medium">
        <color rgb="FFBFBFBF"/>
      </top>
      <bottom style="medium">
        <color rgb="FFBFBFBF"/>
      </bottom>
      <diagonal/>
    </border>
    <border>
      <left/>
      <right style="medium">
        <color rgb="FFBFBFBF"/>
      </right>
      <top/>
      <bottom/>
      <diagonal/>
    </border>
    <border>
      <left/>
      <right/>
      <top style="medium">
        <color rgb="FFBFBFBF"/>
      </top>
      <bottom style="medium">
        <color rgb="FFBFBFBF"/>
      </bottom>
      <diagonal/>
    </border>
    <border>
      <left style="medium">
        <color rgb="FFBFBFBF"/>
      </left>
      <right style="medium">
        <color rgb="FFBFBFBF"/>
      </right>
      <top/>
      <bottom style="medium">
        <color rgb="FFBFBFBF"/>
      </bottom>
      <diagonal/>
    </border>
    <border>
      <left/>
      <right/>
      <top/>
      <bottom style="medium">
        <color rgb="FFBFBFBF"/>
      </bottom>
      <diagonal/>
    </border>
    <border>
      <left/>
      <right style="medium">
        <color rgb="FFBFBFBF"/>
      </right>
      <top/>
      <bottom style="medium">
        <color rgb="FFBFBFBF"/>
      </bottom>
      <diagonal/>
    </border>
    <border>
      <left style="medium">
        <color rgb="FFBFBFBF"/>
      </left>
      <right/>
      <top/>
      <bottom/>
      <diagonal/>
    </border>
    <border>
      <left style="medium">
        <color rgb="FFBFBFBF"/>
      </left>
      <right style="medium">
        <color rgb="FFBFBFBF"/>
      </right>
      <top/>
      <bottom/>
      <diagonal/>
    </border>
    <border>
      <left style="medium">
        <color rgb="FFBFBFBF"/>
      </left>
      <right style="medium">
        <color rgb="FFBFBFBF"/>
      </right>
      <top/>
      <bottom style="medium">
        <color rgb="FFA6A6A6"/>
      </bottom>
      <diagonal/>
    </border>
    <border>
      <left/>
      <right style="medium">
        <color rgb="FFBFBFBF"/>
      </right>
      <top/>
      <bottom style="medium">
        <color rgb="FFA6A6A6"/>
      </bottom>
      <diagonal/>
    </border>
    <border>
      <left/>
      <right/>
      <top/>
      <bottom style="medium">
        <color rgb="FFA6A6A6"/>
      </bottom>
      <diagonal/>
    </border>
    <border>
      <left style="medium">
        <color rgb="FFBFBFBF"/>
      </left>
      <right style="medium">
        <color rgb="FFBFBFBF"/>
      </right>
      <top style="medium">
        <color rgb="FFBFBFBF"/>
      </top>
      <bottom/>
      <diagonal/>
    </border>
    <border>
      <left/>
      <right style="medium">
        <color rgb="FFBFBFBF"/>
      </right>
      <top style="medium">
        <color rgb="FFBFBFBF"/>
      </top>
      <bottom/>
      <diagonal/>
    </border>
    <border>
      <left/>
      <right/>
      <top style="medium">
        <color rgb="FFA6A6A6"/>
      </top>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right/>
      <top style="medium">
        <color indexed="64"/>
      </top>
      <bottom/>
      <diagonal/>
    </border>
    <border>
      <left/>
      <right/>
      <top/>
      <bottom style="medium">
        <color indexed="64"/>
      </bottom>
      <diagonal/>
    </border>
    <border>
      <left style="thick">
        <color rgb="FFFFFFFF"/>
      </left>
      <right style="medium">
        <color rgb="FFFFFFFF"/>
      </right>
      <top style="thick">
        <color rgb="FFFFFFFF"/>
      </top>
      <bottom style="medium">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right/>
      <top/>
      <bottom style="thick">
        <color rgb="FFFFFFFF"/>
      </bottom>
      <diagonal/>
    </border>
    <border>
      <left style="medium">
        <color rgb="FFFFFFFF"/>
      </left>
      <right style="medium">
        <color rgb="FFFFFFFF"/>
      </right>
      <top style="medium">
        <color rgb="FFFFFFFF"/>
      </top>
      <bottom style="thin">
        <color indexed="64"/>
      </bottom>
      <diagonal/>
    </border>
    <border>
      <left style="thin">
        <color indexed="64"/>
      </left>
      <right/>
      <top style="thin">
        <color indexed="64"/>
      </top>
      <bottom/>
      <diagonal/>
    </border>
    <border>
      <left/>
      <right/>
      <top style="thin">
        <color indexed="64"/>
      </top>
      <bottom/>
      <diagonal/>
    </border>
    <border>
      <left style="medium">
        <color rgb="FFFFFFFF"/>
      </left>
      <right/>
      <top style="thin">
        <color indexed="64"/>
      </top>
      <bottom style="thick">
        <color rgb="FFFFFFFF"/>
      </bottom>
      <diagonal/>
    </border>
    <border>
      <left/>
      <right/>
      <top style="thin">
        <color indexed="64"/>
      </top>
      <bottom style="thick">
        <color rgb="FFFFFFFF"/>
      </bottom>
      <diagonal/>
    </border>
    <border>
      <left/>
      <right style="thin">
        <color indexed="64"/>
      </right>
      <top style="thin">
        <color indexed="64"/>
      </top>
      <bottom style="thick">
        <color rgb="FFFFFFFF"/>
      </bottom>
      <diagonal/>
    </border>
    <border>
      <left style="thin">
        <color indexed="64"/>
      </left>
      <right/>
      <top/>
      <bottom style="thick">
        <color rgb="FFFFFFFF"/>
      </bottom>
      <diagonal/>
    </border>
    <border>
      <left style="medium">
        <color rgb="FFFFFFFF"/>
      </left>
      <right style="thin">
        <color indexed="64"/>
      </right>
      <top style="thick">
        <color rgb="FFFFFFFF"/>
      </top>
      <bottom style="medium">
        <color rgb="FFFFFFFF"/>
      </bottom>
      <diagonal/>
    </border>
    <border>
      <left style="thin">
        <color indexed="64"/>
      </left>
      <right style="medium">
        <color rgb="FFFFFFFF"/>
      </right>
      <top style="thick">
        <color rgb="FFFFFFFF"/>
      </top>
      <bottom/>
      <diagonal/>
    </border>
    <border>
      <left style="medium">
        <color rgb="FFFFFFFF"/>
      </left>
      <right style="thin">
        <color indexed="64"/>
      </right>
      <top style="medium">
        <color rgb="FFFFFFFF"/>
      </top>
      <bottom style="medium">
        <color rgb="FFFFFFFF"/>
      </bottom>
      <diagonal/>
    </border>
    <border>
      <left style="thin">
        <color indexed="64"/>
      </left>
      <right style="medium">
        <color rgb="FFFFFFFF"/>
      </right>
      <top/>
      <bottom/>
      <diagonal/>
    </border>
    <border>
      <left style="thin">
        <color indexed="64"/>
      </left>
      <right style="medium">
        <color rgb="FFFFFFFF"/>
      </right>
      <top/>
      <bottom style="thin">
        <color indexed="64"/>
      </bottom>
      <diagonal/>
    </border>
    <border>
      <left style="medium">
        <color rgb="FFFFFFFF"/>
      </left>
      <right style="thin">
        <color indexed="64"/>
      </right>
      <top style="medium">
        <color rgb="FFFFFFFF"/>
      </top>
      <bottom style="thin">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medium">
        <color indexed="64"/>
      </left>
      <right style="thin">
        <color indexed="64"/>
      </right>
      <top/>
      <bottom/>
      <diagonal/>
    </border>
    <border>
      <left/>
      <right/>
      <top style="medium">
        <color indexed="64"/>
      </top>
      <bottom style="medium">
        <color indexed="64"/>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thin">
        <color indexed="64"/>
      </right>
      <top style="medium">
        <color indexed="64"/>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top/>
      <bottom style="thin">
        <color rgb="FF000000"/>
      </bottom>
      <diagonal/>
    </border>
    <border>
      <left/>
      <right style="medium">
        <color rgb="FF000000"/>
      </right>
      <top/>
      <bottom/>
      <diagonal/>
    </border>
    <border>
      <left style="medium">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bottom/>
      <diagonal/>
    </border>
    <border>
      <left/>
      <right/>
      <top style="thin">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indexed="64"/>
      </left>
      <right/>
      <top style="medium">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4">
    <xf numFmtId="0" fontId="0" fillId="0" borderId="0"/>
    <xf numFmtId="0" fontId="10" fillId="0" borderId="0"/>
    <xf numFmtId="0" fontId="21" fillId="0" borderId="0"/>
    <xf numFmtId="0" fontId="21" fillId="0" borderId="0"/>
  </cellStyleXfs>
  <cellXfs count="631">
    <xf numFmtId="0" fontId="0" fillId="0" borderId="0" xfId="0"/>
    <xf numFmtId="0" fontId="1" fillId="0" borderId="0" xfId="0" applyFont="1"/>
    <xf numFmtId="0" fontId="0" fillId="0" borderId="0" xfId="0" applyAlignment="1">
      <alignment vertical="top" wrapText="1"/>
    </xf>
    <xf numFmtId="0" fontId="2" fillId="0" borderId="1" xfId="0" applyFont="1" applyBorder="1" applyAlignment="1">
      <alignment vertical="top" wrapText="1"/>
    </xf>
    <xf numFmtId="0" fontId="2" fillId="0" borderId="0" xfId="0" applyFont="1" applyAlignment="1">
      <alignment vertical="top" wrapText="1"/>
    </xf>
    <xf numFmtId="0" fontId="3" fillId="0" borderId="1" xfId="0" applyFont="1" applyFill="1" applyBorder="1" applyAlignment="1">
      <alignment vertical="top" wrapText="1"/>
    </xf>
    <xf numFmtId="0" fontId="3" fillId="0" borderId="0" xfId="0" applyFont="1" applyFill="1" applyAlignment="1">
      <alignment vertical="top" wrapText="1"/>
    </xf>
    <xf numFmtId="0" fontId="2" fillId="2" borderId="1" xfId="0" applyFont="1" applyFill="1" applyBorder="1" applyAlignment="1">
      <alignment vertical="top" wrapText="1"/>
    </xf>
    <xf numFmtId="0" fontId="3" fillId="0" borderId="2" xfId="0" applyFont="1" applyFill="1" applyBorder="1" applyAlignment="1">
      <alignment vertical="top" wrapText="1"/>
    </xf>
    <xf numFmtId="0" fontId="3" fillId="0" borderId="9" xfId="0" applyFont="1" applyFill="1" applyBorder="1" applyAlignment="1">
      <alignment vertical="top" wrapText="1"/>
    </xf>
    <xf numFmtId="0" fontId="2" fillId="0" borderId="0" xfId="0" applyFont="1" applyAlignment="1">
      <alignment vertical="top"/>
    </xf>
    <xf numFmtId="0" fontId="2" fillId="0" borderId="7" xfId="0" applyFont="1" applyBorder="1" applyAlignment="1">
      <alignment vertical="top"/>
    </xf>
    <xf numFmtId="0" fontId="2" fillId="0" borderId="3" xfId="0" applyFont="1" applyBorder="1" applyAlignment="1">
      <alignment vertical="top"/>
    </xf>
    <xf numFmtId="0" fontId="2" fillId="0" borderId="3" xfId="0" applyFont="1" applyBorder="1" applyAlignment="1">
      <alignment vertical="top" wrapText="1"/>
    </xf>
    <xf numFmtId="0" fontId="2" fillId="0" borderId="4" xfId="0" applyFont="1" applyBorder="1" applyAlignment="1">
      <alignment vertical="top"/>
    </xf>
    <xf numFmtId="0" fontId="2" fillId="0" borderId="8" xfId="0" applyFont="1" applyBorder="1" applyAlignment="1">
      <alignment vertical="top"/>
    </xf>
    <xf numFmtId="0" fontId="0" fillId="0" borderId="1" xfId="0" applyBorder="1" applyAlignment="1">
      <alignment vertical="top"/>
    </xf>
    <xf numFmtId="0" fontId="7" fillId="5" borderId="0" xfId="0" applyFont="1" applyFill="1" applyAlignment="1">
      <alignment horizontal="center" vertical="center"/>
    </xf>
    <xf numFmtId="0" fontId="7" fillId="4" borderId="16" xfId="0" applyFont="1" applyFill="1" applyBorder="1" applyAlignment="1">
      <alignment horizontal="center" vertical="center" wrapText="1"/>
    </xf>
    <xf numFmtId="0" fontId="7" fillId="4" borderId="17" xfId="0" applyFont="1" applyFill="1" applyBorder="1" applyAlignment="1">
      <alignment horizontal="center" vertical="center" wrapText="1"/>
    </xf>
    <xf numFmtId="0" fontId="7" fillId="6" borderId="14" xfId="0" applyFont="1" applyFill="1" applyBorder="1" applyAlignment="1">
      <alignment horizontal="center" vertical="center" wrapText="1"/>
    </xf>
    <xf numFmtId="0" fontId="0" fillId="6" borderId="18" xfId="0" applyFill="1" applyBorder="1" applyAlignment="1">
      <alignment vertical="center" wrapText="1"/>
    </xf>
    <xf numFmtId="0" fontId="8" fillId="3" borderId="19"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7" fillId="0" borderId="14"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18" xfId="0" applyFont="1" applyBorder="1" applyAlignment="1">
      <alignment horizontal="center" vertical="center"/>
    </xf>
    <xf numFmtId="0" fontId="7" fillId="0" borderId="17" xfId="0" applyFont="1" applyBorder="1" applyAlignment="1">
      <alignment horizontal="center" vertical="center"/>
    </xf>
    <xf numFmtId="0" fontId="7" fillId="5" borderId="20" xfId="0" applyFont="1" applyFill="1" applyBorder="1" applyAlignment="1">
      <alignment vertical="center"/>
    </xf>
    <xf numFmtId="0" fontId="7" fillId="5" borderId="17" xfId="0" applyFont="1" applyFill="1" applyBorder="1" applyAlignment="1">
      <alignment horizontal="center" vertical="center"/>
    </xf>
    <xf numFmtId="0" fontId="7" fillId="6" borderId="18" xfId="0" applyFont="1" applyFill="1" applyBorder="1" applyAlignment="1">
      <alignment horizontal="center" vertical="center" wrapText="1"/>
    </xf>
    <xf numFmtId="0" fontId="7" fillId="0" borderId="22" xfId="0" applyFont="1" applyBorder="1" applyAlignment="1">
      <alignment horizontal="center" vertical="center" wrapText="1"/>
    </xf>
    <xf numFmtId="0" fontId="7" fillId="0" borderId="22" xfId="0" applyFont="1" applyBorder="1" applyAlignment="1">
      <alignment horizontal="center" vertical="center"/>
    </xf>
    <xf numFmtId="0" fontId="7" fillId="0" borderId="23" xfId="0" applyFont="1" applyBorder="1" applyAlignment="1">
      <alignment horizontal="center" vertical="center"/>
    </xf>
    <xf numFmtId="0" fontId="7" fillId="5" borderId="21" xfId="0" applyFont="1" applyFill="1" applyBorder="1" applyAlignment="1">
      <alignment vertical="center"/>
    </xf>
    <xf numFmtId="0" fontId="7" fillId="0" borderId="23" xfId="0" applyFont="1" applyBorder="1" applyAlignment="1">
      <alignment horizontal="center" vertical="center" wrapText="1"/>
    </xf>
    <xf numFmtId="0" fontId="7" fillId="0" borderId="21" xfId="0" applyFont="1" applyBorder="1" applyAlignment="1">
      <alignment horizontal="center" vertical="center" wrapText="1"/>
    </xf>
    <xf numFmtId="0" fontId="7" fillId="3" borderId="19" xfId="0" applyFont="1" applyFill="1" applyBorder="1" applyAlignment="1">
      <alignment horizontal="center" vertical="center" wrapText="1"/>
    </xf>
    <xf numFmtId="0" fontId="7" fillId="3" borderId="12" xfId="0" applyFont="1" applyFill="1" applyBorder="1" applyAlignment="1">
      <alignment horizontal="center" vertical="center" wrapText="1"/>
    </xf>
    <xf numFmtId="0" fontId="7" fillId="5" borderId="14" xfId="0" applyFont="1" applyFill="1" applyBorder="1" applyAlignment="1">
      <alignment vertical="center"/>
    </xf>
    <xf numFmtId="0" fontId="0" fillId="0" borderId="0" xfId="0" applyAlignment="1">
      <alignment vertical="center"/>
    </xf>
    <xf numFmtId="0" fontId="7" fillId="5" borderId="26" xfId="0" applyFont="1" applyFill="1" applyBorder="1" applyAlignment="1">
      <alignment horizontal="center" vertical="center"/>
    </xf>
    <xf numFmtId="0" fontId="9" fillId="0" borderId="2" xfId="0" applyFont="1" applyBorder="1" applyAlignment="1">
      <alignment vertical="top"/>
    </xf>
    <xf numFmtId="0" fontId="9" fillId="0" borderId="9" xfId="0" applyFont="1" applyBorder="1" applyAlignment="1">
      <alignment vertical="top"/>
    </xf>
    <xf numFmtId="0" fontId="2" fillId="0" borderId="27" xfId="0" applyFont="1" applyBorder="1" applyAlignment="1">
      <alignment vertical="top"/>
    </xf>
    <xf numFmtId="0" fontId="2" fillId="0" borderId="0" xfId="0" applyFont="1" applyBorder="1" applyAlignment="1">
      <alignment vertical="top"/>
    </xf>
    <xf numFmtId="0" fontId="2" fillId="0" borderId="0" xfId="0" applyFont="1" applyBorder="1" applyAlignment="1">
      <alignment vertical="top" wrapText="1"/>
    </xf>
    <xf numFmtId="0" fontId="2" fillId="0" borderId="28" xfId="0" applyFont="1" applyBorder="1" applyAlignment="1">
      <alignment vertical="top"/>
    </xf>
    <xf numFmtId="0" fontId="2" fillId="0" borderId="29" xfId="0" applyFont="1" applyBorder="1" applyAlignment="1">
      <alignment vertical="top"/>
    </xf>
    <xf numFmtId="0" fontId="2" fillId="0" borderId="30" xfId="0" applyFont="1" applyBorder="1" applyAlignment="1">
      <alignment vertical="top" wrapText="1"/>
    </xf>
    <xf numFmtId="0" fontId="7" fillId="0" borderId="18" xfId="0" applyFont="1" applyBorder="1" applyAlignment="1">
      <alignment horizontal="center" vertical="center" wrapText="1"/>
    </xf>
    <xf numFmtId="0" fontId="12" fillId="9" borderId="33" xfId="0" applyFont="1" applyFill="1" applyBorder="1" applyAlignment="1">
      <alignment horizontal="left" vertical="center" wrapText="1" readingOrder="1"/>
    </xf>
    <xf numFmtId="0" fontId="12" fillId="8" borderId="33" xfId="0" applyFont="1" applyFill="1" applyBorder="1" applyAlignment="1">
      <alignment horizontal="left" vertical="center" wrapText="1" readingOrder="1"/>
    </xf>
    <xf numFmtId="0" fontId="12" fillId="9" borderId="35" xfId="0" applyFont="1" applyFill="1" applyBorder="1" applyAlignment="1">
      <alignment horizontal="left" vertical="center" wrapText="1" readingOrder="1"/>
    </xf>
    <xf numFmtId="0" fontId="12" fillId="9" borderId="44" xfId="0" applyFont="1" applyFill="1" applyBorder="1" applyAlignment="1">
      <alignment horizontal="left" vertical="center" wrapText="1" readingOrder="1"/>
    </xf>
    <xf numFmtId="0" fontId="12" fillId="8" borderId="44" xfId="0" applyFont="1" applyFill="1" applyBorder="1" applyAlignment="1">
      <alignment horizontal="left" vertical="center" wrapText="1" readingOrder="1"/>
    </xf>
    <xf numFmtId="0" fontId="12" fillId="9" borderId="47" xfId="0" applyFont="1" applyFill="1" applyBorder="1" applyAlignment="1">
      <alignment horizontal="left" vertical="center" wrapText="1" readingOrder="1"/>
    </xf>
    <xf numFmtId="0" fontId="3" fillId="0" borderId="1" xfId="0" applyFont="1" applyFill="1" applyBorder="1" applyAlignment="1">
      <alignment horizontal="center" vertical="top" wrapText="1"/>
    </xf>
    <xf numFmtId="0" fontId="3" fillId="0" borderId="5" xfId="0" applyFont="1" applyFill="1" applyBorder="1" applyAlignment="1">
      <alignment horizontal="center" vertical="top" wrapText="1"/>
    </xf>
    <xf numFmtId="0" fontId="2" fillId="0" borderId="48" xfId="0" applyFont="1" applyBorder="1" applyAlignment="1">
      <alignment vertical="top"/>
    </xf>
    <xf numFmtId="0" fontId="2" fillId="0" borderId="49" xfId="0" applyFont="1" applyBorder="1" applyAlignment="1">
      <alignment vertical="top"/>
    </xf>
    <xf numFmtId="0" fontId="2" fillId="0" borderId="50" xfId="0" applyFont="1" applyBorder="1" applyAlignment="1">
      <alignment vertical="top"/>
    </xf>
    <xf numFmtId="0" fontId="3" fillId="0" borderId="27" xfId="0" applyFont="1" applyFill="1" applyBorder="1" applyAlignment="1">
      <alignment vertical="top"/>
    </xf>
    <xf numFmtId="0" fontId="0" fillId="0" borderId="1" xfId="0" applyBorder="1" applyAlignment="1">
      <alignment vertical="center"/>
    </xf>
    <xf numFmtId="0" fontId="0" fillId="0" borderId="1" xfId="0" applyBorder="1" applyAlignment="1">
      <alignment horizontal="left" vertical="center"/>
    </xf>
    <xf numFmtId="0" fontId="0" fillId="0" borderId="1" xfId="0" applyFont="1" applyBorder="1" applyAlignment="1">
      <alignment vertical="center"/>
    </xf>
    <xf numFmtId="0" fontId="14" fillId="10" borderId="31" xfId="0" applyFont="1" applyFill="1" applyBorder="1" applyAlignment="1">
      <alignment horizontal="left" vertical="center" wrapText="1" readingOrder="1"/>
    </xf>
    <xf numFmtId="0" fontId="14" fillId="10" borderId="32" xfId="0" applyFont="1" applyFill="1" applyBorder="1" applyAlignment="1">
      <alignment horizontal="left" vertical="center" wrapText="1" readingOrder="1"/>
    </xf>
    <xf numFmtId="0" fontId="14" fillId="10" borderId="42" xfId="0" applyFont="1" applyFill="1" applyBorder="1" applyAlignment="1">
      <alignment horizontal="left" vertical="center" wrapText="1" readingOrder="1"/>
    </xf>
    <xf numFmtId="0" fontId="14" fillId="10" borderId="33" xfId="0" applyFont="1" applyFill="1" applyBorder="1" applyAlignment="1">
      <alignment horizontal="left" vertical="center" wrapText="1" readingOrder="1"/>
    </xf>
    <xf numFmtId="0" fontId="14" fillId="10" borderId="35" xfId="0" applyFont="1" applyFill="1" applyBorder="1" applyAlignment="1">
      <alignment horizontal="left" vertical="center" wrapText="1" readingOrder="1"/>
    </xf>
    <xf numFmtId="0" fontId="2" fillId="0" borderId="30" xfId="0" applyFont="1" applyBorder="1" applyAlignment="1">
      <alignment vertical="top"/>
    </xf>
    <xf numFmtId="0" fontId="2" fillId="0" borderId="27" xfId="0" applyFont="1" applyBorder="1" applyAlignment="1">
      <alignment vertical="top" wrapText="1"/>
    </xf>
    <xf numFmtId="0" fontId="2" fillId="0" borderId="7" xfId="0" applyFont="1" applyBorder="1" applyAlignment="1">
      <alignment vertical="top" wrapText="1"/>
    </xf>
    <xf numFmtId="0" fontId="3" fillId="0" borderId="28" xfId="0" applyFont="1" applyFill="1" applyBorder="1" applyAlignment="1">
      <alignment vertical="top" wrapText="1"/>
    </xf>
    <xf numFmtId="0" fontId="2" fillId="0" borderId="0" xfId="0" applyFont="1" applyFill="1" applyAlignment="1">
      <alignment vertical="top" wrapText="1"/>
    </xf>
    <xf numFmtId="0" fontId="5" fillId="0" borderId="1" xfId="0" applyFont="1" applyFill="1" applyBorder="1" applyAlignment="1">
      <alignment vertical="top" wrapText="1"/>
    </xf>
    <xf numFmtId="0" fontId="18" fillId="0" borderId="0" xfId="0" applyFont="1" applyFill="1" applyAlignment="1">
      <alignment vertical="top" wrapText="1"/>
    </xf>
    <xf numFmtId="0" fontId="18" fillId="0" borderId="1" xfId="0" applyFont="1" applyFill="1" applyBorder="1" applyAlignment="1">
      <alignment vertical="top" wrapText="1"/>
    </xf>
    <xf numFmtId="0" fontId="17" fillId="0" borderId="1" xfId="0" applyFont="1" applyFill="1" applyBorder="1" applyAlignment="1">
      <alignment vertical="top" wrapText="1"/>
    </xf>
    <xf numFmtId="0" fontId="15" fillId="0" borderId="1" xfId="0" applyFont="1" applyFill="1" applyBorder="1" applyAlignment="1">
      <alignment vertical="top" wrapText="1"/>
    </xf>
    <xf numFmtId="0" fontId="1" fillId="11" borderId="2" xfId="0" applyFont="1" applyFill="1" applyBorder="1" applyAlignment="1">
      <alignment horizontal="justify" vertical="center" wrapText="1"/>
    </xf>
    <xf numFmtId="0" fontId="1" fillId="11" borderId="54" xfId="0" applyFont="1" applyFill="1" applyBorder="1" applyAlignment="1">
      <alignment horizontal="justify" vertical="center" wrapText="1"/>
    </xf>
    <xf numFmtId="0" fontId="0" fillId="0" borderId="4" xfId="0" applyBorder="1" applyAlignment="1">
      <alignment horizontal="justify" vertical="center" wrapText="1"/>
    </xf>
    <xf numFmtId="0" fontId="0" fillId="0" borderId="50" xfId="0" applyBorder="1" applyAlignment="1">
      <alignment horizontal="justify" vertical="center" wrapText="1"/>
    </xf>
    <xf numFmtId="14" fontId="2" fillId="0" borderId="1" xfId="0" applyNumberFormat="1" applyFont="1" applyFill="1" applyBorder="1" applyAlignment="1">
      <alignment vertical="top" wrapText="1"/>
    </xf>
    <xf numFmtId="0" fontId="17" fillId="0" borderId="1" xfId="0" applyFont="1" applyFill="1" applyBorder="1" applyAlignment="1">
      <alignment horizontal="left" vertical="top" wrapText="1"/>
    </xf>
    <xf numFmtId="0" fontId="19" fillId="0" borderId="1" xfId="0" applyFont="1" applyFill="1" applyBorder="1" applyAlignment="1">
      <alignment vertical="top"/>
    </xf>
    <xf numFmtId="0" fontId="13" fillId="0" borderId="1" xfId="0" applyFont="1" applyFill="1" applyBorder="1" applyAlignment="1">
      <alignment vertical="top" wrapText="1"/>
    </xf>
    <xf numFmtId="0" fontId="2" fillId="0" borderId="1" xfId="0" applyFont="1" applyFill="1" applyBorder="1" applyAlignment="1">
      <alignment vertical="top" wrapText="1"/>
    </xf>
    <xf numFmtId="0" fontId="4" fillId="12" borderId="63" xfId="0" applyFont="1" applyFill="1" applyBorder="1" applyAlignment="1">
      <alignment horizontal="center" vertical="center" wrapText="1"/>
    </xf>
    <xf numFmtId="0" fontId="4" fillId="12" borderId="64" xfId="0" applyFont="1" applyFill="1" applyBorder="1" applyAlignment="1">
      <alignment horizontal="center" vertical="center" wrapText="1"/>
    </xf>
    <xf numFmtId="0" fontId="4" fillId="12" borderId="72" xfId="0" applyFont="1" applyFill="1" applyBorder="1" applyAlignment="1">
      <alignment horizontal="center" vertical="center" wrapText="1"/>
    </xf>
    <xf numFmtId="0" fontId="0" fillId="0" borderId="0" xfId="0" applyBorder="1" applyAlignment="1">
      <alignment horizontal="center"/>
    </xf>
    <xf numFmtId="0" fontId="0" fillId="0" borderId="49" xfId="0" applyBorder="1" applyAlignment="1">
      <alignment horizontal="center"/>
    </xf>
    <xf numFmtId="0" fontId="0" fillId="0" borderId="50" xfId="0" applyBorder="1" applyAlignment="1">
      <alignment horizontal="center"/>
    </xf>
    <xf numFmtId="0" fontId="0" fillId="0" borderId="0" xfId="0" applyFill="1" applyAlignment="1">
      <alignment horizontal="left" vertical="top"/>
    </xf>
    <xf numFmtId="0" fontId="0" fillId="0" borderId="0" xfId="0" applyFill="1" applyAlignment="1"/>
    <xf numFmtId="0" fontId="0" fillId="0" borderId="0" xfId="0" applyFill="1" applyAlignment="1">
      <alignment vertical="top"/>
    </xf>
    <xf numFmtId="0" fontId="0" fillId="0" borderId="0" xfId="0" applyFill="1" applyAlignment="1">
      <alignment horizontal="center" vertical="top"/>
    </xf>
    <xf numFmtId="0" fontId="0" fillId="0" borderId="0" xfId="0" applyFill="1" applyAlignment="1">
      <alignment horizontal="center" vertical="top" wrapText="1"/>
    </xf>
    <xf numFmtId="0" fontId="0" fillId="0" borderId="0" xfId="0" applyFill="1"/>
    <xf numFmtId="0" fontId="2" fillId="0" borderId="1" xfId="0" applyFont="1" applyFill="1" applyBorder="1" applyAlignment="1">
      <alignment horizontal="left" vertical="top" wrapText="1"/>
    </xf>
    <xf numFmtId="0" fontId="2" fillId="0" borderId="51" xfId="0" applyFont="1" applyFill="1" applyBorder="1" applyAlignment="1">
      <alignment vertical="top" wrapText="1"/>
    </xf>
    <xf numFmtId="0" fontId="2" fillId="0" borderId="51" xfId="0" applyFont="1" applyBorder="1" applyAlignment="1">
      <alignment vertical="top" wrapText="1"/>
    </xf>
    <xf numFmtId="0" fontId="1" fillId="0" borderId="0" xfId="0" applyFont="1" applyAlignment="1">
      <alignment horizontal="center"/>
    </xf>
    <xf numFmtId="0" fontId="0" fillId="13" borderId="0" xfId="0" applyFill="1"/>
    <xf numFmtId="0" fontId="1" fillId="13" borderId="0" xfId="0" applyFont="1" applyFill="1" applyAlignment="1">
      <alignment horizontal="center" vertical="center" wrapText="1"/>
    </xf>
    <xf numFmtId="0" fontId="0" fillId="0" borderId="0" xfId="0" applyAlignment="1">
      <alignment horizontal="center" vertical="center" wrapText="1"/>
    </xf>
    <xf numFmtId="0" fontId="1" fillId="15" borderId="0" xfId="0" applyFont="1" applyFill="1" applyAlignment="1">
      <alignment horizontal="center" vertical="center" wrapText="1"/>
    </xf>
    <xf numFmtId="0" fontId="1" fillId="0" borderId="0" xfId="0" applyFont="1" applyAlignment="1">
      <alignment horizontal="center" vertical="center" wrapText="1"/>
    </xf>
    <xf numFmtId="0" fontId="1" fillId="0" borderId="27" xfId="0" applyFont="1" applyBorder="1" applyAlignment="1">
      <alignment horizontal="center" vertical="center" wrapText="1"/>
    </xf>
    <xf numFmtId="0" fontId="0" fillId="0" borderId="48" xfId="0" applyBorder="1"/>
    <xf numFmtId="0" fontId="0" fillId="0" borderId="71" xfId="0" applyBorder="1" applyAlignment="1">
      <alignment horizontal="left" vertical="top" wrapText="1"/>
    </xf>
    <xf numFmtId="0" fontId="0" fillId="0" borderId="1" xfId="0" applyBorder="1" applyAlignment="1">
      <alignment horizontal="center" vertical="center"/>
    </xf>
    <xf numFmtId="0" fontId="0" fillId="0" borderId="59" xfId="0" applyBorder="1" applyAlignment="1">
      <alignment horizontal="center" vertical="center"/>
    </xf>
    <xf numFmtId="0" fontId="0" fillId="0" borderId="0" xfId="0" applyAlignment="1">
      <alignment horizontal="center" vertical="center"/>
    </xf>
    <xf numFmtId="0" fontId="0" fillId="0" borderId="49" xfId="0" applyBorder="1"/>
    <xf numFmtId="0" fontId="0" fillId="0" borderId="0" xfId="0" applyAlignment="1">
      <alignment vertical="center" wrapText="1"/>
    </xf>
    <xf numFmtId="0" fontId="0" fillId="0" borderId="60" xfId="0" applyBorder="1" applyAlignment="1">
      <alignment horizontal="left" vertical="top" wrapText="1"/>
    </xf>
    <xf numFmtId="0" fontId="0" fillId="0" borderId="61" xfId="0" applyBorder="1" applyAlignment="1">
      <alignment horizontal="center" vertical="center"/>
    </xf>
    <xf numFmtId="0" fontId="0" fillId="0" borderId="62" xfId="0" applyBorder="1" applyAlignment="1">
      <alignment horizontal="center" vertical="center"/>
    </xf>
    <xf numFmtId="0" fontId="0" fillId="0" borderId="50" xfId="0" applyBorder="1"/>
    <xf numFmtId="0" fontId="0" fillId="0" borderId="0" xfId="0" applyFill="1" applyBorder="1" applyAlignment="1">
      <alignment horizontal="left" vertical="top" wrapText="1"/>
    </xf>
    <xf numFmtId="0" fontId="1" fillId="13" borderId="9" xfId="0" applyFont="1" applyFill="1" applyBorder="1" applyAlignment="1">
      <alignment horizontal="center" vertical="center" wrapText="1"/>
    </xf>
    <xf numFmtId="0" fontId="1" fillId="13" borderId="68" xfId="0" applyFont="1" applyFill="1" applyBorder="1" applyAlignment="1">
      <alignment horizontal="center" vertical="center" wrapText="1"/>
    </xf>
    <xf numFmtId="0" fontId="1" fillId="13" borderId="54" xfId="0" applyFont="1" applyFill="1" applyBorder="1" applyAlignment="1">
      <alignment horizontal="center" vertical="center" wrapText="1"/>
    </xf>
    <xf numFmtId="0" fontId="0" fillId="0" borderId="0" xfId="0" applyAlignment="1">
      <alignment horizontal="right"/>
    </xf>
    <xf numFmtId="0" fontId="0" fillId="0" borderId="0" xfId="0" applyFont="1" applyAlignment="1">
      <alignment horizontal="center"/>
    </xf>
    <xf numFmtId="1" fontId="0" fillId="0" borderId="0" xfId="0" applyNumberFormat="1"/>
    <xf numFmtId="0" fontId="1" fillId="0" borderId="37" xfId="0" applyFont="1" applyBorder="1"/>
    <xf numFmtId="2" fontId="0" fillId="0" borderId="0" xfId="0" applyNumberFormat="1" applyFont="1" applyAlignment="1">
      <alignment horizontal="center"/>
    </xf>
    <xf numFmtId="1" fontId="1" fillId="0" borderId="0" xfId="0" applyNumberFormat="1" applyFont="1"/>
    <xf numFmtId="2" fontId="1" fillId="0" borderId="0" xfId="0" applyNumberFormat="1" applyFont="1"/>
    <xf numFmtId="0" fontId="1" fillId="0" borderId="9" xfId="0" applyFont="1" applyBorder="1"/>
    <xf numFmtId="0" fontId="1" fillId="0" borderId="54" xfId="0" applyFont="1" applyBorder="1"/>
    <xf numFmtId="0" fontId="1" fillId="0" borderId="0" xfId="0" applyFont="1" applyBorder="1"/>
    <xf numFmtId="0" fontId="0" fillId="0" borderId="7" xfId="0" applyBorder="1" applyAlignment="1">
      <alignment horizontal="center"/>
    </xf>
    <xf numFmtId="0" fontId="1" fillId="0" borderId="7" xfId="0" applyFont="1" applyBorder="1" applyAlignment="1">
      <alignment horizontal="center"/>
    </xf>
    <xf numFmtId="0" fontId="0" fillId="0" borderId="8" xfId="0" applyBorder="1" applyAlignment="1">
      <alignment horizontal="center"/>
    </xf>
    <xf numFmtId="0" fontId="1" fillId="0" borderId="8" xfId="0" applyFont="1" applyBorder="1" applyAlignment="1">
      <alignment horizontal="center"/>
    </xf>
    <xf numFmtId="22" fontId="4" fillId="0" borderId="1" xfId="0" applyNumberFormat="1" applyFont="1" applyFill="1" applyBorder="1" applyAlignment="1">
      <alignment horizontal="left" vertical="top" wrapText="1"/>
    </xf>
    <xf numFmtId="0" fontId="4" fillId="0" borderId="1" xfId="0" applyFont="1" applyFill="1" applyBorder="1" applyAlignment="1">
      <alignment vertical="top" wrapText="1"/>
    </xf>
    <xf numFmtId="0" fontId="17" fillId="0" borderId="1" xfId="0" applyFont="1" applyBorder="1" applyAlignment="1">
      <alignment vertical="top" wrapText="1"/>
    </xf>
    <xf numFmtId="0" fontId="23" fillId="0" borderId="1" xfId="0" applyFont="1" applyFill="1" applyBorder="1" applyAlignment="1">
      <alignment vertical="top" wrapText="1"/>
    </xf>
    <xf numFmtId="0" fontId="23" fillId="0" borderId="1" xfId="0" applyFont="1" applyFill="1" applyBorder="1" applyAlignment="1">
      <alignment horizontal="center" vertical="top" wrapText="1"/>
    </xf>
    <xf numFmtId="0" fontId="17" fillId="0" borderId="1" xfId="0" applyFont="1" applyBorder="1" applyAlignment="1">
      <alignment vertical="top" wrapText="1"/>
    </xf>
    <xf numFmtId="0" fontId="17" fillId="0" borderId="1" xfId="0" applyFont="1" applyFill="1" applyBorder="1" applyAlignment="1">
      <alignment vertical="top" wrapText="1"/>
    </xf>
    <xf numFmtId="0" fontId="2" fillId="16" borderId="1" xfId="0" applyFont="1" applyFill="1" applyBorder="1" applyAlignment="1">
      <alignment horizontal="left" vertical="top" wrapText="1"/>
    </xf>
    <xf numFmtId="0" fontId="0" fillId="0" borderId="1" xfId="0" applyBorder="1" applyAlignment="1">
      <alignment horizontal="left" vertical="top" wrapText="1"/>
    </xf>
    <xf numFmtId="9" fontId="0" fillId="0" borderId="1" xfId="0" applyNumberFormat="1" applyBorder="1" applyAlignment="1">
      <alignment horizontal="center" vertical="center"/>
    </xf>
    <xf numFmtId="1" fontId="0" fillId="0" borderId="1" xfId="0" applyNumberFormat="1" applyBorder="1" applyAlignment="1">
      <alignment horizontal="center" vertical="center"/>
    </xf>
    <xf numFmtId="0" fontId="0" fillId="0" borderId="6" xfId="0" applyBorder="1" applyAlignment="1">
      <alignment horizontal="center" vertical="center"/>
    </xf>
    <xf numFmtId="0" fontId="0" fillId="0" borderId="70" xfId="0" applyBorder="1" applyAlignment="1">
      <alignment horizontal="left" vertical="top" wrapText="1"/>
    </xf>
    <xf numFmtId="0" fontId="0" fillId="0" borderId="57" xfId="0" applyBorder="1" applyAlignment="1">
      <alignment horizontal="left" vertical="top" wrapText="1"/>
    </xf>
    <xf numFmtId="0" fontId="0" fillId="0" borderId="57" xfId="0" applyBorder="1" applyAlignment="1">
      <alignment horizontal="center" vertical="center"/>
    </xf>
    <xf numFmtId="0" fontId="0" fillId="0" borderId="58" xfId="0" applyBorder="1" applyAlignment="1">
      <alignment horizontal="center" vertical="center"/>
    </xf>
    <xf numFmtId="0" fontId="1" fillId="13" borderId="55" xfId="0" applyFont="1" applyFill="1" applyBorder="1" applyAlignment="1">
      <alignment horizontal="center" vertical="center" wrapText="1"/>
    </xf>
    <xf numFmtId="0" fontId="1" fillId="13" borderId="56" xfId="0" applyFont="1" applyFill="1" applyBorder="1" applyAlignment="1">
      <alignment horizontal="center" vertical="center" wrapText="1"/>
    </xf>
    <xf numFmtId="0" fontId="1" fillId="13" borderId="69" xfId="0" applyFont="1" applyFill="1" applyBorder="1" applyAlignment="1">
      <alignment horizontal="center" vertical="center" wrapText="1"/>
    </xf>
    <xf numFmtId="0" fontId="1" fillId="13" borderId="75" xfId="0" applyFont="1" applyFill="1" applyBorder="1" applyAlignment="1">
      <alignment horizontal="center" vertical="center" wrapText="1"/>
    </xf>
    <xf numFmtId="0" fontId="0" fillId="0" borderId="74" xfId="0" applyBorder="1" applyAlignment="1">
      <alignment horizontal="center" vertical="center"/>
    </xf>
    <xf numFmtId="0" fontId="0" fillId="0" borderId="7" xfId="0" applyBorder="1" applyAlignment="1">
      <alignment vertical="center"/>
    </xf>
    <xf numFmtId="0" fontId="0" fillId="0" borderId="49" xfId="0" applyBorder="1" applyAlignment="1">
      <alignment vertical="center"/>
    </xf>
    <xf numFmtId="0" fontId="0" fillId="0" borderId="8" xfId="0" applyBorder="1" applyAlignment="1">
      <alignment vertical="center"/>
    </xf>
    <xf numFmtId="0" fontId="0" fillId="0" borderId="50" xfId="0" applyBorder="1" applyAlignment="1">
      <alignment vertical="center"/>
    </xf>
    <xf numFmtId="0" fontId="0" fillId="0" borderId="71" xfId="0" applyBorder="1" applyAlignment="1">
      <alignment horizontal="left" vertical="center" wrapText="1"/>
    </xf>
    <xf numFmtId="0" fontId="0" fillId="17" borderId="57" xfId="0" applyFill="1" applyBorder="1" applyAlignment="1">
      <alignment horizontal="left" vertical="top" wrapText="1"/>
    </xf>
    <xf numFmtId="0" fontId="0" fillId="17" borderId="1" xfId="0" applyFill="1" applyBorder="1" applyAlignment="1">
      <alignment horizontal="left" vertical="center" wrapText="1"/>
    </xf>
    <xf numFmtId="0" fontId="0" fillId="17" borderId="1" xfId="0" applyFill="1" applyBorder="1" applyAlignment="1">
      <alignment horizontal="left" vertical="top" wrapText="1"/>
    </xf>
    <xf numFmtId="0" fontId="0" fillId="17" borderId="1" xfId="0" applyFill="1" applyBorder="1"/>
    <xf numFmtId="0" fontId="0" fillId="17" borderId="61" xfId="0" applyFill="1" applyBorder="1"/>
    <xf numFmtId="0" fontId="0" fillId="0" borderId="61" xfId="0" applyBorder="1" applyAlignment="1">
      <alignment vertical="top"/>
    </xf>
    <xf numFmtId="0" fontId="0" fillId="0" borderId="61" xfId="0" applyBorder="1" applyAlignment="1">
      <alignment horizontal="left" vertical="top" wrapText="1"/>
    </xf>
    <xf numFmtId="0" fontId="0" fillId="0" borderId="9" xfId="0" applyBorder="1" applyAlignment="1">
      <alignment horizontal="center" vertical="center" wrapText="1"/>
    </xf>
    <xf numFmtId="0" fontId="0" fillId="0" borderId="63" xfId="0" applyBorder="1" applyAlignment="1">
      <alignment horizontal="left" vertical="top" wrapText="1"/>
    </xf>
    <xf numFmtId="0" fontId="0" fillId="0" borderId="64" xfId="0" applyBorder="1" applyAlignment="1">
      <alignment horizontal="left" vertical="top" wrapText="1"/>
    </xf>
    <xf numFmtId="0" fontId="26" fillId="18" borderId="56" xfId="0" applyFont="1" applyFill="1" applyBorder="1" applyAlignment="1">
      <alignment horizontal="center" vertical="center" wrapText="1"/>
    </xf>
    <xf numFmtId="0" fontId="26" fillId="18" borderId="69" xfId="0" applyFont="1" applyFill="1" applyBorder="1" applyAlignment="1">
      <alignment horizontal="center" vertical="center" wrapText="1"/>
    </xf>
    <xf numFmtId="0" fontId="27" fillId="17" borderId="57" xfId="0" applyFont="1" applyFill="1" applyBorder="1" applyAlignment="1">
      <alignment horizontal="center" vertical="center" wrapText="1"/>
    </xf>
    <xf numFmtId="0" fontId="27" fillId="0" borderId="57" xfId="0" applyFont="1" applyBorder="1" applyAlignment="1">
      <alignment horizontal="center" vertical="center"/>
    </xf>
    <xf numFmtId="0" fontId="27" fillId="17" borderId="58" xfId="0" applyFont="1" applyFill="1" applyBorder="1" applyAlignment="1">
      <alignment horizontal="center" vertical="center" wrapText="1"/>
    </xf>
    <xf numFmtId="0" fontId="27" fillId="17" borderId="1" xfId="0" applyFont="1" applyFill="1" applyBorder="1" applyAlignment="1">
      <alignment horizontal="center" vertical="center" wrapText="1"/>
    </xf>
    <xf numFmtId="0" fontId="27" fillId="0" borderId="1" xfId="0" applyFont="1" applyBorder="1" applyAlignment="1">
      <alignment horizontal="center" vertical="center"/>
    </xf>
    <xf numFmtId="0" fontId="27" fillId="17" borderId="59" xfId="0" applyFont="1" applyFill="1" applyBorder="1" applyAlignment="1">
      <alignment horizontal="center" vertical="center" wrapText="1"/>
    </xf>
    <xf numFmtId="0" fontId="27" fillId="17" borderId="61" xfId="0" applyFont="1" applyFill="1" applyBorder="1" applyAlignment="1">
      <alignment horizontal="center" vertical="center" wrapText="1"/>
    </xf>
    <xf numFmtId="0" fontId="28" fillId="0" borderId="61" xfId="0" applyFont="1" applyBorder="1" applyAlignment="1">
      <alignment horizontal="center" vertical="center"/>
    </xf>
    <xf numFmtId="0" fontId="27" fillId="17" borderId="62" xfId="0" applyFont="1" applyFill="1" applyBorder="1" applyAlignment="1">
      <alignment horizontal="center" vertical="center" wrapText="1"/>
    </xf>
    <xf numFmtId="0" fontId="29" fillId="0" borderId="57" xfId="0" applyFont="1" applyBorder="1" applyAlignment="1">
      <alignment horizontal="center" vertical="center" wrapText="1"/>
    </xf>
    <xf numFmtId="0" fontId="27" fillId="0" borderId="61" xfId="0" applyFont="1" applyBorder="1" applyAlignment="1">
      <alignment horizontal="center" vertical="center"/>
    </xf>
    <xf numFmtId="0" fontId="27" fillId="17" borderId="64" xfId="0" applyFont="1" applyFill="1" applyBorder="1" applyAlignment="1">
      <alignment horizontal="center" vertical="center" wrapText="1"/>
    </xf>
    <xf numFmtId="0" fontId="27" fillId="0" borderId="64" xfId="0" applyFont="1" applyBorder="1" applyAlignment="1">
      <alignment horizontal="center" vertical="center"/>
    </xf>
    <xf numFmtId="0" fontId="27" fillId="17" borderId="65" xfId="0" applyFont="1" applyFill="1" applyBorder="1" applyAlignment="1">
      <alignment horizontal="center" vertical="center" wrapText="1"/>
    </xf>
    <xf numFmtId="0" fontId="29" fillId="0" borderId="61" xfId="0" applyFont="1" applyBorder="1" applyAlignment="1">
      <alignment horizontal="center" vertical="center" wrapText="1"/>
    </xf>
    <xf numFmtId="0" fontId="27" fillId="17" borderId="1" xfId="0" applyFont="1" applyFill="1" applyBorder="1" applyAlignment="1">
      <alignment horizontal="center" vertical="center"/>
    </xf>
    <xf numFmtId="0" fontId="29" fillId="0" borderId="1" xfId="0" applyFont="1" applyBorder="1" applyAlignment="1">
      <alignment horizontal="center" vertical="center" wrapText="1"/>
    </xf>
    <xf numFmtId="0" fontId="27" fillId="17" borderId="59" xfId="0" applyFont="1" applyFill="1" applyBorder="1" applyAlignment="1">
      <alignment horizontal="center" vertical="center"/>
    </xf>
    <xf numFmtId="0" fontId="27" fillId="17" borderId="61" xfId="0" applyFont="1" applyFill="1" applyBorder="1" applyAlignment="1">
      <alignment horizontal="center" vertical="center"/>
    </xf>
    <xf numFmtId="0" fontId="27" fillId="17" borderId="62" xfId="0" applyFont="1" applyFill="1" applyBorder="1" applyAlignment="1">
      <alignment horizontal="center" vertical="center"/>
    </xf>
    <xf numFmtId="0" fontId="0" fillId="0" borderId="57" xfId="0" applyFont="1" applyBorder="1" applyAlignment="1">
      <alignment horizontal="left" vertical="top" wrapText="1"/>
    </xf>
    <xf numFmtId="0" fontId="0" fillId="0" borderId="1" xfId="0" applyFont="1" applyBorder="1" applyAlignment="1">
      <alignment horizontal="left" vertical="top" wrapText="1"/>
    </xf>
    <xf numFmtId="0" fontId="0" fillId="0" borderId="61" xfId="0" applyFont="1" applyBorder="1" applyAlignment="1">
      <alignment horizontal="left" vertical="top" wrapText="1"/>
    </xf>
    <xf numFmtId="0" fontId="0" fillId="0" borderId="64" xfId="0" applyFont="1" applyBorder="1" applyAlignment="1">
      <alignment horizontal="left" vertical="top" wrapText="1"/>
    </xf>
    <xf numFmtId="0" fontId="23" fillId="0" borderId="1" xfId="0" applyFont="1" applyFill="1" applyBorder="1" applyAlignment="1">
      <alignment horizontal="center" vertical="top" wrapText="1"/>
    </xf>
    <xf numFmtId="0" fontId="0" fillId="0" borderId="1" xfId="0" applyBorder="1" applyAlignment="1">
      <alignment vertical="top" wrapText="1"/>
    </xf>
    <xf numFmtId="0" fontId="0" fillId="0" borderId="0" xfId="0" applyAlignment="1">
      <alignment horizontal="center"/>
    </xf>
    <xf numFmtId="0" fontId="1" fillId="13" borderId="51" xfId="0" applyFont="1" applyFill="1" applyBorder="1" applyAlignment="1">
      <alignment horizontal="center" vertical="center" wrapText="1"/>
    </xf>
    <xf numFmtId="0" fontId="0" fillId="0" borderId="58" xfId="0" applyBorder="1"/>
    <xf numFmtId="0" fontId="0" fillId="0" borderId="59" xfId="0" applyBorder="1"/>
    <xf numFmtId="0" fontId="0" fillId="0" borderId="61" xfId="0" applyFill="1" applyBorder="1" applyAlignment="1">
      <alignment vertical="top" wrapText="1"/>
    </xf>
    <xf numFmtId="0" fontId="0" fillId="0" borderId="62" xfId="0" applyBorder="1"/>
    <xf numFmtId="0" fontId="0" fillId="0" borderId="61" xfId="0" applyBorder="1" applyAlignment="1">
      <alignment vertical="top" wrapText="1"/>
    </xf>
    <xf numFmtId="0" fontId="0" fillId="0" borderId="57" xfId="0" applyBorder="1" applyAlignment="1">
      <alignment vertical="top" wrapText="1"/>
    </xf>
    <xf numFmtId="0" fontId="0" fillId="0" borderId="57" xfId="0" applyFill="1" applyBorder="1" applyAlignment="1">
      <alignment horizontal="left" vertical="top" wrapText="1"/>
    </xf>
    <xf numFmtId="0" fontId="0" fillId="0" borderId="61" xfId="0" applyFill="1" applyBorder="1" applyAlignment="1">
      <alignment horizontal="left" vertical="top" wrapText="1"/>
    </xf>
    <xf numFmtId="0" fontId="0" fillId="0" borderId="57" xfId="0" applyBorder="1" applyAlignment="1">
      <alignment horizontal="center" vertical="top" wrapText="1"/>
    </xf>
    <xf numFmtId="0" fontId="0" fillId="0" borderId="61" xfId="0" applyBorder="1" applyAlignment="1">
      <alignment horizontal="center" vertical="top" wrapText="1"/>
    </xf>
    <xf numFmtId="0" fontId="0" fillId="0" borderId="57" xfId="0" applyBorder="1" applyAlignment="1">
      <alignment horizontal="left" vertical="top" wrapText="1"/>
    </xf>
    <xf numFmtId="0" fontId="0" fillId="0" borderId="61" xfId="0" applyBorder="1" applyAlignment="1">
      <alignment horizontal="left" vertical="top" wrapText="1"/>
    </xf>
    <xf numFmtId="0" fontId="0" fillId="0" borderId="61" xfId="0" applyFill="1" applyBorder="1" applyAlignment="1">
      <alignment horizontal="center" vertical="center" wrapText="1"/>
    </xf>
    <xf numFmtId="0" fontId="0" fillId="0" borderId="57" xfId="0" applyBorder="1" applyAlignment="1">
      <alignment horizontal="center" vertical="top" wrapText="1"/>
    </xf>
    <xf numFmtId="0" fontId="0" fillId="0" borderId="61" xfId="0" applyBorder="1" applyAlignment="1">
      <alignment horizontal="center" vertical="top" wrapText="1"/>
    </xf>
    <xf numFmtId="0" fontId="0" fillId="0" borderId="57" xfId="0" applyBorder="1" applyAlignment="1">
      <alignment horizontal="left" vertical="top" wrapText="1"/>
    </xf>
    <xf numFmtId="0" fontId="0" fillId="0" borderId="61" xfId="0" applyBorder="1" applyAlignment="1">
      <alignment horizontal="left" vertical="top" wrapText="1"/>
    </xf>
    <xf numFmtId="0" fontId="0" fillId="0" borderId="1" xfId="0" applyBorder="1" applyAlignment="1">
      <alignment horizontal="center" vertical="top" wrapText="1"/>
    </xf>
    <xf numFmtId="0" fontId="0" fillId="0" borderId="1" xfId="0" applyBorder="1" applyAlignment="1">
      <alignment horizontal="left" vertical="top" wrapText="1"/>
    </xf>
    <xf numFmtId="0" fontId="17" fillId="0" borderId="1" xfId="0" applyFont="1" applyFill="1" applyBorder="1" applyAlignment="1">
      <alignment horizontal="left" vertical="top" wrapText="1"/>
    </xf>
    <xf numFmtId="0" fontId="17" fillId="0" borderId="1" xfId="0" applyFont="1" applyFill="1" applyBorder="1" applyAlignment="1">
      <alignment vertical="top" wrapText="1"/>
    </xf>
    <xf numFmtId="0" fontId="17" fillId="0" borderId="1" xfId="0" applyFont="1" applyBorder="1" applyAlignment="1">
      <alignment vertical="top" wrapText="1"/>
    </xf>
    <xf numFmtId="0" fontId="0" fillId="0" borderId="1" xfId="0" applyFill="1" applyBorder="1" applyAlignment="1">
      <alignment horizontal="left" vertical="top" wrapText="1"/>
    </xf>
    <xf numFmtId="0" fontId="30" fillId="19" borderId="1" xfId="0" applyFont="1" applyFill="1" applyBorder="1" applyAlignment="1">
      <alignment vertical="top" wrapText="1"/>
    </xf>
    <xf numFmtId="0" fontId="30" fillId="19" borderId="1" xfId="0" applyFont="1" applyFill="1" applyBorder="1" applyAlignment="1">
      <alignment horizontal="left" vertical="top" wrapText="1"/>
    </xf>
    <xf numFmtId="0" fontId="30" fillId="0" borderId="0" xfId="0" applyFont="1" applyFill="1" applyBorder="1" applyAlignment="1">
      <alignment vertical="top" wrapText="1"/>
    </xf>
    <xf numFmtId="0" fontId="4" fillId="20" borderId="64" xfId="0" applyFont="1" applyFill="1" applyBorder="1" applyAlignment="1">
      <alignment horizontal="center" vertical="center" wrapText="1"/>
    </xf>
    <xf numFmtId="0" fontId="12" fillId="0" borderId="76" xfId="0" applyFont="1" applyBorder="1" applyAlignment="1">
      <alignment horizontal="left" wrapText="1" readingOrder="1"/>
    </xf>
    <xf numFmtId="0" fontId="12" fillId="0" borderId="77" xfId="0" applyFont="1" applyBorder="1" applyAlignment="1">
      <alignment horizontal="left" wrapText="1" readingOrder="1"/>
    </xf>
    <xf numFmtId="0" fontId="12" fillId="0" borderId="78" xfId="0" applyFont="1" applyBorder="1" applyAlignment="1">
      <alignment horizontal="left" wrapText="1" readingOrder="1"/>
    </xf>
    <xf numFmtId="0" fontId="12" fillId="0" borderId="79" xfId="0" applyFont="1" applyBorder="1" applyAlignment="1">
      <alignment horizontal="left" wrapText="1" readingOrder="1"/>
    </xf>
    <xf numFmtId="0" fontId="31" fillId="0" borderId="80" xfId="0" applyFont="1" applyBorder="1" applyAlignment="1">
      <alignment wrapText="1"/>
    </xf>
    <xf numFmtId="0" fontId="12" fillId="0" borderId="81" xfId="0" applyFont="1" applyBorder="1" applyAlignment="1">
      <alignment horizontal="left" wrapText="1" readingOrder="1"/>
    </xf>
    <xf numFmtId="0" fontId="12" fillId="0" borderId="82" xfId="0" applyFont="1" applyBorder="1" applyAlignment="1">
      <alignment horizontal="left" wrapText="1" readingOrder="1"/>
    </xf>
    <xf numFmtId="0" fontId="32" fillId="21" borderId="83" xfId="0" applyFont="1" applyFill="1" applyBorder="1" applyAlignment="1">
      <alignment horizontal="center" vertical="center" textRotation="90" wrapText="1" readingOrder="1"/>
    </xf>
    <xf numFmtId="0" fontId="12" fillId="0" borderId="84" xfId="0" applyFont="1" applyBorder="1" applyAlignment="1">
      <alignment horizontal="left" wrapText="1" readingOrder="1"/>
    </xf>
    <xf numFmtId="0" fontId="14" fillId="0" borderId="82" xfId="0" applyFont="1" applyBorder="1" applyAlignment="1">
      <alignment horizontal="center" vertical="center" textRotation="90" wrapText="1" readingOrder="1"/>
    </xf>
    <xf numFmtId="0" fontId="12" fillId="21" borderId="83" xfId="0" applyFont="1" applyFill="1" applyBorder="1" applyAlignment="1">
      <alignment horizontal="center" wrapText="1" readingOrder="1"/>
    </xf>
    <xf numFmtId="0" fontId="32" fillId="21" borderId="83" xfId="0" applyFont="1" applyFill="1" applyBorder="1" applyAlignment="1">
      <alignment horizontal="center" wrapText="1" readingOrder="1"/>
    </xf>
    <xf numFmtId="0" fontId="31" fillId="0" borderId="85" xfId="0" applyFont="1" applyBorder="1" applyAlignment="1">
      <alignment wrapText="1"/>
    </xf>
    <xf numFmtId="0" fontId="12" fillId="0" borderId="86" xfId="0" applyFont="1" applyBorder="1" applyAlignment="1">
      <alignment horizontal="left" wrapText="1" readingOrder="1"/>
    </xf>
    <xf numFmtId="0" fontId="12" fillId="0" borderId="87" xfId="0" applyFont="1" applyBorder="1" applyAlignment="1">
      <alignment horizontal="left" wrapText="1" readingOrder="1"/>
    </xf>
    <xf numFmtId="0" fontId="12" fillId="0" borderId="88" xfId="0" applyFont="1" applyBorder="1" applyAlignment="1">
      <alignment horizontal="left" wrapText="1" readingOrder="1"/>
    </xf>
    <xf numFmtId="0" fontId="0" fillId="0" borderId="0" xfId="0" applyAlignment="1">
      <alignment wrapText="1"/>
    </xf>
    <xf numFmtId="0" fontId="0" fillId="0" borderId="70" xfId="0" applyBorder="1" applyAlignment="1">
      <alignment horizontal="center" vertical="center" wrapText="1"/>
    </xf>
    <xf numFmtId="0" fontId="0" fillId="0" borderId="60" xfId="0" applyBorder="1" applyAlignment="1">
      <alignment horizontal="center" vertical="center" wrapText="1"/>
    </xf>
    <xf numFmtId="0" fontId="0" fillId="0" borderId="71" xfId="0" applyBorder="1" applyAlignment="1">
      <alignment horizontal="center" vertical="center" wrapText="1"/>
    </xf>
    <xf numFmtId="0" fontId="0" fillId="0" borderId="57" xfId="0" applyBorder="1" applyAlignment="1">
      <alignment horizontal="center" vertical="top" wrapText="1"/>
    </xf>
    <xf numFmtId="0" fontId="0" fillId="0" borderId="1" xfId="0" applyBorder="1" applyAlignment="1">
      <alignment horizontal="center" vertical="top" wrapText="1"/>
    </xf>
    <xf numFmtId="0" fontId="0" fillId="0" borderId="57" xfId="0" applyBorder="1" applyAlignment="1">
      <alignment horizontal="left" vertical="top" wrapText="1"/>
    </xf>
    <xf numFmtId="0" fontId="0" fillId="0" borderId="1" xfId="0" applyBorder="1" applyAlignment="1">
      <alignment horizontal="left" vertical="top" wrapText="1"/>
    </xf>
    <xf numFmtId="0" fontId="0" fillId="0" borderId="57" xfId="0" applyFill="1" applyBorder="1" applyAlignment="1">
      <alignment horizontal="left" vertical="top" wrapText="1"/>
    </xf>
    <xf numFmtId="0" fontId="0" fillId="0" borderId="61" xfId="0" applyBorder="1" applyAlignment="1">
      <alignment horizontal="center" vertical="top" wrapText="1"/>
    </xf>
    <xf numFmtId="0" fontId="0" fillId="0" borderId="61" xfId="0" applyBorder="1" applyAlignment="1">
      <alignment horizontal="left" vertical="top" wrapText="1"/>
    </xf>
    <xf numFmtId="0" fontId="0" fillId="0" borderId="57" xfId="0" applyBorder="1" applyAlignment="1">
      <alignment horizontal="center" vertical="center" wrapText="1"/>
    </xf>
    <xf numFmtId="0" fontId="0" fillId="0" borderId="61" xfId="0" applyBorder="1" applyAlignment="1">
      <alignment horizontal="center" vertical="center" wrapText="1"/>
    </xf>
    <xf numFmtId="0" fontId="0" fillId="0" borderId="1" xfId="0" applyBorder="1" applyAlignment="1">
      <alignment horizontal="center" vertical="center" wrapText="1"/>
    </xf>
    <xf numFmtId="0" fontId="0" fillId="0" borderId="5" xfId="0" applyBorder="1" applyAlignment="1">
      <alignment horizontal="left" vertical="top" wrapText="1"/>
    </xf>
    <xf numFmtId="0" fontId="17" fillId="0" borderId="1" xfId="0" applyFont="1" applyFill="1" applyBorder="1" applyAlignment="1">
      <alignment vertical="top" wrapText="1"/>
    </xf>
    <xf numFmtId="0" fontId="17" fillId="0" borderId="1" xfId="0" applyFont="1" applyBorder="1" applyAlignment="1">
      <alignment vertical="top" wrapText="1"/>
    </xf>
    <xf numFmtId="0" fontId="1" fillId="13" borderId="89" xfId="0" applyFont="1" applyFill="1" applyBorder="1" applyAlignment="1">
      <alignment horizontal="center" vertical="center" wrapText="1"/>
    </xf>
    <xf numFmtId="0" fontId="0" fillId="0" borderId="90" xfId="0" applyBorder="1" applyAlignment="1">
      <alignment horizontal="left" vertical="top" wrapText="1"/>
    </xf>
    <xf numFmtId="0" fontId="0" fillId="0" borderId="5" xfId="0" applyBorder="1" applyAlignment="1">
      <alignment horizontal="left" vertical="center" wrapText="1"/>
    </xf>
    <xf numFmtId="0" fontId="0" fillId="0" borderId="5" xfId="0" applyBorder="1"/>
    <xf numFmtId="0" fontId="0" fillId="0" borderId="91" xfId="0" applyBorder="1"/>
    <xf numFmtId="0" fontId="1" fillId="13" borderId="48" xfId="0" applyFont="1" applyFill="1" applyBorder="1" applyAlignment="1">
      <alignment horizontal="center" vertical="center" wrapText="1"/>
    </xf>
    <xf numFmtId="0" fontId="0" fillId="0" borderId="92" xfId="0" applyFill="1" applyBorder="1" applyAlignment="1">
      <alignment horizontal="center" vertical="center"/>
    </xf>
    <xf numFmtId="0" fontId="0" fillId="0" borderId="93" xfId="0" applyFill="1" applyBorder="1" applyAlignment="1">
      <alignment horizontal="center" vertical="center"/>
    </xf>
    <xf numFmtId="0" fontId="0" fillId="0" borderId="94" xfId="0" applyFill="1" applyBorder="1" applyAlignment="1">
      <alignment horizontal="center" vertical="center"/>
    </xf>
    <xf numFmtId="0" fontId="0" fillId="0" borderId="71" xfId="0" applyBorder="1" applyAlignment="1">
      <alignment horizontal="center" vertical="center"/>
    </xf>
    <xf numFmtId="0" fontId="0" fillId="0" borderId="60" xfId="0" applyBorder="1" applyAlignment="1">
      <alignment horizontal="center" vertical="center"/>
    </xf>
    <xf numFmtId="0" fontId="0" fillId="0" borderId="73" xfId="0" applyBorder="1" applyAlignment="1">
      <alignment horizontal="center" vertical="center" wrapText="1"/>
    </xf>
    <xf numFmtId="0" fontId="0" fillId="0" borderId="6" xfId="0" applyBorder="1" applyAlignment="1">
      <alignment horizontal="center" vertical="center" wrapText="1"/>
    </xf>
    <xf numFmtId="0" fontId="0" fillId="0" borderId="74" xfId="0" applyBorder="1" applyAlignment="1">
      <alignment horizontal="center" vertical="center" wrapText="1"/>
    </xf>
    <xf numFmtId="0" fontId="17" fillId="0" borderId="1" xfId="0" applyFont="1" applyBorder="1" applyAlignment="1">
      <alignment vertical="top" wrapText="1"/>
    </xf>
    <xf numFmtId="0" fontId="2" fillId="0" borderId="1" xfId="0" applyFont="1" applyBorder="1" applyAlignment="1">
      <alignment horizontal="center" vertical="center" wrapText="1"/>
    </xf>
    <xf numFmtId="0" fontId="32" fillId="22" borderId="83" xfId="0" applyFont="1" applyFill="1" applyBorder="1" applyAlignment="1">
      <alignment horizontal="center" vertical="center" wrapText="1" readingOrder="1"/>
    </xf>
    <xf numFmtId="0" fontId="32" fillId="23" borderId="83" xfId="0" applyFont="1" applyFill="1" applyBorder="1" applyAlignment="1">
      <alignment horizontal="center" vertical="center" wrapText="1" readingOrder="1"/>
    </xf>
    <xf numFmtId="0" fontId="32" fillId="24" borderId="83" xfId="0" applyFont="1" applyFill="1" applyBorder="1" applyAlignment="1">
      <alignment horizontal="center" vertical="center" wrapText="1" readingOrder="1"/>
    </xf>
    <xf numFmtId="0" fontId="32" fillId="25" borderId="83" xfId="0" applyFont="1" applyFill="1" applyBorder="1" applyAlignment="1">
      <alignment horizontal="center" vertical="center" wrapText="1" readingOrder="1"/>
    </xf>
    <xf numFmtId="0" fontId="1" fillId="0" borderId="27" xfId="0" applyFont="1" applyBorder="1"/>
    <xf numFmtId="0" fontId="0" fillId="0" borderId="29" xfId="0" applyBorder="1"/>
    <xf numFmtId="0" fontId="1" fillId="0" borderId="7" xfId="0" applyFont="1" applyBorder="1"/>
    <xf numFmtId="0" fontId="0" fillId="0" borderId="0" xfId="0" applyBorder="1"/>
    <xf numFmtId="0" fontId="1" fillId="0" borderId="8" xfId="0" applyFont="1" applyBorder="1"/>
    <xf numFmtId="0" fontId="0" fillId="0" borderId="30" xfId="0" applyBorder="1"/>
    <xf numFmtId="0" fontId="0" fillId="0" borderId="30" xfId="0" applyBorder="1" applyAlignment="1">
      <alignment horizontal="center"/>
    </xf>
    <xf numFmtId="0" fontId="0" fillId="0" borderId="68" xfId="0" applyBorder="1"/>
    <xf numFmtId="0" fontId="0" fillId="10" borderId="7" xfId="0" applyFill="1" applyBorder="1" applyAlignment="1">
      <alignment horizontal="center"/>
    </xf>
    <xf numFmtId="0" fontId="0" fillId="10" borderId="49" xfId="0" applyFill="1" applyBorder="1"/>
    <xf numFmtId="0" fontId="0" fillId="10" borderId="8" xfId="0" applyFill="1" applyBorder="1" applyAlignment="1">
      <alignment horizontal="center"/>
    </xf>
    <xf numFmtId="0" fontId="0" fillId="10" borderId="50" xfId="0" applyFill="1" applyBorder="1"/>
    <xf numFmtId="0" fontId="0" fillId="10" borderId="8" xfId="0" applyFill="1" applyBorder="1" applyAlignment="1">
      <alignment horizontal="center" vertical="center"/>
    </xf>
    <xf numFmtId="0" fontId="0" fillId="10" borderId="50" xfId="0" applyFill="1" applyBorder="1" applyAlignment="1">
      <alignment horizontal="center" vertical="center"/>
    </xf>
    <xf numFmtId="0" fontId="0" fillId="10" borderId="27" xfId="0" applyFill="1" applyBorder="1" applyAlignment="1">
      <alignment horizontal="center"/>
    </xf>
    <xf numFmtId="0" fontId="0" fillId="10" borderId="48" xfId="0" applyFill="1" applyBorder="1"/>
    <xf numFmtId="0" fontId="0" fillId="10" borderId="50" xfId="0" applyFill="1" applyBorder="1" applyAlignment="1">
      <alignment horizontal="center" wrapText="1"/>
    </xf>
    <xf numFmtId="2" fontId="0" fillId="0" borderId="29" xfId="0" applyNumberFormat="1" applyBorder="1" applyAlignment="1">
      <alignment horizontal="center"/>
    </xf>
    <xf numFmtId="2" fontId="0" fillId="0" borderId="0" xfId="0" applyNumberFormat="1" applyBorder="1" applyAlignment="1">
      <alignment horizontal="center"/>
    </xf>
    <xf numFmtId="2" fontId="0" fillId="0" borderId="68" xfId="0" applyNumberFormat="1" applyBorder="1"/>
    <xf numFmtId="0" fontId="0" fillId="0" borderId="7" xfId="0" applyBorder="1"/>
    <xf numFmtId="0" fontId="0" fillId="0" borderId="8" xfId="0" applyBorder="1"/>
    <xf numFmtId="0" fontId="1" fillId="0" borderId="50" xfId="0" applyFont="1" applyBorder="1"/>
    <xf numFmtId="0" fontId="1" fillId="0" borderId="8" xfId="0" applyFont="1" applyBorder="1" applyAlignment="1">
      <alignment horizontal="center" vertical="center" wrapText="1"/>
    </xf>
    <xf numFmtId="0" fontId="1" fillId="0" borderId="50" xfId="0" applyFont="1" applyBorder="1" applyAlignment="1">
      <alignment horizontal="center" wrapText="1"/>
    </xf>
    <xf numFmtId="0" fontId="1" fillId="0" borderId="30" xfId="0" applyFont="1" applyBorder="1"/>
    <xf numFmtId="0" fontId="1" fillId="0" borderId="8" xfId="0" applyFont="1" applyBorder="1" applyAlignment="1">
      <alignment horizontal="center" wrapText="1"/>
    </xf>
    <xf numFmtId="0" fontId="1" fillId="0" borderId="30" xfId="0" applyFont="1" applyBorder="1" applyAlignment="1">
      <alignment horizontal="center" vertical="center" wrapText="1"/>
    </xf>
    <xf numFmtId="0" fontId="1" fillId="0" borderId="30" xfId="0" applyFont="1" applyBorder="1" applyAlignment="1">
      <alignment horizontal="center" wrapText="1"/>
    </xf>
    <xf numFmtId="0" fontId="1" fillId="10" borderId="0" xfId="0" applyFont="1" applyFill="1" applyAlignment="1">
      <alignment horizontal="center" vertical="center" wrapText="1"/>
    </xf>
    <xf numFmtId="0" fontId="1" fillId="15" borderId="0" xfId="0" applyFont="1" applyFill="1" applyAlignment="1">
      <alignment horizontal="center" vertical="center"/>
    </xf>
    <xf numFmtId="0" fontId="2" fillId="0" borderId="28" xfId="0" applyFont="1" applyBorder="1" applyAlignment="1">
      <alignment horizontal="center" vertical="top" wrapText="1"/>
    </xf>
    <xf numFmtId="0" fontId="2" fillId="0" borderId="28" xfId="0" applyFont="1" applyBorder="1" applyAlignment="1">
      <alignment horizontal="center" vertical="center"/>
    </xf>
    <xf numFmtId="0" fontId="2" fillId="0" borderId="3" xfId="0" applyFont="1" applyBorder="1" applyAlignment="1">
      <alignment horizontal="center" vertical="top" wrapText="1"/>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4" xfId="0" applyFont="1" applyBorder="1" applyAlignment="1">
      <alignment horizontal="center" vertical="top"/>
    </xf>
    <xf numFmtId="0" fontId="0" fillId="0" borderId="36" xfId="0" applyBorder="1"/>
    <xf numFmtId="0" fontId="0" fillId="0" borderId="37" xfId="0" applyBorder="1"/>
    <xf numFmtId="0" fontId="0" fillId="0" borderId="96" xfId="0" applyBorder="1"/>
    <xf numFmtId="0" fontId="0" fillId="0" borderId="97" xfId="0" applyBorder="1"/>
    <xf numFmtId="0" fontId="0" fillId="0" borderId="98" xfId="0" applyBorder="1"/>
    <xf numFmtId="0" fontId="0" fillId="0" borderId="99" xfId="0" applyBorder="1"/>
    <xf numFmtId="0" fontId="0" fillId="0" borderId="100" xfId="0" applyBorder="1"/>
    <xf numFmtId="0" fontId="0" fillId="0" borderId="101" xfId="0" applyBorder="1"/>
    <xf numFmtId="0" fontId="0" fillId="0" borderId="102" xfId="0" applyBorder="1"/>
    <xf numFmtId="0" fontId="0" fillId="0" borderId="6" xfId="0" applyBorder="1"/>
    <xf numFmtId="0" fontId="0" fillId="0" borderId="0" xfId="0" applyFont="1"/>
    <xf numFmtId="0" fontId="1" fillId="12" borderId="0" xfId="0" applyFont="1" applyFill="1"/>
    <xf numFmtId="0" fontId="1" fillId="0" borderId="0" xfId="0" applyFont="1" applyAlignment="1">
      <alignment horizontal="center" vertical="center"/>
    </xf>
    <xf numFmtId="0" fontId="1" fillId="26" borderId="0" xfId="0" applyFont="1" applyFill="1" applyAlignment="1">
      <alignment horizontal="center" vertical="center"/>
    </xf>
    <xf numFmtId="0" fontId="0" fillId="26" borderId="48" xfId="0" applyFill="1" applyBorder="1"/>
    <xf numFmtId="0" fontId="0" fillId="26" borderId="49" xfId="0" applyFill="1" applyBorder="1"/>
    <xf numFmtId="0" fontId="0" fillId="26" borderId="54" xfId="0" applyFill="1" applyBorder="1"/>
    <xf numFmtId="0" fontId="17" fillId="0" borderId="1" xfId="0" applyFont="1" applyFill="1" applyBorder="1" applyAlignment="1">
      <alignment vertical="top" wrapText="1"/>
    </xf>
    <xf numFmtId="0" fontId="0" fillId="2" borderId="36" xfId="0" applyFill="1" applyBorder="1"/>
    <xf numFmtId="0" fontId="0" fillId="2" borderId="37" xfId="0" applyFill="1" applyBorder="1"/>
    <xf numFmtId="0" fontId="0" fillId="2" borderId="96" xfId="0" applyFill="1" applyBorder="1"/>
    <xf numFmtId="0" fontId="0" fillId="2" borderId="97" xfId="0" applyFill="1" applyBorder="1"/>
    <xf numFmtId="0" fontId="0" fillId="2" borderId="0" xfId="0" applyFill="1" applyBorder="1"/>
    <xf numFmtId="0" fontId="0" fillId="2" borderId="98" xfId="0" applyFill="1" applyBorder="1"/>
    <xf numFmtId="0" fontId="0" fillId="2" borderId="99" xfId="0" applyFill="1" applyBorder="1"/>
    <xf numFmtId="0" fontId="0" fillId="2" borderId="100" xfId="0" applyFill="1" applyBorder="1"/>
    <xf numFmtId="0" fontId="0" fillId="2" borderId="101" xfId="0" applyFill="1" applyBorder="1"/>
    <xf numFmtId="0" fontId="0" fillId="2" borderId="5" xfId="0" applyFill="1" applyBorder="1"/>
    <xf numFmtId="0" fontId="0" fillId="2" borderId="102" xfId="0" applyFill="1" applyBorder="1"/>
    <xf numFmtId="0" fontId="0" fillId="2" borderId="6" xfId="0" applyFill="1" applyBorder="1"/>
    <xf numFmtId="0" fontId="0" fillId="26" borderId="36" xfId="0" applyFill="1" applyBorder="1"/>
    <xf numFmtId="0" fontId="0" fillId="26" borderId="37" xfId="0" applyFill="1" applyBorder="1"/>
    <xf numFmtId="0" fontId="0" fillId="26" borderId="96" xfId="0" applyFill="1" applyBorder="1"/>
    <xf numFmtId="0" fontId="0" fillId="26" borderId="99" xfId="0" applyFill="1" applyBorder="1"/>
    <xf numFmtId="0" fontId="0" fillId="26" borderId="100" xfId="0" applyFill="1" applyBorder="1"/>
    <xf numFmtId="0" fontId="0" fillId="26" borderId="101" xfId="0" applyFill="1" applyBorder="1"/>
    <xf numFmtId="0" fontId="0" fillId="26" borderId="5" xfId="0" applyFill="1" applyBorder="1"/>
    <xf numFmtId="0" fontId="0" fillId="26" borderId="102" xfId="0" applyFill="1" applyBorder="1"/>
    <xf numFmtId="0" fontId="0" fillId="26" borderId="6" xfId="0" applyFill="1" applyBorder="1"/>
    <xf numFmtId="0" fontId="0" fillId="26" borderId="97" xfId="0" applyFill="1" applyBorder="1"/>
    <xf numFmtId="0" fontId="0" fillId="26" borderId="0" xfId="0" applyFill="1" applyBorder="1"/>
    <xf numFmtId="0" fontId="0" fillId="26" borderId="98" xfId="0" applyFill="1" applyBorder="1"/>
    <xf numFmtId="0" fontId="24" fillId="0" borderId="0" xfId="0" applyFont="1" applyAlignment="1">
      <alignment horizontal="center"/>
    </xf>
    <xf numFmtId="0" fontId="34" fillId="0" borderId="0" xfId="0" applyFont="1"/>
    <xf numFmtId="0" fontId="34" fillId="0" borderId="0" xfId="0" applyFont="1" applyAlignment="1">
      <alignment horizontal="center" vertical="center"/>
    </xf>
    <xf numFmtId="0" fontId="1" fillId="0" borderId="0" xfId="0" applyFont="1" applyAlignment="1">
      <alignment vertical="center"/>
    </xf>
    <xf numFmtId="0" fontId="1" fillId="16" borderId="0" xfId="0" applyFont="1" applyFill="1" applyAlignment="1">
      <alignment horizontal="center" vertical="center"/>
    </xf>
    <xf numFmtId="0" fontId="17" fillId="0" borderId="1" xfId="0" applyFont="1" applyFill="1" applyBorder="1" applyAlignment="1">
      <alignment horizontal="left" vertical="top" wrapText="1"/>
    </xf>
    <xf numFmtId="0" fontId="17" fillId="0" borderId="1" xfId="0" applyFont="1" applyFill="1" applyBorder="1" applyAlignment="1">
      <alignment vertical="top" wrapText="1"/>
    </xf>
    <xf numFmtId="0" fontId="17" fillId="0" borderId="1" xfId="0" applyFont="1" applyBorder="1" applyAlignment="1">
      <alignment vertical="top" wrapText="1"/>
    </xf>
    <xf numFmtId="0" fontId="1" fillId="0" borderId="0" xfId="0" applyFont="1" applyAlignment="1">
      <alignment horizontal="center"/>
    </xf>
    <xf numFmtId="0" fontId="1" fillId="10" borderId="9" xfId="0" applyFont="1" applyFill="1" applyBorder="1" applyAlignment="1">
      <alignment horizontal="center" vertical="center" wrapText="1"/>
    </xf>
    <xf numFmtId="0" fontId="1" fillId="10" borderId="54" xfId="0" applyFont="1" applyFill="1" applyBorder="1" applyAlignment="1">
      <alignment horizontal="center" vertical="center" wrapText="1"/>
    </xf>
    <xf numFmtId="0" fontId="0" fillId="0" borderId="70" xfId="0" applyBorder="1" applyAlignment="1">
      <alignment horizontal="center" vertical="center" wrapText="1"/>
    </xf>
    <xf numFmtId="0" fontId="0" fillId="0" borderId="60" xfId="0" applyBorder="1" applyAlignment="1">
      <alignment horizontal="center" vertical="center" wrapText="1"/>
    </xf>
    <xf numFmtId="0" fontId="0" fillId="0" borderId="71" xfId="0" applyBorder="1" applyAlignment="1">
      <alignment horizontal="center" vertical="center" wrapText="1"/>
    </xf>
    <xf numFmtId="0" fontId="4" fillId="0" borderId="1" xfId="0" applyFont="1" applyFill="1" applyBorder="1" applyAlignment="1">
      <alignment horizontal="left" vertical="top" wrapText="1"/>
    </xf>
    <xf numFmtId="0" fontId="17" fillId="0" borderId="1" xfId="0" applyFont="1" applyFill="1" applyBorder="1" applyAlignment="1">
      <alignment horizontal="left" vertical="top" wrapText="1"/>
    </xf>
    <xf numFmtId="0" fontId="17" fillId="0" borderId="1" xfId="0" applyFont="1" applyFill="1" applyBorder="1" applyAlignment="1">
      <alignment vertical="top" wrapText="1"/>
    </xf>
    <xf numFmtId="0" fontId="4" fillId="0" borderId="1" xfId="0" applyFont="1" applyFill="1" applyBorder="1" applyAlignment="1">
      <alignment vertical="top" wrapText="1"/>
    </xf>
    <xf numFmtId="0" fontId="17" fillId="0" borderId="1" xfId="0" applyFont="1" applyBorder="1" applyAlignment="1">
      <alignment vertical="top" wrapText="1"/>
    </xf>
    <xf numFmtId="0" fontId="1" fillId="0" borderId="0" xfId="0" applyFont="1" applyAlignment="1">
      <alignment horizontal="center"/>
    </xf>
    <xf numFmtId="0" fontId="0" fillId="0" borderId="71" xfId="0" applyBorder="1" applyAlignment="1">
      <alignment horizontal="center" vertical="center" wrapText="1"/>
    </xf>
    <xf numFmtId="0" fontId="17" fillId="17" borderId="1" xfId="0" applyFont="1" applyFill="1" applyBorder="1" applyAlignment="1">
      <alignment vertical="top" wrapText="1"/>
    </xf>
    <xf numFmtId="0" fontId="17" fillId="17" borderId="1" xfId="0" applyFont="1" applyFill="1" applyBorder="1" applyAlignment="1">
      <alignment vertical="top" wrapText="1"/>
    </xf>
    <xf numFmtId="0" fontId="17" fillId="17" borderId="1" xfId="0" applyFont="1" applyFill="1" applyBorder="1" applyAlignment="1">
      <alignment horizontal="left" vertical="top" wrapText="1"/>
    </xf>
    <xf numFmtId="0" fontId="1" fillId="27" borderId="27" xfId="0" applyFont="1" applyFill="1" applyBorder="1" applyAlignment="1">
      <alignment horizontal="center" vertical="center" wrapText="1"/>
    </xf>
    <xf numFmtId="0" fontId="0" fillId="27" borderId="48" xfId="0" applyFill="1" applyBorder="1"/>
    <xf numFmtId="0" fontId="1" fillId="13" borderId="27" xfId="0" applyFont="1" applyFill="1" applyBorder="1" applyAlignment="1">
      <alignment horizontal="center" vertical="center" wrapText="1"/>
    </xf>
    <xf numFmtId="0" fontId="1" fillId="13" borderId="29" xfId="0" applyFont="1" applyFill="1" applyBorder="1" applyAlignment="1">
      <alignment horizontal="center" vertical="center" wrapText="1"/>
    </xf>
    <xf numFmtId="0" fontId="1" fillId="13" borderId="28" xfId="0" applyFont="1" applyFill="1" applyBorder="1" applyAlignment="1">
      <alignment horizontal="center" vertical="center" wrapText="1"/>
    </xf>
    <xf numFmtId="0" fontId="1" fillId="10" borderId="9" xfId="0" applyFont="1" applyFill="1" applyBorder="1" applyAlignment="1">
      <alignment horizontal="center" vertical="center"/>
    </xf>
    <xf numFmtId="0" fontId="1" fillId="10" borderId="68" xfId="0" applyFont="1" applyFill="1" applyBorder="1" applyAlignment="1">
      <alignment horizontal="center" vertical="center" wrapText="1"/>
    </xf>
    <xf numFmtId="0" fontId="1" fillId="15" borderId="9" xfId="0" applyFont="1" applyFill="1" applyBorder="1" applyAlignment="1">
      <alignment horizontal="center" vertical="center" wrapText="1"/>
    </xf>
    <xf numFmtId="0" fontId="1" fillId="15" borderId="68" xfId="0" applyFont="1" applyFill="1" applyBorder="1" applyAlignment="1">
      <alignment horizontal="center" vertical="center"/>
    </xf>
    <xf numFmtId="0" fontId="2" fillId="0" borderId="27" xfId="0" applyFont="1" applyBorder="1" applyAlignment="1">
      <alignment horizontal="center" vertical="top" wrapText="1"/>
    </xf>
    <xf numFmtId="0" fontId="0" fillId="0" borderId="0" xfId="0" applyFont="1" applyFill="1" applyBorder="1"/>
    <xf numFmtId="0" fontId="0" fillId="0" borderId="49" xfId="0" applyFont="1" applyFill="1" applyBorder="1"/>
    <xf numFmtId="0" fontId="2" fillId="0" borderId="27" xfId="0" applyFont="1" applyBorder="1" applyAlignment="1">
      <alignment horizontal="center" vertical="center"/>
    </xf>
    <xf numFmtId="0" fontId="2" fillId="0" borderId="29" xfId="0" applyFont="1" applyBorder="1" applyAlignment="1">
      <alignment horizontal="center" vertical="top" wrapText="1"/>
    </xf>
    <xf numFmtId="0" fontId="2" fillId="0" borderId="29" xfId="0" applyFont="1" applyBorder="1" applyAlignment="1">
      <alignment horizontal="center" vertical="center"/>
    </xf>
    <xf numFmtId="0" fontId="0" fillId="0" borderId="0" xfId="0" applyFont="1" applyFill="1"/>
    <xf numFmtId="0" fontId="2" fillId="0" borderId="7" xfId="0" applyFont="1" applyBorder="1" applyAlignment="1">
      <alignment horizontal="center" vertical="top" wrapText="1"/>
    </xf>
    <xf numFmtId="0" fontId="2" fillId="0" borderId="7" xfId="0" applyFont="1" applyBorder="1" applyAlignment="1">
      <alignment horizontal="center" vertical="center"/>
    </xf>
    <xf numFmtId="0" fontId="2" fillId="0" borderId="0" xfId="0" applyFont="1" applyBorder="1" applyAlignment="1">
      <alignment horizontal="center" vertical="top" wrapText="1"/>
    </xf>
    <xf numFmtId="0" fontId="2" fillId="0" borderId="0" xfId="0" applyFont="1" applyBorder="1" applyAlignment="1">
      <alignment horizontal="center" vertical="center"/>
    </xf>
    <xf numFmtId="0" fontId="2" fillId="0" borderId="8" xfId="0" applyFont="1" applyBorder="1" applyAlignment="1">
      <alignment horizontal="center" vertical="top"/>
    </xf>
    <xf numFmtId="0" fontId="0" fillId="0" borderId="30" xfId="0" applyFont="1" applyFill="1" applyBorder="1"/>
    <xf numFmtId="0" fontId="0" fillId="0" borderId="50" xfId="0" applyFont="1" applyFill="1" applyBorder="1"/>
    <xf numFmtId="0" fontId="2" fillId="0" borderId="0" xfId="0" applyFont="1" applyBorder="1" applyAlignment="1">
      <alignment horizontal="center" vertical="top"/>
    </xf>
    <xf numFmtId="0" fontId="24" fillId="0" borderId="0" xfId="0" applyFont="1" applyAlignment="1">
      <alignment horizontal="center" vertical="center"/>
    </xf>
    <xf numFmtId="0" fontId="0" fillId="16" borderId="0" xfId="0" applyFill="1" applyAlignment="1">
      <alignment horizontal="center"/>
    </xf>
    <xf numFmtId="0" fontId="1" fillId="13" borderId="105" xfId="0" applyFont="1" applyFill="1" applyBorder="1" applyAlignment="1">
      <alignment horizontal="center" vertical="center" wrapText="1"/>
    </xf>
    <xf numFmtId="0" fontId="1" fillId="13" borderId="106" xfId="0" applyFont="1" applyFill="1" applyBorder="1" applyAlignment="1">
      <alignment horizontal="center" vertical="center" wrapText="1"/>
    </xf>
    <xf numFmtId="0" fontId="1" fillId="15" borderId="70" xfId="0" applyFont="1" applyFill="1" applyBorder="1" applyAlignment="1">
      <alignment horizontal="center" vertical="center" wrapText="1"/>
    </xf>
    <xf numFmtId="0" fontId="1" fillId="15" borderId="57" xfId="0" applyFont="1" applyFill="1" applyBorder="1" applyAlignment="1">
      <alignment horizontal="center" vertical="center" wrapText="1"/>
    </xf>
    <xf numFmtId="0" fontId="1" fillId="15" borderId="58" xfId="0" applyFont="1" applyFill="1" applyBorder="1" applyAlignment="1">
      <alignment horizontal="center" vertical="center" wrapText="1"/>
    </xf>
    <xf numFmtId="0" fontId="0" fillId="0" borderId="59" xfId="0" applyBorder="1" applyAlignment="1">
      <alignment horizontal="center" vertical="center" wrapText="1"/>
    </xf>
    <xf numFmtId="0" fontId="17" fillId="0" borderId="57" xfId="0" applyFont="1" applyFill="1" applyBorder="1" applyAlignment="1">
      <alignment vertical="top" wrapText="1"/>
    </xf>
    <xf numFmtId="0" fontId="2" fillId="0" borderId="1" xfId="0" applyFont="1" applyFill="1" applyBorder="1" applyAlignment="1">
      <alignment horizontal="center" vertical="top" wrapText="1"/>
    </xf>
    <xf numFmtId="14" fontId="17" fillId="0" borderId="1" xfId="0" applyNumberFormat="1" applyFont="1" applyFill="1" applyBorder="1" applyAlignment="1">
      <alignment vertical="top" wrapText="1"/>
    </xf>
    <xf numFmtId="0" fontId="17" fillId="0" borderId="61" xfId="0" applyFont="1" applyFill="1" applyBorder="1" applyAlignment="1">
      <alignment vertical="top" wrapText="1"/>
    </xf>
    <xf numFmtId="0" fontId="17" fillId="0" borderId="0" xfId="0" applyFont="1" applyFill="1" applyAlignment="1">
      <alignment vertical="top" wrapText="1"/>
    </xf>
    <xf numFmtId="0" fontId="17" fillId="0" borderId="1" xfId="0" applyFont="1" applyFill="1" applyBorder="1" applyAlignment="1">
      <alignment horizontal="center" vertical="top" wrapText="1"/>
    </xf>
    <xf numFmtId="0" fontId="17" fillId="0" borderId="1" xfId="0" applyFont="1" applyBorder="1" applyAlignment="1">
      <alignment horizontal="center" vertical="top" wrapText="1"/>
    </xf>
    <xf numFmtId="0" fontId="17" fillId="0" borderId="1" xfId="0" applyFont="1" applyBorder="1" applyAlignment="1">
      <alignment horizontal="center" vertical="top" wrapText="1"/>
    </xf>
    <xf numFmtId="0" fontId="17" fillId="0" borderId="1" xfId="0" applyFont="1" applyFill="1" applyBorder="1" applyAlignment="1">
      <alignment horizontal="center" vertical="top" wrapText="1"/>
    </xf>
    <xf numFmtId="0" fontId="2" fillId="17" borderId="1" xfId="0" applyFont="1" applyFill="1" applyBorder="1" applyAlignment="1">
      <alignment vertical="top" wrapText="1"/>
    </xf>
    <xf numFmtId="0" fontId="2" fillId="17" borderId="1" xfId="0" applyFont="1" applyFill="1" applyBorder="1" applyAlignment="1">
      <alignment horizontal="left" vertical="top" wrapText="1"/>
    </xf>
    <xf numFmtId="0" fontId="23" fillId="0" borderId="70" xfId="0" applyFont="1" applyFill="1" applyBorder="1" applyAlignment="1">
      <alignment vertical="top" wrapText="1"/>
    </xf>
    <xf numFmtId="0" fontId="4" fillId="0" borderId="57" xfId="0" applyFont="1" applyFill="1" applyBorder="1" applyAlignment="1">
      <alignment vertical="top" wrapText="1"/>
    </xf>
    <xf numFmtId="0" fontId="17" fillId="0" borderId="57" xfId="0" applyFont="1" applyFill="1" applyBorder="1" applyAlignment="1">
      <alignment horizontal="center" vertical="top" wrapText="1"/>
    </xf>
    <xf numFmtId="0" fontId="17" fillId="17" borderId="57" xfId="0" applyFont="1" applyFill="1" applyBorder="1" applyAlignment="1">
      <alignment horizontal="left" vertical="top" wrapText="1"/>
    </xf>
    <xf numFmtId="0" fontId="17" fillId="0" borderId="57" xfId="0" applyFont="1" applyFill="1" applyBorder="1" applyAlignment="1">
      <alignment horizontal="left" vertical="top" wrapText="1"/>
    </xf>
    <xf numFmtId="0" fontId="17" fillId="17" borderId="57" xfId="0" applyFont="1" applyFill="1" applyBorder="1" applyAlignment="1">
      <alignment vertical="top" wrapText="1"/>
    </xf>
    <xf numFmtId="0" fontId="17" fillId="0" borderId="57" xfId="0" applyFont="1" applyBorder="1" applyAlignment="1">
      <alignment horizontal="center" vertical="top" wrapText="1"/>
    </xf>
    <xf numFmtId="0" fontId="17" fillId="0" borderId="57" xfId="0" applyFont="1" applyBorder="1" applyAlignment="1">
      <alignment vertical="top" wrapText="1"/>
    </xf>
    <xf numFmtId="0" fontId="2" fillId="0" borderId="58" xfId="0" applyFont="1" applyBorder="1" applyAlignment="1">
      <alignment horizontal="center" vertical="center" wrapText="1"/>
    </xf>
    <xf numFmtId="0" fontId="23" fillId="0" borderId="71" xfId="0" applyFont="1" applyFill="1" applyBorder="1" applyAlignment="1">
      <alignment horizontal="center" vertical="top" wrapText="1"/>
    </xf>
    <xf numFmtId="0" fontId="2" fillId="0" borderId="59" xfId="0" applyFont="1" applyBorder="1" applyAlignment="1">
      <alignment horizontal="center" vertical="center" wrapText="1"/>
    </xf>
    <xf numFmtId="0" fontId="5" fillId="28" borderId="71" xfId="0" applyFont="1" applyFill="1" applyBorder="1" applyAlignment="1">
      <alignment vertical="top" wrapText="1"/>
    </xf>
    <xf numFmtId="0" fontId="2" fillId="28" borderId="1" xfId="0" applyFont="1" applyFill="1" applyBorder="1" applyAlignment="1">
      <alignment vertical="top" wrapText="1"/>
    </xf>
    <xf numFmtId="0" fontId="2" fillId="0" borderId="59" xfId="0" applyFont="1" applyFill="1" applyBorder="1" applyAlignment="1">
      <alignment vertical="top" wrapText="1"/>
    </xf>
    <xf numFmtId="0" fontId="17" fillId="0" borderId="59" xfId="0" applyFont="1" applyFill="1" applyBorder="1" applyAlignment="1">
      <alignment vertical="top" wrapText="1"/>
    </xf>
    <xf numFmtId="0" fontId="23" fillId="0" borderId="71" xfId="0" applyFont="1" applyFill="1" applyBorder="1" applyAlignment="1">
      <alignment horizontal="center" vertical="top" wrapText="1"/>
    </xf>
    <xf numFmtId="0" fontId="17" fillId="17" borderId="61" xfId="0" applyFont="1" applyFill="1" applyBorder="1" applyAlignment="1">
      <alignment horizontal="left" vertical="top" wrapText="1"/>
    </xf>
    <xf numFmtId="0" fontId="17" fillId="0" borderId="61" xfId="0" applyFont="1" applyFill="1" applyBorder="1" applyAlignment="1">
      <alignment horizontal="left" vertical="top" wrapText="1"/>
    </xf>
    <xf numFmtId="0" fontId="17" fillId="0" borderId="61" xfId="0" applyFont="1" applyBorder="1" applyAlignment="1">
      <alignment vertical="top" wrapText="1"/>
    </xf>
    <xf numFmtId="0" fontId="2" fillId="0" borderId="62" xfId="0" applyFont="1" applyBorder="1" applyAlignment="1">
      <alignment horizontal="center" vertical="center" wrapText="1"/>
    </xf>
    <xf numFmtId="0" fontId="35" fillId="0" borderId="63" xfId="0" applyFont="1" applyFill="1" applyBorder="1" applyAlignment="1">
      <alignment vertical="top" wrapText="1"/>
    </xf>
    <xf numFmtId="0" fontId="35" fillId="0" borderId="64" xfId="0" applyFont="1" applyFill="1" applyBorder="1" applyAlignment="1">
      <alignment vertical="top" wrapText="1"/>
    </xf>
    <xf numFmtId="0" fontId="2" fillId="0" borderId="68" xfId="0" applyFont="1" applyFill="1" applyBorder="1" applyAlignment="1">
      <alignment vertical="top" wrapText="1"/>
    </xf>
    <xf numFmtId="0" fontId="2" fillId="0" borderId="54" xfId="0" applyFont="1" applyFill="1" applyBorder="1" applyAlignment="1">
      <alignment vertical="top" wrapText="1"/>
    </xf>
    <xf numFmtId="0" fontId="0" fillId="0" borderId="1" xfId="0" applyFill="1" applyBorder="1" applyAlignment="1">
      <alignment horizontal="center" vertical="center" wrapText="1"/>
    </xf>
    <xf numFmtId="0" fontId="22" fillId="29" borderId="0" xfId="0" applyFont="1" applyFill="1" applyBorder="1" applyAlignment="1">
      <alignment horizontal="center" vertical="top" wrapText="1"/>
    </xf>
    <xf numFmtId="0" fontId="0" fillId="0" borderId="0" xfId="0" applyAlignment="1">
      <alignment vertical="top"/>
    </xf>
    <xf numFmtId="0" fontId="4" fillId="17" borderId="1" xfId="0" applyFont="1" applyFill="1" applyBorder="1" applyAlignment="1">
      <alignment horizontal="left" vertical="top" wrapText="1"/>
    </xf>
    <xf numFmtId="0" fontId="0" fillId="27" borderId="70" xfId="0" applyFill="1" applyBorder="1" applyAlignment="1">
      <alignment horizontal="center" vertical="center"/>
    </xf>
    <xf numFmtId="0" fontId="0" fillId="27" borderId="58" xfId="0" applyFill="1" applyBorder="1" applyAlignment="1">
      <alignment horizontal="center" vertical="center"/>
    </xf>
    <xf numFmtId="0" fontId="0" fillId="27" borderId="71" xfId="0" applyFill="1" applyBorder="1" applyAlignment="1">
      <alignment horizontal="center" vertical="center"/>
    </xf>
    <xf numFmtId="0" fontId="0" fillId="27" borderId="59" xfId="0" applyFill="1" applyBorder="1" applyAlignment="1">
      <alignment horizontal="center" vertical="center"/>
    </xf>
    <xf numFmtId="0" fontId="0" fillId="27" borderId="60" xfId="0" applyFill="1" applyBorder="1" applyAlignment="1">
      <alignment horizontal="center" vertical="center"/>
    </xf>
    <xf numFmtId="0" fontId="0" fillId="27" borderId="62" xfId="0" applyFill="1" applyBorder="1" applyAlignment="1">
      <alignment horizontal="center" vertical="center"/>
    </xf>
    <xf numFmtId="0" fontId="17" fillId="0"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17" fillId="0" borderId="1" xfId="0" applyFont="1" applyBorder="1" applyAlignment="1">
      <alignment vertical="top" wrapText="1"/>
    </xf>
    <xf numFmtId="0" fontId="17" fillId="17" borderId="1" xfId="0" applyFont="1" applyFill="1" applyBorder="1" applyAlignment="1">
      <alignment horizontal="left" vertical="top" wrapText="1"/>
    </xf>
    <xf numFmtId="0" fontId="17" fillId="17" borderId="61" xfId="0" applyFont="1" applyFill="1" applyBorder="1" applyAlignment="1">
      <alignment horizontal="left" vertical="top" wrapText="1"/>
    </xf>
    <xf numFmtId="0" fontId="4" fillId="0" borderId="1" xfId="0" applyFont="1" applyFill="1" applyBorder="1" applyAlignment="1">
      <alignment horizontal="left" vertical="top" wrapText="1"/>
    </xf>
    <xf numFmtId="0" fontId="17" fillId="0" borderId="1" xfId="0" applyFont="1" applyFill="1" applyBorder="1" applyAlignment="1">
      <alignment horizontal="left" vertical="top" wrapText="1"/>
    </xf>
    <xf numFmtId="0" fontId="17" fillId="0" borderId="1" xfId="0" applyFont="1" applyFill="1" applyBorder="1" applyAlignment="1">
      <alignment horizontal="center" vertical="top" wrapText="1"/>
    </xf>
    <xf numFmtId="0" fontId="17" fillId="0" borderId="51" xfId="0" applyFont="1" applyFill="1" applyBorder="1" applyAlignment="1">
      <alignment horizontal="center" vertical="top" wrapText="1"/>
    </xf>
    <xf numFmtId="0" fontId="17" fillId="0" borderId="52" xfId="0" applyFont="1" applyFill="1" applyBorder="1" applyAlignment="1">
      <alignment horizontal="center" vertical="top" wrapText="1"/>
    </xf>
    <xf numFmtId="0" fontId="23" fillId="0" borderId="71" xfId="0" applyFont="1" applyFill="1" applyBorder="1" applyAlignment="1">
      <alignment horizontal="center" vertical="top" wrapText="1"/>
    </xf>
    <xf numFmtId="0" fontId="23" fillId="0" borderId="60" xfId="0" applyFont="1" applyFill="1" applyBorder="1" applyAlignment="1">
      <alignment horizontal="center" vertical="top" wrapText="1"/>
    </xf>
    <xf numFmtId="0" fontId="4" fillId="0" borderId="61" xfId="0" applyFont="1" applyFill="1" applyBorder="1" applyAlignment="1">
      <alignment horizontal="left" vertical="top" wrapText="1"/>
    </xf>
    <xf numFmtId="0" fontId="17" fillId="17" borderId="1" xfId="0" applyFont="1" applyFill="1" applyBorder="1" applyAlignment="1">
      <alignment vertical="top" wrapText="1"/>
    </xf>
    <xf numFmtId="0" fontId="17" fillId="17" borderId="61" xfId="0" applyFont="1" applyFill="1" applyBorder="1" applyAlignment="1">
      <alignment vertical="top" wrapText="1"/>
    </xf>
    <xf numFmtId="0" fontId="17" fillId="0" borderId="1" xfId="0" applyFont="1" applyFill="1" applyBorder="1" applyAlignment="1">
      <alignment vertical="top" wrapText="1"/>
    </xf>
    <xf numFmtId="0" fontId="17" fillId="0" borderId="61" xfId="0" applyFont="1" applyFill="1" applyBorder="1" applyAlignment="1">
      <alignment vertical="top" wrapText="1"/>
    </xf>
    <xf numFmtId="0" fontId="17" fillId="0" borderId="61" xfId="0" applyFont="1" applyFill="1" applyBorder="1" applyAlignment="1">
      <alignment horizontal="center" vertical="top" wrapText="1"/>
    </xf>
    <xf numFmtId="0" fontId="17" fillId="17" borderId="57" xfId="0" applyFont="1" applyFill="1" applyBorder="1" applyAlignment="1">
      <alignment horizontal="left" vertical="top" wrapText="1"/>
    </xf>
    <xf numFmtId="0" fontId="17" fillId="0" borderId="57" xfId="0" applyFont="1" applyFill="1" applyBorder="1" applyAlignment="1">
      <alignment horizontal="left" vertical="top" wrapText="1"/>
    </xf>
    <xf numFmtId="0" fontId="17" fillId="0" borderId="57" xfId="0" applyFont="1" applyFill="1" applyBorder="1" applyAlignment="1">
      <alignment horizontal="center" vertical="top" wrapText="1"/>
    </xf>
    <xf numFmtId="0" fontId="17" fillId="17" borderId="57" xfId="0" applyFont="1" applyFill="1" applyBorder="1" applyAlignment="1">
      <alignment horizontal="center" vertical="top" wrapText="1"/>
    </xf>
    <xf numFmtId="0" fontId="17" fillId="17" borderId="1" xfId="0" applyFont="1" applyFill="1" applyBorder="1" applyAlignment="1">
      <alignment horizontal="center" vertical="top" wrapText="1"/>
    </xf>
    <xf numFmtId="0" fontId="2" fillId="17"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2" fillId="0" borderId="1" xfId="0" applyFont="1" applyFill="1" applyBorder="1" applyAlignment="1">
      <alignment horizontal="center" vertical="top" wrapText="1"/>
    </xf>
    <xf numFmtId="0" fontId="17" fillId="0" borderId="1" xfId="0" applyFont="1" applyBorder="1" applyAlignment="1">
      <alignment horizontal="center" vertical="top" wrapText="1"/>
    </xf>
    <xf numFmtId="0" fontId="1" fillId="13" borderId="103" xfId="0" applyFont="1" applyFill="1" applyBorder="1" applyAlignment="1">
      <alignment horizontal="center"/>
    </xf>
    <xf numFmtId="0" fontId="1" fillId="13" borderId="104" xfId="0" applyFont="1" applyFill="1" applyBorder="1" applyAlignment="1">
      <alignment horizontal="center"/>
    </xf>
    <xf numFmtId="0" fontId="1" fillId="13" borderId="92" xfId="0" applyFont="1" applyFill="1" applyBorder="1" applyAlignment="1">
      <alignment horizontal="center"/>
    </xf>
    <xf numFmtId="0" fontId="1" fillId="13" borderId="8" xfId="0" applyFont="1" applyFill="1" applyBorder="1" applyAlignment="1">
      <alignment horizontal="center" vertical="center"/>
    </xf>
    <xf numFmtId="0" fontId="1" fillId="13" borderId="30" xfId="0" applyFont="1" applyFill="1" applyBorder="1" applyAlignment="1">
      <alignment horizontal="center" vertical="center"/>
    </xf>
    <xf numFmtId="0" fontId="1" fillId="13" borderId="50" xfId="0" applyFont="1" applyFill="1" applyBorder="1" applyAlignment="1">
      <alignment horizontal="center" vertical="center"/>
    </xf>
    <xf numFmtId="0" fontId="22" fillId="14" borderId="27" xfId="0" applyFont="1" applyFill="1" applyBorder="1" applyAlignment="1">
      <alignment horizontal="center"/>
    </xf>
    <xf numFmtId="0" fontId="22" fillId="14" borderId="29" xfId="0" applyFont="1" applyFill="1" applyBorder="1" applyAlignment="1">
      <alignment horizontal="center"/>
    </xf>
    <xf numFmtId="0" fontId="22" fillId="14" borderId="48" xfId="0" applyFont="1" applyFill="1" applyBorder="1" applyAlignment="1">
      <alignment horizontal="center"/>
    </xf>
    <xf numFmtId="0" fontId="0" fillId="0" borderId="57" xfId="0" applyBorder="1" applyAlignment="1">
      <alignment horizontal="center" vertical="top" wrapText="1"/>
    </xf>
    <xf numFmtId="0" fontId="0" fillId="0" borderId="1" xfId="0" applyBorder="1" applyAlignment="1">
      <alignment horizontal="center" vertical="top" wrapText="1"/>
    </xf>
    <xf numFmtId="0" fontId="0" fillId="0" borderId="55" xfId="0" applyBorder="1" applyAlignment="1">
      <alignment horizontal="center" vertical="center"/>
    </xf>
    <xf numFmtId="0" fontId="0" fillId="0" borderId="67" xfId="0" applyBorder="1" applyAlignment="1">
      <alignment horizontal="center" vertical="center"/>
    </xf>
    <xf numFmtId="0" fontId="0" fillId="0" borderId="66" xfId="0" applyBorder="1" applyAlignment="1">
      <alignment horizontal="center" vertical="center"/>
    </xf>
    <xf numFmtId="0" fontId="0" fillId="0" borderId="57" xfId="0" applyBorder="1" applyAlignment="1">
      <alignment horizontal="left" vertical="top" wrapText="1"/>
    </xf>
    <xf numFmtId="0" fontId="0" fillId="0" borderId="1" xfId="0" applyBorder="1" applyAlignment="1">
      <alignment horizontal="left" vertical="top" wrapText="1"/>
    </xf>
    <xf numFmtId="0" fontId="0" fillId="0" borderId="61" xfId="0" applyBorder="1" applyAlignment="1">
      <alignment horizontal="left" vertical="top" wrapText="1"/>
    </xf>
    <xf numFmtId="0" fontId="0" fillId="0" borderId="61" xfId="0" applyBorder="1" applyAlignment="1">
      <alignment horizontal="center" vertical="top" wrapText="1"/>
    </xf>
    <xf numFmtId="0" fontId="0" fillId="0" borderId="57" xfId="0" applyFill="1" applyBorder="1" applyAlignment="1">
      <alignment horizontal="left" vertical="top" wrapText="1"/>
    </xf>
    <xf numFmtId="0" fontId="0" fillId="0" borderId="1" xfId="0" applyFill="1" applyBorder="1" applyAlignment="1">
      <alignment horizontal="left" vertical="top" wrapText="1"/>
    </xf>
    <xf numFmtId="0" fontId="0" fillId="0" borderId="58" xfId="0" applyBorder="1" applyAlignment="1">
      <alignment horizontal="center"/>
    </xf>
    <xf numFmtId="0" fontId="0" fillId="0" borderId="62" xfId="0" applyBorder="1" applyAlignment="1">
      <alignment horizontal="center"/>
    </xf>
    <xf numFmtId="0" fontId="0" fillId="0" borderId="70" xfId="0" applyBorder="1" applyAlignment="1">
      <alignment horizontal="center" vertical="center" wrapText="1"/>
    </xf>
    <xf numFmtId="0" fontId="0" fillId="0" borderId="60" xfId="0" applyBorder="1" applyAlignment="1">
      <alignment horizontal="center" vertical="center" wrapText="1"/>
    </xf>
    <xf numFmtId="0" fontId="0" fillId="0" borderId="71" xfId="0" applyBorder="1" applyAlignment="1">
      <alignment horizontal="center" vertical="center" wrapText="1"/>
    </xf>
    <xf numFmtId="0" fontId="1" fillId="0" borderId="0" xfId="0" applyFont="1" applyAlignment="1">
      <alignment horizontal="center"/>
    </xf>
    <xf numFmtId="0" fontId="1" fillId="0" borderId="9" xfId="0" applyFont="1" applyFill="1" applyBorder="1" applyAlignment="1">
      <alignment horizontal="center" vertical="center"/>
    </xf>
    <xf numFmtId="0" fontId="1" fillId="0" borderId="54" xfId="0" applyFont="1" applyFill="1" applyBorder="1" applyAlignment="1">
      <alignment horizontal="center" vertical="center"/>
    </xf>
    <xf numFmtId="0" fontId="1" fillId="0" borderId="30" xfId="0" applyFont="1" applyBorder="1" applyAlignment="1">
      <alignment horizontal="center"/>
    </xf>
    <xf numFmtId="0" fontId="1" fillId="13" borderId="27" xfId="0" applyFont="1" applyFill="1" applyBorder="1" applyAlignment="1">
      <alignment horizontal="center"/>
    </xf>
    <xf numFmtId="0" fontId="1" fillId="13" borderId="29" xfId="0" applyFont="1" applyFill="1" applyBorder="1" applyAlignment="1">
      <alignment horizontal="center"/>
    </xf>
    <xf numFmtId="0" fontId="1" fillId="13" borderId="48" xfId="0" applyFont="1" applyFill="1" applyBorder="1" applyAlignment="1">
      <alignment horizontal="center"/>
    </xf>
    <xf numFmtId="0" fontId="1" fillId="13" borderId="9" xfId="0" applyFont="1" applyFill="1" applyBorder="1" applyAlignment="1">
      <alignment horizontal="center"/>
    </xf>
    <xf numFmtId="0" fontId="1" fillId="13" borderId="68" xfId="0" applyFont="1" applyFill="1" applyBorder="1" applyAlignment="1">
      <alignment horizontal="center"/>
    </xf>
    <xf numFmtId="0" fontId="1" fillId="13" borderId="54" xfId="0" applyFont="1" applyFill="1" applyBorder="1" applyAlignment="1">
      <alignment horizontal="center"/>
    </xf>
    <xf numFmtId="0" fontId="1" fillId="10" borderId="9" xfId="0" applyFont="1" applyFill="1" applyBorder="1" applyAlignment="1">
      <alignment horizontal="center" vertical="center" wrapText="1"/>
    </xf>
    <xf numFmtId="0" fontId="1" fillId="10" borderId="54" xfId="0" applyFont="1" applyFill="1" applyBorder="1" applyAlignment="1">
      <alignment horizontal="center" vertical="center" wrapText="1"/>
    </xf>
    <xf numFmtId="0" fontId="1" fillId="10" borderId="8" xfId="0" applyFont="1" applyFill="1" applyBorder="1" applyAlignment="1">
      <alignment horizontal="center" vertical="center" wrapText="1"/>
    </xf>
    <xf numFmtId="0" fontId="1" fillId="10" borderId="50" xfId="0" applyFont="1" applyFill="1" applyBorder="1" applyAlignment="1">
      <alignment horizontal="center" vertical="center" wrapText="1"/>
    </xf>
    <xf numFmtId="0" fontId="1" fillId="13" borderId="63" xfId="0" applyFont="1" applyFill="1" applyBorder="1" applyAlignment="1">
      <alignment horizontal="center"/>
    </xf>
    <xf numFmtId="0" fontId="1" fillId="13" borderId="95" xfId="0" applyFont="1" applyFill="1" applyBorder="1" applyAlignment="1">
      <alignment horizontal="center"/>
    </xf>
    <xf numFmtId="0" fontId="1" fillId="13" borderId="64" xfId="0" applyFont="1" applyFill="1" applyBorder="1" applyAlignment="1">
      <alignment horizontal="center"/>
    </xf>
    <xf numFmtId="0" fontId="1" fillId="13" borderId="65" xfId="0" applyFont="1" applyFill="1" applyBorder="1" applyAlignment="1">
      <alignment horizontal="center"/>
    </xf>
    <xf numFmtId="0" fontId="22" fillId="14" borderId="0" xfId="0" applyFont="1" applyFill="1" applyAlignment="1">
      <alignment horizontal="center"/>
    </xf>
    <xf numFmtId="0" fontId="1" fillId="10" borderId="27" xfId="0" applyFont="1" applyFill="1" applyBorder="1" applyAlignment="1">
      <alignment horizontal="center" vertical="center" wrapText="1"/>
    </xf>
    <xf numFmtId="0" fontId="1" fillId="10" borderId="48" xfId="0" applyFont="1" applyFill="1" applyBorder="1" applyAlignment="1">
      <alignment horizontal="center" vertical="center" wrapText="1"/>
    </xf>
    <xf numFmtId="0" fontId="1" fillId="0" borderId="27" xfId="0" applyFont="1" applyBorder="1" applyAlignment="1">
      <alignment horizontal="center"/>
    </xf>
    <xf numFmtId="0" fontId="1" fillId="0" borderId="29" xfId="0" applyFont="1" applyBorder="1" applyAlignment="1">
      <alignment horizontal="center"/>
    </xf>
    <xf numFmtId="0" fontId="1" fillId="0" borderId="48" xfId="0" applyFont="1" applyBorder="1" applyAlignment="1">
      <alignment horizontal="center"/>
    </xf>
    <xf numFmtId="0" fontId="23" fillId="0" borderId="51" xfId="0" applyFont="1" applyFill="1" applyBorder="1" applyAlignment="1">
      <alignment horizontal="center" vertical="top" wrapText="1"/>
    </xf>
    <xf numFmtId="0" fontId="23" fillId="0" borderId="52" xfId="0" applyFont="1" applyFill="1" applyBorder="1" applyAlignment="1">
      <alignment horizontal="center" vertical="top" wrapText="1"/>
    </xf>
    <xf numFmtId="0" fontId="17" fillId="0" borderId="51" xfId="0" applyFont="1" applyFill="1" applyBorder="1" applyAlignment="1">
      <alignment horizontal="left" vertical="top" wrapText="1"/>
    </xf>
    <xf numFmtId="0" fontId="17" fillId="0" borderId="52" xfId="0" applyFont="1" applyFill="1" applyBorder="1" applyAlignment="1">
      <alignment horizontal="left" vertical="top" wrapText="1"/>
    </xf>
    <xf numFmtId="0" fontId="17" fillId="0" borderId="1" xfId="0" applyFont="1" applyBorder="1" applyAlignment="1">
      <alignment vertical="top" wrapText="1"/>
    </xf>
    <xf numFmtId="0" fontId="23" fillId="0" borderId="1" xfId="0" applyFont="1" applyFill="1" applyBorder="1" applyAlignment="1">
      <alignment horizontal="center" vertical="top" wrapText="1"/>
    </xf>
    <xf numFmtId="0" fontId="4" fillId="0" borderId="1" xfId="0" applyFont="1" applyFill="1" applyBorder="1" applyAlignment="1">
      <alignment vertical="top" wrapText="1"/>
    </xf>
    <xf numFmtId="0" fontId="17" fillId="0" borderId="1" xfId="0" applyFont="1" applyBorder="1" applyAlignment="1">
      <alignment horizontal="left" vertical="top" wrapText="1"/>
    </xf>
    <xf numFmtId="0" fontId="17" fillId="0" borderId="53" xfId="0" applyFont="1" applyFill="1" applyBorder="1" applyAlignment="1">
      <alignment horizontal="left" vertical="top" wrapText="1"/>
    </xf>
    <xf numFmtId="0" fontId="8" fillId="7" borderId="24" xfId="0" applyFont="1" applyFill="1" applyBorder="1" applyAlignment="1">
      <alignment horizontal="center" vertical="center"/>
    </xf>
    <xf numFmtId="0" fontId="8" fillId="7" borderId="20" xfId="0" applyFont="1" applyFill="1" applyBorder="1" applyAlignment="1">
      <alignment horizontal="center" vertical="center"/>
    </xf>
    <xf numFmtId="0" fontId="8" fillId="7" borderId="16" xfId="0" applyFont="1" applyFill="1" applyBorder="1" applyAlignment="1">
      <alignment horizontal="center" vertical="center"/>
    </xf>
    <xf numFmtId="0" fontId="7" fillId="0" borderId="10" xfId="0" applyFont="1" applyBorder="1" applyAlignment="1">
      <alignment horizontal="center" vertical="center"/>
    </xf>
    <xf numFmtId="0" fontId="7" fillId="0" borderId="13" xfId="0" applyFont="1" applyBorder="1" applyAlignment="1">
      <alignment horizontal="center" vertical="center"/>
    </xf>
    <xf numFmtId="0" fontId="8" fillId="3" borderId="10" xfId="0" applyFont="1" applyFill="1" applyBorder="1" applyAlignment="1">
      <alignment horizontal="center" vertical="center"/>
    </xf>
    <xf numFmtId="0" fontId="8" fillId="3" borderId="15" xfId="0" applyFont="1" applyFill="1" applyBorder="1" applyAlignment="1">
      <alignment horizontal="center" vertical="center"/>
    </xf>
    <xf numFmtId="0" fontId="8" fillId="3" borderId="13" xfId="0" applyFont="1" applyFill="1" applyBorder="1" applyAlignment="1">
      <alignment horizontal="center" vertical="center"/>
    </xf>
    <xf numFmtId="0" fontId="7" fillId="3" borderId="24" xfId="0" applyFont="1" applyFill="1" applyBorder="1" applyAlignment="1">
      <alignment horizontal="center" vertical="center"/>
    </xf>
    <xf numFmtId="0" fontId="7" fillId="3" borderId="16" xfId="0" applyFont="1" applyFill="1" applyBorder="1" applyAlignment="1">
      <alignment horizontal="center" vertical="center"/>
    </xf>
    <xf numFmtId="0" fontId="8" fillId="4" borderId="10" xfId="0" applyFont="1" applyFill="1" applyBorder="1" applyAlignment="1">
      <alignment horizontal="center" vertical="center"/>
    </xf>
    <xf numFmtId="0" fontId="8" fillId="4" borderId="13" xfId="0" applyFont="1" applyFill="1" applyBorder="1" applyAlignment="1">
      <alignment horizontal="center" vertical="center"/>
    </xf>
    <xf numFmtId="0" fontId="7" fillId="5" borderId="20" xfId="0" applyFont="1" applyFill="1" applyBorder="1" applyAlignment="1">
      <alignment horizontal="center" vertical="center"/>
    </xf>
    <xf numFmtId="0" fontId="8" fillId="6" borderId="10"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13" xfId="0" applyFont="1" applyFill="1" applyBorder="1" applyAlignment="1">
      <alignment horizontal="center" vertical="center"/>
    </xf>
    <xf numFmtId="0" fontId="7" fillId="4" borderId="10" xfId="0" applyFont="1" applyFill="1" applyBorder="1" applyAlignment="1">
      <alignment horizontal="center" vertical="center" wrapText="1"/>
    </xf>
    <xf numFmtId="0" fontId="7" fillId="4" borderId="13" xfId="0" applyFont="1" applyFill="1" applyBorder="1" applyAlignment="1">
      <alignment horizontal="center" vertical="center" wrapText="1"/>
    </xf>
    <xf numFmtId="0" fontId="7" fillId="6" borderId="24" xfId="0" applyFont="1" applyFill="1" applyBorder="1" applyAlignment="1">
      <alignment horizontal="center" vertical="center"/>
    </xf>
    <xf numFmtId="0" fontId="7" fillId="6" borderId="20" xfId="0" applyFont="1" applyFill="1" applyBorder="1" applyAlignment="1">
      <alignment horizontal="center" vertical="center"/>
    </xf>
    <xf numFmtId="0" fontId="7" fillId="6" borderId="16" xfId="0" applyFont="1" applyFill="1" applyBorder="1" applyAlignment="1">
      <alignment horizontal="center" vertical="center"/>
    </xf>
    <xf numFmtId="0" fontId="7" fillId="0" borderId="11" xfId="0" applyFont="1" applyBorder="1" applyAlignment="1">
      <alignment horizontal="center" vertical="center" wrapText="1"/>
    </xf>
    <xf numFmtId="0" fontId="7" fillId="0" borderId="25"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8" xfId="0" applyFont="1" applyBorder="1" applyAlignment="1">
      <alignment horizontal="center" vertical="center" wrapText="1"/>
    </xf>
    <xf numFmtId="0" fontId="8" fillId="7" borderId="21" xfId="0" applyFont="1" applyFill="1" applyBorder="1" applyAlignment="1">
      <alignment horizontal="center" vertical="center"/>
    </xf>
    <xf numFmtId="0" fontId="7" fillId="5" borderId="17" xfId="0" applyFont="1" applyFill="1" applyBorder="1" applyAlignment="1">
      <alignment horizontal="center" vertical="center"/>
    </xf>
    <xf numFmtId="0" fontId="7" fillId="5" borderId="25" xfId="0" applyFont="1" applyFill="1" applyBorder="1" applyAlignment="1">
      <alignment horizontal="center" vertical="center"/>
    </xf>
    <xf numFmtId="0" fontId="7" fillId="5" borderId="14" xfId="0" applyFont="1" applyFill="1" applyBorder="1" applyAlignment="1">
      <alignment horizontal="center" vertical="center"/>
    </xf>
    <xf numFmtId="0" fontId="7" fillId="0" borderId="24" xfId="0" applyFont="1" applyBorder="1" applyAlignment="1">
      <alignment horizontal="center" vertical="center" wrapText="1"/>
    </xf>
    <xf numFmtId="0" fontId="7" fillId="0" borderId="16" xfId="0" applyFont="1" applyBorder="1" applyAlignment="1">
      <alignment horizontal="center" vertical="center" wrapText="1"/>
    </xf>
    <xf numFmtId="0" fontId="0" fillId="0" borderId="28"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8"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2" fillId="0" borderId="51" xfId="0" applyFont="1" applyFill="1" applyBorder="1" applyAlignment="1">
      <alignment horizontal="left" vertical="top" wrapText="1"/>
    </xf>
    <xf numFmtId="0" fontId="2" fillId="0" borderId="53" xfId="0" applyFont="1" applyFill="1" applyBorder="1" applyAlignment="1">
      <alignment horizontal="left" vertical="top" wrapText="1"/>
    </xf>
    <xf numFmtId="0" fontId="2" fillId="0" borderId="52" xfId="0" applyFont="1" applyFill="1" applyBorder="1" applyAlignment="1">
      <alignment horizontal="left" vertical="top" wrapText="1"/>
    </xf>
    <xf numFmtId="0" fontId="5" fillId="0" borderId="51" xfId="0" applyFont="1" applyFill="1" applyBorder="1" applyAlignment="1">
      <alignment horizontal="center" vertical="top" wrapText="1"/>
    </xf>
    <xf numFmtId="0" fontId="5" fillId="0" borderId="53" xfId="0" applyFont="1" applyFill="1" applyBorder="1" applyAlignment="1">
      <alignment horizontal="center" vertical="top" wrapText="1"/>
    </xf>
    <xf numFmtId="0" fontId="5" fillId="0" borderId="52" xfId="0" applyFont="1" applyFill="1" applyBorder="1" applyAlignment="1">
      <alignment horizontal="center" vertical="top" wrapText="1"/>
    </xf>
    <xf numFmtId="0" fontId="13" fillId="0" borderId="51" xfId="0" applyFont="1" applyFill="1" applyBorder="1" applyAlignment="1">
      <alignment vertical="top" wrapText="1"/>
    </xf>
    <xf numFmtId="0" fontId="13" fillId="0" borderId="53" xfId="0" applyFont="1" applyFill="1" applyBorder="1" applyAlignment="1">
      <alignment vertical="top" wrapText="1"/>
    </xf>
    <xf numFmtId="0" fontId="13" fillId="0" borderId="52" xfId="0" applyFont="1" applyFill="1" applyBorder="1" applyAlignment="1">
      <alignment vertical="top" wrapText="1"/>
    </xf>
    <xf numFmtId="0" fontId="2" fillId="0" borderId="51" xfId="0" applyFont="1" applyBorder="1" applyAlignment="1">
      <alignment horizontal="left" vertical="top" wrapText="1"/>
    </xf>
    <xf numFmtId="0" fontId="2" fillId="0" borderId="53" xfId="0" applyFont="1" applyBorder="1" applyAlignment="1">
      <alignment horizontal="left" vertical="top" wrapText="1"/>
    </xf>
    <xf numFmtId="0" fontId="2" fillId="0" borderId="52" xfId="0" applyFont="1" applyBorder="1" applyAlignment="1">
      <alignment horizontal="left" vertical="top" wrapText="1"/>
    </xf>
    <xf numFmtId="0" fontId="2" fillId="0" borderId="51" xfId="0" applyFont="1" applyBorder="1" applyAlignment="1">
      <alignment vertical="top" wrapText="1"/>
    </xf>
    <xf numFmtId="0" fontId="2" fillId="0" borderId="53" xfId="0" applyFont="1" applyBorder="1" applyAlignment="1">
      <alignment vertical="top" wrapText="1"/>
    </xf>
    <xf numFmtId="0" fontId="2" fillId="0" borderId="52" xfId="0" applyFont="1" applyBorder="1" applyAlignment="1">
      <alignment vertical="top" wrapText="1"/>
    </xf>
    <xf numFmtId="0" fontId="5" fillId="0" borderId="51" xfId="0" applyFont="1" applyFill="1" applyBorder="1" applyAlignment="1">
      <alignment horizontal="left" vertical="top" wrapText="1"/>
    </xf>
    <xf numFmtId="0" fontId="5" fillId="0" borderId="52" xfId="0" applyFont="1" applyFill="1" applyBorder="1" applyAlignment="1">
      <alignment horizontal="left" vertical="top" wrapText="1"/>
    </xf>
    <xf numFmtId="0" fontId="13" fillId="0" borderId="51" xfId="0" applyFont="1" applyFill="1" applyBorder="1" applyAlignment="1">
      <alignment horizontal="left" vertical="top" wrapText="1"/>
    </xf>
    <xf numFmtId="0" fontId="13" fillId="0" borderId="52" xfId="0" applyFont="1" applyFill="1" applyBorder="1" applyAlignment="1">
      <alignment horizontal="left" vertical="top" wrapText="1"/>
    </xf>
    <xf numFmtId="0" fontId="2" fillId="0" borderId="51" xfId="0" applyFont="1" applyFill="1" applyBorder="1" applyAlignment="1">
      <alignment vertical="top" wrapText="1"/>
    </xf>
    <xf numFmtId="0" fontId="2" fillId="0" borderId="52" xfId="0" applyFont="1" applyFill="1" applyBorder="1" applyAlignment="1">
      <alignment vertical="top" wrapText="1"/>
    </xf>
    <xf numFmtId="0" fontId="2" fillId="0" borderId="51" xfId="0" applyFont="1" applyFill="1" applyBorder="1" applyAlignment="1">
      <alignment horizontal="right" vertical="top" wrapText="1"/>
    </xf>
    <xf numFmtId="0" fontId="2" fillId="0" borderId="52" xfId="0" applyFont="1" applyFill="1" applyBorder="1" applyAlignment="1">
      <alignment horizontal="right" vertical="top" wrapText="1"/>
    </xf>
    <xf numFmtId="0" fontId="5" fillId="0" borderId="53" xfId="0" applyFont="1" applyFill="1" applyBorder="1" applyAlignment="1">
      <alignment horizontal="left" vertical="top" wrapText="1"/>
    </xf>
    <xf numFmtId="0" fontId="2" fillId="0" borderId="51" xfId="0" applyFont="1" applyFill="1" applyBorder="1" applyAlignment="1">
      <alignment horizontal="center" vertical="top" wrapText="1"/>
    </xf>
    <xf numFmtId="0" fontId="2" fillId="0" borderId="53" xfId="0" applyFont="1" applyFill="1" applyBorder="1" applyAlignment="1">
      <alignment horizontal="center" vertical="top" wrapText="1"/>
    </xf>
    <xf numFmtId="0" fontId="2" fillId="0" borderId="52" xfId="0" applyFont="1" applyFill="1" applyBorder="1" applyAlignment="1">
      <alignment horizontal="center" vertical="top" wrapText="1"/>
    </xf>
    <xf numFmtId="0" fontId="2" fillId="0" borderId="53" xfId="0" applyFont="1" applyFill="1" applyBorder="1" applyAlignment="1">
      <alignment vertical="top" wrapText="1"/>
    </xf>
    <xf numFmtId="0" fontId="5" fillId="0" borderId="51" xfId="0" applyFont="1" applyFill="1" applyBorder="1" applyAlignment="1">
      <alignment vertical="top" wrapText="1"/>
    </xf>
    <xf numFmtId="0" fontId="5" fillId="0" borderId="53" xfId="0" applyFont="1" applyFill="1" applyBorder="1" applyAlignment="1">
      <alignment vertical="top" wrapText="1"/>
    </xf>
    <xf numFmtId="0" fontId="5" fillId="0" borderId="52" xfId="0" applyFont="1" applyFill="1" applyBorder="1" applyAlignment="1">
      <alignment vertical="top" wrapText="1"/>
    </xf>
    <xf numFmtId="0" fontId="14" fillId="0" borderId="87" xfId="0" applyFont="1" applyBorder="1" applyAlignment="1">
      <alignment horizontal="left" wrapText="1" readingOrder="1"/>
    </xf>
    <xf numFmtId="0" fontId="11" fillId="10" borderId="36" xfId="0" applyFont="1" applyFill="1" applyBorder="1" applyAlignment="1">
      <alignment horizontal="left" vertical="center" wrapText="1" readingOrder="1"/>
    </xf>
    <xf numFmtId="0" fontId="11" fillId="10" borderId="37" xfId="0" applyFont="1" applyFill="1" applyBorder="1" applyAlignment="1">
      <alignment horizontal="left" vertical="center" wrapText="1" readingOrder="1"/>
    </xf>
    <xf numFmtId="0" fontId="11" fillId="10" borderId="41" xfId="0" applyFont="1" applyFill="1" applyBorder="1" applyAlignment="1">
      <alignment horizontal="left" vertical="center" wrapText="1" readingOrder="1"/>
    </xf>
    <xf numFmtId="0" fontId="11" fillId="10" borderId="34" xfId="0" applyFont="1" applyFill="1" applyBorder="1" applyAlignment="1">
      <alignment horizontal="left" vertical="center" wrapText="1" readingOrder="1"/>
    </xf>
    <xf numFmtId="0" fontId="15" fillId="10" borderId="38" xfId="0" applyFont="1" applyFill="1" applyBorder="1" applyAlignment="1">
      <alignment horizontal="center" vertical="center" wrapText="1" readingOrder="1"/>
    </xf>
    <xf numFmtId="0" fontId="15" fillId="10" borderId="39" xfId="0" applyFont="1" applyFill="1" applyBorder="1" applyAlignment="1">
      <alignment horizontal="center" vertical="center" wrapText="1" readingOrder="1"/>
    </xf>
    <xf numFmtId="0" fontId="15" fillId="10" borderId="40" xfId="0" applyFont="1" applyFill="1" applyBorder="1" applyAlignment="1">
      <alignment horizontal="center" vertical="center" wrapText="1" readingOrder="1"/>
    </xf>
    <xf numFmtId="0" fontId="15" fillId="10" borderId="43" xfId="0" applyFont="1" applyFill="1" applyBorder="1" applyAlignment="1">
      <alignment horizontal="center" vertical="center" wrapText="1" readingOrder="1"/>
    </xf>
    <xf numFmtId="0" fontId="15" fillId="10" borderId="45" xfId="0" applyFont="1" applyFill="1" applyBorder="1" applyAlignment="1">
      <alignment horizontal="center" vertical="center" wrapText="1" readingOrder="1"/>
    </xf>
    <xf numFmtId="0" fontId="15" fillId="10" borderId="46" xfId="0" applyFont="1" applyFill="1" applyBorder="1" applyAlignment="1">
      <alignment horizontal="center" vertical="center" wrapText="1" readingOrder="1"/>
    </xf>
  </cellXfs>
  <cellStyles count="4">
    <cellStyle name="Normal" xfId="0" builtinId="0"/>
    <cellStyle name="Normal 2" xfId="1"/>
    <cellStyle name="Normal 4" xfId="2"/>
    <cellStyle name="Normal 5" xfId="3"/>
  </cellStyles>
  <dxfs count="130">
    <dxf>
      <font>
        <color rgb="FF9C0006"/>
      </font>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b/>
        <i/>
        <color theme="3" tint="0.39994506668294322"/>
      </font>
    </dxf>
    <dxf>
      <font>
        <b/>
        <i/>
        <color theme="3" tint="0.39994506668294322"/>
      </font>
    </dxf>
    <dxf>
      <font>
        <color rgb="FF9C0006"/>
      </font>
    </dxf>
    <dxf>
      <font>
        <color rgb="FF9C0006"/>
      </font>
    </dxf>
    <dxf>
      <font>
        <color rgb="FF9C6500"/>
      </font>
      <fill>
        <patternFill>
          <bgColor rgb="FFFFEB9C"/>
        </patternFill>
      </fill>
    </dxf>
    <dxf>
      <font>
        <b/>
        <i/>
        <color theme="3" tint="0.39994506668294322"/>
      </font>
    </dxf>
    <dxf>
      <font>
        <b/>
        <i/>
        <color theme="3" tint="0.39994506668294322"/>
      </font>
    </dxf>
    <dxf>
      <font>
        <b/>
        <i val="0"/>
        <color rgb="FF0070C0"/>
      </font>
    </dxf>
    <dxf>
      <font>
        <b/>
        <i val="0"/>
        <color rgb="FF0070C0"/>
      </font>
    </dxf>
    <dxf>
      <font>
        <color rgb="FF006100"/>
      </font>
      <fill>
        <patternFill>
          <bgColor rgb="FFC6EFCE"/>
        </patternFill>
      </fill>
    </dxf>
    <dxf>
      <font>
        <color rgb="FF9C0006"/>
      </font>
      <fill>
        <patternFill>
          <bgColor rgb="FFFFC7CE"/>
        </patternFill>
      </fill>
    </dxf>
    <dxf>
      <font>
        <color rgb="FF9C0006"/>
      </font>
    </dxf>
    <dxf>
      <font>
        <color rgb="FF9C0006"/>
      </font>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dxf>
    <dxf>
      <font>
        <color rgb="FF9C0006"/>
      </font>
      <fill>
        <patternFill>
          <bgColor rgb="FFFFC7CE"/>
        </patternFill>
      </fill>
    </dxf>
    <dxf>
      <font>
        <color rgb="FF006100"/>
      </font>
      <fill>
        <patternFill>
          <bgColor rgb="FFC6EFCE"/>
        </patternFill>
      </fill>
    </dxf>
    <dxf>
      <font>
        <color rgb="FF9C0006"/>
      </font>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6500"/>
      </font>
      <fill>
        <patternFill>
          <bgColor rgb="FFFFEB9C"/>
        </patternFill>
      </fill>
    </dxf>
    <dxf>
      <font>
        <b/>
        <i/>
        <color theme="3" tint="0.39994506668294322"/>
      </font>
    </dxf>
    <dxf>
      <font>
        <b/>
        <i/>
        <color theme="3" tint="0.39994506668294322"/>
      </font>
    </dxf>
    <dxf>
      <font>
        <b/>
        <i val="0"/>
        <color rgb="FF0070C0"/>
      </font>
    </dxf>
    <dxf>
      <font>
        <b/>
        <i val="0"/>
        <color rgb="FF0070C0"/>
      </font>
    </dxf>
    <dxf>
      <font>
        <color rgb="FF9C0006"/>
      </font>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b/>
        <i/>
        <color theme="3" tint="0.39994506668294322"/>
      </font>
    </dxf>
    <dxf>
      <font>
        <b/>
        <i/>
        <color theme="3" tint="0.39994506668294322"/>
      </font>
    </dxf>
    <dxf>
      <font>
        <b/>
        <i val="0"/>
        <color rgb="FF0070C0"/>
      </font>
    </dxf>
    <dxf>
      <font>
        <b/>
        <i val="0"/>
        <color rgb="FF0070C0"/>
      </font>
    </dxf>
    <dxf>
      <font>
        <color rgb="FF9C0006"/>
      </font>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b/>
        <i/>
        <color theme="3" tint="0.39994506668294322"/>
      </font>
    </dxf>
    <dxf>
      <font>
        <b/>
        <i/>
        <color theme="3" tint="0.39994506668294322"/>
      </font>
    </dxf>
    <dxf>
      <font>
        <color rgb="FF9C0006"/>
      </font>
    </dxf>
    <dxf>
      <font>
        <color rgb="FF9C0006"/>
      </font>
      <fill>
        <patternFill>
          <bgColor rgb="FFFFC7CE"/>
        </patternFill>
      </fill>
    </dxf>
    <dxf>
      <font>
        <color rgb="FF006100"/>
      </font>
      <fill>
        <patternFill>
          <bgColor rgb="FFC6EFCE"/>
        </patternFill>
      </fill>
    </dxf>
    <dxf>
      <font>
        <b/>
        <i/>
        <color theme="3" tint="0.39994506668294322"/>
      </font>
    </dxf>
    <dxf>
      <font>
        <b/>
        <i/>
        <color theme="3" tint="0.39994506668294322"/>
      </font>
    </dxf>
    <dxf>
      <font>
        <color rgb="FF9C0006"/>
      </font>
    </dxf>
    <dxf>
      <font>
        <color rgb="FF9C0006"/>
      </font>
    </dxf>
    <dxf>
      <font>
        <b/>
        <i/>
        <color theme="3" tint="0.39994506668294322"/>
      </font>
    </dxf>
    <dxf>
      <font>
        <b/>
        <i/>
        <color theme="3" tint="0.39994506668294322"/>
      </font>
    </dxf>
    <dxf>
      <font>
        <b/>
        <i val="0"/>
        <color rgb="FF0070C0"/>
      </font>
    </dxf>
    <dxf>
      <font>
        <color rgb="FF9C0006"/>
      </font>
    </dxf>
    <dxf>
      <font>
        <color rgb="FF9C0006"/>
      </font>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b/>
        <i/>
        <color theme="3" tint="0.39994506668294322"/>
      </font>
    </dxf>
    <dxf>
      <font>
        <b/>
        <i/>
        <color theme="3" tint="0.39994506668294322"/>
      </font>
    </dxf>
    <dxf>
      <font>
        <color rgb="FF9C0006"/>
      </font>
    </dxf>
    <dxf>
      <font>
        <color rgb="FF9C0006"/>
      </font>
      <fill>
        <patternFill>
          <bgColor rgb="FFFFC7CE"/>
        </patternFill>
      </fill>
    </dxf>
    <dxf>
      <font>
        <color rgb="FF006100"/>
      </font>
      <fill>
        <patternFill>
          <bgColor rgb="FFC6EFCE"/>
        </patternFill>
      </fill>
    </dxf>
    <dxf>
      <font>
        <color rgb="FF9C0006"/>
      </font>
    </dxf>
    <dxf>
      <font>
        <color rgb="FF9C0006"/>
      </font>
    </dxf>
    <dxf>
      <font>
        <b/>
        <i/>
        <color theme="3" tint="0.39994506668294322"/>
      </font>
    </dxf>
    <dxf>
      <font>
        <b/>
        <i/>
        <color theme="3" tint="0.39994506668294322"/>
      </font>
    </dxf>
    <dxf>
      <font>
        <color rgb="FF9C0006"/>
      </font>
    </dxf>
    <dxf>
      <font>
        <color rgb="FF9C0006"/>
      </font>
    </dxf>
    <dxf>
      <font>
        <b/>
        <i/>
        <color theme="3" tint="0.39994506668294322"/>
      </font>
    </dxf>
    <dxf>
      <font>
        <b/>
        <i/>
        <color theme="3" tint="0.39994506668294322"/>
      </font>
    </dxf>
    <dxf>
      <font>
        <b/>
        <i val="0"/>
        <color rgb="FF0070C0"/>
      </font>
    </dxf>
    <dxf>
      <font>
        <color rgb="FF9C0006"/>
      </font>
    </dxf>
    <dxf>
      <font>
        <color rgb="FF9C0006"/>
      </font>
    </dxf>
    <dxf>
      <font>
        <color rgb="FF9C0006"/>
      </font>
    </dxf>
    <dxf>
      <font>
        <color rgb="FF9C0006"/>
      </font>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b/>
        <i/>
        <color theme="3" tint="0.39994506668294322"/>
      </font>
    </dxf>
    <dxf>
      <font>
        <b/>
        <i/>
        <color theme="3" tint="0.39994506668294322"/>
      </font>
    </dxf>
    <dxf>
      <font>
        <b/>
        <i val="0"/>
        <color rgb="FF0070C0"/>
      </font>
    </dxf>
    <dxf>
      <font>
        <b/>
        <i val="0"/>
        <color rgb="FF0070C0"/>
      </font>
    </dxf>
    <dxf>
      <font>
        <color rgb="FF9C0006"/>
      </font>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CC"/>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hnguyen/Documents/01/2022%20aRCSA/IT%20Infrastructure/01%20Matrix/RCSA%202022%20Infrastructure%20DRAF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hnguyen/Documents/01/2021%20RCSA/(Template)%20Cyber%20Security%20RCSA%20%20-%20Draft%208.25.2021.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hnguyen/Documents/03%20Refs/Years/2020/RCSA/Admin%20and%20RCSA'a/1.%20Final%20RCSA_Information%20Technology_v1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F2022"/>
      <sheetName val="Aggregate"/>
      <sheetName val="IF2021"/>
      <sheetName val="Agg2021"/>
      <sheetName val="Result2020-21"/>
      <sheetName val="IF2020"/>
      <sheetName val="Lists for Data Validation"/>
      <sheetName val="Testing Frequency"/>
      <sheetName val="Residual Risk Rating"/>
      <sheetName val="Impact &amp; Likelihood Matrix"/>
      <sheetName val="Control Rating"/>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usiness Overview"/>
      <sheetName val="RCSA Master Data"/>
      <sheetName val="Lists for Data Validation"/>
      <sheetName val="Impact &amp; Likelihood Matrix"/>
      <sheetName val="Results"/>
      <sheetName val="Testing Frequency "/>
      <sheetName val="Residual Risk Rating "/>
      <sheetName val="Control Rating"/>
    </sheetNames>
    <sheetDataSet>
      <sheetData sheetId="0"/>
      <sheetData sheetId="1"/>
      <sheetData sheetId="2"/>
      <sheetData sheetId="3"/>
      <sheetData sheetId="4"/>
      <sheetData sheetId="5"/>
      <sheetData sheetId="6"/>
      <sheetData sheetId="7"/>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usiness Overview"/>
      <sheetName val="IT Security"/>
      <sheetName val="IT Strategy and Goverance "/>
      <sheetName val="IT Development &amp; Acquisition"/>
      <sheetName val="IT Operations"/>
      <sheetName val="Change Management"/>
      <sheetName val="Business Continuity Planning"/>
      <sheetName val="IT Infrastructure "/>
      <sheetName val="Testing Frequency"/>
      <sheetName val="Residual Risk Rating"/>
      <sheetName val="Control Rating"/>
      <sheetName val="Inherent Risk Rating"/>
      <sheetName val="Impact &amp; Likelihood Matrix"/>
      <sheetName val="Results"/>
      <sheetName val="Lists for Data Validatio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499984740745262"/>
    <pageSetUpPr fitToPage="1"/>
  </sheetPr>
  <dimension ref="A1:AO49"/>
  <sheetViews>
    <sheetView topLeftCell="O1" zoomScale="80" zoomScaleNormal="80" workbookViewId="0">
      <pane ySplit="2" topLeftCell="A21" activePane="bottomLeft" state="frozen"/>
      <selection activeCell="D1" sqref="D1"/>
      <selection pane="bottomLeft" activeCell="U25" sqref="U25"/>
    </sheetView>
  </sheetViews>
  <sheetFormatPr defaultColWidth="9.140625" defaultRowHeight="12.75" x14ac:dyDescent="0.25"/>
  <cols>
    <col min="1" max="1" width="8.42578125" style="75" customWidth="1"/>
    <col min="2" max="2" width="17" style="75" customWidth="1"/>
    <col min="3" max="3" width="55.140625" style="75" customWidth="1"/>
    <col min="4" max="4" width="104.5703125" style="75" customWidth="1"/>
    <col min="5" max="6" width="12.7109375" style="75" customWidth="1"/>
    <col min="7" max="7" width="39.42578125" style="75" customWidth="1"/>
    <col min="8" max="8" width="57.42578125" style="75" customWidth="1"/>
    <col min="9" max="10" width="10.7109375" style="75" customWidth="1"/>
    <col min="11" max="11" width="20.140625" style="75" customWidth="1"/>
    <col min="12" max="12" width="9.7109375" style="75" customWidth="1"/>
    <col min="13" max="13" width="28.7109375" style="75" customWidth="1"/>
    <col min="14" max="14" width="11" style="75" customWidth="1"/>
    <col min="15" max="15" width="56.7109375" style="75" customWidth="1"/>
    <col min="16" max="17" width="42.5703125" style="75" customWidth="1"/>
    <col min="18" max="18" width="8.85546875" style="75" customWidth="1"/>
    <col min="19" max="21" width="14.140625" style="75" customWidth="1"/>
    <col min="22" max="22" width="17.85546875" style="75" customWidth="1"/>
    <col min="23" max="23" width="18.5703125" style="75" customWidth="1"/>
    <col min="24" max="24" width="16" style="75" customWidth="1"/>
    <col min="25" max="25" width="16.85546875" style="75" customWidth="1"/>
    <col min="26" max="26" width="17.42578125" style="75" customWidth="1"/>
    <col min="27" max="27" width="14.5703125" style="75" customWidth="1"/>
    <col min="28" max="28" width="16.5703125" style="75" customWidth="1"/>
    <col min="29" max="29" width="13.85546875" style="75" customWidth="1"/>
    <col min="30" max="32" width="12.5703125" style="75" customWidth="1"/>
    <col min="33" max="33" width="86.85546875" style="75" customWidth="1"/>
    <col min="34" max="34" width="92.5703125" style="75" customWidth="1"/>
    <col min="35" max="35" width="73.140625" style="75" customWidth="1"/>
    <col min="36" max="36" width="61.85546875" style="75" customWidth="1"/>
    <col min="37" max="37" width="17.42578125" style="75" customWidth="1"/>
    <col min="38" max="38" width="19" style="75" customWidth="1"/>
    <col min="39" max="39" width="18.42578125" style="75" customWidth="1"/>
    <col min="40" max="40" width="125.7109375" style="75" customWidth="1"/>
    <col min="41" max="16384" width="9.140625" style="75"/>
  </cols>
  <sheetData>
    <row r="1" spans="1:41" s="6" customFormat="1" ht="77.45" customHeight="1" thickBot="1" x14ac:dyDescent="0.3">
      <c r="A1" s="90" t="s">
        <v>12</v>
      </c>
      <c r="B1" s="91" t="s">
        <v>0</v>
      </c>
      <c r="C1" s="91" t="s">
        <v>406</v>
      </c>
      <c r="D1" s="91" t="s">
        <v>750</v>
      </c>
      <c r="E1" s="91" t="s">
        <v>751</v>
      </c>
      <c r="F1" s="91" t="s">
        <v>752</v>
      </c>
      <c r="G1" s="91" t="s">
        <v>1</v>
      </c>
      <c r="H1" s="91" t="s">
        <v>753</v>
      </c>
      <c r="I1" s="91" t="s">
        <v>754</v>
      </c>
      <c r="J1" s="91" t="s">
        <v>755</v>
      </c>
      <c r="K1" s="91" t="s">
        <v>65</v>
      </c>
      <c r="L1" s="91" t="s">
        <v>17</v>
      </c>
      <c r="M1" s="91" t="s">
        <v>18</v>
      </c>
      <c r="N1" s="91" t="s">
        <v>2</v>
      </c>
      <c r="O1" s="91" t="s">
        <v>756</v>
      </c>
      <c r="P1" s="91" t="s">
        <v>757</v>
      </c>
      <c r="Q1" s="91" t="s">
        <v>758</v>
      </c>
      <c r="R1" s="91" t="s">
        <v>560</v>
      </c>
      <c r="S1" s="91" t="s">
        <v>561</v>
      </c>
      <c r="T1" s="91" t="s">
        <v>562</v>
      </c>
      <c r="U1" s="91" t="s">
        <v>759</v>
      </c>
      <c r="V1" s="91" t="s">
        <v>169</v>
      </c>
      <c r="W1" s="91" t="s">
        <v>9</v>
      </c>
      <c r="X1" s="91" t="s">
        <v>19</v>
      </c>
      <c r="Y1" s="91" t="s">
        <v>20</v>
      </c>
      <c r="Z1" s="91" t="s">
        <v>21</v>
      </c>
      <c r="AA1" s="91" t="s">
        <v>182</v>
      </c>
      <c r="AB1" s="91" t="s">
        <v>13</v>
      </c>
      <c r="AC1" s="91" t="s">
        <v>14</v>
      </c>
      <c r="AD1" s="91" t="s">
        <v>58</v>
      </c>
      <c r="AE1" s="91" t="s">
        <v>59</v>
      </c>
      <c r="AF1" s="91" t="s">
        <v>15</v>
      </c>
      <c r="AG1" s="91" t="s">
        <v>16</v>
      </c>
      <c r="AH1" s="91" t="s">
        <v>57</v>
      </c>
      <c r="AI1" s="91" t="s">
        <v>3</v>
      </c>
      <c r="AJ1" s="91" t="s">
        <v>11</v>
      </c>
      <c r="AK1" s="91" t="s">
        <v>4</v>
      </c>
      <c r="AL1" s="92" t="s">
        <v>5</v>
      </c>
      <c r="AM1" s="91" t="s">
        <v>180</v>
      </c>
      <c r="AN1" s="91" t="s">
        <v>197</v>
      </c>
      <c r="AO1" s="91" t="s">
        <v>713</v>
      </c>
    </row>
    <row r="2" spans="1:41" ht="14.1" customHeight="1" thickBot="1" x14ac:dyDescent="0.3">
      <c r="A2" s="453" t="s">
        <v>62</v>
      </c>
      <c r="B2" s="454" t="s">
        <v>67</v>
      </c>
      <c r="C2" s="454"/>
      <c r="D2" s="454" t="s">
        <v>75</v>
      </c>
      <c r="E2" s="454" t="s">
        <v>61</v>
      </c>
      <c r="F2" s="454" t="s">
        <v>61</v>
      </c>
      <c r="G2" s="454" t="s">
        <v>68</v>
      </c>
      <c r="H2" s="454" t="s">
        <v>68</v>
      </c>
      <c r="I2" s="454" t="s">
        <v>63</v>
      </c>
      <c r="J2" s="454" t="s">
        <v>63</v>
      </c>
      <c r="K2" s="454" t="s">
        <v>765</v>
      </c>
      <c r="L2" s="454" t="s">
        <v>161</v>
      </c>
      <c r="M2" s="454" t="s">
        <v>162</v>
      </c>
      <c r="N2" s="454" t="s">
        <v>81</v>
      </c>
      <c r="O2" s="454"/>
      <c r="P2" s="454"/>
      <c r="Q2" s="454"/>
      <c r="R2" s="454" t="s">
        <v>179</v>
      </c>
      <c r="S2" s="454" t="s">
        <v>64</v>
      </c>
      <c r="T2" s="454" t="s">
        <v>64</v>
      </c>
      <c r="U2" s="454"/>
      <c r="V2" s="454" t="s">
        <v>160</v>
      </c>
      <c r="W2" s="454" t="s">
        <v>73</v>
      </c>
      <c r="X2" s="454" t="s">
        <v>70</v>
      </c>
      <c r="Y2" s="454" t="s">
        <v>71</v>
      </c>
      <c r="Z2" s="454" t="s">
        <v>72</v>
      </c>
      <c r="AA2" s="454" t="s">
        <v>183</v>
      </c>
      <c r="AB2" s="454" t="s">
        <v>184</v>
      </c>
      <c r="AC2" s="454" t="s">
        <v>185</v>
      </c>
      <c r="AD2" s="454" t="s">
        <v>204</v>
      </c>
      <c r="AE2" s="454" t="s">
        <v>186</v>
      </c>
      <c r="AF2" s="454" t="s">
        <v>187</v>
      </c>
      <c r="AG2" s="454" t="s">
        <v>188</v>
      </c>
      <c r="AH2" s="454" t="s">
        <v>246</v>
      </c>
      <c r="AI2" s="454" t="s">
        <v>189</v>
      </c>
      <c r="AJ2" s="454" t="s">
        <v>190</v>
      </c>
      <c r="AK2" s="454" t="s">
        <v>191</v>
      </c>
      <c r="AL2" s="454" t="s">
        <v>192</v>
      </c>
      <c r="AM2" s="454" t="s">
        <v>181</v>
      </c>
      <c r="AN2" s="455"/>
      <c r="AO2" s="456"/>
    </row>
    <row r="3" spans="1:41" s="4" customFormat="1" ht="260.25" customHeight="1" x14ac:dyDescent="0.25">
      <c r="A3" s="433" t="s">
        <v>202</v>
      </c>
      <c r="B3" s="434" t="s">
        <v>201</v>
      </c>
      <c r="C3" s="485" t="s">
        <v>721</v>
      </c>
      <c r="D3" s="486" t="s">
        <v>721</v>
      </c>
      <c r="E3" s="488" t="s">
        <v>502</v>
      </c>
      <c r="F3" s="487" t="s">
        <v>779</v>
      </c>
      <c r="G3" s="485" t="s">
        <v>565</v>
      </c>
      <c r="H3" s="422" t="s">
        <v>814</v>
      </c>
      <c r="I3" s="488" t="s">
        <v>503</v>
      </c>
      <c r="J3" s="435" t="s">
        <v>780</v>
      </c>
      <c r="K3" s="422" t="s">
        <v>665</v>
      </c>
      <c r="L3" s="422" t="s">
        <v>83</v>
      </c>
      <c r="M3" s="422" t="s">
        <v>589</v>
      </c>
      <c r="N3" s="422" t="s">
        <v>408</v>
      </c>
      <c r="O3" s="436" t="s">
        <v>717</v>
      </c>
      <c r="P3" s="437" t="s">
        <v>815</v>
      </c>
      <c r="Q3" s="437" t="s">
        <v>813</v>
      </c>
      <c r="R3" s="422" t="s">
        <v>433</v>
      </c>
      <c r="S3" s="438" t="s">
        <v>439</v>
      </c>
      <c r="T3" s="439" t="s">
        <v>436</v>
      </c>
      <c r="U3" s="440" t="s">
        <v>885</v>
      </c>
      <c r="V3" s="422" t="s">
        <v>159</v>
      </c>
      <c r="W3" s="422" t="s">
        <v>77</v>
      </c>
      <c r="X3" s="422" t="s">
        <v>86</v>
      </c>
      <c r="Y3" s="422" t="s">
        <v>86</v>
      </c>
      <c r="Z3" s="422" t="s">
        <v>86</v>
      </c>
      <c r="AA3" s="422" t="s">
        <v>178</v>
      </c>
      <c r="AB3" s="422" t="s">
        <v>91</v>
      </c>
      <c r="AC3" s="422" t="s">
        <v>218</v>
      </c>
      <c r="AD3" s="422" t="s">
        <v>211</v>
      </c>
      <c r="AE3" s="422" t="s">
        <v>170</v>
      </c>
      <c r="AF3" s="422" t="s">
        <v>205</v>
      </c>
      <c r="AG3" s="422" t="s">
        <v>351</v>
      </c>
      <c r="AH3" s="422" t="s">
        <v>351</v>
      </c>
      <c r="AI3" s="422" t="s">
        <v>351</v>
      </c>
      <c r="AJ3" s="422" t="s">
        <v>351</v>
      </c>
      <c r="AK3" s="422" t="s">
        <v>351</v>
      </c>
      <c r="AL3" s="422" t="s">
        <v>351</v>
      </c>
      <c r="AM3" s="422" t="s">
        <v>351</v>
      </c>
      <c r="AN3" s="422" t="s">
        <v>351</v>
      </c>
      <c r="AO3" s="441" t="s">
        <v>714</v>
      </c>
    </row>
    <row r="4" spans="1:41" ht="129.75" customHeight="1" x14ac:dyDescent="0.25">
      <c r="A4" s="442" t="s">
        <v>202</v>
      </c>
      <c r="B4" s="141" t="s">
        <v>201</v>
      </c>
      <c r="C4" s="470"/>
      <c r="D4" s="473"/>
      <c r="E4" s="489"/>
      <c r="F4" s="474"/>
      <c r="G4" s="470"/>
      <c r="H4" s="372" t="s">
        <v>818</v>
      </c>
      <c r="I4" s="489"/>
      <c r="J4" s="427" t="s">
        <v>790</v>
      </c>
      <c r="K4" s="372" t="s">
        <v>665</v>
      </c>
      <c r="L4" s="372" t="s">
        <v>83</v>
      </c>
      <c r="M4" s="372" t="s">
        <v>743</v>
      </c>
      <c r="N4" s="372" t="s">
        <v>408</v>
      </c>
      <c r="O4" s="387" t="s">
        <v>700</v>
      </c>
      <c r="P4" s="372" t="s">
        <v>816</v>
      </c>
      <c r="Q4" s="372" t="s">
        <v>817</v>
      </c>
      <c r="R4" s="372" t="s">
        <v>433</v>
      </c>
      <c r="S4" s="387" t="s">
        <v>440</v>
      </c>
      <c r="T4" s="428" t="s">
        <v>437</v>
      </c>
      <c r="U4" s="373" t="s">
        <v>883</v>
      </c>
      <c r="V4" s="372" t="s">
        <v>159</v>
      </c>
      <c r="W4" s="372" t="s">
        <v>78</v>
      </c>
      <c r="X4" s="372" t="s">
        <v>80</v>
      </c>
      <c r="Y4" s="372" t="s">
        <v>80</v>
      </c>
      <c r="Z4" s="372" t="s">
        <v>80</v>
      </c>
      <c r="AA4" s="372" t="s">
        <v>178</v>
      </c>
      <c r="AB4" s="372" t="s">
        <v>91</v>
      </c>
      <c r="AC4" s="372">
        <v>2</v>
      </c>
      <c r="AD4" s="372" t="s">
        <v>85</v>
      </c>
      <c r="AE4" s="372" t="s">
        <v>93</v>
      </c>
      <c r="AF4" s="372" t="s">
        <v>205</v>
      </c>
      <c r="AG4" s="372" t="s">
        <v>351</v>
      </c>
      <c r="AH4" s="372" t="s">
        <v>351</v>
      </c>
      <c r="AI4" s="372" t="s">
        <v>351</v>
      </c>
      <c r="AJ4" s="372" t="s">
        <v>351</v>
      </c>
      <c r="AK4" s="372" t="s">
        <v>351</v>
      </c>
      <c r="AL4" s="372" t="s">
        <v>351</v>
      </c>
      <c r="AM4" s="372" t="s">
        <v>351</v>
      </c>
      <c r="AN4" s="372" t="s">
        <v>351</v>
      </c>
      <c r="AO4" s="443" t="s">
        <v>714</v>
      </c>
    </row>
    <row r="5" spans="1:41" ht="111.75" customHeight="1" x14ac:dyDescent="0.25">
      <c r="A5" s="442" t="s">
        <v>202</v>
      </c>
      <c r="B5" s="141" t="s">
        <v>201</v>
      </c>
      <c r="C5" s="387" t="s">
        <v>690</v>
      </c>
      <c r="D5" s="372" t="s">
        <v>762</v>
      </c>
      <c r="E5" s="387" t="s">
        <v>510</v>
      </c>
      <c r="F5" s="427" t="s">
        <v>781</v>
      </c>
      <c r="G5" s="387" t="s">
        <v>566</v>
      </c>
      <c r="H5" s="372" t="s">
        <v>819</v>
      </c>
      <c r="I5" s="387" t="s">
        <v>511</v>
      </c>
      <c r="J5" s="427" t="s">
        <v>791</v>
      </c>
      <c r="K5" s="372" t="s">
        <v>665</v>
      </c>
      <c r="L5" s="372" t="s">
        <v>83</v>
      </c>
      <c r="M5" s="372" t="s">
        <v>588</v>
      </c>
      <c r="N5" s="372" t="s">
        <v>211</v>
      </c>
      <c r="O5" s="387" t="s">
        <v>454</v>
      </c>
      <c r="P5" s="372" t="s">
        <v>820</v>
      </c>
      <c r="Q5" s="372" t="s">
        <v>886</v>
      </c>
      <c r="R5" s="372" t="s">
        <v>433</v>
      </c>
      <c r="S5" s="387" t="s">
        <v>441</v>
      </c>
      <c r="T5" s="428" t="s">
        <v>438</v>
      </c>
      <c r="U5" s="373" t="s">
        <v>882</v>
      </c>
      <c r="V5" s="372" t="s">
        <v>76</v>
      </c>
      <c r="W5" s="372" t="s">
        <v>77</v>
      </c>
      <c r="X5" s="372" t="s">
        <v>80</v>
      </c>
      <c r="Y5" s="372" t="s">
        <v>80</v>
      </c>
      <c r="Z5" s="372" t="s">
        <v>80</v>
      </c>
      <c r="AA5" s="372" t="s">
        <v>176</v>
      </c>
      <c r="AB5" s="372" t="s">
        <v>90</v>
      </c>
      <c r="AC5" s="372">
        <v>1</v>
      </c>
      <c r="AD5" s="372" t="s">
        <v>85</v>
      </c>
      <c r="AE5" s="372" t="s">
        <v>170</v>
      </c>
      <c r="AF5" s="372" t="s">
        <v>205</v>
      </c>
      <c r="AG5" s="372" t="s">
        <v>351</v>
      </c>
      <c r="AH5" s="372" t="s">
        <v>351</v>
      </c>
      <c r="AI5" s="372" t="s">
        <v>351</v>
      </c>
      <c r="AJ5" s="372" t="s">
        <v>351</v>
      </c>
      <c r="AK5" s="372" t="s">
        <v>351</v>
      </c>
      <c r="AL5" s="372" t="s">
        <v>351</v>
      </c>
      <c r="AM5" s="372" t="s">
        <v>351</v>
      </c>
      <c r="AN5" s="372" t="s">
        <v>351</v>
      </c>
      <c r="AO5" s="443" t="s">
        <v>714</v>
      </c>
    </row>
    <row r="6" spans="1:41" ht="237" customHeight="1" x14ac:dyDescent="0.25">
      <c r="A6" s="442" t="s">
        <v>202</v>
      </c>
      <c r="B6" s="141" t="s">
        <v>201</v>
      </c>
      <c r="C6" s="387" t="s">
        <v>844</v>
      </c>
      <c r="D6" s="372" t="s">
        <v>845</v>
      </c>
      <c r="E6" s="387" t="s">
        <v>514</v>
      </c>
      <c r="F6" s="427" t="s">
        <v>782</v>
      </c>
      <c r="G6" s="387" t="s">
        <v>567</v>
      </c>
      <c r="H6" s="372" t="s">
        <v>822</v>
      </c>
      <c r="I6" s="387" t="s">
        <v>515</v>
      </c>
      <c r="J6" s="427" t="s">
        <v>792</v>
      </c>
      <c r="K6" s="372" t="s">
        <v>665</v>
      </c>
      <c r="L6" s="372" t="s">
        <v>83</v>
      </c>
      <c r="M6" s="372" t="s">
        <v>743</v>
      </c>
      <c r="N6" s="372" t="s">
        <v>408</v>
      </c>
      <c r="O6" s="387" t="s">
        <v>576</v>
      </c>
      <c r="P6" s="372" t="s">
        <v>821</v>
      </c>
      <c r="Q6" s="372" t="s">
        <v>887</v>
      </c>
      <c r="R6" s="372" t="s">
        <v>693</v>
      </c>
      <c r="S6" s="387" t="s">
        <v>442</v>
      </c>
      <c r="T6" s="428" t="s">
        <v>439</v>
      </c>
      <c r="U6" s="373" t="s">
        <v>884</v>
      </c>
      <c r="V6" s="372" t="s">
        <v>159</v>
      </c>
      <c r="W6" s="372" t="s">
        <v>77</v>
      </c>
      <c r="X6" s="372" t="s">
        <v>80</v>
      </c>
      <c r="Y6" s="372" t="s">
        <v>80</v>
      </c>
      <c r="Z6" s="372" t="s">
        <v>80</v>
      </c>
      <c r="AA6" s="372" t="s">
        <v>177</v>
      </c>
      <c r="AB6" s="372" t="s">
        <v>91</v>
      </c>
      <c r="AC6" s="372">
        <v>1</v>
      </c>
      <c r="AD6" s="372" t="s">
        <v>85</v>
      </c>
      <c r="AE6" s="372" t="s">
        <v>170</v>
      </c>
      <c r="AF6" s="372" t="s">
        <v>205</v>
      </c>
      <c r="AG6" s="372" t="s">
        <v>351</v>
      </c>
      <c r="AH6" s="372" t="s">
        <v>351</v>
      </c>
      <c r="AI6" s="372" t="s">
        <v>351</v>
      </c>
      <c r="AJ6" s="372" t="s">
        <v>351</v>
      </c>
      <c r="AK6" s="372" t="s">
        <v>351</v>
      </c>
      <c r="AL6" s="372" t="s">
        <v>351</v>
      </c>
      <c r="AM6" s="372" t="s">
        <v>351</v>
      </c>
      <c r="AN6" s="372" t="s">
        <v>351</v>
      </c>
      <c r="AO6" s="443" t="s">
        <v>715</v>
      </c>
    </row>
    <row r="7" spans="1:41" ht="207" customHeight="1" x14ac:dyDescent="0.25">
      <c r="A7" s="444" t="s">
        <v>778</v>
      </c>
      <c r="B7" s="445" t="s">
        <v>201</v>
      </c>
      <c r="C7" s="490" t="s">
        <v>766</v>
      </c>
      <c r="D7" s="491" t="s">
        <v>766</v>
      </c>
      <c r="E7" s="431" t="s">
        <v>260</v>
      </c>
      <c r="F7" s="492" t="s">
        <v>783</v>
      </c>
      <c r="G7" s="431" t="s">
        <v>767</v>
      </c>
      <c r="H7" s="89" t="s">
        <v>825</v>
      </c>
      <c r="I7" s="431" t="s">
        <v>261</v>
      </c>
      <c r="J7" s="427" t="s">
        <v>793</v>
      </c>
      <c r="K7" s="89" t="s">
        <v>199</v>
      </c>
      <c r="L7" s="89" t="s">
        <v>82</v>
      </c>
      <c r="M7" s="89" t="s">
        <v>156</v>
      </c>
      <c r="N7" s="372" t="s">
        <v>407</v>
      </c>
      <c r="O7" s="431" t="s">
        <v>768</v>
      </c>
      <c r="P7" s="89" t="s">
        <v>824</v>
      </c>
      <c r="Q7" s="89" t="s">
        <v>823</v>
      </c>
      <c r="R7" s="427" t="s">
        <v>433</v>
      </c>
      <c r="S7" s="432" t="s">
        <v>264</v>
      </c>
      <c r="T7" s="428" t="s">
        <v>440</v>
      </c>
      <c r="U7" s="102" t="s">
        <v>890</v>
      </c>
      <c r="V7" s="427" t="s">
        <v>159</v>
      </c>
      <c r="W7" s="427" t="s">
        <v>77</v>
      </c>
      <c r="X7" s="423" t="s">
        <v>86</v>
      </c>
      <c r="Y7" s="427" t="s">
        <v>86</v>
      </c>
      <c r="Z7" s="427" t="s">
        <v>86</v>
      </c>
      <c r="AA7" s="427" t="s">
        <v>434</v>
      </c>
      <c r="AB7" s="427" t="s">
        <v>90</v>
      </c>
      <c r="AC7" s="423" t="s">
        <v>301</v>
      </c>
      <c r="AD7" s="427" t="s">
        <v>408</v>
      </c>
      <c r="AE7" s="427" t="s">
        <v>93</v>
      </c>
      <c r="AF7" s="423" t="s">
        <v>205</v>
      </c>
      <c r="AG7" s="372" t="s">
        <v>351</v>
      </c>
      <c r="AH7" s="372" t="s">
        <v>351</v>
      </c>
      <c r="AI7" s="372" t="s">
        <v>351</v>
      </c>
      <c r="AJ7" s="372" t="s">
        <v>351</v>
      </c>
      <c r="AK7" s="372" t="s">
        <v>351</v>
      </c>
      <c r="AL7" s="424" t="s">
        <v>351</v>
      </c>
      <c r="AM7" s="89"/>
      <c r="AN7" s="89"/>
      <c r="AO7" s="446"/>
    </row>
    <row r="8" spans="1:41" ht="182.25" customHeight="1" x14ac:dyDescent="0.25">
      <c r="A8" s="444" t="s">
        <v>778</v>
      </c>
      <c r="B8" s="445" t="s">
        <v>201</v>
      </c>
      <c r="C8" s="490"/>
      <c r="D8" s="491"/>
      <c r="E8" s="431" t="s">
        <v>260</v>
      </c>
      <c r="F8" s="492"/>
      <c r="G8" s="431" t="s">
        <v>767</v>
      </c>
      <c r="H8" s="89" t="s">
        <v>828</v>
      </c>
      <c r="I8" s="431" t="s">
        <v>261</v>
      </c>
      <c r="J8" s="427" t="s">
        <v>794</v>
      </c>
      <c r="K8" s="89" t="s">
        <v>199</v>
      </c>
      <c r="L8" s="89" t="s">
        <v>82</v>
      </c>
      <c r="M8" s="89" t="s">
        <v>156</v>
      </c>
      <c r="N8" s="372" t="s">
        <v>407</v>
      </c>
      <c r="O8" s="431" t="s">
        <v>769</v>
      </c>
      <c r="P8" s="89" t="s">
        <v>827</v>
      </c>
      <c r="Q8" s="89" t="s">
        <v>826</v>
      </c>
      <c r="R8" s="427" t="s">
        <v>433</v>
      </c>
      <c r="S8" s="432" t="s">
        <v>265</v>
      </c>
      <c r="T8" s="428" t="s">
        <v>441</v>
      </c>
      <c r="U8" s="468" t="s">
        <v>891</v>
      </c>
      <c r="V8" s="427" t="s">
        <v>159</v>
      </c>
      <c r="W8" s="427" t="s">
        <v>77</v>
      </c>
      <c r="X8" s="427" t="s">
        <v>86</v>
      </c>
      <c r="Y8" s="427" t="s">
        <v>86</v>
      </c>
      <c r="Z8" s="427" t="s">
        <v>86</v>
      </c>
      <c r="AA8" s="427" t="s">
        <v>177</v>
      </c>
      <c r="AB8" s="427" t="s">
        <v>91</v>
      </c>
      <c r="AC8" s="423" t="s">
        <v>301</v>
      </c>
      <c r="AD8" s="427" t="s">
        <v>408</v>
      </c>
      <c r="AE8" s="427" t="s">
        <v>93</v>
      </c>
      <c r="AF8" s="423" t="s">
        <v>205</v>
      </c>
      <c r="AG8" s="372" t="s">
        <v>351</v>
      </c>
      <c r="AH8" s="372" t="s">
        <v>351</v>
      </c>
      <c r="AI8" s="372" t="s">
        <v>351</v>
      </c>
      <c r="AJ8" s="372" t="s">
        <v>351</v>
      </c>
      <c r="AK8" s="372" t="s">
        <v>351</v>
      </c>
      <c r="AL8" s="424" t="s">
        <v>351</v>
      </c>
      <c r="AM8" s="89" t="s">
        <v>770</v>
      </c>
      <c r="AN8" s="89"/>
      <c r="AO8" s="446"/>
    </row>
    <row r="9" spans="1:41" ht="143.25" customHeight="1" x14ac:dyDescent="0.25">
      <c r="A9" s="444" t="s">
        <v>778</v>
      </c>
      <c r="B9" s="445" t="s">
        <v>201</v>
      </c>
      <c r="C9" s="490"/>
      <c r="D9" s="491"/>
      <c r="E9" s="431" t="s">
        <v>260</v>
      </c>
      <c r="F9" s="492"/>
      <c r="G9" s="431" t="s">
        <v>767</v>
      </c>
      <c r="H9" s="89" t="s">
        <v>846</v>
      </c>
      <c r="I9" s="431" t="s">
        <v>261</v>
      </c>
      <c r="J9" s="427" t="s">
        <v>795</v>
      </c>
      <c r="K9" s="89" t="s">
        <v>199</v>
      </c>
      <c r="L9" s="89" t="s">
        <v>82</v>
      </c>
      <c r="M9" s="89" t="s">
        <v>156</v>
      </c>
      <c r="N9" s="372" t="s">
        <v>407</v>
      </c>
      <c r="O9" s="431" t="s">
        <v>771</v>
      </c>
      <c r="P9" s="89" t="s">
        <v>847</v>
      </c>
      <c r="Q9" s="89" t="s">
        <v>829</v>
      </c>
      <c r="R9" s="427" t="s">
        <v>433</v>
      </c>
      <c r="S9" s="432" t="s">
        <v>266</v>
      </c>
      <c r="T9" s="428" t="s">
        <v>442</v>
      </c>
      <c r="U9" s="468" t="s">
        <v>892</v>
      </c>
      <c r="V9" s="427" t="s">
        <v>159</v>
      </c>
      <c r="W9" s="427" t="s">
        <v>78</v>
      </c>
      <c r="X9" s="427" t="s">
        <v>86</v>
      </c>
      <c r="Y9" s="427" t="s">
        <v>86</v>
      </c>
      <c r="Z9" s="427" t="s">
        <v>86</v>
      </c>
      <c r="AA9" s="427" t="s">
        <v>177</v>
      </c>
      <c r="AB9" s="427" t="s">
        <v>91</v>
      </c>
      <c r="AC9" s="423">
        <v>5</v>
      </c>
      <c r="AD9" s="427" t="s">
        <v>408</v>
      </c>
      <c r="AE9" s="427" t="s">
        <v>93</v>
      </c>
      <c r="AF9" s="423" t="s">
        <v>205</v>
      </c>
      <c r="AG9" s="372" t="s">
        <v>351</v>
      </c>
      <c r="AH9" s="372" t="s">
        <v>351</v>
      </c>
      <c r="AI9" s="372" t="s">
        <v>351</v>
      </c>
      <c r="AJ9" s="372" t="s">
        <v>351</v>
      </c>
      <c r="AK9" s="372" t="s">
        <v>351</v>
      </c>
      <c r="AL9" s="424" t="s">
        <v>351</v>
      </c>
      <c r="AM9" s="89"/>
      <c r="AN9" s="89"/>
      <c r="AO9" s="446"/>
    </row>
    <row r="10" spans="1:41" ht="146.25" customHeight="1" x14ac:dyDescent="0.25">
      <c r="A10" s="444" t="s">
        <v>778</v>
      </c>
      <c r="B10" s="445" t="s">
        <v>201</v>
      </c>
      <c r="C10" s="431" t="s">
        <v>772</v>
      </c>
      <c r="D10" s="102" t="s">
        <v>772</v>
      </c>
      <c r="E10" s="431" t="s">
        <v>269</v>
      </c>
      <c r="F10" s="423" t="s">
        <v>784</v>
      </c>
      <c r="G10" s="431" t="s">
        <v>773</v>
      </c>
      <c r="H10" s="89" t="s">
        <v>831</v>
      </c>
      <c r="I10" s="431" t="s">
        <v>280</v>
      </c>
      <c r="J10" s="427" t="s">
        <v>796</v>
      </c>
      <c r="K10" s="89" t="s">
        <v>199</v>
      </c>
      <c r="L10" s="89" t="s">
        <v>84</v>
      </c>
      <c r="M10" s="89" t="s">
        <v>155</v>
      </c>
      <c r="N10" s="372" t="s">
        <v>85</v>
      </c>
      <c r="O10" s="431" t="s">
        <v>774</v>
      </c>
      <c r="P10" s="89" t="s">
        <v>830</v>
      </c>
      <c r="Q10" s="89" t="s">
        <v>830</v>
      </c>
      <c r="R10" s="427" t="s">
        <v>433</v>
      </c>
      <c r="S10" s="432" t="s">
        <v>289</v>
      </c>
      <c r="T10" s="428" t="s">
        <v>443</v>
      </c>
      <c r="U10" s="468" t="s">
        <v>893</v>
      </c>
      <c r="V10" s="427" t="s">
        <v>159</v>
      </c>
      <c r="W10" s="427" t="s">
        <v>78</v>
      </c>
      <c r="X10" s="427" t="s">
        <v>80</v>
      </c>
      <c r="Y10" s="427" t="s">
        <v>80</v>
      </c>
      <c r="Z10" s="427" t="s">
        <v>80</v>
      </c>
      <c r="AA10" s="427" t="s">
        <v>177</v>
      </c>
      <c r="AB10" s="427" t="s">
        <v>91</v>
      </c>
      <c r="AC10" s="423" t="s">
        <v>306</v>
      </c>
      <c r="AD10" s="427" t="s">
        <v>85</v>
      </c>
      <c r="AE10" s="427" t="s">
        <v>93</v>
      </c>
      <c r="AF10" s="423" t="s">
        <v>205</v>
      </c>
      <c r="AG10" s="372" t="s">
        <v>351</v>
      </c>
      <c r="AH10" s="372" t="s">
        <v>351</v>
      </c>
      <c r="AI10" s="372" t="s">
        <v>351</v>
      </c>
      <c r="AJ10" s="372" t="s">
        <v>351</v>
      </c>
      <c r="AK10" s="372" t="s">
        <v>351</v>
      </c>
      <c r="AL10" s="371" t="s">
        <v>351</v>
      </c>
      <c r="AM10" s="89" t="s">
        <v>351</v>
      </c>
      <c r="AN10" s="89"/>
      <c r="AO10" s="446"/>
    </row>
    <row r="11" spans="1:41" s="426" customFormat="1" ht="106.35" customHeight="1" x14ac:dyDescent="0.25">
      <c r="A11" s="444" t="s">
        <v>778</v>
      </c>
      <c r="B11" s="445" t="s">
        <v>201</v>
      </c>
      <c r="C11" s="387" t="s">
        <v>775</v>
      </c>
      <c r="D11" s="372" t="s">
        <v>775</v>
      </c>
      <c r="E11" s="387" t="s">
        <v>270</v>
      </c>
      <c r="F11" s="423" t="s">
        <v>785</v>
      </c>
      <c r="G11" s="387" t="s">
        <v>776</v>
      </c>
      <c r="H11" s="372" t="s">
        <v>833</v>
      </c>
      <c r="I11" s="387" t="s">
        <v>281</v>
      </c>
      <c r="J11" s="427" t="s">
        <v>797</v>
      </c>
      <c r="K11" s="372" t="s">
        <v>199</v>
      </c>
      <c r="L11" s="372" t="s">
        <v>83</v>
      </c>
      <c r="M11" s="372" t="s">
        <v>156</v>
      </c>
      <c r="N11" s="372" t="s">
        <v>408</v>
      </c>
      <c r="O11" s="387" t="s">
        <v>777</v>
      </c>
      <c r="P11" s="372" t="s">
        <v>832</v>
      </c>
      <c r="Q11" s="372" t="s">
        <v>832</v>
      </c>
      <c r="R11" s="427" t="s">
        <v>433</v>
      </c>
      <c r="S11" s="389" t="s">
        <v>290</v>
      </c>
      <c r="T11" s="428" t="s">
        <v>444</v>
      </c>
      <c r="U11" s="371" t="s">
        <v>894</v>
      </c>
      <c r="V11" s="427" t="s">
        <v>159</v>
      </c>
      <c r="W11" s="427" t="s">
        <v>78</v>
      </c>
      <c r="X11" s="427" t="s">
        <v>80</v>
      </c>
      <c r="Y11" s="427" t="s">
        <v>80</v>
      </c>
      <c r="Z11" s="427" t="s">
        <v>80</v>
      </c>
      <c r="AA11" s="427" t="s">
        <v>177</v>
      </c>
      <c r="AB11" s="427" t="s">
        <v>91</v>
      </c>
      <c r="AC11" s="427" t="s">
        <v>334</v>
      </c>
      <c r="AD11" s="427" t="s">
        <v>85</v>
      </c>
      <c r="AE11" s="427" t="s">
        <v>93</v>
      </c>
      <c r="AF11" s="427" t="s">
        <v>205</v>
      </c>
      <c r="AG11" s="372" t="s">
        <v>351</v>
      </c>
      <c r="AH11" s="372" t="s">
        <v>351</v>
      </c>
      <c r="AI11" s="372" t="s">
        <v>351</v>
      </c>
      <c r="AJ11" s="372" t="s">
        <v>351</v>
      </c>
      <c r="AK11" s="372" t="s">
        <v>351</v>
      </c>
      <c r="AL11" s="424" t="s">
        <v>351</v>
      </c>
      <c r="AM11" s="372" t="s">
        <v>351</v>
      </c>
      <c r="AN11" s="372"/>
      <c r="AO11" s="447"/>
    </row>
    <row r="12" spans="1:41" s="4" customFormat="1" ht="214.5" customHeight="1" x14ac:dyDescent="0.25">
      <c r="A12" s="477" t="s">
        <v>202</v>
      </c>
      <c r="B12" s="482" t="s">
        <v>201</v>
      </c>
      <c r="C12" s="470" t="s">
        <v>718</v>
      </c>
      <c r="D12" s="473" t="s">
        <v>718</v>
      </c>
      <c r="E12" s="470" t="s">
        <v>490</v>
      </c>
      <c r="F12" s="493" t="s">
        <v>786</v>
      </c>
      <c r="G12" s="470" t="s">
        <v>563</v>
      </c>
      <c r="H12" s="372" t="s">
        <v>834</v>
      </c>
      <c r="I12" s="480" t="s">
        <v>491</v>
      </c>
      <c r="J12" s="427" t="s">
        <v>798</v>
      </c>
      <c r="K12" s="372" t="s">
        <v>639</v>
      </c>
      <c r="L12" s="372" t="s">
        <v>82</v>
      </c>
      <c r="M12" s="372" t="s">
        <v>588</v>
      </c>
      <c r="N12" s="372" t="s">
        <v>408</v>
      </c>
      <c r="O12" s="387" t="s">
        <v>575</v>
      </c>
      <c r="P12" s="372" t="s">
        <v>575</v>
      </c>
      <c r="Q12" s="372" t="s">
        <v>575</v>
      </c>
      <c r="R12" s="427" t="s">
        <v>433</v>
      </c>
      <c r="S12" s="387" t="s">
        <v>436</v>
      </c>
      <c r="T12" s="428" t="s">
        <v>445</v>
      </c>
      <c r="U12" s="373" t="s">
        <v>895</v>
      </c>
      <c r="V12" s="427" t="s">
        <v>159</v>
      </c>
      <c r="W12" s="427" t="s">
        <v>78</v>
      </c>
      <c r="X12" s="427" t="s">
        <v>80</v>
      </c>
      <c r="Y12" s="427" t="s">
        <v>80</v>
      </c>
      <c r="Z12" s="427" t="s">
        <v>80</v>
      </c>
      <c r="AA12" s="427" t="s">
        <v>177</v>
      </c>
      <c r="AB12" s="427" t="s">
        <v>91</v>
      </c>
      <c r="AC12" s="372">
        <v>4</v>
      </c>
      <c r="AD12" s="427" t="s">
        <v>85</v>
      </c>
      <c r="AE12" s="427" t="s">
        <v>93</v>
      </c>
      <c r="AF12" s="372" t="s">
        <v>205</v>
      </c>
      <c r="AG12" s="372" t="s">
        <v>351</v>
      </c>
      <c r="AH12" s="372" t="s">
        <v>351</v>
      </c>
      <c r="AI12" s="372" t="s">
        <v>351</v>
      </c>
      <c r="AJ12" s="372" t="s">
        <v>351</v>
      </c>
      <c r="AK12" s="372" t="s">
        <v>351</v>
      </c>
      <c r="AL12" s="372" t="s">
        <v>351</v>
      </c>
      <c r="AM12" s="373"/>
      <c r="AN12" s="373" t="s">
        <v>742</v>
      </c>
      <c r="AO12" s="443" t="s">
        <v>681</v>
      </c>
    </row>
    <row r="13" spans="1:41" s="4" customFormat="1" ht="185.25" customHeight="1" x14ac:dyDescent="0.25">
      <c r="A13" s="477"/>
      <c r="B13" s="482"/>
      <c r="C13" s="470"/>
      <c r="D13" s="473"/>
      <c r="E13" s="470"/>
      <c r="F13" s="493"/>
      <c r="G13" s="470"/>
      <c r="H13" s="372" t="s">
        <v>835</v>
      </c>
      <c r="I13" s="480"/>
      <c r="J13" s="427" t="s">
        <v>799</v>
      </c>
      <c r="K13" s="372" t="s">
        <v>639</v>
      </c>
      <c r="L13" s="372" t="s">
        <v>82</v>
      </c>
      <c r="M13" s="372" t="s">
        <v>588</v>
      </c>
      <c r="N13" s="372" t="s">
        <v>408</v>
      </c>
      <c r="O13" s="389" t="s">
        <v>712</v>
      </c>
      <c r="P13" s="371" t="s">
        <v>712</v>
      </c>
      <c r="Q13" s="371" t="s">
        <v>712</v>
      </c>
      <c r="R13" s="372" t="s">
        <v>433</v>
      </c>
      <c r="S13" s="387" t="s">
        <v>437</v>
      </c>
      <c r="T13" s="428" t="s">
        <v>446</v>
      </c>
      <c r="U13" s="469" t="s">
        <v>896</v>
      </c>
      <c r="V13" s="372" t="s">
        <v>159</v>
      </c>
      <c r="W13" s="372" t="s">
        <v>78</v>
      </c>
      <c r="X13" s="372" t="s">
        <v>80</v>
      </c>
      <c r="Y13" s="372" t="s">
        <v>80</v>
      </c>
      <c r="Z13" s="372" t="s">
        <v>80</v>
      </c>
      <c r="AA13" s="372" t="s">
        <v>177</v>
      </c>
      <c r="AB13" s="372" t="s">
        <v>91</v>
      </c>
      <c r="AC13" s="372">
        <v>4</v>
      </c>
      <c r="AD13" s="372" t="s">
        <v>85</v>
      </c>
      <c r="AE13" s="372" t="s">
        <v>93</v>
      </c>
      <c r="AF13" s="372" t="s">
        <v>205</v>
      </c>
      <c r="AG13" s="372" t="s">
        <v>351</v>
      </c>
      <c r="AH13" s="372" t="s">
        <v>351</v>
      </c>
      <c r="AI13" s="372" t="s">
        <v>351</v>
      </c>
      <c r="AJ13" s="372" t="s">
        <v>351</v>
      </c>
      <c r="AK13" s="372" t="s">
        <v>351</v>
      </c>
      <c r="AL13" s="372" t="s">
        <v>351</v>
      </c>
      <c r="AM13" s="373"/>
      <c r="AN13" s="373" t="s">
        <v>719</v>
      </c>
      <c r="AO13" s="443" t="s">
        <v>681</v>
      </c>
    </row>
    <row r="14" spans="1:41" s="4" customFormat="1" ht="102" x14ac:dyDescent="0.25">
      <c r="A14" s="477"/>
      <c r="B14" s="482"/>
      <c r="C14" s="470"/>
      <c r="D14" s="473"/>
      <c r="E14" s="470"/>
      <c r="F14" s="493"/>
      <c r="G14" s="470"/>
      <c r="H14" s="372" t="s">
        <v>836</v>
      </c>
      <c r="I14" s="480"/>
      <c r="J14" s="427" t="s">
        <v>800</v>
      </c>
      <c r="K14" s="372" t="s">
        <v>639</v>
      </c>
      <c r="L14" s="372" t="s">
        <v>82</v>
      </c>
      <c r="M14" s="372" t="s">
        <v>588</v>
      </c>
      <c r="N14" s="372" t="s">
        <v>408</v>
      </c>
      <c r="O14" s="389" t="s">
        <v>711</v>
      </c>
      <c r="P14" s="371" t="s">
        <v>711</v>
      </c>
      <c r="Q14" s="371" t="s">
        <v>711</v>
      </c>
      <c r="R14" s="372" t="s">
        <v>433</v>
      </c>
      <c r="S14" s="387" t="s">
        <v>438</v>
      </c>
      <c r="T14" s="428" t="s">
        <v>447</v>
      </c>
      <c r="U14" s="373" t="s">
        <v>897</v>
      </c>
      <c r="V14" s="372" t="s">
        <v>159</v>
      </c>
      <c r="W14" s="372" t="s">
        <v>77</v>
      </c>
      <c r="X14" s="372" t="s">
        <v>86</v>
      </c>
      <c r="Y14" s="372" t="s">
        <v>86</v>
      </c>
      <c r="Z14" s="372" t="s">
        <v>86</v>
      </c>
      <c r="AA14" s="372" t="s">
        <v>177</v>
      </c>
      <c r="AB14" s="372" t="s">
        <v>91</v>
      </c>
      <c r="AC14" s="372">
        <v>4</v>
      </c>
      <c r="AD14" s="372" t="s">
        <v>211</v>
      </c>
      <c r="AE14" s="372" t="s">
        <v>93</v>
      </c>
      <c r="AF14" s="372" t="s">
        <v>205</v>
      </c>
      <c r="AG14" s="372" t="s">
        <v>351</v>
      </c>
      <c r="AH14" s="372" t="s">
        <v>351</v>
      </c>
      <c r="AI14" s="372" t="s">
        <v>351</v>
      </c>
      <c r="AJ14" s="372" t="s">
        <v>351</v>
      </c>
      <c r="AK14" s="372" t="s">
        <v>351</v>
      </c>
      <c r="AL14" s="372" t="s">
        <v>351</v>
      </c>
      <c r="AM14" s="372" t="s">
        <v>351</v>
      </c>
      <c r="AN14" s="373" t="s">
        <v>351</v>
      </c>
      <c r="AO14" s="443" t="s">
        <v>681</v>
      </c>
    </row>
    <row r="15" spans="1:41" s="4" customFormat="1" ht="255" customHeight="1" x14ac:dyDescent="0.25">
      <c r="A15" s="442" t="s">
        <v>202</v>
      </c>
      <c r="B15" s="141" t="s">
        <v>201</v>
      </c>
      <c r="C15" s="387" t="s">
        <v>848</v>
      </c>
      <c r="D15" s="372" t="s">
        <v>848</v>
      </c>
      <c r="E15" s="387" t="s">
        <v>531</v>
      </c>
      <c r="F15" s="427" t="s">
        <v>787</v>
      </c>
      <c r="G15" s="387" t="s">
        <v>569</v>
      </c>
      <c r="H15" s="372" t="s">
        <v>837</v>
      </c>
      <c r="I15" s="387" t="s">
        <v>532</v>
      </c>
      <c r="J15" s="427" t="s">
        <v>801</v>
      </c>
      <c r="K15" s="372" t="s">
        <v>639</v>
      </c>
      <c r="L15" s="372" t="s">
        <v>83</v>
      </c>
      <c r="M15" s="372" t="s">
        <v>588</v>
      </c>
      <c r="N15" s="372" t="s">
        <v>211</v>
      </c>
      <c r="O15" s="389" t="s">
        <v>579</v>
      </c>
      <c r="P15" s="371" t="s">
        <v>579</v>
      </c>
      <c r="Q15" s="371" t="s">
        <v>579</v>
      </c>
      <c r="R15" s="372" t="s">
        <v>433</v>
      </c>
      <c r="S15" s="389" t="s">
        <v>445</v>
      </c>
      <c r="T15" s="428" t="s">
        <v>448</v>
      </c>
      <c r="U15" s="371" t="s">
        <v>888</v>
      </c>
      <c r="V15" s="372" t="s">
        <v>76</v>
      </c>
      <c r="W15" s="372" t="s">
        <v>78</v>
      </c>
      <c r="X15" s="372" t="s">
        <v>86</v>
      </c>
      <c r="Y15" s="372" t="s">
        <v>80</v>
      </c>
      <c r="Z15" s="372" t="s">
        <v>80</v>
      </c>
      <c r="AA15" s="372" t="s">
        <v>177</v>
      </c>
      <c r="AB15" s="372" t="s">
        <v>91</v>
      </c>
      <c r="AC15" s="372">
        <v>5</v>
      </c>
      <c r="AD15" s="372" t="s">
        <v>85</v>
      </c>
      <c r="AE15" s="372" t="s">
        <v>170</v>
      </c>
      <c r="AF15" s="372" t="s">
        <v>205</v>
      </c>
      <c r="AG15" s="372" t="s">
        <v>351</v>
      </c>
      <c r="AH15" s="372" t="s">
        <v>351</v>
      </c>
      <c r="AI15" s="372" t="s">
        <v>351</v>
      </c>
      <c r="AJ15" s="372" t="s">
        <v>351</v>
      </c>
      <c r="AK15" s="372" t="s">
        <v>351</v>
      </c>
      <c r="AL15" s="372" t="s">
        <v>351</v>
      </c>
      <c r="AM15" s="373" t="s">
        <v>351</v>
      </c>
      <c r="AN15" s="373" t="s">
        <v>351</v>
      </c>
      <c r="AO15" s="443" t="s">
        <v>682</v>
      </c>
    </row>
    <row r="16" spans="1:41" s="4" customFormat="1" ht="177" customHeight="1" x14ac:dyDescent="0.25">
      <c r="A16" s="442" t="s">
        <v>202</v>
      </c>
      <c r="B16" s="141" t="s">
        <v>201</v>
      </c>
      <c r="C16" s="387" t="s">
        <v>705</v>
      </c>
      <c r="D16" s="372" t="s">
        <v>705</v>
      </c>
      <c r="E16" s="387" t="s">
        <v>687</v>
      </c>
      <c r="F16" s="427" t="s">
        <v>788</v>
      </c>
      <c r="G16" s="387" t="s">
        <v>684</v>
      </c>
      <c r="H16" s="372" t="s">
        <v>838</v>
      </c>
      <c r="I16" s="387" t="s">
        <v>685</v>
      </c>
      <c r="J16" s="427" t="s">
        <v>802</v>
      </c>
      <c r="K16" s="372" t="s">
        <v>639</v>
      </c>
      <c r="L16" s="372" t="s">
        <v>83</v>
      </c>
      <c r="M16" s="372" t="s">
        <v>588</v>
      </c>
      <c r="N16" s="372" t="s">
        <v>211</v>
      </c>
      <c r="O16" s="389" t="s">
        <v>585</v>
      </c>
      <c r="P16" s="371" t="s">
        <v>585</v>
      </c>
      <c r="Q16" s="371" t="s">
        <v>585</v>
      </c>
      <c r="R16" s="372" t="s">
        <v>433</v>
      </c>
      <c r="S16" s="389" t="s">
        <v>446</v>
      </c>
      <c r="T16" s="428" t="s">
        <v>449</v>
      </c>
      <c r="U16" s="371" t="s">
        <v>889</v>
      </c>
      <c r="V16" s="372" t="s">
        <v>76</v>
      </c>
      <c r="W16" s="372" t="s">
        <v>77</v>
      </c>
      <c r="X16" s="372" t="s">
        <v>86</v>
      </c>
      <c r="Y16" s="372" t="s">
        <v>80</v>
      </c>
      <c r="Z16" s="372" t="s">
        <v>86</v>
      </c>
      <c r="AA16" s="372" t="s">
        <v>175</v>
      </c>
      <c r="AB16" s="372" t="s">
        <v>88</v>
      </c>
      <c r="AC16" s="372">
        <v>5</v>
      </c>
      <c r="AD16" s="372" t="s">
        <v>85</v>
      </c>
      <c r="AE16" s="372" t="s">
        <v>170</v>
      </c>
      <c r="AF16" s="372" t="s">
        <v>205</v>
      </c>
      <c r="AG16" s="372" t="s">
        <v>351</v>
      </c>
      <c r="AH16" s="372" t="s">
        <v>351</v>
      </c>
      <c r="AI16" s="372" t="s">
        <v>351</v>
      </c>
      <c r="AJ16" s="372" t="s">
        <v>351</v>
      </c>
      <c r="AK16" s="371" t="s">
        <v>351</v>
      </c>
      <c r="AL16" s="372" t="s">
        <v>351</v>
      </c>
      <c r="AM16" s="373" t="s">
        <v>351</v>
      </c>
      <c r="AN16" s="373" t="s">
        <v>351</v>
      </c>
      <c r="AO16" s="443" t="s">
        <v>682</v>
      </c>
    </row>
    <row r="17" spans="1:41" s="4" customFormat="1" ht="129" customHeight="1" x14ac:dyDescent="0.25">
      <c r="A17" s="442" t="s">
        <v>202</v>
      </c>
      <c r="B17" s="472" t="s">
        <v>201</v>
      </c>
      <c r="C17" s="470" t="s">
        <v>725</v>
      </c>
      <c r="D17" s="473" t="s">
        <v>764</v>
      </c>
      <c r="E17" s="470" t="s">
        <v>688</v>
      </c>
      <c r="F17" s="474" t="s">
        <v>789</v>
      </c>
      <c r="G17" s="470" t="s">
        <v>570</v>
      </c>
      <c r="H17" s="372" t="s">
        <v>839</v>
      </c>
      <c r="I17" s="470" t="s">
        <v>686</v>
      </c>
      <c r="J17" s="427" t="s">
        <v>803</v>
      </c>
      <c r="K17" s="372" t="s">
        <v>639</v>
      </c>
      <c r="L17" s="371" t="s">
        <v>82</v>
      </c>
      <c r="M17" s="372" t="s">
        <v>588</v>
      </c>
      <c r="N17" s="372" t="s">
        <v>408</v>
      </c>
      <c r="O17" s="389" t="s">
        <v>580</v>
      </c>
      <c r="P17" s="371" t="s">
        <v>580</v>
      </c>
      <c r="Q17" s="371" t="s">
        <v>580</v>
      </c>
      <c r="R17" s="372" t="s">
        <v>433</v>
      </c>
      <c r="S17" s="389" t="s">
        <v>447</v>
      </c>
      <c r="T17" s="428" t="s">
        <v>808</v>
      </c>
      <c r="U17" s="371" t="s">
        <v>898</v>
      </c>
      <c r="V17" s="372" t="s">
        <v>159</v>
      </c>
      <c r="W17" s="372" t="s">
        <v>78</v>
      </c>
      <c r="X17" s="372" t="s">
        <v>86</v>
      </c>
      <c r="Y17" s="372" t="s">
        <v>80</v>
      </c>
      <c r="Z17" s="372" t="s">
        <v>80</v>
      </c>
      <c r="AA17" s="372" t="s">
        <v>177</v>
      </c>
      <c r="AB17" s="372" t="s">
        <v>91</v>
      </c>
      <c r="AC17" s="372" t="s">
        <v>377</v>
      </c>
      <c r="AD17" s="372" t="s">
        <v>85</v>
      </c>
      <c r="AE17" s="372" t="s">
        <v>93</v>
      </c>
      <c r="AF17" s="372" t="s">
        <v>205</v>
      </c>
      <c r="AG17" s="372" t="s">
        <v>351</v>
      </c>
      <c r="AH17" s="372" t="s">
        <v>351</v>
      </c>
      <c r="AI17" s="372" t="s">
        <v>351</v>
      </c>
      <c r="AJ17" s="372" t="s">
        <v>351</v>
      </c>
      <c r="AK17" s="372" t="s">
        <v>351</v>
      </c>
      <c r="AL17" s="372" t="s">
        <v>351</v>
      </c>
      <c r="AM17" s="373" t="s">
        <v>351</v>
      </c>
      <c r="AN17" s="373" t="s">
        <v>351</v>
      </c>
      <c r="AO17" s="443" t="s">
        <v>681</v>
      </c>
    </row>
    <row r="18" spans="1:41" s="4" customFormat="1" ht="100.5" customHeight="1" x14ac:dyDescent="0.25">
      <c r="A18" s="442" t="s">
        <v>202</v>
      </c>
      <c r="B18" s="472"/>
      <c r="C18" s="470"/>
      <c r="D18" s="473"/>
      <c r="E18" s="470"/>
      <c r="F18" s="474"/>
      <c r="G18" s="470"/>
      <c r="H18" s="372" t="s">
        <v>840</v>
      </c>
      <c r="I18" s="470"/>
      <c r="J18" s="427" t="s">
        <v>804</v>
      </c>
      <c r="K18" s="372" t="s">
        <v>639</v>
      </c>
      <c r="L18" s="371" t="s">
        <v>82</v>
      </c>
      <c r="M18" s="372" t="s">
        <v>588</v>
      </c>
      <c r="N18" s="372" t="s">
        <v>408</v>
      </c>
      <c r="O18" s="389" t="s">
        <v>581</v>
      </c>
      <c r="P18" s="371" t="s">
        <v>581</v>
      </c>
      <c r="Q18" s="371" t="s">
        <v>581</v>
      </c>
      <c r="R18" s="372" t="s">
        <v>433</v>
      </c>
      <c r="S18" s="389" t="s">
        <v>448</v>
      </c>
      <c r="T18" s="428" t="s">
        <v>809</v>
      </c>
      <c r="U18" s="467" t="s">
        <v>899</v>
      </c>
      <c r="V18" s="372" t="s">
        <v>76</v>
      </c>
      <c r="W18" s="372" t="s">
        <v>77</v>
      </c>
      <c r="X18" s="372" t="s">
        <v>86</v>
      </c>
      <c r="Y18" s="372" t="s">
        <v>80</v>
      </c>
      <c r="Z18" s="372" t="s">
        <v>80</v>
      </c>
      <c r="AA18" s="372" t="s">
        <v>177</v>
      </c>
      <c r="AB18" s="372" t="s">
        <v>91</v>
      </c>
      <c r="AC18" s="372" t="s">
        <v>218</v>
      </c>
      <c r="AD18" s="372" t="s">
        <v>85</v>
      </c>
      <c r="AE18" s="372" t="s">
        <v>93</v>
      </c>
      <c r="AF18" s="372" t="s">
        <v>205</v>
      </c>
      <c r="AG18" s="372" t="s">
        <v>351</v>
      </c>
      <c r="AH18" s="372" t="s">
        <v>351</v>
      </c>
      <c r="AI18" s="372" t="s">
        <v>351</v>
      </c>
      <c r="AJ18" s="372" t="s">
        <v>351</v>
      </c>
      <c r="AK18" s="372" t="s">
        <v>351</v>
      </c>
      <c r="AL18" s="372" t="s">
        <v>351</v>
      </c>
      <c r="AM18" s="373" t="s">
        <v>351</v>
      </c>
      <c r="AN18" s="373" t="s">
        <v>351</v>
      </c>
      <c r="AO18" s="443" t="s">
        <v>681</v>
      </c>
    </row>
    <row r="19" spans="1:41" s="4" customFormat="1" ht="109.5" customHeight="1" x14ac:dyDescent="0.25">
      <c r="A19" s="442" t="s">
        <v>202</v>
      </c>
      <c r="B19" s="472"/>
      <c r="C19" s="470"/>
      <c r="D19" s="473"/>
      <c r="E19" s="470"/>
      <c r="F19" s="474"/>
      <c r="G19" s="470"/>
      <c r="H19" s="372" t="s">
        <v>841</v>
      </c>
      <c r="I19" s="470"/>
      <c r="J19" s="427" t="s">
        <v>805</v>
      </c>
      <c r="K19" s="372" t="s">
        <v>639</v>
      </c>
      <c r="L19" s="372" t="s">
        <v>82</v>
      </c>
      <c r="M19" s="372" t="s">
        <v>588</v>
      </c>
      <c r="N19" s="372" t="s">
        <v>408</v>
      </c>
      <c r="O19" s="389" t="s">
        <v>582</v>
      </c>
      <c r="P19" s="371" t="s">
        <v>582</v>
      </c>
      <c r="Q19" s="371" t="s">
        <v>582</v>
      </c>
      <c r="R19" s="372" t="s">
        <v>433</v>
      </c>
      <c r="S19" s="389" t="s">
        <v>449</v>
      </c>
      <c r="T19" s="428" t="s">
        <v>810</v>
      </c>
      <c r="U19" s="371" t="s">
        <v>900</v>
      </c>
      <c r="V19" s="372" t="s">
        <v>76</v>
      </c>
      <c r="W19" s="372" t="s">
        <v>77</v>
      </c>
      <c r="X19" s="372" t="s">
        <v>86</v>
      </c>
      <c r="Y19" s="372" t="s">
        <v>80</v>
      </c>
      <c r="Z19" s="372" t="s">
        <v>80</v>
      </c>
      <c r="AA19" s="372" t="s">
        <v>177</v>
      </c>
      <c r="AB19" s="372" t="s">
        <v>91</v>
      </c>
      <c r="AC19" s="372" t="s">
        <v>218</v>
      </c>
      <c r="AD19" s="372" t="s">
        <v>85</v>
      </c>
      <c r="AE19" s="372" t="s">
        <v>93</v>
      </c>
      <c r="AF19" s="372" t="s">
        <v>205</v>
      </c>
      <c r="AG19" s="372" t="s">
        <v>351</v>
      </c>
      <c r="AH19" s="372" t="s">
        <v>351</v>
      </c>
      <c r="AI19" s="372" t="s">
        <v>351</v>
      </c>
      <c r="AJ19" s="372" t="s">
        <v>351</v>
      </c>
      <c r="AK19" s="372" t="s">
        <v>351</v>
      </c>
      <c r="AL19" s="372" t="s">
        <v>351</v>
      </c>
      <c r="AM19" s="373" t="s">
        <v>351</v>
      </c>
      <c r="AN19" s="373" t="s">
        <v>351</v>
      </c>
      <c r="AO19" s="443" t="s">
        <v>681</v>
      </c>
    </row>
    <row r="20" spans="1:41" s="4" customFormat="1" ht="135" customHeight="1" x14ac:dyDescent="0.25">
      <c r="A20" s="448" t="s">
        <v>202</v>
      </c>
      <c r="B20" s="380" t="s">
        <v>201</v>
      </c>
      <c r="C20" s="389" t="s">
        <v>869</v>
      </c>
      <c r="D20" s="383" t="s">
        <v>851</v>
      </c>
      <c r="E20" s="389" t="s">
        <v>351</v>
      </c>
      <c r="F20" s="475" t="s">
        <v>870</v>
      </c>
      <c r="G20" s="389"/>
      <c r="H20" s="383" t="s">
        <v>874</v>
      </c>
      <c r="I20" s="389"/>
      <c r="J20" s="430" t="s">
        <v>806</v>
      </c>
      <c r="K20" s="382" t="s">
        <v>639</v>
      </c>
      <c r="L20" s="382" t="s">
        <v>82</v>
      </c>
      <c r="M20" s="382" t="s">
        <v>588</v>
      </c>
      <c r="N20" s="382" t="s">
        <v>408</v>
      </c>
      <c r="O20" s="460" t="s">
        <v>869</v>
      </c>
      <c r="P20" s="381" t="s">
        <v>872</v>
      </c>
      <c r="Q20" s="381" t="s">
        <v>880</v>
      </c>
      <c r="R20" s="382" t="s">
        <v>433</v>
      </c>
      <c r="S20" s="388" t="s">
        <v>438</v>
      </c>
      <c r="T20" s="429" t="s">
        <v>811</v>
      </c>
      <c r="U20" s="384"/>
      <c r="V20" s="382" t="s">
        <v>159</v>
      </c>
      <c r="W20" s="382" t="s">
        <v>77</v>
      </c>
      <c r="X20" s="382" t="s">
        <v>86</v>
      </c>
      <c r="Y20" s="382" t="s">
        <v>86</v>
      </c>
      <c r="Z20" s="382" t="s">
        <v>86</v>
      </c>
      <c r="AA20" s="382" t="s">
        <v>177</v>
      </c>
      <c r="AB20" s="382" t="s">
        <v>91</v>
      </c>
      <c r="AC20" s="382">
        <v>4</v>
      </c>
      <c r="AD20" s="382" t="s">
        <v>211</v>
      </c>
      <c r="AE20" s="382" t="s">
        <v>93</v>
      </c>
      <c r="AF20" s="382" t="s">
        <v>205</v>
      </c>
      <c r="AG20" s="382" t="s">
        <v>351</v>
      </c>
      <c r="AH20" s="382" t="s">
        <v>351</v>
      </c>
      <c r="AI20" s="382" t="s">
        <v>351</v>
      </c>
      <c r="AJ20" s="382" t="s">
        <v>351</v>
      </c>
      <c r="AK20" s="382" t="s">
        <v>351</v>
      </c>
      <c r="AL20" s="382" t="s">
        <v>351</v>
      </c>
      <c r="AM20" s="382" t="s">
        <v>351</v>
      </c>
      <c r="AN20" s="384" t="s">
        <v>351</v>
      </c>
      <c r="AO20" s="443" t="s">
        <v>681</v>
      </c>
    </row>
    <row r="21" spans="1:41" s="4" customFormat="1" ht="171" customHeight="1" x14ac:dyDescent="0.25">
      <c r="A21" s="448" t="s">
        <v>202</v>
      </c>
      <c r="B21" s="380" t="s">
        <v>201</v>
      </c>
      <c r="C21" s="389" t="s">
        <v>869</v>
      </c>
      <c r="D21" s="383" t="s">
        <v>851</v>
      </c>
      <c r="E21" s="389" t="s">
        <v>351</v>
      </c>
      <c r="F21" s="476"/>
      <c r="G21" s="389"/>
      <c r="H21" s="382" t="s">
        <v>875</v>
      </c>
      <c r="I21" s="389"/>
      <c r="J21" s="430" t="s">
        <v>807</v>
      </c>
      <c r="K21" s="382" t="s">
        <v>639</v>
      </c>
      <c r="L21" s="382" t="s">
        <v>82</v>
      </c>
      <c r="M21" s="382" t="s">
        <v>588</v>
      </c>
      <c r="N21" s="382" t="s">
        <v>408</v>
      </c>
      <c r="O21" s="460" t="s">
        <v>869</v>
      </c>
      <c r="P21" s="381" t="s">
        <v>873</v>
      </c>
      <c r="Q21" s="381" t="s">
        <v>881</v>
      </c>
      <c r="R21" s="382" t="s">
        <v>433</v>
      </c>
      <c r="S21" s="388" t="s">
        <v>438</v>
      </c>
      <c r="T21" s="429" t="s">
        <v>812</v>
      </c>
      <c r="U21" s="384"/>
      <c r="V21" s="382" t="s">
        <v>159</v>
      </c>
      <c r="W21" s="382" t="s">
        <v>77</v>
      </c>
      <c r="X21" s="382" t="s">
        <v>86</v>
      </c>
      <c r="Y21" s="382" t="s">
        <v>86</v>
      </c>
      <c r="Z21" s="382" t="s">
        <v>86</v>
      </c>
      <c r="AA21" s="382" t="s">
        <v>177</v>
      </c>
      <c r="AB21" s="382" t="s">
        <v>91</v>
      </c>
      <c r="AC21" s="382">
        <v>4</v>
      </c>
      <c r="AD21" s="382" t="s">
        <v>211</v>
      </c>
      <c r="AE21" s="382" t="s">
        <v>93</v>
      </c>
      <c r="AF21" s="382" t="s">
        <v>205</v>
      </c>
      <c r="AG21" s="382" t="s">
        <v>351</v>
      </c>
      <c r="AH21" s="382" t="s">
        <v>351</v>
      </c>
      <c r="AI21" s="382" t="s">
        <v>351</v>
      </c>
      <c r="AJ21" s="382" t="s">
        <v>351</v>
      </c>
      <c r="AK21" s="382" t="s">
        <v>351</v>
      </c>
      <c r="AL21" s="382" t="s">
        <v>351</v>
      </c>
      <c r="AM21" s="382" t="s">
        <v>351</v>
      </c>
      <c r="AN21" s="384" t="s">
        <v>351</v>
      </c>
      <c r="AO21" s="443" t="s">
        <v>681</v>
      </c>
    </row>
    <row r="22" spans="1:41" s="4" customFormat="1" ht="96.95" customHeight="1" x14ac:dyDescent="0.25">
      <c r="A22" s="477" t="s">
        <v>202</v>
      </c>
      <c r="B22" s="472" t="s">
        <v>201</v>
      </c>
      <c r="C22" s="480" t="s">
        <v>521</v>
      </c>
      <c r="D22" s="482" t="s">
        <v>763</v>
      </c>
      <c r="E22" s="470" t="s">
        <v>519</v>
      </c>
      <c r="F22" s="474" t="s">
        <v>871</v>
      </c>
      <c r="G22" s="470" t="s">
        <v>568</v>
      </c>
      <c r="H22" s="372" t="s">
        <v>842</v>
      </c>
      <c r="I22" s="470" t="s">
        <v>520</v>
      </c>
      <c r="J22" s="430" t="s">
        <v>876</v>
      </c>
      <c r="K22" s="372" t="s">
        <v>639</v>
      </c>
      <c r="L22" s="372" t="s">
        <v>83</v>
      </c>
      <c r="M22" s="372" t="s">
        <v>588</v>
      </c>
      <c r="N22" s="372" t="s">
        <v>211</v>
      </c>
      <c r="O22" s="389" t="s">
        <v>577</v>
      </c>
      <c r="P22" s="371" t="s">
        <v>577</v>
      </c>
      <c r="Q22" s="371" t="s">
        <v>577</v>
      </c>
      <c r="R22" s="372" t="s">
        <v>433</v>
      </c>
      <c r="S22" s="389" t="s">
        <v>443</v>
      </c>
      <c r="T22" s="429" t="s">
        <v>878</v>
      </c>
      <c r="U22" s="371" t="s">
        <v>901</v>
      </c>
      <c r="V22" s="372" t="s">
        <v>159</v>
      </c>
      <c r="W22" s="372" t="s">
        <v>78</v>
      </c>
      <c r="X22" s="372" t="s">
        <v>80</v>
      </c>
      <c r="Y22" s="372" t="s">
        <v>80</v>
      </c>
      <c r="Z22" s="372" t="s">
        <v>80</v>
      </c>
      <c r="AA22" s="372" t="s">
        <v>177</v>
      </c>
      <c r="AB22" s="372" t="s">
        <v>91</v>
      </c>
      <c r="AC22" s="372" t="s">
        <v>361</v>
      </c>
      <c r="AD22" s="372" t="s">
        <v>85</v>
      </c>
      <c r="AE22" s="372" t="s">
        <v>170</v>
      </c>
      <c r="AF22" s="372" t="s">
        <v>205</v>
      </c>
      <c r="AG22" s="372" t="s">
        <v>351</v>
      </c>
      <c r="AH22" s="372" t="s">
        <v>351</v>
      </c>
      <c r="AI22" s="372" t="s">
        <v>351</v>
      </c>
      <c r="AJ22" s="372" t="s">
        <v>351</v>
      </c>
      <c r="AK22" s="372" t="s">
        <v>351</v>
      </c>
      <c r="AL22" s="372" t="s">
        <v>351</v>
      </c>
      <c r="AM22" s="373" t="s">
        <v>351</v>
      </c>
      <c r="AN22" s="373" t="s">
        <v>351</v>
      </c>
      <c r="AO22" s="443" t="s">
        <v>716</v>
      </c>
    </row>
    <row r="23" spans="1:41" s="4" customFormat="1" ht="125.45" customHeight="1" thickBot="1" x14ac:dyDescent="0.3">
      <c r="A23" s="478"/>
      <c r="B23" s="479"/>
      <c r="C23" s="481"/>
      <c r="D23" s="483"/>
      <c r="E23" s="471"/>
      <c r="F23" s="484"/>
      <c r="G23" s="471"/>
      <c r="H23" s="372" t="s">
        <v>843</v>
      </c>
      <c r="I23" s="471"/>
      <c r="J23" s="430" t="s">
        <v>877</v>
      </c>
      <c r="K23" s="425" t="s">
        <v>639</v>
      </c>
      <c r="L23" s="425" t="s">
        <v>83</v>
      </c>
      <c r="M23" s="425" t="s">
        <v>588</v>
      </c>
      <c r="N23" s="425" t="s">
        <v>211</v>
      </c>
      <c r="O23" s="449" t="s">
        <v>578</v>
      </c>
      <c r="P23" s="450" t="s">
        <v>578</v>
      </c>
      <c r="Q23" s="450" t="s">
        <v>578</v>
      </c>
      <c r="R23" s="425" t="s">
        <v>433</v>
      </c>
      <c r="S23" s="449" t="s">
        <v>444</v>
      </c>
      <c r="T23" s="429" t="s">
        <v>879</v>
      </c>
      <c r="U23" s="450" t="s">
        <v>902</v>
      </c>
      <c r="V23" s="425" t="s">
        <v>159</v>
      </c>
      <c r="W23" s="425" t="s">
        <v>77</v>
      </c>
      <c r="X23" s="425" t="s">
        <v>80</v>
      </c>
      <c r="Y23" s="425" t="s">
        <v>80</v>
      </c>
      <c r="Z23" s="425" t="s">
        <v>80</v>
      </c>
      <c r="AA23" s="425" t="s">
        <v>177</v>
      </c>
      <c r="AB23" s="425" t="s">
        <v>91</v>
      </c>
      <c r="AC23" s="425" t="s">
        <v>218</v>
      </c>
      <c r="AD23" s="425" t="s">
        <v>85</v>
      </c>
      <c r="AE23" s="425" t="s">
        <v>170</v>
      </c>
      <c r="AF23" s="425" t="s">
        <v>205</v>
      </c>
      <c r="AG23" s="425" t="s">
        <v>351</v>
      </c>
      <c r="AH23" s="425" t="s">
        <v>351</v>
      </c>
      <c r="AI23" s="425" t="s">
        <v>351</v>
      </c>
      <c r="AJ23" s="425" t="s">
        <v>351</v>
      </c>
      <c r="AK23" s="425" t="s">
        <v>351</v>
      </c>
      <c r="AL23" s="425" t="s">
        <v>351</v>
      </c>
      <c r="AM23" s="451" t="s">
        <v>351</v>
      </c>
      <c r="AN23" s="451" t="s">
        <v>351</v>
      </c>
      <c r="AO23" s="452" t="s">
        <v>716</v>
      </c>
    </row>
    <row r="27" spans="1:41" customFormat="1" ht="15" x14ac:dyDescent="0.25">
      <c r="B27" s="98"/>
      <c r="C27" s="99"/>
      <c r="D27" s="99"/>
      <c r="E27" s="99"/>
      <c r="F27" s="99"/>
      <c r="G27" s="100"/>
      <c r="H27" s="100"/>
      <c r="I27" s="99"/>
      <c r="J27" s="99"/>
      <c r="K27" s="99"/>
      <c r="L27" s="99"/>
      <c r="M27" s="100"/>
      <c r="N27" s="100"/>
      <c r="O27" s="96"/>
      <c r="P27" s="96"/>
      <c r="Q27" s="96"/>
      <c r="R27" s="101"/>
      <c r="S27" s="101"/>
      <c r="T27" s="101"/>
      <c r="U27" s="101"/>
      <c r="V27" s="101"/>
      <c r="W27" s="101"/>
      <c r="X27" s="98"/>
      <c r="Y27" s="101"/>
      <c r="Z27" s="101"/>
      <c r="AA27" s="101"/>
      <c r="AB27" s="97"/>
      <c r="AC27" s="97"/>
      <c r="AD27" s="96"/>
      <c r="AE27" s="96"/>
      <c r="AF27" s="96"/>
      <c r="AG27" s="101"/>
      <c r="AH27" s="101"/>
      <c r="AI27" s="101"/>
      <c r="AJ27" s="101"/>
      <c r="AK27" s="101"/>
    </row>
    <row r="28" spans="1:41" customFormat="1" ht="15" x14ac:dyDescent="0.25">
      <c r="B28" s="98"/>
      <c r="C28" s="99"/>
      <c r="D28" s="99"/>
      <c r="E28" s="99"/>
      <c r="F28" s="99"/>
      <c r="G28" s="100"/>
      <c r="H28" s="100"/>
      <c r="I28" s="99"/>
      <c r="J28" s="99"/>
      <c r="K28" s="99"/>
      <c r="L28" s="99"/>
      <c r="M28" s="100"/>
      <c r="N28" s="100"/>
      <c r="O28" s="96"/>
      <c r="P28" s="96"/>
      <c r="Q28" s="96"/>
      <c r="R28" s="101"/>
      <c r="S28" s="101"/>
      <c r="T28" s="101"/>
      <c r="U28" s="101"/>
      <c r="V28" s="101"/>
      <c r="W28" s="101"/>
      <c r="X28" s="98"/>
      <c r="Y28" s="101"/>
      <c r="Z28" s="101"/>
      <c r="AA28" s="101"/>
      <c r="AB28" s="97"/>
      <c r="AC28" s="97"/>
      <c r="AD28" s="96"/>
      <c r="AE28" s="96"/>
      <c r="AF28" s="96"/>
      <c r="AG28" s="101"/>
      <c r="AH28" s="101"/>
      <c r="AI28" s="101"/>
      <c r="AJ28" s="101"/>
      <c r="AK28" s="101"/>
    </row>
    <row r="29" spans="1:41" customFormat="1" ht="15" x14ac:dyDescent="0.25">
      <c r="B29" s="98"/>
      <c r="C29" s="99"/>
      <c r="D29" s="99"/>
      <c r="E29" s="99"/>
      <c r="F29" s="99"/>
      <c r="G29" s="100"/>
      <c r="H29" s="100"/>
      <c r="I29" s="99"/>
      <c r="J29" s="99"/>
      <c r="K29" s="99"/>
      <c r="L29" s="99"/>
      <c r="M29" s="100"/>
      <c r="N29" s="100"/>
      <c r="O29" s="96"/>
      <c r="P29" s="96"/>
      <c r="Q29" s="96"/>
      <c r="R29" s="101"/>
      <c r="S29" s="101"/>
      <c r="T29" s="101"/>
      <c r="U29" s="101"/>
      <c r="V29" s="101"/>
      <c r="W29" s="101"/>
      <c r="X29" s="98"/>
      <c r="Y29" s="101"/>
      <c r="Z29" s="101"/>
      <c r="AA29" s="101"/>
      <c r="AB29" s="97"/>
      <c r="AC29" s="97"/>
      <c r="AD29" s="96"/>
      <c r="AE29" s="96"/>
      <c r="AF29" s="96"/>
      <c r="AG29" s="101"/>
      <c r="AH29" s="101"/>
      <c r="AI29" s="101"/>
      <c r="AJ29" s="101"/>
      <c r="AK29" s="101"/>
    </row>
    <row r="30" spans="1:41" customFormat="1" ht="15" x14ac:dyDescent="0.25">
      <c r="B30" s="98"/>
      <c r="C30" s="99"/>
      <c r="D30" s="99"/>
      <c r="E30" s="99"/>
      <c r="F30" s="99"/>
      <c r="G30" s="100"/>
      <c r="H30" s="100"/>
      <c r="I30" s="99"/>
      <c r="J30" s="99"/>
      <c r="K30" s="99"/>
      <c r="L30" s="99"/>
      <c r="M30" s="100"/>
      <c r="N30" s="100"/>
      <c r="O30" s="96"/>
      <c r="P30" s="96"/>
      <c r="Q30" s="96"/>
      <c r="R30" s="101"/>
      <c r="S30" s="101"/>
      <c r="T30" s="101"/>
      <c r="U30" s="101"/>
      <c r="V30" s="101"/>
      <c r="W30" s="101"/>
      <c r="X30" s="98"/>
      <c r="Y30" s="101"/>
      <c r="Z30" s="101"/>
      <c r="AA30" s="101"/>
      <c r="AB30" s="97"/>
      <c r="AC30" s="97"/>
      <c r="AD30" s="96"/>
      <c r="AE30" s="96"/>
      <c r="AF30" s="96"/>
      <c r="AG30" s="101"/>
      <c r="AH30" s="101"/>
      <c r="AI30" s="101"/>
      <c r="AJ30" s="101"/>
      <c r="AK30" s="101"/>
    </row>
    <row r="31" spans="1:41" customFormat="1" ht="15" x14ac:dyDescent="0.25">
      <c r="B31" s="98"/>
      <c r="C31" s="99"/>
      <c r="D31" s="99"/>
      <c r="E31" s="99"/>
      <c r="F31" s="99"/>
      <c r="G31" s="100"/>
      <c r="H31" s="100"/>
      <c r="I31" s="99"/>
      <c r="J31" s="99"/>
      <c r="K31" s="99"/>
      <c r="L31" s="99"/>
      <c r="M31" s="100"/>
      <c r="N31" s="100"/>
      <c r="O31" s="96"/>
      <c r="P31" s="96"/>
      <c r="Q31" s="96"/>
      <c r="R31" s="101"/>
      <c r="S31" s="101"/>
      <c r="T31" s="101"/>
      <c r="U31" s="101"/>
      <c r="V31" s="101"/>
      <c r="W31" s="101"/>
      <c r="X31" s="98"/>
      <c r="Y31" s="101"/>
      <c r="Z31" s="101"/>
      <c r="AA31" s="101"/>
      <c r="AB31" s="97"/>
      <c r="AC31" s="97"/>
      <c r="AD31" s="96"/>
      <c r="AE31" s="96"/>
      <c r="AF31" s="96"/>
      <c r="AG31" s="101"/>
      <c r="AH31" s="101"/>
      <c r="AI31" s="101"/>
      <c r="AJ31" s="101"/>
      <c r="AK31" s="101"/>
    </row>
    <row r="32" spans="1:41" customFormat="1" ht="15" x14ac:dyDescent="0.25">
      <c r="B32" s="98"/>
      <c r="C32" s="99"/>
      <c r="D32" s="99"/>
      <c r="E32" s="99"/>
      <c r="F32" s="99"/>
      <c r="G32" s="100"/>
      <c r="H32" s="100"/>
      <c r="I32" s="99"/>
      <c r="J32" s="99"/>
      <c r="K32" s="99"/>
      <c r="L32" s="99"/>
      <c r="M32" s="100"/>
      <c r="N32" s="100"/>
      <c r="O32" s="96"/>
      <c r="P32" s="96"/>
      <c r="Q32" s="96"/>
      <c r="R32" s="101"/>
      <c r="S32" s="101"/>
      <c r="T32" s="101"/>
      <c r="U32" s="101"/>
      <c r="V32" s="101"/>
      <c r="W32" s="101"/>
      <c r="X32" s="98"/>
      <c r="Y32" s="101"/>
      <c r="Z32" s="101"/>
      <c r="AA32" s="101"/>
      <c r="AB32" s="97"/>
      <c r="AC32" s="97"/>
      <c r="AD32" s="96"/>
      <c r="AE32" s="96"/>
      <c r="AF32" s="96"/>
      <c r="AG32" s="101"/>
      <c r="AH32" s="101"/>
      <c r="AI32" s="101"/>
      <c r="AJ32" s="101"/>
      <c r="AK32" s="101"/>
    </row>
    <row r="33" spans="2:38" customFormat="1" ht="15" x14ac:dyDescent="0.25">
      <c r="B33" s="98"/>
      <c r="C33" s="99"/>
      <c r="D33" s="99"/>
      <c r="E33" s="99"/>
      <c r="F33" s="99"/>
      <c r="G33" s="100"/>
      <c r="H33" s="100"/>
      <c r="I33" s="99"/>
      <c r="J33" s="99"/>
      <c r="K33" s="99"/>
      <c r="L33" s="99"/>
      <c r="M33" s="100"/>
      <c r="N33" s="100"/>
      <c r="O33" s="96"/>
      <c r="P33" s="96"/>
      <c r="Q33" s="96"/>
      <c r="R33" s="101"/>
      <c r="S33" s="101"/>
      <c r="T33" s="101"/>
      <c r="U33" s="101"/>
      <c r="V33" s="101"/>
      <c r="W33" s="101"/>
      <c r="X33" s="98"/>
      <c r="Y33" s="101"/>
      <c r="Z33" s="101"/>
      <c r="AA33" s="101"/>
      <c r="AB33" s="97"/>
      <c r="AC33" s="97"/>
      <c r="AD33" s="96"/>
      <c r="AE33" s="96"/>
      <c r="AF33" s="96"/>
      <c r="AG33" s="101"/>
      <c r="AH33" s="101"/>
      <c r="AI33" s="101"/>
      <c r="AJ33" s="101"/>
      <c r="AK33" s="101"/>
    </row>
    <row r="34" spans="2:38" customFormat="1" ht="15" x14ac:dyDescent="0.25">
      <c r="B34" s="98"/>
      <c r="C34" s="99"/>
      <c r="D34" s="99"/>
      <c r="E34" s="99"/>
      <c r="F34" s="99"/>
      <c r="G34" s="100"/>
      <c r="H34" s="100"/>
      <c r="I34" s="99"/>
      <c r="J34" s="99"/>
      <c r="K34" s="99"/>
      <c r="L34" s="99"/>
      <c r="M34" s="100"/>
      <c r="N34" s="100"/>
      <c r="O34" s="96"/>
      <c r="P34" s="96"/>
      <c r="Q34" s="96"/>
      <c r="R34" s="101"/>
      <c r="S34" s="101"/>
      <c r="T34" s="101"/>
      <c r="U34" s="101"/>
      <c r="V34" s="101"/>
      <c r="W34" s="101"/>
      <c r="X34" s="98"/>
      <c r="Y34" s="101"/>
      <c r="Z34" s="101"/>
      <c r="AA34" s="101"/>
      <c r="AB34" s="97"/>
      <c r="AC34" s="97"/>
      <c r="AD34" s="96"/>
      <c r="AE34" s="96"/>
      <c r="AF34" s="96"/>
      <c r="AG34" s="101"/>
      <c r="AH34" s="101"/>
      <c r="AI34" s="101"/>
      <c r="AJ34" s="101"/>
      <c r="AK34" s="101"/>
    </row>
    <row r="35" spans="2:38" customFormat="1" ht="15" x14ac:dyDescent="0.25">
      <c r="B35" s="98"/>
      <c r="C35" s="99"/>
      <c r="D35" s="99"/>
      <c r="E35" s="99"/>
      <c r="F35" s="99"/>
      <c r="G35" s="100"/>
      <c r="H35" s="100"/>
      <c r="I35" s="99"/>
      <c r="J35" s="99"/>
      <c r="K35" s="99"/>
      <c r="L35" s="99"/>
      <c r="M35" s="100"/>
      <c r="N35" s="100"/>
      <c r="O35" s="96"/>
      <c r="P35" s="96"/>
      <c r="Q35" s="96"/>
      <c r="R35" s="101"/>
      <c r="S35" s="101"/>
      <c r="T35" s="101"/>
      <c r="U35" s="101"/>
      <c r="V35" s="101"/>
      <c r="W35" s="101"/>
      <c r="X35" s="98"/>
      <c r="Y35" s="101"/>
      <c r="Z35" s="101"/>
      <c r="AA35" s="101"/>
      <c r="AB35" s="97"/>
      <c r="AC35" s="97"/>
      <c r="AD35" s="96"/>
      <c r="AE35" s="96"/>
      <c r="AF35" s="96"/>
      <c r="AG35" s="101"/>
      <c r="AH35" s="101"/>
      <c r="AI35" s="101"/>
      <c r="AJ35" s="101"/>
      <c r="AK35" s="101"/>
    </row>
    <row r="36" spans="2:38" customFormat="1" ht="15" x14ac:dyDescent="0.25">
      <c r="B36" s="98"/>
      <c r="C36" s="99"/>
      <c r="D36" s="99"/>
      <c r="E36" s="99"/>
      <c r="F36" s="99"/>
      <c r="G36" s="100"/>
      <c r="H36" s="100"/>
      <c r="I36" s="99"/>
      <c r="J36" s="99"/>
      <c r="K36" s="99"/>
      <c r="L36" s="99"/>
      <c r="M36" s="100"/>
      <c r="N36" s="100"/>
      <c r="O36" s="96"/>
      <c r="P36" s="96"/>
      <c r="Q36" s="96"/>
      <c r="R36" s="101"/>
      <c r="S36" s="101"/>
      <c r="T36" s="101"/>
      <c r="U36" s="101"/>
      <c r="V36" s="101"/>
      <c r="W36" s="101"/>
      <c r="X36" s="98"/>
      <c r="Y36" s="101"/>
      <c r="Z36" s="101"/>
      <c r="AA36" s="101"/>
      <c r="AB36" s="97"/>
      <c r="AC36" s="97"/>
      <c r="AD36" s="96"/>
      <c r="AE36" s="96"/>
      <c r="AF36" s="96"/>
      <c r="AG36" s="101"/>
      <c r="AH36" s="101"/>
      <c r="AI36" s="101"/>
      <c r="AJ36" s="101"/>
      <c r="AK36" s="101"/>
    </row>
    <row r="37" spans="2:38" customFormat="1" ht="15" x14ac:dyDescent="0.25">
      <c r="B37" s="98"/>
      <c r="C37" s="99"/>
      <c r="D37" s="99"/>
      <c r="E37" s="99"/>
      <c r="F37" s="99"/>
      <c r="G37" s="100"/>
      <c r="H37" s="100"/>
      <c r="I37" s="99"/>
      <c r="J37" s="99"/>
      <c r="K37" s="99"/>
      <c r="L37" s="99"/>
      <c r="M37" s="100"/>
      <c r="N37" s="100"/>
      <c r="O37" s="96"/>
      <c r="P37" s="96"/>
      <c r="Q37" s="96"/>
      <c r="R37" s="101"/>
      <c r="S37" s="101"/>
      <c r="T37" s="101"/>
      <c r="U37" s="101"/>
      <c r="V37" s="101"/>
      <c r="W37" s="101"/>
      <c r="X37" s="98"/>
      <c r="Y37" s="101"/>
      <c r="Z37" s="101"/>
      <c r="AA37" s="101"/>
      <c r="AB37" s="97"/>
      <c r="AC37" s="97"/>
      <c r="AD37" s="96"/>
      <c r="AE37" s="96"/>
      <c r="AF37" s="96"/>
      <c r="AG37" s="101"/>
      <c r="AH37" s="101"/>
      <c r="AI37" s="101"/>
      <c r="AJ37" s="101"/>
      <c r="AK37" s="101"/>
    </row>
    <row r="38" spans="2:38" customFormat="1" ht="15" x14ac:dyDescent="0.25">
      <c r="B38" s="98"/>
      <c r="C38" s="99"/>
      <c r="D38" s="99"/>
      <c r="E38" s="99"/>
      <c r="F38" s="99"/>
      <c r="G38" s="100"/>
      <c r="H38" s="100"/>
      <c r="I38" s="99"/>
      <c r="J38" s="99"/>
      <c r="K38" s="99"/>
      <c r="L38" s="99"/>
      <c r="M38" s="100"/>
      <c r="N38" s="100"/>
      <c r="O38" s="96"/>
      <c r="P38" s="96"/>
      <c r="Q38" s="96"/>
      <c r="R38" s="101"/>
      <c r="S38" s="101"/>
      <c r="T38" s="101"/>
      <c r="U38" s="101"/>
      <c r="V38" s="101"/>
      <c r="W38" s="101"/>
      <c r="X38" s="98"/>
      <c r="Y38" s="101"/>
      <c r="Z38" s="101"/>
      <c r="AA38" s="101"/>
      <c r="AB38" s="97"/>
      <c r="AC38" s="97"/>
      <c r="AD38" s="96"/>
      <c r="AE38" s="96"/>
      <c r="AF38" s="96"/>
      <c r="AG38" s="101"/>
      <c r="AH38" s="101"/>
      <c r="AI38" s="101"/>
      <c r="AJ38" s="101"/>
      <c r="AK38" s="101"/>
    </row>
    <row r="39" spans="2:38" customFormat="1" ht="15" x14ac:dyDescent="0.25">
      <c r="B39" s="98"/>
      <c r="C39" s="99"/>
      <c r="D39" s="99"/>
      <c r="E39" s="99"/>
      <c r="F39" s="99"/>
      <c r="G39" s="100"/>
      <c r="H39" s="100"/>
      <c r="I39" s="99"/>
      <c r="J39" s="99"/>
      <c r="K39" s="99"/>
      <c r="L39" s="99"/>
      <c r="M39" s="100"/>
      <c r="N39" s="100"/>
      <c r="O39" s="96"/>
      <c r="P39" s="96"/>
      <c r="Q39" s="96"/>
      <c r="R39" s="101"/>
      <c r="S39" s="101"/>
      <c r="T39" s="101"/>
      <c r="U39" s="101"/>
      <c r="V39" s="101"/>
      <c r="W39" s="101"/>
      <c r="X39" s="98"/>
      <c r="Y39" s="101"/>
      <c r="Z39" s="101"/>
      <c r="AA39" s="101"/>
      <c r="AB39" s="97"/>
      <c r="AC39" s="97"/>
      <c r="AD39" s="96"/>
      <c r="AE39" s="96"/>
      <c r="AF39" s="96"/>
      <c r="AG39" s="101"/>
      <c r="AH39" s="101"/>
      <c r="AI39" s="101"/>
      <c r="AJ39" s="101"/>
      <c r="AK39" s="101"/>
    </row>
    <row r="40" spans="2:38" customFormat="1" ht="15" x14ac:dyDescent="0.25">
      <c r="B40" s="98"/>
      <c r="C40" s="99"/>
      <c r="D40" s="99"/>
      <c r="E40" s="99"/>
      <c r="F40" s="99"/>
      <c r="G40" s="100"/>
      <c r="H40" s="100"/>
      <c r="I40" s="99"/>
      <c r="J40" s="99"/>
      <c r="K40" s="99"/>
      <c r="L40" s="99"/>
      <c r="M40" s="100"/>
      <c r="N40" s="100"/>
      <c r="O40" s="96"/>
      <c r="P40" s="96"/>
      <c r="Q40" s="96"/>
      <c r="R40" s="101"/>
      <c r="S40" s="101"/>
      <c r="T40" s="101"/>
      <c r="U40" s="101"/>
      <c r="V40" s="101"/>
      <c r="W40" s="101"/>
      <c r="X40" s="98"/>
      <c r="Y40" s="101"/>
      <c r="Z40" s="101"/>
      <c r="AA40" s="101"/>
      <c r="AB40" s="75"/>
      <c r="AC40" s="75"/>
      <c r="AD40" s="75"/>
      <c r="AE40" s="75"/>
      <c r="AF40" s="75"/>
      <c r="AG40" s="75"/>
      <c r="AH40" s="75"/>
      <c r="AI40" s="75"/>
      <c r="AJ40" s="75"/>
      <c r="AK40" s="75"/>
      <c r="AL40" s="75"/>
    </row>
    <row r="41" spans="2:38" customFormat="1" ht="15" x14ac:dyDescent="0.25">
      <c r="B41" s="98"/>
      <c r="C41" s="99"/>
      <c r="D41" s="99"/>
      <c r="E41" s="99"/>
      <c r="F41" s="99"/>
      <c r="G41" s="100"/>
      <c r="H41" s="100"/>
      <c r="I41" s="99"/>
      <c r="J41" s="99"/>
      <c r="K41" s="99"/>
      <c r="L41" s="99"/>
      <c r="M41" s="100"/>
      <c r="N41" s="100"/>
      <c r="O41" s="96"/>
      <c r="P41" s="96"/>
      <c r="Q41" s="96"/>
      <c r="R41" s="101"/>
      <c r="S41" s="101"/>
      <c r="T41" s="101"/>
      <c r="U41" s="101"/>
      <c r="V41" s="101"/>
      <c r="W41" s="101"/>
      <c r="X41" s="98"/>
      <c r="Y41" s="101"/>
      <c r="Z41" s="101"/>
      <c r="AA41" s="101"/>
      <c r="AB41" s="75"/>
      <c r="AC41" s="75"/>
      <c r="AD41" s="75"/>
      <c r="AE41" s="75"/>
      <c r="AF41" s="75"/>
      <c r="AG41" s="75"/>
      <c r="AH41" s="75"/>
      <c r="AI41" s="75"/>
      <c r="AJ41" s="75"/>
      <c r="AK41" s="75"/>
      <c r="AL41" s="75"/>
    </row>
    <row r="42" spans="2:38" customFormat="1" ht="15" x14ac:dyDescent="0.25">
      <c r="B42" s="98"/>
      <c r="C42" s="99"/>
      <c r="D42" s="99"/>
      <c r="E42" s="99"/>
      <c r="F42" s="99"/>
      <c r="G42" s="100"/>
      <c r="H42" s="100"/>
      <c r="I42" s="99"/>
      <c r="J42" s="99"/>
      <c r="K42" s="99"/>
      <c r="L42" s="99"/>
      <c r="M42" s="100"/>
      <c r="N42" s="100"/>
      <c r="O42" s="96"/>
      <c r="P42" s="96"/>
      <c r="Q42" s="96"/>
      <c r="R42" s="101"/>
      <c r="S42" s="101"/>
      <c r="T42" s="101"/>
      <c r="U42" s="101"/>
      <c r="V42" s="101"/>
      <c r="W42" s="101"/>
      <c r="X42" s="98"/>
      <c r="Y42" s="101"/>
      <c r="Z42" s="101"/>
      <c r="AA42" s="101"/>
      <c r="AB42" s="75"/>
      <c r="AC42" s="75"/>
      <c r="AD42" s="75"/>
      <c r="AE42" s="75"/>
      <c r="AF42" s="75"/>
      <c r="AG42" s="75"/>
      <c r="AH42" s="75"/>
      <c r="AI42" s="75"/>
      <c r="AJ42" s="75"/>
      <c r="AK42" s="75"/>
      <c r="AL42" s="75"/>
    </row>
    <row r="43" spans="2:38" customFormat="1" ht="15" x14ac:dyDescent="0.25">
      <c r="B43" s="98"/>
      <c r="C43" s="99"/>
      <c r="D43" s="99"/>
      <c r="E43" s="99"/>
      <c r="F43" s="99"/>
      <c r="G43" s="100"/>
      <c r="H43" s="100"/>
      <c r="I43" s="99"/>
      <c r="J43" s="99"/>
      <c r="K43" s="99"/>
      <c r="L43" s="99"/>
      <c r="M43" s="100"/>
      <c r="N43" s="100"/>
      <c r="O43" s="96"/>
      <c r="P43" s="96"/>
      <c r="Q43" s="96"/>
      <c r="R43" s="101"/>
      <c r="S43" s="101"/>
      <c r="T43" s="101"/>
      <c r="U43" s="101"/>
      <c r="V43" s="101"/>
      <c r="W43" s="101"/>
      <c r="X43" s="98"/>
      <c r="Y43" s="101"/>
      <c r="Z43" s="101"/>
      <c r="AA43" s="101"/>
      <c r="AB43" s="75"/>
      <c r="AC43" s="75"/>
      <c r="AD43" s="75"/>
      <c r="AE43" s="75"/>
      <c r="AF43" s="75"/>
      <c r="AG43" s="75"/>
      <c r="AH43" s="75"/>
      <c r="AI43" s="75"/>
      <c r="AJ43" s="75"/>
      <c r="AK43" s="75"/>
      <c r="AL43" s="75"/>
    </row>
    <row r="44" spans="2:38" customFormat="1" ht="15" x14ac:dyDescent="0.25">
      <c r="B44" s="98"/>
      <c r="C44" s="99"/>
      <c r="D44" s="99"/>
      <c r="E44" s="99"/>
      <c r="F44" s="99"/>
      <c r="G44" s="100"/>
      <c r="H44" s="100"/>
      <c r="I44" s="99"/>
      <c r="J44" s="99"/>
      <c r="K44" s="99"/>
      <c r="L44" s="99"/>
      <c r="M44" s="100"/>
      <c r="N44" s="100"/>
      <c r="O44" s="96"/>
      <c r="P44" s="96"/>
      <c r="Q44" s="96"/>
      <c r="R44" s="101"/>
      <c r="S44" s="101"/>
      <c r="T44" s="101"/>
      <c r="U44" s="101"/>
      <c r="V44" s="101"/>
      <c r="W44" s="101"/>
      <c r="X44" s="98"/>
      <c r="Y44" s="101"/>
      <c r="Z44" s="101"/>
      <c r="AA44" s="101"/>
      <c r="AB44" s="75"/>
      <c r="AC44" s="75"/>
      <c r="AD44" s="75"/>
      <c r="AE44" s="75"/>
      <c r="AF44" s="75"/>
      <c r="AG44" s="75"/>
      <c r="AH44" s="75"/>
      <c r="AI44" s="75"/>
      <c r="AJ44" s="75"/>
      <c r="AK44" s="75"/>
      <c r="AL44" s="75"/>
    </row>
    <row r="45" spans="2:38" customFormat="1" ht="15" x14ac:dyDescent="0.25">
      <c r="B45" s="98"/>
      <c r="C45" s="99"/>
      <c r="D45" s="99"/>
      <c r="E45" s="99"/>
      <c r="F45" s="99"/>
      <c r="G45" s="100"/>
      <c r="H45" s="100"/>
      <c r="I45" s="99"/>
      <c r="J45" s="99"/>
      <c r="K45" s="99"/>
      <c r="L45" s="99"/>
      <c r="M45" s="100"/>
      <c r="N45" s="100"/>
      <c r="O45" s="96"/>
      <c r="P45" s="96"/>
      <c r="Q45" s="96"/>
      <c r="R45" s="101"/>
      <c r="S45" s="101"/>
      <c r="T45" s="101"/>
      <c r="U45" s="101"/>
      <c r="V45" s="101"/>
      <c r="W45" s="101"/>
      <c r="X45" s="98"/>
      <c r="Y45" s="101"/>
      <c r="Z45" s="101"/>
      <c r="AA45" s="101"/>
      <c r="AB45" s="75"/>
      <c r="AC45" s="75"/>
      <c r="AD45" s="75"/>
      <c r="AE45" s="75"/>
      <c r="AF45" s="75"/>
      <c r="AG45" s="75"/>
      <c r="AH45" s="75"/>
      <c r="AI45" s="75"/>
      <c r="AJ45" s="75"/>
      <c r="AK45" s="75"/>
      <c r="AL45" s="75"/>
    </row>
    <row r="46" spans="2:38" customFormat="1" ht="15" x14ac:dyDescent="0.25">
      <c r="B46" s="98"/>
      <c r="C46" s="99"/>
      <c r="D46" s="99"/>
      <c r="E46" s="99"/>
      <c r="F46" s="99"/>
      <c r="G46" s="100"/>
      <c r="H46" s="100"/>
      <c r="I46" s="99"/>
      <c r="J46" s="99"/>
      <c r="K46" s="99"/>
      <c r="L46" s="99"/>
      <c r="M46" s="100"/>
      <c r="N46" s="100"/>
      <c r="O46" s="96"/>
      <c r="P46" s="96"/>
      <c r="Q46" s="96"/>
      <c r="R46" s="101"/>
      <c r="S46" s="101"/>
      <c r="T46" s="101"/>
      <c r="U46" s="101"/>
      <c r="V46" s="101"/>
      <c r="W46" s="101"/>
      <c r="X46" s="98"/>
      <c r="Y46" s="101"/>
      <c r="Z46" s="101"/>
      <c r="AA46" s="101"/>
      <c r="AB46" s="97"/>
      <c r="AC46" s="97"/>
      <c r="AD46" s="96"/>
      <c r="AE46" s="96"/>
      <c r="AF46" s="96"/>
      <c r="AG46" s="101"/>
      <c r="AH46" s="101"/>
      <c r="AI46" s="101"/>
      <c r="AJ46" s="101"/>
      <c r="AK46" s="101"/>
    </row>
    <row r="47" spans="2:38" customFormat="1" ht="15" x14ac:dyDescent="0.25">
      <c r="B47" s="98"/>
      <c r="C47" s="99"/>
      <c r="D47" s="99"/>
      <c r="E47" s="99"/>
      <c r="F47" s="99"/>
      <c r="G47" s="100"/>
      <c r="H47" s="100"/>
      <c r="I47" s="99"/>
      <c r="J47" s="99"/>
      <c r="K47" s="99"/>
      <c r="L47" s="99"/>
      <c r="M47" s="100"/>
      <c r="N47" s="100"/>
      <c r="O47" s="96"/>
      <c r="P47" s="96"/>
      <c r="Q47" s="96"/>
      <c r="R47" s="101"/>
      <c r="S47" s="101"/>
      <c r="T47" s="101"/>
      <c r="U47" s="101"/>
      <c r="V47" s="101"/>
      <c r="W47" s="101"/>
      <c r="X47" s="98"/>
      <c r="Y47" s="101"/>
      <c r="Z47" s="101"/>
      <c r="AA47" s="101"/>
      <c r="AB47" s="97"/>
      <c r="AC47" s="97"/>
      <c r="AD47" s="96"/>
      <c r="AE47" s="96"/>
      <c r="AF47" s="96"/>
      <c r="AG47" s="101"/>
      <c r="AH47" s="101"/>
      <c r="AI47" s="101"/>
      <c r="AJ47" s="101"/>
      <c r="AK47" s="101"/>
    </row>
    <row r="48" spans="2:38" customFormat="1" ht="15" x14ac:dyDescent="0.25">
      <c r="B48" s="98"/>
      <c r="C48" s="99"/>
      <c r="D48" s="99"/>
      <c r="E48" s="99"/>
      <c r="F48" s="99"/>
      <c r="G48" s="100"/>
      <c r="H48" s="100"/>
      <c r="I48" s="99"/>
      <c r="J48" s="99"/>
      <c r="K48" s="99"/>
      <c r="L48" s="99"/>
      <c r="M48" s="100"/>
      <c r="N48" s="100"/>
      <c r="O48" s="96"/>
      <c r="P48" s="96"/>
      <c r="Q48" s="96"/>
      <c r="R48" s="101"/>
      <c r="S48" s="101"/>
      <c r="T48" s="101"/>
      <c r="U48" s="101"/>
      <c r="V48" s="101"/>
      <c r="W48" s="101"/>
      <c r="X48" s="98"/>
      <c r="Y48" s="101"/>
      <c r="Z48" s="101"/>
      <c r="AA48" s="101"/>
      <c r="AB48" s="97"/>
      <c r="AC48" s="97"/>
      <c r="AD48" s="96"/>
      <c r="AE48" s="96"/>
      <c r="AF48" s="96"/>
      <c r="AG48" s="101"/>
      <c r="AH48" s="101"/>
      <c r="AI48" s="101"/>
      <c r="AJ48" s="101"/>
      <c r="AK48" s="101"/>
    </row>
    <row r="49" spans="2:37" customFormat="1" ht="15" x14ac:dyDescent="0.25">
      <c r="B49" s="98"/>
      <c r="C49" s="99"/>
      <c r="D49" s="99"/>
      <c r="E49" s="99"/>
      <c r="F49" s="99"/>
      <c r="G49" s="100"/>
      <c r="H49" s="100"/>
      <c r="I49" s="99"/>
      <c r="J49" s="99"/>
      <c r="K49" s="99"/>
      <c r="L49" s="99"/>
      <c r="M49" s="100"/>
      <c r="N49" s="100"/>
      <c r="O49" s="96"/>
      <c r="P49" s="96"/>
      <c r="Q49" s="96"/>
      <c r="R49" s="101"/>
      <c r="S49" s="101"/>
      <c r="T49" s="101"/>
      <c r="U49" s="101"/>
      <c r="V49" s="101"/>
      <c r="W49" s="101"/>
      <c r="X49" s="98"/>
      <c r="Y49" s="101"/>
      <c r="Z49" s="101"/>
      <c r="AA49" s="101"/>
      <c r="AB49" s="97"/>
      <c r="AC49" s="97"/>
      <c r="AD49" s="96"/>
      <c r="AE49" s="96"/>
      <c r="AF49" s="96"/>
      <c r="AG49" s="101"/>
      <c r="AH49" s="101"/>
      <c r="AI49" s="101"/>
      <c r="AJ49" s="101"/>
      <c r="AK49" s="101"/>
    </row>
  </sheetData>
  <autoFilter ref="A1:AO23"/>
  <mergeCells count="33">
    <mergeCell ref="A12:A14"/>
    <mergeCell ref="B12:B14"/>
    <mergeCell ref="C12:C14"/>
    <mergeCell ref="D12:D14"/>
    <mergeCell ref="F12:F14"/>
    <mergeCell ref="I12:I14"/>
    <mergeCell ref="C3:C4"/>
    <mergeCell ref="D3:D4"/>
    <mergeCell ref="F3:F4"/>
    <mergeCell ref="G3:G4"/>
    <mergeCell ref="I3:I4"/>
    <mergeCell ref="G12:G14"/>
    <mergeCell ref="C7:C9"/>
    <mergeCell ref="D7:D9"/>
    <mergeCell ref="F7:F9"/>
    <mergeCell ref="E12:E14"/>
    <mergeCell ref="E3:E4"/>
    <mergeCell ref="A22:A23"/>
    <mergeCell ref="B22:B23"/>
    <mergeCell ref="C22:C23"/>
    <mergeCell ref="D22:D23"/>
    <mergeCell ref="F22:F23"/>
    <mergeCell ref="E22:E23"/>
    <mergeCell ref="E17:E19"/>
    <mergeCell ref="I22:I23"/>
    <mergeCell ref="B17:B19"/>
    <mergeCell ref="C17:C19"/>
    <mergeCell ref="D17:D19"/>
    <mergeCell ref="F17:F19"/>
    <mergeCell ref="G17:G19"/>
    <mergeCell ref="I17:I19"/>
    <mergeCell ref="G22:G23"/>
    <mergeCell ref="F20:F21"/>
  </mergeCells>
  <conditionalFormatting sqref="AG15 AG4:AG6 AF12:AF19 AF3:AF6 AF22:AG23">
    <cfRule type="cellIs" dxfId="129" priority="9" operator="equal">
      <formula>"Pass"</formula>
    </cfRule>
    <cfRule type="cellIs" dxfId="128" priority="10" operator="equal">
      <formula>"Fail"</formula>
    </cfRule>
  </conditionalFormatting>
  <conditionalFormatting sqref="AN6">
    <cfRule type="cellIs" dxfId="127" priority="5" operator="equal">
      <formula>"Pass"</formula>
    </cfRule>
    <cfRule type="cellIs" dxfId="126" priority="6" operator="equal">
      <formula>"Fail"</formula>
    </cfRule>
  </conditionalFormatting>
  <conditionalFormatting sqref="AF7:AF11">
    <cfRule type="cellIs" dxfId="125" priority="3" operator="equal">
      <formula>"Pass"</formula>
    </cfRule>
    <cfRule type="cellIs" dxfId="124" priority="4" operator="equal">
      <formula>"Fail"</formula>
    </cfRule>
  </conditionalFormatting>
  <conditionalFormatting sqref="AF20:AF21">
    <cfRule type="cellIs" dxfId="123" priority="1" operator="equal">
      <formula>"Pass"</formula>
    </cfRule>
    <cfRule type="cellIs" dxfId="122" priority="2" operator="equal">
      <formula>"Fail"</formula>
    </cfRule>
  </conditionalFormatting>
  <dataValidations count="1">
    <dataValidation type="list" allowBlank="1" showInputMessage="1" showErrorMessage="1" sqref="Z24:Z26">
      <formula1>#REF!</formula1>
    </dataValidation>
  </dataValidations>
  <pageMargins left="0.25" right="0.25" top="0.75" bottom="0.75" header="0.3" footer="0.3"/>
  <pageSetup scale="17" fitToHeight="0" orientation="landscape" r:id="rId1"/>
  <extLst>
    <ext xmlns:x14="http://schemas.microsoft.com/office/spreadsheetml/2009/9/main" uri="{CCE6A557-97BC-4b89-ADB6-D9C93CAAB3DF}">
      <x14:dataValidations xmlns:xm="http://schemas.microsoft.com/office/excel/2006/main" count="15">
        <x14:dataValidation type="list" allowBlank="1" showInputMessage="1" showErrorMessage="1">
          <x14:formula1>
            <xm:f>'C:\Users\hnguyen\Documents\01\2022 aRCSA\IT Infrastructure\01 Matrix\[RCSA 2022 Infrastructure DRAFT.xlsx]Lists for Data Validation'!#REF!</xm:f>
          </x14:formula1>
          <xm:sqref>X7 K7:M11</xm:sqref>
        </x14:dataValidation>
        <x14:dataValidation type="list" allowBlank="1" showInputMessage="1" showErrorMessage="1">
          <x14:formula1>
            <xm:f>'Lists for Data Validation'!$A$2:$A$115</xm:f>
          </x14:formula1>
          <xm:sqref>K3:K6 K12:K23</xm:sqref>
        </x14:dataValidation>
        <x14:dataValidation type="list" allowBlank="1" showInputMessage="1" showErrorMessage="1">
          <x14:formula1>
            <xm:f>'Lists for Data Validation'!$L$2:$L$4</xm:f>
          </x14:formula1>
          <xm:sqref>AE3:AE23</xm:sqref>
        </x14:dataValidation>
        <x14:dataValidation type="list" allowBlank="1" showInputMessage="1" showErrorMessage="1">
          <x14:formula1>
            <xm:f>'Lists for Data Validation'!$J$2:$J$6</xm:f>
          </x14:formula1>
          <xm:sqref>AB3:AB23</xm:sqref>
        </x14:dataValidation>
        <x14:dataValidation type="list" allowBlank="1" showInputMessage="1" showErrorMessage="1">
          <x14:formula1>
            <xm:f>'Lists for Data Validation'!$N$2:$N$7</xm:f>
          </x14:formula1>
          <xm:sqref>AA3:AA23</xm:sqref>
        </x14:dataValidation>
        <x14:dataValidation type="list" allowBlank="1" showInputMessage="1" showErrorMessage="1">
          <x14:formula1>
            <xm:f>'Lists for Data Validation'!$I$2:$I$4</xm:f>
          </x14:formula1>
          <xm:sqref>Z3:Z23</xm:sqref>
        </x14:dataValidation>
        <x14:dataValidation type="list" allowBlank="1" showInputMessage="1" showErrorMessage="1">
          <x14:formula1>
            <xm:f>'Lists for Data Validation'!$H$2:$H$4</xm:f>
          </x14:formula1>
          <xm:sqref>Y3:Y23</xm:sqref>
        </x14:dataValidation>
        <x14:dataValidation type="list" allowBlank="1" showInputMessage="1" showErrorMessage="1">
          <x14:formula1>
            <xm:f>'Lists for Data Validation'!$G$2:$G$4</xm:f>
          </x14:formula1>
          <xm:sqref>X3:X6 X8:X23</xm:sqref>
        </x14:dataValidation>
        <x14:dataValidation type="list" allowBlank="1" showInputMessage="1" showErrorMessage="1">
          <x14:formula1>
            <xm:f>'Lists for Data Validation'!$F$2:$F$3</xm:f>
          </x14:formula1>
          <xm:sqref>W3:W23</xm:sqref>
        </x14:dataValidation>
        <x14:dataValidation type="list" allowBlank="1" showInputMessage="1" showErrorMessage="1">
          <x14:formula1>
            <xm:f>'Lists for Data Validation'!$E$2:$E$3</xm:f>
          </x14:formula1>
          <xm:sqref>V3:V23</xm:sqref>
        </x14:dataValidation>
        <x14:dataValidation type="list" allowBlank="1" showInputMessage="1" showErrorMessage="1">
          <x14:formula1>
            <xm:f>'Lists for Data Validation'!$M$2:$M$3</xm:f>
          </x14:formula1>
          <xm:sqref>R3:R23</xm:sqref>
        </x14:dataValidation>
        <x14:dataValidation type="list" allowBlank="1" showInputMessage="1" showErrorMessage="1">
          <x14:formula1>
            <xm:f>'Lists for Data Validation'!$D$2:$D$5</xm:f>
          </x14:formula1>
          <xm:sqref>N3:N23</xm:sqref>
        </x14:dataValidation>
        <x14:dataValidation type="list" allowBlank="1" showInputMessage="1" showErrorMessage="1">
          <x14:formula1>
            <xm:f>'Lists for Data Validation'!$C$2:$C$3</xm:f>
          </x14:formula1>
          <xm:sqref>M3:M6 M12:M23</xm:sqref>
        </x14:dataValidation>
        <x14:dataValidation type="list" allowBlank="1" showInputMessage="1" showErrorMessage="1">
          <x14:formula1>
            <xm:f>'Lists for Data Validation'!$B$2:$B$5</xm:f>
          </x14:formula1>
          <xm:sqref>L3:L6 L12:L23</xm:sqref>
        </x14:dataValidation>
        <x14:dataValidation type="list" allowBlank="1" showInputMessage="1" showErrorMessage="1">
          <x14:formula1>
            <xm:f>'Lists for Data Validation'!$K$2:$K$5</xm:f>
          </x14:formula1>
          <xm:sqref>AD3:AD23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pageSetUpPr fitToPage="1"/>
  </sheetPr>
  <dimension ref="A1:AD36"/>
  <sheetViews>
    <sheetView tabSelected="1" topLeftCell="Q1" zoomScale="80" zoomScaleNormal="80" workbookViewId="0">
      <selection activeCell="E28" sqref="E28"/>
    </sheetView>
  </sheetViews>
  <sheetFormatPr defaultRowHeight="15" x14ac:dyDescent="0.25"/>
  <cols>
    <col min="1" max="1" width="12.5703125" customWidth="1"/>
    <col min="2" max="2" width="38.140625" customWidth="1"/>
    <col min="3" max="3" width="16.7109375" customWidth="1"/>
    <col min="4" max="4" width="35.140625" customWidth="1"/>
    <col min="5" max="5" width="11.85546875" customWidth="1"/>
    <col min="6" max="8" width="12.7109375" customWidth="1"/>
    <col min="9" max="9" width="12" customWidth="1"/>
    <col min="10" max="10" width="12.85546875" customWidth="1"/>
    <col min="11" max="11" width="12.7109375" customWidth="1"/>
    <col min="12" max="12" width="2.7109375" customWidth="1"/>
    <col min="13" max="13" width="15.28515625" customWidth="1"/>
    <col min="14" max="14" width="22.7109375" customWidth="1"/>
    <col min="15" max="15" width="17.28515625" bestFit="1" customWidth="1"/>
    <col min="16" max="16" width="15.5703125" customWidth="1"/>
    <col min="17" max="17" width="4.5703125" customWidth="1"/>
    <col min="18" max="18" width="11" customWidth="1"/>
    <col min="19" max="19" width="49.140625" customWidth="1"/>
    <col min="20" max="22" width="12.7109375" customWidth="1"/>
    <col min="23" max="23" width="12.28515625" customWidth="1"/>
    <col min="24" max="24" width="12.85546875" customWidth="1"/>
    <col min="25" max="25" width="14.85546875" customWidth="1"/>
    <col min="26" max="26" width="3.42578125" customWidth="1"/>
    <col min="27" max="27" width="23.42578125" customWidth="1"/>
    <col min="28" max="28" width="18" customWidth="1"/>
    <col min="30" max="30" width="19.5703125" bestFit="1" customWidth="1"/>
  </cols>
  <sheetData>
    <row r="1" spans="1:30" ht="15.75" thickBot="1" x14ac:dyDescent="0.3"/>
    <row r="2" spans="1:30" ht="45.75" thickBot="1" x14ac:dyDescent="0.3">
      <c r="D2" s="395" t="s">
        <v>727</v>
      </c>
      <c r="E2" s="396" t="s">
        <v>740</v>
      </c>
      <c r="F2" s="376" t="s">
        <v>734</v>
      </c>
      <c r="H2" s="375" t="s">
        <v>21</v>
      </c>
      <c r="I2" s="376" t="s">
        <v>733</v>
      </c>
      <c r="R2" s="397" t="s">
        <v>727</v>
      </c>
      <c r="S2" s="398" t="s">
        <v>21</v>
      </c>
      <c r="T2" s="396" t="s">
        <v>740</v>
      </c>
      <c r="U2" s="396" t="s">
        <v>733</v>
      </c>
      <c r="V2" s="376" t="s">
        <v>734</v>
      </c>
    </row>
    <row r="3" spans="1:30" x14ac:dyDescent="0.25">
      <c r="D3" s="399" t="s">
        <v>407</v>
      </c>
      <c r="E3" s="400">
        <f>COUNTIF(E$16:E$40,$D3)</f>
        <v>3</v>
      </c>
      <c r="F3" s="401">
        <f>COUNTIF(J$16:J$40,$D3)</f>
        <v>0</v>
      </c>
      <c r="H3" s="402" t="s">
        <v>80</v>
      </c>
      <c r="I3" s="112">
        <f>COUNTIF(H$16:H$40,$H3)</f>
        <v>13</v>
      </c>
      <c r="R3" s="403" t="s">
        <v>407</v>
      </c>
      <c r="S3" s="404" t="s">
        <v>80</v>
      </c>
      <c r="T3" s="405">
        <f>COUNTIF(T$16:T$31,R3)</f>
        <v>0</v>
      </c>
      <c r="U3" s="405">
        <f>COUNTIF(W$16:W$31,S3)</f>
        <v>12</v>
      </c>
      <c r="V3" s="405">
        <f>COUNTIF(U$16:U$31,R3)</f>
        <v>0</v>
      </c>
    </row>
    <row r="4" spans="1:30" x14ac:dyDescent="0.25">
      <c r="D4" s="406" t="s">
        <v>408</v>
      </c>
      <c r="E4" s="400">
        <f>COUNTIF(E$16:E$40,$D4)</f>
        <v>12</v>
      </c>
      <c r="F4" s="401">
        <f>COUNTIF(J$16:J$40,$D4)</f>
        <v>3</v>
      </c>
      <c r="H4" s="407" t="s">
        <v>86</v>
      </c>
      <c r="I4" s="401">
        <f>COUNTIF(H$16:H$40,$H4)</f>
        <v>8</v>
      </c>
      <c r="R4" s="408" t="s">
        <v>408</v>
      </c>
      <c r="S4" s="409" t="s">
        <v>86</v>
      </c>
      <c r="T4" s="405">
        <f>COUNTIF(T$16:T$31,R4)</f>
        <v>9</v>
      </c>
      <c r="U4" s="405">
        <f>COUNTIF(W$16:W$31,S4)</f>
        <v>2</v>
      </c>
      <c r="V4" s="405">
        <f>COUNTIF(U$16:U$31,R4)</f>
        <v>0</v>
      </c>
    </row>
    <row r="5" spans="1:30" x14ac:dyDescent="0.25">
      <c r="D5" s="406" t="s">
        <v>211</v>
      </c>
      <c r="E5" s="400">
        <f>COUNTIF(E$16:E$40,$D5)</f>
        <v>5</v>
      </c>
      <c r="F5" s="401">
        <f>COUNTIF(J$16:J$40,$D5)</f>
        <v>4</v>
      </c>
      <c r="H5" s="407" t="s">
        <v>87</v>
      </c>
      <c r="I5" s="117">
        <f>COUNTIF(H$16:H$40,$H5)</f>
        <v>0</v>
      </c>
      <c r="R5" s="408" t="s">
        <v>211</v>
      </c>
      <c r="S5" s="409" t="s">
        <v>87</v>
      </c>
      <c r="T5" s="405">
        <f>COUNTIF(T$16:T$31,R5)</f>
        <v>5</v>
      </c>
      <c r="U5" s="405">
        <f>COUNTIF(W$16:W$31,S5)</f>
        <v>0</v>
      </c>
      <c r="V5" s="405">
        <f>COUNTIF(U$16:U$31,R5)</f>
        <v>2</v>
      </c>
    </row>
    <row r="6" spans="1:30" ht="15.75" thickBot="1" x14ac:dyDescent="0.3">
      <c r="D6" s="410" t="s">
        <v>85</v>
      </c>
      <c r="E6" s="411">
        <f>COUNTIF(E$16:E$40,$D6)</f>
        <v>1</v>
      </c>
      <c r="F6" s="412">
        <f>COUNTIF(J$16:J$40,$D6)</f>
        <v>14</v>
      </c>
      <c r="H6" s="308"/>
      <c r="I6" s="122"/>
      <c r="R6" s="413" t="s">
        <v>85</v>
      </c>
      <c r="S6" s="290"/>
      <c r="T6" s="405">
        <f>COUNTIF(T$16:T$31,R6)</f>
        <v>0</v>
      </c>
      <c r="U6" s="405"/>
      <c r="V6" s="405">
        <f>COUNTIF(U$16:U$31,R6)</f>
        <v>12</v>
      </c>
    </row>
    <row r="7" spans="1:30" x14ac:dyDescent="0.25">
      <c r="E7" s="290">
        <f>SUM(E3:E6)</f>
        <v>21</v>
      </c>
      <c r="F7" s="290">
        <f>SUM(F3:F6)</f>
        <v>21</v>
      </c>
      <c r="I7" s="290">
        <f>SUM(I3:I6)</f>
        <v>21</v>
      </c>
      <c r="T7" s="325">
        <f>SUM(T3:T6)</f>
        <v>14</v>
      </c>
      <c r="U7" s="325">
        <f t="shared" ref="U7:V7" si="0">SUM(U3:U6)</f>
        <v>14</v>
      </c>
      <c r="V7" s="325">
        <f t="shared" si="0"/>
        <v>14</v>
      </c>
    </row>
    <row r="9" spans="1:30" x14ac:dyDescent="0.25">
      <c r="D9" s="414" t="s">
        <v>741</v>
      </c>
      <c r="E9" s="337" t="str">
        <f ca="1">INDIRECT(ADDRESS(E10,4))</f>
        <v>High</v>
      </c>
      <c r="F9" s="337" t="str">
        <f ca="1">INDIRECT(ADDRESS(F10,4))</f>
        <v>Low</v>
      </c>
      <c r="I9" s="337" t="str">
        <f ca="1">INDIRECT(ADDRESS(I10,8))</f>
        <v>Strong</v>
      </c>
      <c r="S9" s="336" t="s">
        <v>741</v>
      </c>
      <c r="T9" s="337" t="str">
        <f ca="1">INDIRECT(ADDRESS(T10,18))</f>
        <v>High</v>
      </c>
      <c r="U9" s="337" t="str">
        <f ca="1">INDIRECT(ADDRESS(U10,19))</f>
        <v>Strong</v>
      </c>
      <c r="V9" s="337" t="str">
        <f ca="1">INDIRECT(ADDRESS(V10,18))</f>
        <v>Low</v>
      </c>
    </row>
    <row r="10" spans="1:30" x14ac:dyDescent="0.25">
      <c r="E10">
        <f t="array" ref="E10">MAX(IF($E$3:$E$6=MAX(E3:E6),ROW($E$3:$E$6)))</f>
        <v>4</v>
      </c>
      <c r="F10">
        <f t="array" ref="F10">MAX(IF($F$3:$F$6=MAX(F3:F6),ROW($F$3:$F$6)))</f>
        <v>6</v>
      </c>
      <c r="I10">
        <f t="array" ref="I10">MAX(IF($I$3:$I$5=MAX(I3:I5),ROW($I$3:$I$5)))</f>
        <v>3</v>
      </c>
      <c r="T10">
        <f t="array" ref="T10">MAX(IF($T$3:$T$6=MAX(T3:T6),ROW($T$3:$T$6)))</f>
        <v>4</v>
      </c>
      <c r="U10">
        <f t="array" ref="U10">MAX(IF($U$3:$U$5=MAX(U3:U5),ROW($U$3:$U$5)))</f>
        <v>3</v>
      </c>
      <c r="V10">
        <f t="array" ref="V10">MAX(IF($V$3:$V$6=MAX(V3:V6),ROW($V$3:$V$6)))</f>
        <v>6</v>
      </c>
    </row>
    <row r="12" spans="1:30" x14ac:dyDescent="0.25">
      <c r="D12" s="366" t="s">
        <v>749</v>
      </c>
      <c r="E12" s="415" t="s">
        <v>408</v>
      </c>
      <c r="F12" s="415" t="s">
        <v>211</v>
      </c>
      <c r="I12" s="415" t="s">
        <v>86</v>
      </c>
      <c r="S12" s="385" t="s">
        <v>749</v>
      </c>
      <c r="T12" s="415" t="s">
        <v>408</v>
      </c>
      <c r="U12" s="415" t="s">
        <v>86</v>
      </c>
      <c r="V12" s="415" t="s">
        <v>211</v>
      </c>
    </row>
    <row r="13" spans="1:30" ht="15.75" thickBot="1" x14ac:dyDescent="0.3"/>
    <row r="14" spans="1:30" ht="15.75" thickBot="1" x14ac:dyDescent="0.3">
      <c r="A14" s="497">
        <v>2022</v>
      </c>
      <c r="B14" s="498"/>
      <c r="C14" s="498"/>
      <c r="D14" s="498"/>
      <c r="E14" s="498"/>
      <c r="F14" s="498"/>
      <c r="G14" s="498"/>
      <c r="H14" s="498"/>
      <c r="I14" s="498"/>
      <c r="J14" s="498"/>
      <c r="K14" s="499"/>
      <c r="M14" s="500" t="s">
        <v>410</v>
      </c>
      <c r="N14" s="501"/>
      <c r="O14" s="501"/>
      <c r="P14" s="502"/>
      <c r="R14" s="494">
        <v>2021</v>
      </c>
      <c r="S14" s="495"/>
      <c r="T14" s="495"/>
      <c r="U14" s="495"/>
      <c r="V14" s="495"/>
      <c r="W14" s="495"/>
      <c r="X14" s="495"/>
      <c r="Y14" s="496"/>
      <c r="AA14" s="105" t="s">
        <v>411</v>
      </c>
    </row>
    <row r="15" spans="1:30" s="108" customFormat="1" ht="45.75" thickBot="1" x14ac:dyDescent="0.3">
      <c r="A15" s="157" t="s">
        <v>6</v>
      </c>
      <c r="B15" s="159" t="s">
        <v>761</v>
      </c>
      <c r="C15" s="157" t="s">
        <v>7</v>
      </c>
      <c r="D15" s="159" t="s">
        <v>208</v>
      </c>
      <c r="E15" s="392" t="s">
        <v>746</v>
      </c>
      <c r="F15" s="393" t="s">
        <v>195</v>
      </c>
      <c r="G15" s="393" t="s">
        <v>194</v>
      </c>
      <c r="H15" s="393" t="s">
        <v>21</v>
      </c>
      <c r="I15" s="393" t="s">
        <v>412</v>
      </c>
      <c r="J15" s="393" t="s">
        <v>413</v>
      </c>
      <c r="K15" s="394" t="s">
        <v>414</v>
      </c>
      <c r="M15" s="418" t="s">
        <v>2</v>
      </c>
      <c r="N15" s="419" t="s">
        <v>415</v>
      </c>
      <c r="O15" s="419" t="s">
        <v>416</v>
      </c>
      <c r="P15" s="420" t="s">
        <v>417</v>
      </c>
      <c r="Q15"/>
      <c r="R15" s="416" t="s">
        <v>7</v>
      </c>
      <c r="S15" s="206" t="s">
        <v>760</v>
      </c>
      <c r="T15" s="206" t="s">
        <v>2</v>
      </c>
      <c r="U15" s="206" t="s">
        <v>58</v>
      </c>
      <c r="V15" s="206" t="s">
        <v>195</v>
      </c>
      <c r="W15" s="206" t="s">
        <v>194</v>
      </c>
      <c r="X15" s="206" t="s">
        <v>21</v>
      </c>
      <c r="Y15" s="417" t="s">
        <v>412</v>
      </c>
      <c r="AA15" s="390" t="s">
        <v>415</v>
      </c>
      <c r="AB15" s="391"/>
    </row>
    <row r="16" spans="1:30" ht="36.950000000000003" customHeight="1" x14ac:dyDescent="0.25">
      <c r="A16" s="263" t="str">
        <f>'OPS2022'!J3</f>
        <v>IT-OPR-R1</v>
      </c>
      <c r="B16" s="457" t="str">
        <f>LEFT('OPS2022'!H3, SEARCH(CHAR(10), 'OPS2022'!H3)-1)</f>
        <v>Inadequate review and approval of Physical Access</v>
      </c>
      <c r="C16" s="263" t="str">
        <f>'OPS2022'!T3</f>
        <v>IT-OPR-C1</v>
      </c>
      <c r="D16" s="263" t="str">
        <f>LEFT('OPS2022'!P3, SEARCH(CHAR(10), 'OPS2022'!P3)-1)</f>
        <v>Adequate review and approval of physical access</v>
      </c>
      <c r="E16" s="263" t="str">
        <f>'OPS2022'!N3</f>
        <v>High</v>
      </c>
      <c r="F16" s="114" t="str">
        <f>'OPS2022'!X3</f>
        <v>Adequate</v>
      </c>
      <c r="G16" s="114" t="str">
        <f>'OPS2022'!Y3</f>
        <v>Adequate</v>
      </c>
      <c r="H16" s="114" t="str">
        <f>'OPS2022'!Z3</f>
        <v>Adequate</v>
      </c>
      <c r="I16" s="114" t="str">
        <f>'OPS2022'!AF3</f>
        <v>Pass</v>
      </c>
      <c r="J16" s="114" t="str">
        <f>'OPS2022'!AD3</f>
        <v>Moderate</v>
      </c>
      <c r="K16" s="263" t="str">
        <f>'OPS2022'!AE3</f>
        <v>Stable</v>
      </c>
      <c r="M16" s="379" t="str">
        <f>E16</f>
        <v>High</v>
      </c>
      <c r="N16" s="263" t="str">
        <f>H16&amp;"-"&amp;M16</f>
        <v>Adequate-High</v>
      </c>
      <c r="O16" s="263" t="str">
        <f>VLOOKUP(N16,AA$16:AB$27,2,FALSE)</f>
        <v>Moderate</v>
      </c>
      <c r="P16" s="421" t="b">
        <f>(J16=O16)</f>
        <v>1</v>
      </c>
      <c r="R16" s="379" t="str">
        <f>'OPS2021'!Q3</f>
        <v>IT-OPR-C1</v>
      </c>
      <c r="S16" s="263" t="str">
        <f>LEFT('OPS2021'!N3, SEARCH(CHAR(10), 'OPS2021'!N3)-1)</f>
        <v>Administration and Management of Backup Tool, Environment and Jobs</v>
      </c>
      <c r="T16" s="114" t="str">
        <f>'OPS2021'!L3</f>
        <v>High</v>
      </c>
      <c r="U16" s="114" t="str">
        <f>'OPS2021'!Z3</f>
        <v>Low</v>
      </c>
      <c r="V16" s="114" t="str">
        <f>'OPS2021'!T3</f>
        <v>Strong</v>
      </c>
      <c r="W16" s="114" t="str">
        <f>'OPS2021'!U3</f>
        <v>Strong</v>
      </c>
      <c r="X16" s="114" t="str">
        <f>'OPS2021'!V3</f>
        <v>Strong</v>
      </c>
      <c r="Y16" s="114" t="str">
        <f>'OPS2021'!AB3</f>
        <v>Pass</v>
      </c>
      <c r="AA16" s="461" t="s">
        <v>418</v>
      </c>
      <c r="AB16" s="462" t="s">
        <v>85</v>
      </c>
      <c r="AD16" s="2"/>
    </row>
    <row r="17" spans="1:28" x14ac:dyDescent="0.25">
      <c r="A17" s="263" t="str">
        <f>'OPS2022'!J4</f>
        <v>IT-OPR-R2</v>
      </c>
      <c r="B17" s="457" t="str">
        <f>LEFT('OPS2022'!H4, SEARCH(CHAR(10), 'OPS2022'!H4)-1)</f>
        <v xml:space="preserve">Unsecured physical access </v>
      </c>
      <c r="C17" s="263" t="str">
        <f>'OPS2022'!T4</f>
        <v>IT-OPR-C2</v>
      </c>
      <c r="D17" s="263" t="str">
        <f>LEFT('OPS2022'!P4, SEARCH(CHAR(10), 'OPS2022'!P4)-1)</f>
        <v xml:space="preserve">Secured physical access </v>
      </c>
      <c r="E17" s="263" t="str">
        <f>'OPS2022'!N4</f>
        <v>High</v>
      </c>
      <c r="F17" s="114" t="str">
        <f>'OPS2022'!X4</f>
        <v>Strong</v>
      </c>
      <c r="G17" s="114" t="str">
        <f>'OPS2022'!Y4</f>
        <v>Strong</v>
      </c>
      <c r="H17" s="114" t="str">
        <f>'OPS2022'!Z4</f>
        <v>Strong</v>
      </c>
      <c r="I17" s="114" t="str">
        <f>'OPS2022'!AF4</f>
        <v>Pass</v>
      </c>
      <c r="J17" s="114" t="str">
        <f>'OPS2022'!AD4</f>
        <v>Low</v>
      </c>
      <c r="K17" s="263" t="str">
        <f>'OPS2022'!AE4</f>
        <v>Decreasing</v>
      </c>
      <c r="M17" s="379" t="str">
        <f t="shared" ref="M17:M32" si="1">E17</f>
        <v>High</v>
      </c>
      <c r="N17" s="263" t="str">
        <f t="shared" ref="N17:N32" si="2">H17&amp;"-"&amp;M17</f>
        <v>Strong-High</v>
      </c>
      <c r="O17" s="263" t="str">
        <f t="shared" ref="O17:O32" si="3">VLOOKUP(N17,AA$16:AB$27,2,FALSE)</f>
        <v>Low</v>
      </c>
      <c r="P17" s="421" t="b">
        <f t="shared" ref="P17:P32" si="4">(J17=O17)</f>
        <v>1</v>
      </c>
      <c r="R17" s="379" t="str">
        <f>'OPS2021'!Q4</f>
        <v>IT-OPR-C2</v>
      </c>
      <c r="S17" s="263" t="str">
        <f>LEFT('OPS2021'!N4, SEARCH(CHAR(10), 'OPS2021'!N4)-1)</f>
        <v xml:space="preserve">Back Up Schedule and Coverage </v>
      </c>
      <c r="T17" s="114" t="str">
        <f>'OPS2021'!L4</f>
        <v>High</v>
      </c>
      <c r="U17" s="114" t="str">
        <f>'OPS2021'!Z4</f>
        <v>Low</v>
      </c>
      <c r="V17" s="114" t="str">
        <f>'OPS2021'!T4</f>
        <v>Strong</v>
      </c>
      <c r="W17" s="114" t="str">
        <f>'OPS2021'!U4</f>
        <v>Strong</v>
      </c>
      <c r="X17" s="114" t="str">
        <f>'OPS2021'!V4</f>
        <v>Strong</v>
      </c>
      <c r="Y17" s="114" t="str">
        <f>'OPS2021'!AB4</f>
        <v>Pass</v>
      </c>
      <c r="AA17" s="463" t="s">
        <v>419</v>
      </c>
      <c r="AB17" s="464" t="s">
        <v>211</v>
      </c>
    </row>
    <row r="18" spans="1:28" ht="30" x14ac:dyDescent="0.25">
      <c r="A18" s="263" t="str">
        <f>'OPS2022'!J5</f>
        <v>IT-OPR-R3</v>
      </c>
      <c r="B18" s="457" t="str">
        <f>LEFT('OPS2022'!H5, SEARCH(CHAR(10), 'OPS2022'!H5)-1)</f>
        <v>Inadequate review of physical access</v>
      </c>
      <c r="C18" s="263" t="str">
        <f>'OPS2022'!T5</f>
        <v>IT-OPR-C3</v>
      </c>
      <c r="D18" s="263" t="str">
        <f>LEFT('OPS2022'!P5, SEARCH(CHAR(10), 'OPS2022'!P5)-1)</f>
        <v>Independent Review of Physical Access</v>
      </c>
      <c r="E18" s="263" t="str">
        <f>'OPS2022'!N5</f>
        <v>Moderate</v>
      </c>
      <c r="F18" s="114" t="str">
        <f>'OPS2022'!X5</f>
        <v>Strong</v>
      </c>
      <c r="G18" s="114" t="str">
        <f>'OPS2022'!Y5</f>
        <v>Strong</v>
      </c>
      <c r="H18" s="114" t="str">
        <f>'OPS2022'!Z5</f>
        <v>Strong</v>
      </c>
      <c r="I18" s="114" t="str">
        <f>'OPS2022'!AF5</f>
        <v>Pass</v>
      </c>
      <c r="J18" s="114" t="str">
        <f>'OPS2022'!AD5</f>
        <v>Low</v>
      </c>
      <c r="K18" s="263" t="str">
        <f>'OPS2022'!AE5</f>
        <v>Stable</v>
      </c>
      <c r="M18" s="379" t="str">
        <f t="shared" si="1"/>
        <v>Moderate</v>
      </c>
      <c r="N18" s="263" t="str">
        <f t="shared" si="2"/>
        <v>Strong-Moderate</v>
      </c>
      <c r="O18" s="263" t="str">
        <f t="shared" si="3"/>
        <v>Low</v>
      </c>
      <c r="P18" s="421" t="b">
        <f t="shared" si="4"/>
        <v>1</v>
      </c>
      <c r="R18" s="379" t="str">
        <f>'OPS2021'!Q5</f>
        <v>IT-OPR-C3</v>
      </c>
      <c r="S18" s="263" t="str">
        <f>LEFT('OPS2021'!N5, SEARCH(CHAR(10), 'OPS2021'!N5)-1)</f>
        <v>Off-site Backup and Test of Backup</v>
      </c>
      <c r="T18" s="114" t="str">
        <f>'OPS2021'!L5</f>
        <v>High</v>
      </c>
      <c r="U18" s="114" t="str">
        <f>'OPS2021'!Z5</f>
        <v>Moderate</v>
      </c>
      <c r="V18" s="114" t="str">
        <f>'OPS2021'!T5</f>
        <v>Adequate</v>
      </c>
      <c r="W18" s="114" t="str">
        <f>'OPS2021'!U5</f>
        <v>Adequate</v>
      </c>
      <c r="X18" s="114" t="str">
        <f>'OPS2021'!V5</f>
        <v>Adequate</v>
      </c>
      <c r="Y18" s="114" t="str">
        <f>'OPS2021'!AB5</f>
        <v>Pass</v>
      </c>
      <c r="AA18" s="463" t="s">
        <v>420</v>
      </c>
      <c r="AB18" s="464" t="s">
        <v>408</v>
      </c>
    </row>
    <row r="19" spans="1:28" ht="45" x14ac:dyDescent="0.25">
      <c r="A19" s="263" t="str">
        <f>'OPS2022'!J6</f>
        <v>IT-OPR-R4</v>
      </c>
      <c r="B19" s="457" t="str">
        <f>LEFT('OPS2022'!H6, SEARCH(CHAR(10), 'OPS2022'!H6)-1)</f>
        <v>Inadequate environmental controls for data center and computer room</v>
      </c>
      <c r="C19" s="263" t="str">
        <f>'OPS2022'!T6</f>
        <v>IT-OPR-C4</v>
      </c>
      <c r="D19" s="263" t="str">
        <f>LEFT('OPS2022'!P6, SEARCH(CHAR(10), 'OPS2022'!P6)-1)</f>
        <v>Adequate environmental controls for data center and computer room</v>
      </c>
      <c r="E19" s="263" t="str">
        <f>'OPS2022'!N6</f>
        <v>High</v>
      </c>
      <c r="F19" s="114" t="str">
        <f>'OPS2022'!X6</f>
        <v>Strong</v>
      </c>
      <c r="G19" s="114" t="str">
        <f>'OPS2022'!Y6</f>
        <v>Strong</v>
      </c>
      <c r="H19" s="114" t="str">
        <f>'OPS2022'!Z6</f>
        <v>Strong</v>
      </c>
      <c r="I19" s="114" t="str">
        <f>'OPS2022'!AF6</f>
        <v>Pass</v>
      </c>
      <c r="J19" s="114" t="str">
        <f>'OPS2022'!AD6</f>
        <v>Low</v>
      </c>
      <c r="K19" s="263" t="str">
        <f>'OPS2022'!AE6</f>
        <v>Stable</v>
      </c>
      <c r="M19" s="379" t="str">
        <f t="shared" si="1"/>
        <v>High</v>
      </c>
      <c r="N19" s="263" t="str">
        <f t="shared" si="2"/>
        <v>Strong-High</v>
      </c>
      <c r="O19" s="263" t="str">
        <f t="shared" si="3"/>
        <v>Low</v>
      </c>
      <c r="P19" s="421" t="b">
        <f t="shared" si="4"/>
        <v>1</v>
      </c>
      <c r="R19" s="379" t="str">
        <f>'OPS2021'!Q6</f>
        <v>IT-OPR-C4</v>
      </c>
      <c r="S19" s="263" t="str">
        <f>LEFT('OPS2021'!N6, SEARCH(CHAR(10), 'OPS2021'!N6)-1)</f>
        <v>Physical Access Review and Approval</v>
      </c>
      <c r="T19" s="114" t="str">
        <f>'OPS2021'!L6</f>
        <v>High</v>
      </c>
      <c r="U19" s="114" t="str">
        <f>'OPS2021'!Z6</f>
        <v>Moderate</v>
      </c>
      <c r="V19" s="114" t="str">
        <f>'OPS2021'!T6</f>
        <v>Adequate</v>
      </c>
      <c r="W19" s="114" t="str">
        <f>'OPS2021'!U6</f>
        <v>Adequate</v>
      </c>
      <c r="X19" s="114" t="str">
        <f>'OPS2021'!V6</f>
        <v>Adequate</v>
      </c>
      <c r="Y19" s="114" t="str">
        <f>'OPS2021'!AB6</f>
        <v>Pass</v>
      </c>
      <c r="AA19" s="463" t="s">
        <v>421</v>
      </c>
      <c r="AB19" s="464" t="s">
        <v>407</v>
      </c>
    </row>
    <row r="20" spans="1:28" ht="47.25" customHeight="1" x14ac:dyDescent="0.25">
      <c r="A20" s="263" t="str">
        <f>'OPS2022'!J7</f>
        <v>IT-OPR-R5</v>
      </c>
      <c r="B20" s="457" t="str">
        <f>LEFT('OPS2022'!H7, SEARCH(CHAR(10), 'OPS2022'!H7)-1)</f>
        <v>Inappropriate access to the Bank's network and applications</v>
      </c>
      <c r="C20" s="263" t="str">
        <f>'OPS2022'!T7</f>
        <v>IT-OPR-C5</v>
      </c>
      <c r="D20" s="263" t="str">
        <f>LEFT('OPS2022'!P7, SEARCH(CHAR(10), 'OPS2022'!P7)-1)</f>
        <v>Appropriate granting and authorization of user access</v>
      </c>
      <c r="E20" s="263" t="str">
        <f>'OPS2022'!N7</f>
        <v>Very High</v>
      </c>
      <c r="F20" s="114" t="str">
        <f>'OPS2022'!X7</f>
        <v>Adequate</v>
      </c>
      <c r="G20" s="114" t="str">
        <f>'OPS2022'!Y7</f>
        <v>Adequate</v>
      </c>
      <c r="H20" s="114" t="str">
        <f>'OPS2022'!Z7</f>
        <v>Adequate</v>
      </c>
      <c r="I20" s="114" t="str">
        <f>'OPS2022'!AF7</f>
        <v>Pass</v>
      </c>
      <c r="J20" s="114" t="str">
        <f>'OPS2022'!AD7</f>
        <v>High</v>
      </c>
      <c r="K20" s="263" t="str">
        <f>'OPS2022'!AE7</f>
        <v>Decreasing</v>
      </c>
      <c r="M20" s="379" t="str">
        <f t="shared" si="1"/>
        <v>Very High</v>
      </c>
      <c r="N20" s="263" t="str">
        <f t="shared" si="2"/>
        <v>Adequate-Very High</v>
      </c>
      <c r="O20" s="263" t="str">
        <f t="shared" si="3"/>
        <v>High</v>
      </c>
      <c r="P20" s="421" t="b">
        <f t="shared" si="4"/>
        <v>1</v>
      </c>
      <c r="R20" s="379" t="str">
        <f>'OPS2021'!Q7</f>
        <v>IT-OPR-C5</v>
      </c>
      <c r="S20" s="263" t="str">
        <f>LEFT('OPS2021'!N7, SEARCH(CHAR(10), 'OPS2021'!N7)-1)</f>
        <v xml:space="preserve">Key Fob MFA-enabled Physical access </v>
      </c>
      <c r="T20" s="114" t="str">
        <f>'OPS2021'!L7</f>
        <v>High</v>
      </c>
      <c r="U20" s="114" t="str">
        <f>'OPS2021'!Z7</f>
        <v>Low</v>
      </c>
      <c r="V20" s="114" t="str">
        <f>'OPS2021'!T7</f>
        <v>Strong</v>
      </c>
      <c r="W20" s="114" t="str">
        <f>'OPS2021'!U7</f>
        <v>Strong</v>
      </c>
      <c r="X20" s="114" t="str">
        <f>'OPS2021'!V7</f>
        <v>Strong</v>
      </c>
      <c r="Y20" s="114" t="str">
        <f>'OPS2021'!AB7</f>
        <v>Pass</v>
      </c>
      <c r="AA20" s="463" t="s">
        <v>422</v>
      </c>
      <c r="AB20" s="464" t="s">
        <v>85</v>
      </c>
    </row>
    <row r="21" spans="1:28" ht="36" customHeight="1" x14ac:dyDescent="0.25">
      <c r="A21" s="263" t="str">
        <f>'OPS2022'!J8</f>
        <v>IT-OPR-R6</v>
      </c>
      <c r="B21" s="457" t="str">
        <f>LEFT('OPS2022'!H8, SEARCH(CHAR(10), 'OPS2022'!H8)-1)</f>
        <v xml:space="preserve">Unrecorded changes in user access </v>
      </c>
      <c r="C21" s="263" t="str">
        <f>'OPS2022'!T8</f>
        <v>IT-OPR-C6</v>
      </c>
      <c r="D21" s="263" t="str">
        <f>LEFT('OPS2022'!P8, SEARCH(CHAR(10), 'OPS2022'!P8)-1)</f>
        <v xml:space="preserve">Audit trail of changes in user access </v>
      </c>
      <c r="E21" s="263" t="str">
        <f>'OPS2022'!N8</f>
        <v>Very High</v>
      </c>
      <c r="F21" s="114" t="str">
        <f>'OPS2022'!X8</f>
        <v>Adequate</v>
      </c>
      <c r="G21" s="114" t="str">
        <f>'OPS2022'!Y8</f>
        <v>Adequate</v>
      </c>
      <c r="H21" s="114" t="str">
        <f>'OPS2022'!Z8</f>
        <v>Adequate</v>
      </c>
      <c r="I21" s="114" t="str">
        <f>'OPS2022'!AF8</f>
        <v>Pass</v>
      </c>
      <c r="J21" s="114" t="str">
        <f>'OPS2022'!AD8</f>
        <v>High</v>
      </c>
      <c r="K21" s="263" t="str">
        <f>'OPS2022'!AE8</f>
        <v>Decreasing</v>
      </c>
      <c r="M21" s="379" t="str">
        <f t="shared" si="1"/>
        <v>Very High</v>
      </c>
      <c r="N21" s="263" t="str">
        <f t="shared" si="2"/>
        <v>Adequate-Very High</v>
      </c>
      <c r="O21" s="263" t="str">
        <f t="shared" si="3"/>
        <v>High</v>
      </c>
      <c r="P21" s="421" t="b">
        <f t="shared" si="4"/>
        <v>1</v>
      </c>
      <c r="R21" s="379" t="str">
        <f>'OPS2021'!Q8</f>
        <v>IT-OPR-C6</v>
      </c>
      <c r="S21" s="263" t="str">
        <f>LEFT('OPS2021'!N8, SEARCH(CHAR(10), 'OPS2021'!N8)-1)</f>
        <v>Independent Review of Physical Access</v>
      </c>
      <c r="T21" s="114" t="str">
        <f>'OPS2021'!L8</f>
        <v>Moderate</v>
      </c>
      <c r="U21" s="114" t="str">
        <f>'OPS2021'!Z8</f>
        <v>Low</v>
      </c>
      <c r="V21" s="114" t="str">
        <f>'OPS2021'!T8</f>
        <v>Strong</v>
      </c>
      <c r="W21" s="114" t="str">
        <f>'OPS2021'!U8</f>
        <v>Strong</v>
      </c>
      <c r="X21" s="114" t="str">
        <f>'OPS2021'!V8</f>
        <v>Strong</v>
      </c>
      <c r="Y21" s="114" t="str">
        <f>'OPS2021'!AB8</f>
        <v>Pass</v>
      </c>
      <c r="AA21" s="463" t="s">
        <v>423</v>
      </c>
      <c r="AB21" s="464" t="s">
        <v>85</v>
      </c>
    </row>
    <row r="22" spans="1:28" ht="30" x14ac:dyDescent="0.25">
      <c r="A22" s="263" t="str">
        <f>'OPS2022'!J9</f>
        <v>IT-OPR-R7</v>
      </c>
      <c r="B22" s="457" t="str">
        <f>LEFT('OPS2022'!H9, SEARCH(CHAR(10), 'OPS2022'!H9)-1)</f>
        <v>Unrestricted access to information assets</v>
      </c>
      <c r="C22" s="263" t="str">
        <f>'OPS2022'!T9</f>
        <v>IT-OPR-C7</v>
      </c>
      <c r="D22" s="263" t="str">
        <f>LEFT('OPS2022'!P9, SEARCH(CHAR(10), 'OPS2022'!P9)-1)</f>
        <v>Role Base permission for information assets</v>
      </c>
      <c r="E22" s="263" t="str">
        <f>'OPS2022'!N9</f>
        <v>Very High</v>
      </c>
      <c r="F22" s="114" t="str">
        <f>'OPS2022'!X9</f>
        <v>Adequate</v>
      </c>
      <c r="G22" s="114" t="str">
        <f>'OPS2022'!Y9</f>
        <v>Adequate</v>
      </c>
      <c r="H22" s="114" t="str">
        <f>'OPS2022'!Z9</f>
        <v>Adequate</v>
      </c>
      <c r="I22" s="114" t="str">
        <f>'OPS2022'!AF9</f>
        <v>Pass</v>
      </c>
      <c r="J22" s="114" t="str">
        <f>'OPS2022'!AD9</f>
        <v>High</v>
      </c>
      <c r="K22" s="263" t="str">
        <f>'OPS2022'!AE9</f>
        <v>Decreasing</v>
      </c>
      <c r="M22" s="379" t="str">
        <f t="shared" si="1"/>
        <v>Very High</v>
      </c>
      <c r="N22" s="263" t="str">
        <f t="shared" si="2"/>
        <v>Adequate-Very High</v>
      </c>
      <c r="O22" s="263" t="str">
        <f t="shared" si="3"/>
        <v>High</v>
      </c>
      <c r="P22" s="421" t="b">
        <f t="shared" si="4"/>
        <v>1</v>
      </c>
      <c r="R22" s="379" t="str">
        <f>'OPS2021'!Q9</f>
        <v>IT-OPR-C7</v>
      </c>
      <c r="S22" s="263" t="str">
        <f>LEFT('OPS2021'!N9, SEARCH(CHAR(10), 'OPS2021'!N9)-1)</f>
        <v>Data Center and Computer Room Environmental Controls</v>
      </c>
      <c r="T22" s="114" t="str">
        <f>'OPS2021'!L9</f>
        <v>High</v>
      </c>
      <c r="U22" s="114" t="str">
        <f>'OPS2021'!Z9</f>
        <v>Low</v>
      </c>
      <c r="V22" s="114" t="str">
        <f>'OPS2021'!T9</f>
        <v>Strong</v>
      </c>
      <c r="W22" s="114" t="str">
        <f>'OPS2021'!U9</f>
        <v>Strong</v>
      </c>
      <c r="X22" s="114" t="str">
        <f>'OPS2021'!V9</f>
        <v>Strong</v>
      </c>
      <c r="Y22" s="114" t="str">
        <f>'OPS2021'!AB9</f>
        <v>Pass</v>
      </c>
      <c r="AA22" s="463" t="s">
        <v>424</v>
      </c>
      <c r="AB22" s="464" t="s">
        <v>211</v>
      </c>
    </row>
    <row r="23" spans="1:28" ht="30" x14ac:dyDescent="0.25">
      <c r="A23" s="263" t="str">
        <f>'OPS2022'!J10</f>
        <v>IT-OPR-R8</v>
      </c>
      <c r="B23" s="457" t="str">
        <f>LEFT('OPS2022'!H10, SEARCH(CHAR(10), 'OPS2022'!H10)-1)</f>
        <v>Unrestricted privilege access to network accounts</v>
      </c>
      <c r="C23" s="263" t="str">
        <f>'OPS2022'!T10</f>
        <v>IT-OPR-C8</v>
      </c>
      <c r="D23" s="263" t="str">
        <f>LEFT('OPS2022'!P10, SEARCH(CHAR(10), 'OPS2022'!P10)-1)</f>
        <v>Restricted privilege access to network accounts</v>
      </c>
      <c r="E23" s="263" t="str">
        <f>'OPS2022'!N10</f>
        <v>Low</v>
      </c>
      <c r="F23" s="114" t="str">
        <f>'OPS2022'!X10</f>
        <v>Strong</v>
      </c>
      <c r="G23" s="114" t="str">
        <f>'OPS2022'!Y10</f>
        <v>Strong</v>
      </c>
      <c r="H23" s="114" t="str">
        <f>'OPS2022'!Z10</f>
        <v>Strong</v>
      </c>
      <c r="I23" s="114" t="str">
        <f>'OPS2022'!AF10</f>
        <v>Pass</v>
      </c>
      <c r="J23" s="114" t="str">
        <f>'OPS2022'!AD10</f>
        <v>Low</v>
      </c>
      <c r="K23" s="263" t="str">
        <f>'OPS2022'!AE10</f>
        <v>Decreasing</v>
      </c>
      <c r="M23" s="379" t="str">
        <f t="shared" si="1"/>
        <v>Low</v>
      </c>
      <c r="N23" s="263" t="str">
        <f t="shared" si="2"/>
        <v>Strong-Low</v>
      </c>
      <c r="O23" s="263" t="str">
        <f t="shared" si="3"/>
        <v>Low</v>
      </c>
      <c r="P23" s="421" t="b">
        <f t="shared" si="4"/>
        <v>1</v>
      </c>
      <c r="R23" s="379" t="str">
        <f>'OPS2021'!Q10</f>
        <v>IT-OPR-C8</v>
      </c>
      <c r="S23" s="263" t="str">
        <f>LEFT('OPS2021'!N10, SEARCH(CHAR(10), 'OPS2021'!N10)-1)</f>
        <v>Distribution of Business Application Reports</v>
      </c>
      <c r="T23" s="114" t="str">
        <f>'OPS2021'!L10</f>
        <v>Moderate</v>
      </c>
      <c r="U23" s="114" t="str">
        <f>'OPS2021'!Z10</f>
        <v>Low</v>
      </c>
      <c r="V23" s="114" t="str">
        <f>'OPS2021'!T10</f>
        <v>Strong</v>
      </c>
      <c r="W23" s="114" t="str">
        <f>'OPS2021'!U10</f>
        <v>Strong</v>
      </c>
      <c r="X23" s="114" t="str">
        <f>'OPS2021'!V10</f>
        <v>Strong</v>
      </c>
      <c r="Y23" s="114" t="str">
        <f>'OPS2021'!AB10</f>
        <v>Pass</v>
      </c>
      <c r="AA23" s="463" t="s">
        <v>425</v>
      </c>
      <c r="AB23" s="464" t="s">
        <v>408</v>
      </c>
    </row>
    <row r="24" spans="1:28" ht="45.75" customHeight="1" x14ac:dyDescent="0.25">
      <c r="A24" s="263" t="str">
        <f>'OPS2022'!J11</f>
        <v>IT-OPR-R9</v>
      </c>
      <c r="B24" s="457" t="str">
        <f>LEFT('OPS2022'!H11, SEARCH(CHAR(10), 'OPS2022'!H11)-1)</f>
        <v>Increased attack surfaces through multiple sets of credentials</v>
      </c>
      <c r="C24" s="263" t="str">
        <f>'OPS2022'!T11</f>
        <v>IT-OPR-C9</v>
      </c>
      <c r="D24" s="263" t="str">
        <f>LEFT('OPS2022'!P11, SEARCH(CHAR(10), 'OPS2022'!P11)-1)</f>
        <v>Single sign-on to information assets</v>
      </c>
      <c r="E24" s="263" t="str">
        <f>'OPS2022'!N11</f>
        <v>High</v>
      </c>
      <c r="F24" s="114" t="str">
        <f>'OPS2022'!X11</f>
        <v>Strong</v>
      </c>
      <c r="G24" s="114" t="str">
        <f>'OPS2022'!Y11</f>
        <v>Strong</v>
      </c>
      <c r="H24" s="114" t="str">
        <f>'OPS2022'!Z11</f>
        <v>Strong</v>
      </c>
      <c r="I24" s="114" t="str">
        <f>'OPS2022'!AF11</f>
        <v>Pass</v>
      </c>
      <c r="J24" s="114" t="str">
        <f>'OPS2022'!AD11</f>
        <v>Low</v>
      </c>
      <c r="K24" s="263" t="str">
        <f>'OPS2022'!AE11</f>
        <v>Decreasing</v>
      </c>
      <c r="M24" s="379" t="str">
        <f t="shared" si="1"/>
        <v>High</v>
      </c>
      <c r="N24" s="263" t="str">
        <f t="shared" si="2"/>
        <v>Strong-High</v>
      </c>
      <c r="O24" s="263" t="str">
        <f t="shared" si="3"/>
        <v>Low</v>
      </c>
      <c r="P24" s="421" t="b">
        <f t="shared" si="4"/>
        <v>1</v>
      </c>
      <c r="R24" s="379" t="str">
        <f>'OPS2021'!Q11</f>
        <v>IT-OPR-C9</v>
      </c>
      <c r="S24" s="263" t="str">
        <f>LEFT('OPS2021'!N11, SEARCH(CHAR(10), 'OPS2021'!N11)-1)</f>
        <v>Change Management of Business Application Reports</v>
      </c>
      <c r="T24" s="114" t="str">
        <f>'OPS2021'!L11</f>
        <v>Moderate</v>
      </c>
      <c r="U24" s="114" t="str">
        <f>'OPS2021'!Z11</f>
        <v>Low</v>
      </c>
      <c r="V24" s="114" t="str">
        <f>'OPS2021'!T11</f>
        <v>Strong</v>
      </c>
      <c r="W24" s="114" t="str">
        <f>'OPS2021'!U11</f>
        <v>Strong</v>
      </c>
      <c r="X24" s="114" t="str">
        <f>'OPS2021'!V11</f>
        <v>Strong</v>
      </c>
      <c r="Y24" s="114" t="str">
        <f>'OPS2021'!AB11</f>
        <v>Pass</v>
      </c>
      <c r="AA24" s="463" t="s">
        <v>426</v>
      </c>
      <c r="AB24" s="464" t="s">
        <v>85</v>
      </c>
    </row>
    <row r="25" spans="1:28" ht="51" customHeight="1" x14ac:dyDescent="0.25">
      <c r="A25" s="263" t="str">
        <f>'OPS2022'!J12</f>
        <v>IT-OPR-R10</v>
      </c>
      <c r="B25" s="457" t="str">
        <f>LEFT('OPS2022'!H12, SEARCH(CHAR(10), 'OPS2022'!H12)-1)</f>
        <v>Inadequate administration and management of backup tool, environment and jobs</v>
      </c>
      <c r="C25" s="263" t="str">
        <f>'OPS2022'!T12</f>
        <v>IT-OPR-C10</v>
      </c>
      <c r="D25" s="263" t="str">
        <f>LEFT('OPS2022'!P12, SEARCH(CHAR(10), 'OPS2022'!P12)-1)</f>
        <v>Administration and Management of Backup Tool, Environment and Jobs</v>
      </c>
      <c r="E25" s="263" t="str">
        <f>'OPS2022'!N12</f>
        <v>High</v>
      </c>
      <c r="F25" s="114" t="str">
        <f>'OPS2022'!X12</f>
        <v>Strong</v>
      </c>
      <c r="G25" s="114" t="str">
        <f>'OPS2022'!Y12</f>
        <v>Strong</v>
      </c>
      <c r="H25" s="114" t="str">
        <f>'OPS2022'!Z12</f>
        <v>Strong</v>
      </c>
      <c r="I25" s="114" t="str">
        <f>'OPS2022'!AF12</f>
        <v>Pass</v>
      </c>
      <c r="J25" s="114" t="str">
        <f>'OPS2022'!AD12</f>
        <v>Low</v>
      </c>
      <c r="K25" s="263" t="str">
        <f>'OPS2022'!AE12</f>
        <v>Decreasing</v>
      </c>
      <c r="M25" s="379" t="str">
        <f t="shared" si="1"/>
        <v>High</v>
      </c>
      <c r="N25" s="263" t="str">
        <f t="shared" si="2"/>
        <v>Strong-High</v>
      </c>
      <c r="O25" s="263" t="str">
        <f t="shared" si="3"/>
        <v>Low</v>
      </c>
      <c r="P25" s="421" t="b">
        <f t="shared" si="4"/>
        <v>1</v>
      </c>
      <c r="R25" s="379" t="str">
        <f>'OPS2021'!Q12</f>
        <v>IT-OPR-C10</v>
      </c>
      <c r="S25" s="263" t="str">
        <f>LEFT('OPS2021'!N12, SEARCH(CHAR(10), 'OPS2021'!N12)-1)</f>
        <v>Monitoring of System Resource and Performance</v>
      </c>
      <c r="T25" s="114" t="str">
        <f>'OPS2021'!L12</f>
        <v>Moderate</v>
      </c>
      <c r="U25" s="114" t="str">
        <f>'OPS2021'!Z12</f>
        <v>Low</v>
      </c>
      <c r="V25" s="114" t="str">
        <f>'OPS2021'!T12</f>
        <v>Adequate</v>
      </c>
      <c r="W25" s="114" t="str">
        <f>'OPS2021'!U12</f>
        <v>Strong</v>
      </c>
      <c r="X25" s="114" t="str">
        <f>'OPS2021'!V12</f>
        <v>Strong</v>
      </c>
      <c r="Y25" s="114" t="str">
        <f>'OPS2021'!AB12</f>
        <v>Pass</v>
      </c>
      <c r="AA25" s="463" t="s">
        <v>427</v>
      </c>
      <c r="AB25" s="464" t="s">
        <v>85</v>
      </c>
    </row>
    <row r="26" spans="1:28" ht="30" x14ac:dyDescent="0.25">
      <c r="A26" s="263" t="str">
        <f>'OPS2022'!J13</f>
        <v>IT-OPR-R11</v>
      </c>
      <c r="B26" s="457" t="str">
        <f>LEFT('OPS2022'!H13, SEARCH(CHAR(10), 'OPS2022'!H13)-1)</f>
        <v xml:space="preserve">Inadequate back up schedule and coverage </v>
      </c>
      <c r="C26" s="263" t="str">
        <f>'OPS2022'!T13</f>
        <v>IT-OPR-C11</v>
      </c>
      <c r="D26" s="263" t="str">
        <f>LEFT('OPS2022'!P13, SEARCH(CHAR(10), 'OPS2022'!P13)-1)</f>
        <v xml:space="preserve">Back Up Schedule and Coverage </v>
      </c>
      <c r="E26" s="263" t="str">
        <f>'OPS2022'!N13</f>
        <v>High</v>
      </c>
      <c r="F26" s="114" t="str">
        <f>'OPS2022'!X13</f>
        <v>Strong</v>
      </c>
      <c r="G26" s="114" t="str">
        <f>'OPS2022'!Y13</f>
        <v>Strong</v>
      </c>
      <c r="H26" s="114" t="str">
        <f>'OPS2022'!Z13</f>
        <v>Strong</v>
      </c>
      <c r="I26" s="114" t="str">
        <f>'OPS2022'!AF13</f>
        <v>Pass</v>
      </c>
      <c r="J26" s="114" t="str">
        <f>'OPS2022'!AD13</f>
        <v>Low</v>
      </c>
      <c r="K26" s="263" t="str">
        <f>'OPS2022'!AE13</f>
        <v>Decreasing</v>
      </c>
      <c r="M26" s="379" t="str">
        <f t="shared" si="1"/>
        <v>High</v>
      </c>
      <c r="N26" s="263" t="str">
        <f t="shared" si="2"/>
        <v>Strong-High</v>
      </c>
      <c r="O26" s="263" t="str">
        <f t="shared" si="3"/>
        <v>Low</v>
      </c>
      <c r="P26" s="421" t="b">
        <f t="shared" si="4"/>
        <v>1</v>
      </c>
      <c r="R26" s="379" t="str">
        <f>'OPS2021'!Q13</f>
        <v>IT-OPR-C11</v>
      </c>
      <c r="S26" s="263" t="str">
        <f>LEFT('OPS2021'!N13, SEARCH(CHAR(10), 'OPS2021'!N13)-1)</f>
        <v>Report of Key System Metrics</v>
      </c>
      <c r="T26" s="114" t="str">
        <f>'OPS2021'!L13</f>
        <v>Moderate</v>
      </c>
      <c r="U26" s="114" t="str">
        <f>'OPS2021'!Z13</f>
        <v>Low</v>
      </c>
      <c r="V26" s="114" t="str">
        <f>'OPS2021'!T13</f>
        <v>Adequate</v>
      </c>
      <c r="W26" s="114" t="str">
        <f>'OPS2021'!U13</f>
        <v>Strong</v>
      </c>
      <c r="X26" s="114" t="str">
        <f>'OPS2021'!V13</f>
        <v>Adequate</v>
      </c>
      <c r="Y26" s="114" t="str">
        <f>'OPS2021'!AB13</f>
        <v>Pass</v>
      </c>
      <c r="AA26" s="463" t="s">
        <v>428</v>
      </c>
      <c r="AB26" s="464" t="s">
        <v>85</v>
      </c>
    </row>
    <row r="27" spans="1:28" ht="30.75" thickBot="1" x14ac:dyDescent="0.3">
      <c r="A27" s="263" t="str">
        <f>'OPS2022'!J14</f>
        <v>IT-OPR-R12</v>
      </c>
      <c r="B27" s="457" t="str">
        <f>LEFT('OPS2022'!H14, SEARCH(CHAR(10), 'OPS2022'!H14)-1)</f>
        <v>Inadequate off-site backup and test of backup</v>
      </c>
      <c r="C27" s="263" t="str">
        <f>'OPS2022'!T14</f>
        <v>IT-OPR-C12</v>
      </c>
      <c r="D27" s="263" t="str">
        <f>LEFT('OPS2022'!P14, SEARCH(CHAR(10), 'OPS2022'!P14)-1)</f>
        <v>Off-site Backup and Test of Backup</v>
      </c>
      <c r="E27" s="263" t="str">
        <f>'OPS2022'!N14</f>
        <v>High</v>
      </c>
      <c r="F27" s="114" t="str">
        <f>'OPS2022'!X14</f>
        <v>Adequate</v>
      </c>
      <c r="G27" s="114" t="str">
        <f>'OPS2022'!Y14</f>
        <v>Adequate</v>
      </c>
      <c r="H27" s="114" t="str">
        <f>'OPS2022'!Z14</f>
        <v>Adequate</v>
      </c>
      <c r="I27" s="114" t="str">
        <f>'OPS2022'!AF14</f>
        <v>Pass</v>
      </c>
      <c r="J27" s="114" t="str">
        <f>'OPS2022'!AD14</f>
        <v>Moderate</v>
      </c>
      <c r="K27" s="263" t="str">
        <f>'OPS2022'!AE14</f>
        <v>Decreasing</v>
      </c>
      <c r="M27" s="379" t="str">
        <f t="shared" si="1"/>
        <v>High</v>
      </c>
      <c r="N27" s="263" t="str">
        <f t="shared" si="2"/>
        <v>Adequate-High</v>
      </c>
      <c r="O27" s="263" t="str">
        <f t="shared" si="3"/>
        <v>Moderate</v>
      </c>
      <c r="P27" s="421" t="b">
        <f t="shared" si="4"/>
        <v>1</v>
      </c>
      <c r="R27" s="379" t="str">
        <f>'OPS2021'!Q14</f>
        <v>IT-OPR-C12</v>
      </c>
      <c r="S27" s="263" t="str">
        <f>LEFT('OPS2021'!N14, SEARCH(CHAR(10), 'OPS2021'!N14)-1)</f>
        <v>Administration and Management of the Overnight Tool and Environment</v>
      </c>
      <c r="T27" s="114" t="str">
        <f>'OPS2021'!L14</f>
        <v>High</v>
      </c>
      <c r="U27" s="114" t="str">
        <f>'OPS2021'!Z14</f>
        <v>Low</v>
      </c>
      <c r="V27" s="114" t="str">
        <f>'OPS2021'!T14</f>
        <v>Adequate</v>
      </c>
      <c r="W27" s="114" t="str">
        <f>'OPS2021'!U14</f>
        <v>Strong</v>
      </c>
      <c r="X27" s="114" t="str">
        <f>'OPS2021'!V14</f>
        <v>Strong</v>
      </c>
      <c r="Y27" s="114" t="str">
        <f>'OPS2021'!AB14</f>
        <v>Pass</v>
      </c>
      <c r="AA27" s="465" t="s">
        <v>429</v>
      </c>
      <c r="AB27" s="466" t="s">
        <v>211</v>
      </c>
    </row>
    <row r="28" spans="1:28" ht="50.25" customHeight="1" x14ac:dyDescent="0.25">
      <c r="A28" s="263" t="str">
        <f>'OPS2022'!J15</f>
        <v>IT-OPR-R13</v>
      </c>
      <c r="B28" s="457" t="str">
        <f>LEFT('OPS2022'!H15, SEARCH(CHAR(10), 'OPS2022'!H15)-1)</f>
        <v>Inadequate monitoring of system resource and performance</v>
      </c>
      <c r="C28" s="263" t="str">
        <f>'OPS2022'!T15</f>
        <v>IT-OPR-C13</v>
      </c>
      <c r="D28" s="263" t="str">
        <f>LEFT('OPS2022'!P15, SEARCH(CHAR(10), 'OPS2022'!P15)-1)</f>
        <v>Monitoring of System Resource and Performance</v>
      </c>
      <c r="E28" s="263" t="str">
        <f>'OPS2022'!N15</f>
        <v>Moderate</v>
      </c>
      <c r="F28" s="114" t="str">
        <f>'OPS2022'!X15</f>
        <v>Adequate</v>
      </c>
      <c r="G28" s="114" t="str">
        <f>'OPS2022'!Y15</f>
        <v>Strong</v>
      </c>
      <c r="H28" s="114" t="str">
        <f>'OPS2022'!Z15</f>
        <v>Strong</v>
      </c>
      <c r="I28" s="114" t="str">
        <f>'OPS2022'!AF15</f>
        <v>Pass</v>
      </c>
      <c r="J28" s="114" t="str">
        <f>'OPS2022'!AD15</f>
        <v>Low</v>
      </c>
      <c r="K28" s="263" t="str">
        <f>'OPS2022'!AE15</f>
        <v>Stable</v>
      </c>
      <c r="M28" s="379" t="str">
        <f t="shared" si="1"/>
        <v>Moderate</v>
      </c>
      <c r="N28" s="263" t="str">
        <f t="shared" si="2"/>
        <v>Strong-Moderate</v>
      </c>
      <c r="O28" s="263" t="str">
        <f t="shared" si="3"/>
        <v>Low</v>
      </c>
      <c r="P28" s="421" t="b">
        <f t="shared" si="4"/>
        <v>1</v>
      </c>
      <c r="R28" s="379" t="str">
        <f>'OPS2021'!Q15</f>
        <v>IT-OPR-C13</v>
      </c>
      <c r="S28" s="263" t="str">
        <f>LEFT('OPS2021'!N15, SEARCH(CHAR(10), 'OPS2021'!N15)-1)</f>
        <v>Overnight Job Monitoring and Issue Management</v>
      </c>
      <c r="T28" s="114" t="str">
        <f>'OPS2021'!L15</f>
        <v>High</v>
      </c>
      <c r="U28" s="114" t="str">
        <f>'OPS2021'!Z15</f>
        <v>Low</v>
      </c>
      <c r="V28" s="114" t="str">
        <f>'OPS2021'!T15</f>
        <v>Adequate</v>
      </c>
      <c r="W28" s="114" t="str">
        <f>'OPS2021'!U15</f>
        <v>Strong</v>
      </c>
      <c r="X28" s="114" t="str">
        <f>'OPS2021'!V15</f>
        <v>Strong</v>
      </c>
      <c r="Y28" s="114" t="str">
        <f>'OPS2021'!AB15</f>
        <v>Pass</v>
      </c>
    </row>
    <row r="29" spans="1:28" x14ac:dyDescent="0.25">
      <c r="A29" s="263" t="str">
        <f>'OPS2022'!J16</f>
        <v>IT-OPR-R14</v>
      </c>
      <c r="B29" s="457" t="str">
        <f>LEFT('OPS2022'!H16, SEARCH(CHAR(10), 'OPS2022'!H16)-1)</f>
        <v>Unreported key system metrics</v>
      </c>
      <c r="C29" s="263" t="str">
        <f>'OPS2022'!T16</f>
        <v>IT-OPR-C14</v>
      </c>
      <c r="D29" s="263" t="str">
        <f>LEFT('OPS2022'!P16, SEARCH(CHAR(10), 'OPS2022'!P16)-1)</f>
        <v>Report of Key System Metrics</v>
      </c>
      <c r="E29" s="263" t="str">
        <f>'OPS2022'!N16</f>
        <v>Moderate</v>
      </c>
      <c r="F29" s="114" t="str">
        <f>'OPS2022'!X16</f>
        <v>Adequate</v>
      </c>
      <c r="G29" s="114" t="str">
        <f>'OPS2022'!Y16</f>
        <v>Strong</v>
      </c>
      <c r="H29" s="114" t="str">
        <f>'OPS2022'!Z16</f>
        <v>Adequate</v>
      </c>
      <c r="I29" s="114" t="str">
        <f>'OPS2022'!AF16</f>
        <v>Pass</v>
      </c>
      <c r="J29" s="114" t="str">
        <f>'OPS2022'!AD16</f>
        <v>Low</v>
      </c>
      <c r="K29" s="263" t="str">
        <f>'OPS2022'!AE16</f>
        <v>Stable</v>
      </c>
      <c r="M29" s="379" t="str">
        <f t="shared" si="1"/>
        <v>Moderate</v>
      </c>
      <c r="N29" s="263" t="str">
        <f t="shared" si="2"/>
        <v>Adequate-Moderate</v>
      </c>
      <c r="O29" s="263" t="str">
        <f t="shared" si="3"/>
        <v>Low</v>
      </c>
      <c r="P29" s="421" t="b">
        <f t="shared" si="4"/>
        <v>1</v>
      </c>
      <c r="R29" s="379" t="str">
        <f>'OPS2021'!Q16</f>
        <v>IT-OPR-C14</v>
      </c>
      <c r="S29" s="263" t="str">
        <f>LEFT('OPS2021'!N16, SEARCH(CHAR(10), 'OPS2021'!N16)-1)</f>
        <v>Overnight Job Status Report</v>
      </c>
      <c r="T29" s="114" t="str">
        <f>'OPS2021'!L16</f>
        <v>High</v>
      </c>
      <c r="U29" s="114" t="str">
        <f>'OPS2021'!Z16</f>
        <v>Low</v>
      </c>
      <c r="V29" s="114" t="str">
        <f>'OPS2021'!T16</f>
        <v>Adequate</v>
      </c>
      <c r="W29" s="114" t="str">
        <f>'OPS2021'!U16</f>
        <v>Strong</v>
      </c>
      <c r="X29" s="114" t="str">
        <f>'OPS2021'!V16</f>
        <v>Strong</v>
      </c>
      <c r="Y29" s="114" t="str">
        <f>'OPS2021'!AB16</f>
        <v>Pass</v>
      </c>
    </row>
    <row r="30" spans="1:28" ht="45" x14ac:dyDescent="0.25">
      <c r="A30" s="263" t="str">
        <f>'OPS2022'!J17</f>
        <v>IT-OPR-R15</v>
      </c>
      <c r="B30" s="457" t="str">
        <f>LEFT('OPS2022'!H17, SEARCH(CHAR(10), 'OPS2022'!H17)-1)</f>
        <v>Inadequate administration and management of the overnight tool and environment</v>
      </c>
      <c r="C30" s="263" t="str">
        <f>'OPS2022'!T17</f>
        <v>IT-OPR-C15</v>
      </c>
      <c r="D30" s="263" t="str">
        <f>LEFT('OPS2022'!P17, SEARCH(CHAR(10), 'OPS2022'!P17)-1)</f>
        <v>Administration and Management of the Overnight Tool and Environment</v>
      </c>
      <c r="E30" s="263" t="str">
        <f>'OPS2022'!N17</f>
        <v>High</v>
      </c>
      <c r="F30" s="114" t="str">
        <f>'OPS2022'!X17</f>
        <v>Adequate</v>
      </c>
      <c r="G30" s="114" t="str">
        <f>'OPS2022'!Y17</f>
        <v>Strong</v>
      </c>
      <c r="H30" s="114" t="str">
        <f>'OPS2022'!Z17</f>
        <v>Strong</v>
      </c>
      <c r="I30" s="114" t="str">
        <f>'OPS2022'!AF17</f>
        <v>Pass</v>
      </c>
      <c r="J30" s="114" t="str">
        <f>'OPS2022'!AD17</f>
        <v>Low</v>
      </c>
      <c r="K30" s="263" t="str">
        <f>'OPS2022'!AE17</f>
        <v>Decreasing</v>
      </c>
      <c r="M30" s="379" t="str">
        <f t="shared" si="1"/>
        <v>High</v>
      </c>
      <c r="N30" s="263" t="str">
        <f t="shared" si="2"/>
        <v>Strong-High</v>
      </c>
      <c r="O30" s="263" t="str">
        <f t="shared" si="3"/>
        <v>Low</v>
      </c>
      <c r="P30" s="421" t="b">
        <f t="shared" si="4"/>
        <v>1</v>
      </c>
    </row>
    <row r="31" spans="1:28" ht="30" x14ac:dyDescent="0.25">
      <c r="A31" s="263" t="str">
        <f>'OPS2022'!J18</f>
        <v>IT-OPR-R16</v>
      </c>
      <c r="B31" s="457" t="str">
        <f>LEFT('OPS2022'!H18, SEARCH(CHAR(10), 'OPS2022'!H18)-1)</f>
        <v>Inadequate overnight job monitoring and issue management</v>
      </c>
      <c r="C31" s="263" t="str">
        <f>'OPS2022'!T18</f>
        <v>IT-OPR-C16</v>
      </c>
      <c r="D31" s="263" t="str">
        <f>LEFT('OPS2022'!P18, SEARCH(CHAR(10), 'OPS2022'!P18)-1)</f>
        <v>Overnight Job Monitoring and Issue Management</v>
      </c>
      <c r="E31" s="263" t="str">
        <f>'OPS2022'!N18</f>
        <v>High</v>
      </c>
      <c r="F31" s="114" t="str">
        <f>'OPS2022'!X18</f>
        <v>Adequate</v>
      </c>
      <c r="G31" s="114" t="str">
        <f>'OPS2022'!Y18</f>
        <v>Strong</v>
      </c>
      <c r="H31" s="114" t="str">
        <f>'OPS2022'!Z18</f>
        <v>Strong</v>
      </c>
      <c r="I31" s="114" t="str">
        <f>'OPS2022'!AF18</f>
        <v>Pass</v>
      </c>
      <c r="J31" s="114" t="str">
        <f>'OPS2022'!AD18</f>
        <v>Low</v>
      </c>
      <c r="K31" s="263" t="str">
        <f>'OPS2022'!AE18</f>
        <v>Decreasing</v>
      </c>
      <c r="M31" s="379" t="str">
        <f t="shared" si="1"/>
        <v>High</v>
      </c>
      <c r="N31" s="263" t="str">
        <f t="shared" si="2"/>
        <v>Strong-High</v>
      </c>
      <c r="O31" s="263" t="str">
        <f t="shared" si="3"/>
        <v>Low</v>
      </c>
      <c r="P31" s="421" t="b">
        <f t="shared" si="4"/>
        <v>1</v>
      </c>
    </row>
    <row r="32" spans="1:28" x14ac:dyDescent="0.25">
      <c r="A32" s="263" t="str">
        <f>'OPS2022'!J19</f>
        <v>IT-OPR-R17</v>
      </c>
      <c r="B32" s="457" t="str">
        <f>LEFT('OPS2022'!H19, SEARCH(CHAR(10), 'OPS2022'!H19)-1)</f>
        <v>Inadequate overnight job status report</v>
      </c>
      <c r="C32" s="263" t="str">
        <f>'OPS2022'!T19</f>
        <v>IT-OPR-C17</v>
      </c>
      <c r="D32" s="263" t="str">
        <f>LEFT('OPS2022'!P19, SEARCH(CHAR(10), 'OPS2022'!P19)-1)</f>
        <v>Overnight Job Status Report</v>
      </c>
      <c r="E32" s="263" t="str">
        <f>'OPS2022'!N19</f>
        <v>High</v>
      </c>
      <c r="F32" s="114" t="str">
        <f>'OPS2022'!X19</f>
        <v>Adequate</v>
      </c>
      <c r="G32" s="114" t="str">
        <f>'OPS2022'!Y19</f>
        <v>Strong</v>
      </c>
      <c r="H32" s="114" t="str">
        <f>'OPS2022'!Z19</f>
        <v>Strong</v>
      </c>
      <c r="I32" s="114" t="str">
        <f>'OPS2022'!AF19</f>
        <v>Pass</v>
      </c>
      <c r="J32" s="114" t="str">
        <f>'OPS2022'!AD19</f>
        <v>Low</v>
      </c>
      <c r="K32" s="263" t="str">
        <f>'OPS2022'!AE19</f>
        <v>Decreasing</v>
      </c>
      <c r="M32" s="379" t="str">
        <f t="shared" si="1"/>
        <v>High</v>
      </c>
      <c r="N32" s="263" t="str">
        <f t="shared" si="2"/>
        <v>Strong-High</v>
      </c>
      <c r="O32" s="263" t="str">
        <f t="shared" si="3"/>
        <v>Low</v>
      </c>
      <c r="P32" s="421" t="b">
        <f t="shared" si="4"/>
        <v>1</v>
      </c>
    </row>
    <row r="33" spans="1:16" x14ac:dyDescent="0.25">
      <c r="A33" s="263" t="str">
        <f>'OPS2022'!J20</f>
        <v>IT-OPR-R18</v>
      </c>
      <c r="B33" s="457" t="str">
        <f>LEFT('OPS2022'!H20, SEARCH(CHAR(10), 'OPS2022'!H20)-1)</f>
        <v>Inadequate record retention</v>
      </c>
      <c r="C33" s="263" t="str">
        <f>'OPS2022'!T20</f>
        <v>IT-OPR-C18</v>
      </c>
      <c r="D33" s="263" t="str">
        <f>LEFT('OPS2022'!P20, SEARCH(CHAR(10), 'OPS2022'!P20)-1)</f>
        <v>Adequate record retention</v>
      </c>
      <c r="E33" s="263" t="str">
        <f>'OPS2022'!N20</f>
        <v>High</v>
      </c>
      <c r="F33" s="114" t="str">
        <f>'OPS2022'!X20</f>
        <v>Adequate</v>
      </c>
      <c r="G33" s="114" t="str">
        <f>'OPS2022'!Y20</f>
        <v>Adequate</v>
      </c>
      <c r="H33" s="114" t="str">
        <f>'OPS2022'!Z20</f>
        <v>Adequate</v>
      </c>
      <c r="I33" s="114" t="str">
        <f>'OPS2022'!AF20</f>
        <v>Pass</v>
      </c>
      <c r="J33" s="114" t="str">
        <f>'OPS2022'!AD20</f>
        <v>Moderate</v>
      </c>
      <c r="K33" s="263" t="str">
        <f>'OPS2022'!AE20</f>
        <v>Decreasing</v>
      </c>
      <c r="M33" s="386" t="str">
        <f t="shared" ref="M33:M36" si="5">E33</f>
        <v>High</v>
      </c>
      <c r="N33" s="263" t="str">
        <f t="shared" ref="N33:N36" si="6">H33&amp;"-"&amp;M33</f>
        <v>Adequate-High</v>
      </c>
      <c r="O33" s="263" t="str">
        <f t="shared" ref="O33:O36" si="7">VLOOKUP(N33,AA$16:AB$27,2,FALSE)</f>
        <v>Moderate</v>
      </c>
      <c r="P33" s="421" t="b">
        <f t="shared" ref="P33:P36" si="8">(J33=O33)</f>
        <v>1</v>
      </c>
    </row>
    <row r="34" spans="1:16" x14ac:dyDescent="0.25">
      <c r="A34" s="263" t="str">
        <f>'OPS2022'!J21</f>
        <v>IT-OPR-R19</v>
      </c>
      <c r="B34" s="457" t="str">
        <f>LEFT('OPS2022'!H21, SEARCH(CHAR(10), 'OPS2022'!H21)-1)</f>
        <v>Inadequate record disposal</v>
      </c>
      <c r="C34" s="263" t="str">
        <f>'OPS2022'!T21</f>
        <v>IT-OPR-C19</v>
      </c>
      <c r="D34" s="263" t="str">
        <f>LEFT('OPS2022'!P21, SEARCH(CHAR(10), 'OPS2022'!P21)-1)</f>
        <v>Adequate record disposal</v>
      </c>
      <c r="E34" s="263" t="str">
        <f>'OPS2022'!N21</f>
        <v>High</v>
      </c>
      <c r="F34" s="114" t="str">
        <f>'OPS2022'!X21</f>
        <v>Adequate</v>
      </c>
      <c r="G34" s="114" t="str">
        <f>'OPS2022'!Y21</f>
        <v>Adequate</v>
      </c>
      <c r="H34" s="114" t="str">
        <f>'OPS2022'!Z21</f>
        <v>Adequate</v>
      </c>
      <c r="I34" s="114" t="str">
        <f>'OPS2022'!AF21</f>
        <v>Pass</v>
      </c>
      <c r="J34" s="114" t="str">
        <f>'OPS2022'!AD21</f>
        <v>Moderate</v>
      </c>
      <c r="K34" s="263" t="str">
        <f>'OPS2022'!AE21</f>
        <v>Decreasing</v>
      </c>
      <c r="M34" s="386" t="str">
        <f t="shared" si="5"/>
        <v>High</v>
      </c>
      <c r="N34" s="263" t="str">
        <f t="shared" si="6"/>
        <v>Adequate-High</v>
      </c>
      <c r="O34" s="263" t="str">
        <f t="shared" si="7"/>
        <v>Moderate</v>
      </c>
      <c r="P34" s="421" t="b">
        <f t="shared" si="8"/>
        <v>1</v>
      </c>
    </row>
    <row r="35" spans="1:16" ht="30" x14ac:dyDescent="0.25">
      <c r="A35" s="263" t="str">
        <f>'OPS2022'!J22</f>
        <v>IT-OPR-R20</v>
      </c>
      <c r="B35" s="457" t="str">
        <f>LEFT('OPS2022'!H22, SEARCH(CHAR(10), 'OPS2022'!H22)-1)</f>
        <v>Unsecured distribution of business application reports</v>
      </c>
      <c r="C35" s="263" t="str">
        <f>'OPS2022'!T22</f>
        <v>IT-OPR-C20</v>
      </c>
      <c r="D35" s="263" t="str">
        <f>LEFT('OPS2022'!P22, SEARCH(CHAR(10), 'OPS2022'!P22)-1)</f>
        <v>Distribution of Business Application Reports</v>
      </c>
      <c r="E35" s="263" t="str">
        <f>'OPS2022'!N22</f>
        <v>Moderate</v>
      </c>
      <c r="F35" s="114" t="str">
        <f>'OPS2022'!X22</f>
        <v>Strong</v>
      </c>
      <c r="G35" s="114" t="str">
        <f>'OPS2022'!Y22</f>
        <v>Strong</v>
      </c>
      <c r="H35" s="114" t="str">
        <f>'OPS2022'!Z22</f>
        <v>Strong</v>
      </c>
      <c r="I35" s="114" t="str">
        <f>'OPS2022'!AF22</f>
        <v>Pass</v>
      </c>
      <c r="J35" s="114" t="str">
        <f>'OPS2022'!AD22</f>
        <v>Low</v>
      </c>
      <c r="K35" s="263" t="str">
        <f>'OPS2022'!AE22</f>
        <v>Stable</v>
      </c>
      <c r="M35" s="386" t="str">
        <f t="shared" si="5"/>
        <v>Moderate</v>
      </c>
      <c r="N35" s="263" t="str">
        <f t="shared" si="6"/>
        <v>Strong-Moderate</v>
      </c>
      <c r="O35" s="263" t="str">
        <f t="shared" si="7"/>
        <v>Low</v>
      </c>
      <c r="P35" s="421" t="b">
        <f t="shared" si="8"/>
        <v>1</v>
      </c>
    </row>
    <row r="36" spans="1:16" ht="30" x14ac:dyDescent="0.25">
      <c r="A36" s="263" t="str">
        <f>'OPS2022'!J23</f>
        <v>IT-OPR-R21</v>
      </c>
      <c r="B36" s="457" t="str">
        <f>LEFT('OPS2022'!H23, SEARCH(CHAR(10), 'OPS2022'!H23)-1)</f>
        <v>Inadequate change management of business application reports</v>
      </c>
      <c r="C36" s="263" t="str">
        <f>'OPS2022'!T23</f>
        <v>IT-OPR-C21</v>
      </c>
      <c r="D36" s="263" t="str">
        <f>LEFT('OPS2022'!P23, SEARCH(CHAR(10), 'OPS2022'!P23)-1)</f>
        <v>Change Management of Business Application Reports</v>
      </c>
      <c r="E36" s="263" t="str">
        <f>'OPS2022'!N23</f>
        <v>Moderate</v>
      </c>
      <c r="F36" s="114" t="str">
        <f>'OPS2022'!X23</f>
        <v>Strong</v>
      </c>
      <c r="G36" s="114" t="str">
        <f>'OPS2022'!Y23</f>
        <v>Strong</v>
      </c>
      <c r="H36" s="114" t="str">
        <f>'OPS2022'!Z23</f>
        <v>Strong</v>
      </c>
      <c r="I36" s="114" t="str">
        <f>'OPS2022'!AF23</f>
        <v>Pass</v>
      </c>
      <c r="J36" s="114" t="str">
        <f>'OPS2022'!AD23</f>
        <v>Low</v>
      </c>
      <c r="K36" s="263" t="str">
        <f>'OPS2022'!AE23</f>
        <v>Stable</v>
      </c>
      <c r="M36" s="386" t="str">
        <f t="shared" si="5"/>
        <v>Moderate</v>
      </c>
      <c r="N36" s="263" t="str">
        <f t="shared" si="6"/>
        <v>Strong-Moderate</v>
      </c>
      <c r="O36" s="263" t="str">
        <f t="shared" si="7"/>
        <v>Low</v>
      </c>
      <c r="P36" s="421" t="b">
        <f t="shared" si="8"/>
        <v>1</v>
      </c>
    </row>
  </sheetData>
  <mergeCells count="3">
    <mergeCell ref="R14:Y14"/>
    <mergeCell ref="A14:K14"/>
    <mergeCell ref="M14:P14"/>
  </mergeCells>
  <conditionalFormatting sqref="I16:J16">
    <cfRule type="cellIs" dxfId="121" priority="129" operator="equal">
      <formula>"Pass"</formula>
    </cfRule>
    <cfRule type="cellIs" dxfId="120" priority="130" operator="equal">
      <formula>"Fail"</formula>
    </cfRule>
  </conditionalFormatting>
  <conditionalFormatting sqref="P16">
    <cfRule type="cellIs" dxfId="119" priority="118" operator="equal">
      <formula>FALSE</formula>
    </cfRule>
    <cfRule type="cellIs" dxfId="118" priority="119" operator="equal">
      <formula>TRUE</formula>
    </cfRule>
  </conditionalFormatting>
  <conditionalFormatting sqref="F16:J16">
    <cfRule type="cellIs" dxfId="117" priority="114" operator="equal">
      <formula>"Weak"</formula>
    </cfRule>
  </conditionalFormatting>
  <conditionalFormatting sqref="D16:E16">
    <cfRule type="cellIs" dxfId="116" priority="93" operator="equal">
      <formula>"Key"</formula>
    </cfRule>
  </conditionalFormatting>
  <conditionalFormatting sqref="K16">
    <cfRule type="cellIs" dxfId="115" priority="92" operator="equal">
      <formula>"Key"</formula>
    </cfRule>
  </conditionalFormatting>
  <conditionalFormatting sqref="D16:K16">
    <cfRule type="cellIs" dxfId="114" priority="90" operator="equal">
      <formula>"Non Key"</formula>
    </cfRule>
    <cfRule type="cellIs" dxfId="113" priority="91" operator="equal">
      <formula>"Non-Key"</formula>
    </cfRule>
  </conditionalFormatting>
  <conditionalFormatting sqref="I16">
    <cfRule type="cellIs" dxfId="112" priority="89" operator="equal">
      <formula>"N/A"</formula>
    </cfRule>
  </conditionalFormatting>
  <conditionalFormatting sqref="W16:X16">
    <cfRule type="cellIs" dxfId="111" priority="80" operator="equal">
      <formula>"Pass"</formula>
    </cfRule>
    <cfRule type="cellIs" dxfId="110" priority="81" operator="equal">
      <formula>"Fail"</formula>
    </cfRule>
  </conditionalFormatting>
  <conditionalFormatting sqref="T16:V16">
    <cfRule type="cellIs" dxfId="109" priority="76" operator="equal">
      <formula>"Weak"</formula>
    </cfRule>
  </conditionalFormatting>
  <conditionalFormatting sqref="T16:V16">
    <cfRule type="cellIs" dxfId="108" priority="75" operator="equal">
      <formula>"Weak"</formula>
    </cfRule>
  </conditionalFormatting>
  <conditionalFormatting sqref="T17:V29">
    <cfRule type="cellIs" dxfId="107" priority="47" operator="equal">
      <formula>"Weak"</formula>
    </cfRule>
  </conditionalFormatting>
  <conditionalFormatting sqref="T17:V29">
    <cfRule type="cellIs" dxfId="106" priority="46" operator="equal">
      <formula>"Weak"</formula>
    </cfRule>
  </conditionalFormatting>
  <conditionalFormatting sqref="R16">
    <cfRule type="cellIs" dxfId="105" priority="64" operator="equal">
      <formula>"Key"</formula>
    </cfRule>
  </conditionalFormatting>
  <conditionalFormatting sqref="R16 T16:X16">
    <cfRule type="cellIs" dxfId="104" priority="62" operator="equal">
      <formula>"Non Key"</formula>
    </cfRule>
    <cfRule type="cellIs" dxfId="103" priority="63" operator="equal">
      <formula>"Non-Key"</formula>
    </cfRule>
  </conditionalFormatting>
  <conditionalFormatting sqref="S16">
    <cfRule type="cellIs" dxfId="102" priority="61" operator="equal">
      <formula>"Weak"</formula>
    </cfRule>
  </conditionalFormatting>
  <conditionalFormatting sqref="S16">
    <cfRule type="cellIs" dxfId="101" priority="60" operator="equal">
      <formula>"Weak"</formula>
    </cfRule>
  </conditionalFormatting>
  <conditionalFormatting sqref="S16">
    <cfRule type="cellIs" dxfId="100" priority="58" operator="equal">
      <formula>"Non Key"</formula>
    </cfRule>
    <cfRule type="cellIs" dxfId="99" priority="59" operator="equal">
      <formula>"Non-Key"</formula>
    </cfRule>
  </conditionalFormatting>
  <conditionalFormatting sqref="W16:X16">
    <cfRule type="cellIs" dxfId="98" priority="57" operator="equal">
      <formula>"Weak"</formula>
    </cfRule>
  </conditionalFormatting>
  <conditionalFormatting sqref="W16:X16">
    <cfRule type="cellIs" dxfId="97" priority="56" operator="equal">
      <formula>"Weak"</formula>
    </cfRule>
  </conditionalFormatting>
  <conditionalFormatting sqref="Y16">
    <cfRule type="cellIs" dxfId="96" priority="54" operator="equal">
      <formula>"Pass"</formula>
    </cfRule>
    <cfRule type="cellIs" dxfId="95" priority="55" operator="equal">
      <formula>"Fail"</formula>
    </cfRule>
  </conditionalFormatting>
  <conditionalFormatting sqref="Y16">
    <cfRule type="cellIs" dxfId="94" priority="53" operator="equal">
      <formula>"Weak"</formula>
    </cfRule>
  </conditionalFormatting>
  <conditionalFormatting sqref="Y16">
    <cfRule type="cellIs" dxfId="93" priority="51" operator="equal">
      <formula>"Non Key"</formula>
    </cfRule>
    <cfRule type="cellIs" dxfId="92" priority="52" operator="equal">
      <formula>"Non-Key"</formula>
    </cfRule>
  </conditionalFormatting>
  <conditionalFormatting sqref="Y16">
    <cfRule type="cellIs" dxfId="91" priority="50" operator="equal">
      <formula>"N/A"</formula>
    </cfRule>
  </conditionalFormatting>
  <conditionalFormatting sqref="W17:X29">
    <cfRule type="cellIs" dxfId="90" priority="48" operator="equal">
      <formula>"Pass"</formula>
    </cfRule>
    <cfRule type="cellIs" dxfId="89" priority="49" operator="equal">
      <formula>"Fail"</formula>
    </cfRule>
  </conditionalFormatting>
  <conditionalFormatting sqref="W17:X29">
    <cfRule type="cellIs" dxfId="88" priority="37" operator="equal">
      <formula>"Weak"</formula>
    </cfRule>
  </conditionalFormatting>
  <conditionalFormatting sqref="W17:X29">
    <cfRule type="cellIs" dxfId="87" priority="38" operator="equal">
      <formula>"Weak"</formula>
    </cfRule>
  </conditionalFormatting>
  <conditionalFormatting sqref="R17:R29">
    <cfRule type="cellIs" dxfId="86" priority="45" operator="equal">
      <formula>"Key"</formula>
    </cfRule>
  </conditionalFormatting>
  <conditionalFormatting sqref="R17:R29 T17:X29">
    <cfRule type="cellIs" dxfId="85" priority="43" operator="equal">
      <formula>"Non Key"</formula>
    </cfRule>
    <cfRule type="cellIs" dxfId="84" priority="44" operator="equal">
      <formula>"Non-Key"</formula>
    </cfRule>
  </conditionalFormatting>
  <conditionalFormatting sqref="S17:S29">
    <cfRule type="cellIs" dxfId="83" priority="42" operator="equal">
      <formula>"Weak"</formula>
    </cfRule>
  </conditionalFormatting>
  <conditionalFormatting sqref="S17:S29">
    <cfRule type="cellIs" dxfId="82" priority="41" operator="equal">
      <formula>"Weak"</formula>
    </cfRule>
  </conditionalFormatting>
  <conditionalFormatting sqref="S17:S29">
    <cfRule type="cellIs" dxfId="81" priority="39" operator="equal">
      <formula>"Non Key"</formula>
    </cfRule>
    <cfRule type="cellIs" dxfId="80" priority="40" operator="equal">
      <formula>"Non-Key"</formula>
    </cfRule>
  </conditionalFormatting>
  <conditionalFormatting sqref="Y17:Y29">
    <cfRule type="cellIs" dxfId="79" priority="35" operator="equal">
      <formula>"Pass"</formula>
    </cfRule>
    <cfRule type="cellIs" dxfId="78" priority="36" operator="equal">
      <formula>"Fail"</formula>
    </cfRule>
  </conditionalFormatting>
  <conditionalFormatting sqref="Y17:Y29">
    <cfRule type="cellIs" dxfId="77" priority="34" operator="equal">
      <formula>"Weak"</formula>
    </cfRule>
  </conditionalFormatting>
  <conditionalFormatting sqref="Y17:Y29">
    <cfRule type="cellIs" dxfId="76" priority="32" operator="equal">
      <formula>"Non Key"</formula>
    </cfRule>
    <cfRule type="cellIs" dxfId="75" priority="33" operator="equal">
      <formula>"Non-Key"</formula>
    </cfRule>
  </conditionalFormatting>
  <conditionalFormatting sqref="Y17:Y29">
    <cfRule type="cellIs" dxfId="74" priority="31" operator="equal">
      <formula>"N/A"</formula>
    </cfRule>
  </conditionalFormatting>
  <conditionalFormatting sqref="I17:J32">
    <cfRule type="cellIs" dxfId="73" priority="19" operator="equal">
      <formula>"Pass"</formula>
    </cfRule>
    <cfRule type="cellIs" dxfId="72" priority="20" operator="equal">
      <formula>"Fail"</formula>
    </cfRule>
  </conditionalFormatting>
  <conditionalFormatting sqref="P17:P32">
    <cfRule type="cellIs" dxfId="71" priority="17" operator="equal">
      <formula>FALSE</formula>
    </cfRule>
    <cfRule type="cellIs" dxfId="70" priority="18" operator="equal">
      <formula>TRUE</formula>
    </cfRule>
  </conditionalFormatting>
  <conditionalFormatting sqref="F17:J32">
    <cfRule type="cellIs" dxfId="69" priority="16" operator="equal">
      <formula>"Weak"</formula>
    </cfRule>
  </conditionalFormatting>
  <conditionalFormatting sqref="D17:E32">
    <cfRule type="cellIs" dxfId="68" priority="15" operator="equal">
      <formula>"Key"</formula>
    </cfRule>
  </conditionalFormatting>
  <conditionalFormatting sqref="K17:K32">
    <cfRule type="cellIs" dxfId="67" priority="14" operator="equal">
      <formula>"Key"</formula>
    </cfRule>
  </conditionalFormatting>
  <conditionalFormatting sqref="D17:K32">
    <cfRule type="cellIs" dxfId="66" priority="12" operator="equal">
      <formula>"Non Key"</formula>
    </cfRule>
    <cfRule type="cellIs" dxfId="65" priority="13" operator="equal">
      <formula>"Non-Key"</formula>
    </cfRule>
  </conditionalFormatting>
  <conditionalFormatting sqref="I17:I32">
    <cfRule type="cellIs" dxfId="64" priority="11" operator="equal">
      <formula>"N/A"</formula>
    </cfRule>
  </conditionalFormatting>
  <conditionalFormatting sqref="I33:J36">
    <cfRule type="cellIs" dxfId="63" priority="9" operator="equal">
      <formula>"Pass"</formula>
    </cfRule>
    <cfRule type="cellIs" dxfId="62" priority="10" operator="equal">
      <formula>"Fail"</formula>
    </cfRule>
  </conditionalFormatting>
  <conditionalFormatting sqref="P33:P36">
    <cfRule type="cellIs" dxfId="61" priority="7" operator="equal">
      <formula>FALSE</formula>
    </cfRule>
    <cfRule type="cellIs" dxfId="60" priority="8" operator="equal">
      <formula>TRUE</formula>
    </cfRule>
  </conditionalFormatting>
  <conditionalFormatting sqref="F33:J36">
    <cfRule type="cellIs" dxfId="59" priority="6" operator="equal">
      <formula>"Weak"</formula>
    </cfRule>
  </conditionalFormatting>
  <conditionalFormatting sqref="D33:E36">
    <cfRule type="cellIs" dxfId="58" priority="5" operator="equal">
      <formula>"Key"</formula>
    </cfRule>
  </conditionalFormatting>
  <conditionalFormatting sqref="K33:K36">
    <cfRule type="cellIs" dxfId="57" priority="4" operator="equal">
      <formula>"Key"</formula>
    </cfRule>
  </conditionalFormatting>
  <conditionalFormatting sqref="D33:K36">
    <cfRule type="cellIs" dxfId="56" priority="2" operator="equal">
      <formula>"Non Key"</formula>
    </cfRule>
    <cfRule type="cellIs" dxfId="55" priority="3" operator="equal">
      <formula>"Non-Key"</formula>
    </cfRule>
  </conditionalFormatting>
  <conditionalFormatting sqref="I33:I36">
    <cfRule type="cellIs" dxfId="54" priority="1" operator="equal">
      <formula>"N/A"</formula>
    </cfRule>
  </conditionalFormatting>
  <pageMargins left="0.25" right="0.25" top="0.75" bottom="0.75" header="0.3" footer="0.3"/>
  <pageSetup scale="67" fitToHeight="0" orientation="landscape"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topLeftCell="E1" zoomScale="80" zoomScaleNormal="80" workbookViewId="0">
      <pane ySplit="1" topLeftCell="A2" activePane="bottomLeft" state="frozen"/>
      <selection activeCell="D1" sqref="D1"/>
      <selection pane="bottomLeft" activeCell="E13" sqref="E13"/>
    </sheetView>
  </sheetViews>
  <sheetFormatPr defaultRowHeight="15" x14ac:dyDescent="0.25"/>
  <cols>
    <col min="1" max="1" width="13.85546875" customWidth="1"/>
    <col min="2" max="2" width="10.85546875" style="205" bestFit="1" customWidth="1"/>
    <col min="3" max="3" width="25.42578125" customWidth="1"/>
    <col min="4" max="4" width="40.140625" customWidth="1"/>
    <col min="5" max="5" width="116.85546875" customWidth="1"/>
    <col min="6" max="6" width="12.85546875" customWidth="1"/>
    <col min="7" max="7" width="13.42578125" customWidth="1"/>
  </cols>
  <sheetData>
    <row r="1" spans="1:7" ht="30" customHeight="1" thickBot="1" x14ac:dyDescent="0.3">
      <c r="A1" s="157" t="s">
        <v>464</v>
      </c>
      <c r="B1" s="157" t="s">
        <v>7</v>
      </c>
      <c r="C1" s="158" t="s">
        <v>492</v>
      </c>
      <c r="D1" s="158" t="s">
        <v>208</v>
      </c>
      <c r="E1" s="206" t="s">
        <v>493</v>
      </c>
      <c r="F1" s="206" t="s">
        <v>497</v>
      </c>
      <c r="G1" s="206" t="s">
        <v>5</v>
      </c>
    </row>
    <row r="2" spans="1:7" ht="122.25" customHeight="1" x14ac:dyDescent="0.25">
      <c r="A2" s="505" t="s">
        <v>465</v>
      </c>
      <c r="B2" s="503" t="s">
        <v>436</v>
      </c>
      <c r="C2" s="508" t="s">
        <v>474</v>
      </c>
      <c r="D2" s="508" t="s">
        <v>494</v>
      </c>
      <c r="E2" s="154" t="s">
        <v>495</v>
      </c>
      <c r="F2" s="261" t="s">
        <v>681</v>
      </c>
      <c r="G2" s="207"/>
    </row>
    <row r="3" spans="1:7" ht="101.25" customHeight="1" x14ac:dyDescent="0.25">
      <c r="A3" s="506"/>
      <c r="B3" s="504"/>
      <c r="C3" s="509"/>
      <c r="D3" s="509"/>
      <c r="E3" s="149" t="s">
        <v>496</v>
      </c>
      <c r="F3" s="263" t="s">
        <v>681</v>
      </c>
      <c r="G3" s="208"/>
    </row>
    <row r="4" spans="1:7" ht="118.5" customHeight="1" x14ac:dyDescent="0.25">
      <c r="A4" s="506"/>
      <c r="B4" s="504"/>
      <c r="C4" s="509"/>
      <c r="D4" s="509"/>
      <c r="E4" s="204" t="s">
        <v>541</v>
      </c>
      <c r="F4" s="263" t="s">
        <v>681</v>
      </c>
      <c r="G4" s="208"/>
    </row>
    <row r="5" spans="1:7" ht="50.25" customHeight="1" x14ac:dyDescent="0.25">
      <c r="A5" s="506"/>
      <c r="B5" s="504" t="s">
        <v>437</v>
      </c>
      <c r="C5" s="509" t="s">
        <v>450</v>
      </c>
      <c r="D5" s="509" t="s">
        <v>498</v>
      </c>
      <c r="E5" s="204" t="s">
        <v>499</v>
      </c>
      <c r="F5" s="114" t="s">
        <v>681</v>
      </c>
      <c r="G5" s="208"/>
    </row>
    <row r="6" spans="1:7" ht="46.5" customHeight="1" x14ac:dyDescent="0.25">
      <c r="A6" s="506"/>
      <c r="B6" s="504"/>
      <c r="C6" s="509"/>
      <c r="D6" s="509"/>
      <c r="E6" s="204" t="s">
        <v>500</v>
      </c>
      <c r="F6" s="114" t="s">
        <v>681</v>
      </c>
      <c r="G6" s="208"/>
    </row>
    <row r="7" spans="1:7" ht="85.5" customHeight="1" x14ac:dyDescent="0.25">
      <c r="A7" s="506"/>
      <c r="B7" s="504" t="s">
        <v>438</v>
      </c>
      <c r="C7" s="509" t="s">
        <v>451</v>
      </c>
      <c r="D7" s="509" t="s">
        <v>501</v>
      </c>
      <c r="E7" s="204" t="s">
        <v>546</v>
      </c>
      <c r="F7" s="114" t="s">
        <v>681</v>
      </c>
      <c r="G7" s="208"/>
    </row>
    <row r="8" spans="1:7" ht="91.5" customHeight="1" thickBot="1" x14ac:dyDescent="0.3">
      <c r="A8" s="507"/>
      <c r="B8" s="511"/>
      <c r="C8" s="510"/>
      <c r="D8" s="510"/>
      <c r="E8" s="209" t="s">
        <v>542</v>
      </c>
      <c r="F8" s="120" t="s">
        <v>681</v>
      </c>
      <c r="G8" s="210"/>
    </row>
    <row r="9" spans="1:7" ht="72" customHeight="1" x14ac:dyDescent="0.25">
      <c r="A9" s="251" t="s">
        <v>452</v>
      </c>
      <c r="B9" s="254" t="s">
        <v>439</v>
      </c>
      <c r="C9" s="256" t="s">
        <v>463</v>
      </c>
      <c r="D9" s="212" t="s">
        <v>504</v>
      </c>
      <c r="E9" s="256" t="s">
        <v>505</v>
      </c>
      <c r="F9" s="261" t="s">
        <v>506</v>
      </c>
      <c r="G9" s="207"/>
    </row>
    <row r="10" spans="1:7" ht="66" customHeight="1" x14ac:dyDescent="0.25">
      <c r="A10" s="253"/>
      <c r="B10" s="255" t="s">
        <v>440</v>
      </c>
      <c r="C10" s="257" t="s">
        <v>453</v>
      </c>
      <c r="D10" s="257" t="s">
        <v>507</v>
      </c>
      <c r="E10" s="257" t="s">
        <v>508</v>
      </c>
      <c r="F10" s="263" t="s">
        <v>506</v>
      </c>
      <c r="G10" s="208"/>
    </row>
    <row r="11" spans="1:7" ht="57.75" customHeight="1" x14ac:dyDescent="0.25">
      <c r="A11" s="253"/>
      <c r="B11" s="255"/>
      <c r="C11" s="257"/>
      <c r="D11" s="257"/>
      <c r="E11" s="257" t="s">
        <v>509</v>
      </c>
      <c r="F11" s="263"/>
      <c r="G11" s="208"/>
    </row>
    <row r="12" spans="1:7" ht="59.25" customHeight="1" thickBot="1" x14ac:dyDescent="0.3">
      <c r="A12" s="252"/>
      <c r="B12" s="259" t="s">
        <v>441</v>
      </c>
      <c r="C12" s="260" t="s">
        <v>455</v>
      </c>
      <c r="D12" s="260" t="s">
        <v>512</v>
      </c>
      <c r="E12" s="260" t="s">
        <v>513</v>
      </c>
      <c r="F12" s="262" t="s">
        <v>683</v>
      </c>
      <c r="G12" s="210"/>
    </row>
    <row r="13" spans="1:7" ht="128.25" customHeight="1" x14ac:dyDescent="0.25">
      <c r="A13" s="251" t="s">
        <v>466</v>
      </c>
      <c r="B13" s="254" t="s">
        <v>442</v>
      </c>
      <c r="C13" s="256" t="s">
        <v>475</v>
      </c>
      <c r="D13" s="256" t="s">
        <v>516</v>
      </c>
      <c r="E13" s="258" t="s">
        <v>517</v>
      </c>
      <c r="F13" s="261" t="s">
        <v>506</v>
      </c>
      <c r="G13" s="514"/>
    </row>
    <row r="14" spans="1:7" ht="126.75" customHeight="1" thickBot="1" x14ac:dyDescent="0.3">
      <c r="A14" s="252"/>
      <c r="B14" s="259"/>
      <c r="C14" s="260"/>
      <c r="D14" s="260"/>
      <c r="E14" s="214" t="s">
        <v>518</v>
      </c>
      <c r="F14" s="262"/>
      <c r="G14" s="515"/>
    </row>
    <row r="15" spans="1:7" ht="69.95" customHeight="1" x14ac:dyDescent="0.25">
      <c r="A15" s="516" t="s">
        <v>467</v>
      </c>
      <c r="B15" s="215" t="s">
        <v>443</v>
      </c>
      <c r="C15" s="217" t="s">
        <v>524</v>
      </c>
      <c r="D15" s="212" t="s">
        <v>523</v>
      </c>
      <c r="E15" s="213" t="s">
        <v>525</v>
      </c>
      <c r="F15" s="155" t="s">
        <v>526</v>
      </c>
      <c r="G15" s="207"/>
    </row>
    <row r="16" spans="1:7" ht="69" customHeight="1" thickBot="1" x14ac:dyDescent="0.3">
      <c r="A16" s="517"/>
      <c r="B16" s="216" t="s">
        <v>444</v>
      </c>
      <c r="C16" s="218" t="s">
        <v>527</v>
      </c>
      <c r="D16" s="218" t="s">
        <v>528</v>
      </c>
      <c r="E16" s="218" t="s">
        <v>547</v>
      </c>
      <c r="F16" s="219" t="s">
        <v>526</v>
      </c>
      <c r="G16" s="210"/>
    </row>
    <row r="17" spans="1:7" ht="149.25" customHeight="1" x14ac:dyDescent="0.25">
      <c r="A17" s="516" t="s">
        <v>468</v>
      </c>
      <c r="B17" s="220" t="s">
        <v>445</v>
      </c>
      <c r="C17" s="222" t="s">
        <v>458</v>
      </c>
      <c r="D17" s="222" t="s">
        <v>533</v>
      </c>
      <c r="E17" s="222" t="s">
        <v>534</v>
      </c>
      <c r="F17" s="155" t="s">
        <v>682</v>
      </c>
      <c r="G17" s="207"/>
    </row>
    <row r="18" spans="1:7" ht="171" customHeight="1" thickBot="1" x14ac:dyDescent="0.3">
      <c r="A18" s="517"/>
      <c r="B18" s="221" t="s">
        <v>446</v>
      </c>
      <c r="C18" s="223" t="s">
        <v>459</v>
      </c>
      <c r="D18" s="214" t="s">
        <v>535</v>
      </c>
      <c r="E18" s="211" t="s">
        <v>548</v>
      </c>
      <c r="F18" s="120" t="s">
        <v>682</v>
      </c>
      <c r="G18" s="210"/>
    </row>
    <row r="19" spans="1:7" ht="105" x14ac:dyDescent="0.25">
      <c r="A19" s="516" t="s">
        <v>469</v>
      </c>
      <c r="B19" s="503" t="s">
        <v>447</v>
      </c>
      <c r="C19" s="508" t="s">
        <v>460</v>
      </c>
      <c r="D19" s="512" t="s">
        <v>536</v>
      </c>
      <c r="E19" s="222" t="s">
        <v>539</v>
      </c>
      <c r="F19" s="155" t="s">
        <v>682</v>
      </c>
      <c r="G19" s="207"/>
    </row>
    <row r="20" spans="1:7" ht="91.5" customHeight="1" x14ac:dyDescent="0.25">
      <c r="A20" s="518"/>
      <c r="B20" s="504"/>
      <c r="C20" s="509"/>
      <c r="D20" s="513"/>
      <c r="E20" s="225" t="s">
        <v>543</v>
      </c>
      <c r="F20" s="114" t="s">
        <v>682</v>
      </c>
      <c r="G20" s="208"/>
    </row>
    <row r="21" spans="1:7" ht="114" customHeight="1" x14ac:dyDescent="0.25">
      <c r="A21" s="518"/>
      <c r="B21" s="504"/>
      <c r="C21" s="509"/>
      <c r="D21" s="513"/>
      <c r="E21" s="204" t="s">
        <v>540</v>
      </c>
      <c r="F21" s="114" t="s">
        <v>682</v>
      </c>
      <c r="G21" s="208"/>
    </row>
    <row r="22" spans="1:7" ht="162.75" customHeight="1" x14ac:dyDescent="0.25">
      <c r="A22" s="518"/>
      <c r="B22" s="224" t="s">
        <v>448</v>
      </c>
      <c r="C22" s="204" t="s">
        <v>461</v>
      </c>
      <c r="D22" s="229" t="s">
        <v>537</v>
      </c>
      <c r="E22" s="204" t="s">
        <v>544</v>
      </c>
      <c r="F22" s="114" t="s">
        <v>682</v>
      </c>
      <c r="G22" s="208"/>
    </row>
    <row r="23" spans="1:7" ht="75.75" customHeight="1" thickBot="1" x14ac:dyDescent="0.3">
      <c r="A23" s="517"/>
      <c r="B23" s="221" t="s">
        <v>449</v>
      </c>
      <c r="C23" s="211" t="s">
        <v>462</v>
      </c>
      <c r="D23" s="214" t="s">
        <v>538</v>
      </c>
      <c r="E23" s="211" t="s">
        <v>545</v>
      </c>
      <c r="F23" s="120" t="s">
        <v>682</v>
      </c>
      <c r="G23" s="210"/>
    </row>
  </sheetData>
  <autoFilter ref="A1:G23"/>
  <mergeCells count="17">
    <mergeCell ref="G13:G14"/>
    <mergeCell ref="A15:A16"/>
    <mergeCell ref="A17:A18"/>
    <mergeCell ref="A19:A23"/>
    <mergeCell ref="B2:B4"/>
    <mergeCell ref="A2:A8"/>
    <mergeCell ref="B19:B21"/>
    <mergeCell ref="C2:C4"/>
    <mergeCell ref="D2:D4"/>
    <mergeCell ref="B5:B6"/>
    <mergeCell ref="C5:C6"/>
    <mergeCell ref="D5:D6"/>
    <mergeCell ref="D7:D8"/>
    <mergeCell ref="C7:C8"/>
    <mergeCell ref="B7:B8"/>
    <mergeCell ref="C19:C21"/>
    <mergeCell ref="D19:D21"/>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
  <sheetViews>
    <sheetView workbookViewId="0">
      <selection activeCell="E11" sqref="E11"/>
    </sheetView>
  </sheetViews>
  <sheetFormatPr defaultRowHeight="15" x14ac:dyDescent="0.25"/>
  <cols>
    <col min="1" max="1" width="14.42578125" customWidth="1"/>
    <col min="2" max="2" width="17.5703125" customWidth="1"/>
    <col min="3" max="5" width="12.7109375" customWidth="1"/>
    <col min="6" max="6" width="13.7109375" customWidth="1"/>
    <col min="9" max="9" width="14.140625" customWidth="1"/>
    <col min="10" max="10" width="33" customWidth="1"/>
    <col min="11" max="11" width="11.140625" customWidth="1"/>
    <col min="12" max="12" width="12.7109375" customWidth="1"/>
    <col min="13" max="13" width="10.42578125" customWidth="1"/>
    <col min="14" max="14" width="10.140625" customWidth="1"/>
  </cols>
  <sheetData>
    <row r="1" spans="1:14" x14ac:dyDescent="0.25">
      <c r="I1" s="519">
        <v>2020</v>
      </c>
      <c r="J1" s="519"/>
      <c r="K1" s="519"/>
      <c r="L1" s="519"/>
      <c r="M1" s="519"/>
      <c r="N1" s="519"/>
    </row>
    <row r="2" spans="1:14" ht="45" x14ac:dyDescent="0.25">
      <c r="A2" s="316" t="s">
        <v>6</v>
      </c>
      <c r="B2" s="316" t="s">
        <v>7</v>
      </c>
      <c r="C2" s="316" t="s">
        <v>2</v>
      </c>
      <c r="D2" s="316" t="s">
        <v>21</v>
      </c>
      <c r="E2" s="316" t="s">
        <v>413</v>
      </c>
      <c r="F2" s="316" t="s">
        <v>739</v>
      </c>
      <c r="I2" s="316" t="s">
        <v>6</v>
      </c>
      <c r="J2" s="316" t="s">
        <v>7</v>
      </c>
      <c r="K2" s="316" t="s">
        <v>2</v>
      </c>
      <c r="L2" s="316" t="s">
        <v>21</v>
      </c>
      <c r="M2" s="316" t="s">
        <v>413</v>
      </c>
      <c r="N2" s="316" t="s">
        <v>739</v>
      </c>
    </row>
    <row r="3" spans="1:14" x14ac:dyDescent="0.25">
      <c r="A3" s="324" t="str">
        <f>'OPS2021'!H3</f>
        <v>IT-OPR-R01</v>
      </c>
      <c r="B3" s="325" t="str">
        <f>'OPS2021'!Q3</f>
        <v>IT-OPR-C1</v>
      </c>
      <c r="C3" s="325" t="str">
        <f>'OPS2021'!L3</f>
        <v>High</v>
      </c>
      <c r="D3" s="325" t="str">
        <f>'OPS2021'!V3</f>
        <v>Strong</v>
      </c>
      <c r="E3" s="325" t="str">
        <f>'OPS2021'!Z3</f>
        <v>Low</v>
      </c>
      <c r="F3" s="326" t="s">
        <v>211</v>
      </c>
      <c r="I3" s="342" t="str">
        <f>'2020 Operations'!F3</f>
        <v>IT OPR R-1</v>
      </c>
      <c r="J3" s="343" t="str">
        <f>'2020 Operations'!M3</f>
        <v>IT OPR C-1</v>
      </c>
      <c r="K3" s="343" t="str">
        <f>'2020 Operations'!J3</f>
        <v>High</v>
      </c>
      <c r="L3" s="343" t="str">
        <f>'2020 Operations'!R3</f>
        <v>Strong</v>
      </c>
      <c r="M3" s="343" t="str">
        <f>'2020 Operations'!V3</f>
        <v>Moderate</v>
      </c>
      <c r="N3" s="344" t="str">
        <f>M4</f>
        <v>Moderate</v>
      </c>
    </row>
    <row r="4" spans="1:14" x14ac:dyDescent="0.25">
      <c r="A4" s="327"/>
      <c r="B4" s="290" t="str">
        <f>'OPS2021'!Q4</f>
        <v>IT-OPR-C2</v>
      </c>
      <c r="C4" s="290"/>
      <c r="D4" s="290" t="str">
        <f>'OPS2021'!V4</f>
        <v>Strong</v>
      </c>
      <c r="E4" s="290" t="str">
        <f>'OPS2021'!Z4</f>
        <v>Low</v>
      </c>
      <c r="F4" s="328"/>
      <c r="I4" s="345"/>
      <c r="J4" s="346" t="str">
        <f>'2020 Operations'!M4</f>
        <v>IT OPR C-2</v>
      </c>
      <c r="K4" s="346"/>
      <c r="L4" s="346" t="str">
        <f>'2020 Operations'!R4</f>
        <v>Strong</v>
      </c>
      <c r="M4" s="346" t="str">
        <f>'2020 Operations'!V4</f>
        <v>Moderate</v>
      </c>
      <c r="N4" s="347"/>
    </row>
    <row r="5" spans="1:14" x14ac:dyDescent="0.25">
      <c r="A5" s="329"/>
      <c r="B5" s="330" t="str">
        <f>'OPS2021'!Q5</f>
        <v>IT-OPR-C3</v>
      </c>
      <c r="C5" s="330"/>
      <c r="D5" s="330" t="str">
        <f>'OPS2021'!V5</f>
        <v>Adequate</v>
      </c>
      <c r="E5" s="330" t="str">
        <f>'OPS2021'!Z5</f>
        <v>Moderate</v>
      </c>
      <c r="F5" s="331"/>
      <c r="I5" s="348"/>
      <c r="J5" s="349" t="str">
        <f>'2020 Operations'!M5</f>
        <v>IT OPR C-3</v>
      </c>
      <c r="K5" s="349"/>
      <c r="L5" s="349" t="str">
        <f>'2020 Operations'!R5</f>
        <v>Strong</v>
      </c>
      <c r="M5" s="349" t="str">
        <f>'2020 Operations'!V5</f>
        <v>Moderate</v>
      </c>
      <c r="N5" s="350"/>
    </row>
    <row r="6" spans="1:14" x14ac:dyDescent="0.25">
      <c r="A6" s="324" t="str">
        <f>'OPS2021'!H6</f>
        <v>IT-OPR-R02</v>
      </c>
      <c r="B6" s="325" t="str">
        <f>'OPS2021'!Q6</f>
        <v>IT-OPR-C4</v>
      </c>
      <c r="C6" s="325" t="str">
        <f>'OPS2021'!L6</f>
        <v>High</v>
      </c>
      <c r="D6" s="325" t="str">
        <f>'OPS2021'!V6</f>
        <v>Adequate</v>
      </c>
      <c r="E6" s="325" t="str">
        <f>'OPS2021'!Z6</f>
        <v>Moderate</v>
      </c>
      <c r="F6" s="326" t="str">
        <f>E6</f>
        <v>Moderate</v>
      </c>
      <c r="I6" s="342" t="str">
        <f>'2020 Operations'!F6</f>
        <v>IT OPR R-2</v>
      </c>
      <c r="J6" s="343" t="str">
        <f>'2020 Operations'!M6</f>
        <v>IT OPR C-4</v>
      </c>
      <c r="K6" s="343" t="str">
        <f>'2020 Operations'!J6</f>
        <v>High</v>
      </c>
      <c r="L6" s="343" t="str">
        <f>'2020 Operations'!R6</f>
        <v>Adequate</v>
      </c>
      <c r="M6" s="343" t="str">
        <f>'2020 Operations'!V6</f>
        <v>Moderate</v>
      </c>
      <c r="N6" s="344" t="str">
        <f>M6</f>
        <v>Moderate</v>
      </c>
    </row>
    <row r="7" spans="1:14" x14ac:dyDescent="0.25">
      <c r="A7" s="329"/>
      <c r="B7" s="330" t="str">
        <f>'OPS2021'!Q7</f>
        <v>IT-OPR-C5</v>
      </c>
      <c r="C7" s="330"/>
      <c r="D7" s="330" t="str">
        <f>'OPS2021'!V7</f>
        <v>Strong</v>
      </c>
      <c r="E7" s="330" t="str">
        <f>'OPS2021'!Z7</f>
        <v>Low</v>
      </c>
      <c r="F7" s="331"/>
      <c r="I7" s="348"/>
      <c r="J7" s="349" t="str">
        <f>'2020 Operations'!M7</f>
        <v>IT OPR C-5</v>
      </c>
      <c r="K7" s="349"/>
      <c r="L7" s="349" t="str">
        <f>'2020 Operations'!R7</f>
        <v>Strong</v>
      </c>
      <c r="M7" s="349" t="str">
        <f>'2020 Operations'!V7</f>
        <v>Moderate</v>
      </c>
      <c r="N7" s="350"/>
    </row>
    <row r="8" spans="1:14" x14ac:dyDescent="0.25">
      <c r="A8" s="270" t="str">
        <f>'OPS2021'!H8</f>
        <v>IT-OPR-R03</v>
      </c>
      <c r="B8" s="332" t="str">
        <f>'OPS2021'!Q8</f>
        <v>IT-OPR-C6</v>
      </c>
      <c r="C8" s="332" t="str">
        <f>'OPS2021'!L8</f>
        <v>Moderate</v>
      </c>
      <c r="D8" s="332" t="str">
        <f>'OPS2021'!V8</f>
        <v>Strong</v>
      </c>
      <c r="E8" s="332" t="str">
        <f>'OPS2021'!Z8</f>
        <v>Low</v>
      </c>
      <c r="F8" s="333" t="str">
        <f t="shared" ref="F8:F14" si="0">E8</f>
        <v>Low</v>
      </c>
      <c r="I8" s="351" t="str">
        <f>'2020 Operations'!F8</f>
        <v>IT OPR R-3</v>
      </c>
      <c r="J8" s="352" t="str">
        <f>'2020 Operations'!M8</f>
        <v>IT OPR C-6</v>
      </c>
      <c r="K8" s="352" t="str">
        <f>'2020 Operations'!J8</f>
        <v>Moderate</v>
      </c>
      <c r="L8" s="352" t="str">
        <f>'2020 Operations'!R8</f>
        <v>Strong</v>
      </c>
      <c r="M8" s="352" t="str">
        <f>'2020 Operations'!V8</f>
        <v>Low</v>
      </c>
      <c r="N8" s="353" t="str">
        <f>M8</f>
        <v>Low</v>
      </c>
    </row>
    <row r="9" spans="1:14" x14ac:dyDescent="0.25">
      <c r="A9" s="270" t="str">
        <f>'OPS2021'!H9</f>
        <v>IT-OPR-R04</v>
      </c>
      <c r="B9" s="332" t="str">
        <f>'OPS2021'!Q9</f>
        <v>IT-OPR-C7</v>
      </c>
      <c r="C9" s="332" t="str">
        <f>'OPS2021'!L9</f>
        <v>High</v>
      </c>
      <c r="D9" s="332" t="str">
        <f>'OPS2021'!V9</f>
        <v>Strong</v>
      </c>
      <c r="E9" s="332" t="str">
        <f>'OPS2021'!Z9</f>
        <v>Low</v>
      </c>
      <c r="F9" s="333" t="str">
        <f t="shared" si="0"/>
        <v>Low</v>
      </c>
      <c r="I9" s="351" t="str">
        <f>'2020 Operations'!F9</f>
        <v>IT OPR R-4</v>
      </c>
      <c r="J9" s="352" t="str">
        <f>'2020 Operations'!M9</f>
        <v>IT OPR C-7</v>
      </c>
      <c r="K9" s="352" t="str">
        <f>'2020 Operations'!J9</f>
        <v>Moderate</v>
      </c>
      <c r="L9" s="352" t="str">
        <f>'2020 Operations'!R9</f>
        <v>Strong</v>
      </c>
      <c r="M9" s="352" t="str">
        <f>'2020 Operations'!V9</f>
        <v>Low</v>
      </c>
      <c r="N9" s="353" t="str">
        <f>M9</f>
        <v>Low</v>
      </c>
    </row>
    <row r="10" spans="1:14" x14ac:dyDescent="0.25">
      <c r="A10" s="324" t="str">
        <f>'OPS2021'!H10</f>
        <v>IT-OPR-R05</v>
      </c>
      <c r="B10" s="325" t="str">
        <f>'OPS2021'!Q10</f>
        <v>IT-OPR-C8</v>
      </c>
      <c r="C10" s="325" t="str">
        <f>'OPS2021'!L10</f>
        <v>Moderate</v>
      </c>
      <c r="D10" s="325" t="str">
        <f>'OPS2021'!V10</f>
        <v>Strong</v>
      </c>
      <c r="E10" s="325" t="str">
        <f>'OPS2021'!Z10</f>
        <v>Low</v>
      </c>
      <c r="F10" s="326" t="str">
        <f t="shared" si="0"/>
        <v>Low</v>
      </c>
      <c r="I10" s="354" t="str">
        <f>'2020 Infrastructure'!F6</f>
        <v>IT IFR R2</v>
      </c>
      <c r="J10" s="355" t="str">
        <f>'2020 Infrastructure'!M6</f>
        <v>IT IFR-C4</v>
      </c>
      <c r="K10" s="355" t="str">
        <f>'2020 Infrastructure'!J6</f>
        <v>Moderate</v>
      </c>
      <c r="L10" s="355" t="str">
        <f>'2020 Infrastructure'!R6</f>
        <v>Strong</v>
      </c>
      <c r="M10" s="355" t="str">
        <f>'2020 Infrastructure'!V6</f>
        <v>Low</v>
      </c>
      <c r="N10" s="356" t="str">
        <f>M10</f>
        <v>Low</v>
      </c>
    </row>
    <row r="11" spans="1:14" x14ac:dyDescent="0.25">
      <c r="A11" s="329"/>
      <c r="B11" s="330" t="str">
        <f>'OPS2021'!Q11</f>
        <v>IT-OPR-C9</v>
      </c>
      <c r="C11" s="330"/>
      <c r="D11" s="330" t="str">
        <f>'OPS2021'!V11</f>
        <v>Strong</v>
      </c>
      <c r="E11" s="330" t="str">
        <f>'OPS2021'!Z11</f>
        <v>Low</v>
      </c>
      <c r="F11" s="331"/>
      <c r="I11" s="357"/>
      <c r="J11" s="358" t="str">
        <f>'2020 Infrastructure'!M7</f>
        <v>IT IFR-C5</v>
      </c>
      <c r="K11" s="358"/>
      <c r="L11" s="358" t="str">
        <f>'2020 Infrastructure'!R7</f>
        <v>Strong</v>
      </c>
      <c r="M11" s="358" t="str">
        <f>'2020 Infrastructure'!V7</f>
        <v>Low</v>
      </c>
      <c r="N11" s="359"/>
    </row>
    <row r="12" spans="1:14" x14ac:dyDescent="0.25">
      <c r="A12" s="270" t="str">
        <f>'OPS2021'!H12</f>
        <v>IT-OPR-R06</v>
      </c>
      <c r="B12" s="332" t="str">
        <f>'OPS2021'!Q12</f>
        <v>IT-OPR-C10</v>
      </c>
      <c r="C12" s="332" t="str">
        <f>'OPS2021'!L12</f>
        <v>Moderate</v>
      </c>
      <c r="D12" s="332" t="str">
        <f>'OPS2021'!V12</f>
        <v>Strong</v>
      </c>
      <c r="E12" s="332" t="str">
        <f>'OPS2021'!Z12</f>
        <v>Low</v>
      </c>
      <c r="F12" s="333" t="str">
        <f t="shared" si="0"/>
        <v>Low</v>
      </c>
      <c r="I12" s="360" t="str">
        <f>'2020 Infrastructure'!F8</f>
        <v>IT IFR R3</v>
      </c>
      <c r="J12" s="361" t="str">
        <f>'2020 Infrastructure'!M8</f>
        <v>IT IFR-C6</v>
      </c>
      <c r="K12" s="361" t="str">
        <f>'2020 Infrastructure'!J8</f>
        <v>Moderate</v>
      </c>
      <c r="L12" s="361" t="str">
        <f>'2020 Infrastructure'!R8</f>
        <v>Strong</v>
      </c>
      <c r="M12" s="361" t="str">
        <f>'2020 Infrastructure'!V8</f>
        <v>Low</v>
      </c>
      <c r="N12" s="362" t="str">
        <f t="shared" ref="N12:N14" si="1">M12</f>
        <v>Low</v>
      </c>
    </row>
    <row r="13" spans="1:14" x14ac:dyDescent="0.25">
      <c r="A13" s="270" t="str">
        <f>'OPS2021'!H13</f>
        <v>IT-IFR-R12</v>
      </c>
      <c r="B13" s="332" t="str">
        <f>'OPS2021'!Q13</f>
        <v>IT-OPR-C11</v>
      </c>
      <c r="C13" s="332" t="str">
        <f>'OPS2021'!L13</f>
        <v>Moderate</v>
      </c>
      <c r="D13" s="332" t="str">
        <f>'OPS2021'!V13</f>
        <v>Adequate</v>
      </c>
      <c r="E13" s="332" t="str">
        <f>'OPS2021'!Z13</f>
        <v>Low</v>
      </c>
      <c r="F13" s="333" t="str">
        <f t="shared" si="0"/>
        <v>Low</v>
      </c>
      <c r="I13" s="360" t="str">
        <f>'2020 Infrastructure'!F22</f>
        <v>IT IFR R12</v>
      </c>
      <c r="J13" s="361" t="str">
        <f>'2020 Infrastructure'!M22</f>
        <v>IT IFR-C20</v>
      </c>
      <c r="K13" s="361" t="str">
        <f>'2020 Infrastructure'!J22</f>
        <v>Moderate</v>
      </c>
      <c r="L13" s="361" t="str">
        <f>'2020 Infrastructure'!R22</f>
        <v>Adequate</v>
      </c>
      <c r="M13" s="361" t="str">
        <f>'2020 Infrastructure'!V22</f>
        <v>Low</v>
      </c>
      <c r="N13" s="362" t="str">
        <f t="shared" si="1"/>
        <v>Low</v>
      </c>
    </row>
    <row r="14" spans="1:14" x14ac:dyDescent="0.25">
      <c r="A14" s="324" t="str">
        <f>'OPS2021'!H14</f>
        <v>IT-IFR-R4</v>
      </c>
      <c r="B14" s="325" t="str">
        <f>'OPS2021'!Q14</f>
        <v>IT-OPR-C12</v>
      </c>
      <c r="C14" s="325" t="str">
        <f>'OPS2021'!L14</f>
        <v>High</v>
      </c>
      <c r="D14" s="325" t="str">
        <f>'OPS2021'!V14</f>
        <v>Strong</v>
      </c>
      <c r="E14" s="325" t="str">
        <f>'OPS2021'!Z14</f>
        <v>Low</v>
      </c>
      <c r="F14" s="326" t="str">
        <f t="shared" si="0"/>
        <v>Low</v>
      </c>
      <c r="I14" s="354" t="str">
        <f>'2020 Infrastructure'!F9</f>
        <v>IT IFR R4</v>
      </c>
      <c r="J14" s="355" t="str">
        <f>'2020 Infrastructure'!M9</f>
        <v>IT IFR-C7</v>
      </c>
      <c r="K14" s="355" t="str">
        <f>'2020 Infrastructure'!J9</f>
        <v>High</v>
      </c>
      <c r="L14" s="355" t="str">
        <f>'2020 Infrastructure'!R9</f>
        <v>Strong</v>
      </c>
      <c r="M14" s="355" t="str">
        <f>'2020 Infrastructure'!V9</f>
        <v>Moderate</v>
      </c>
      <c r="N14" s="356" t="str">
        <f t="shared" si="1"/>
        <v>Moderate</v>
      </c>
    </row>
    <row r="15" spans="1:14" x14ac:dyDescent="0.25">
      <c r="A15" s="327"/>
      <c r="B15" s="290" t="str">
        <f>'OPS2021'!Q15</f>
        <v>IT-OPR-C13</v>
      </c>
      <c r="C15" s="290"/>
      <c r="D15" s="290" t="str">
        <f>'OPS2021'!V15</f>
        <v>Strong</v>
      </c>
      <c r="E15" s="290" t="str">
        <f>'OPS2021'!Z15</f>
        <v>Low</v>
      </c>
      <c r="F15" s="328"/>
      <c r="I15" s="363"/>
      <c r="J15" s="364" t="str">
        <f>'2020 Infrastructure'!M10</f>
        <v>IT IFR-C8</v>
      </c>
      <c r="K15" s="364"/>
      <c r="L15" s="364" t="str">
        <f>'2020 Infrastructure'!R10</f>
        <v>Strong</v>
      </c>
      <c r="M15" s="364" t="str">
        <f>'2020 Infrastructure'!V10</f>
        <v>Moderate</v>
      </c>
      <c r="N15" s="365"/>
    </row>
    <row r="16" spans="1:14" x14ac:dyDescent="0.25">
      <c r="A16" s="329"/>
      <c r="B16" s="330" t="str">
        <f>'OPS2021'!Q16</f>
        <v>IT-OPR-C14</v>
      </c>
      <c r="C16" s="330"/>
      <c r="D16" s="330" t="str">
        <f>'OPS2021'!V16</f>
        <v>Strong</v>
      </c>
      <c r="E16" s="330" t="str">
        <f>'OPS2021'!Z16</f>
        <v>Low</v>
      </c>
      <c r="F16" s="331"/>
      <c r="I16" s="357"/>
      <c r="J16" s="358" t="str">
        <f>'2020 Infrastructure'!M11</f>
        <v>IT IFR-C9</v>
      </c>
      <c r="K16" s="358"/>
      <c r="L16" s="358" t="str">
        <f>'2020 Infrastructure'!R11</f>
        <v>Strong</v>
      </c>
      <c r="M16" s="358" t="str">
        <f>'2020 Infrastructure'!V11</f>
        <v>Moderate</v>
      </c>
      <c r="N16" s="359"/>
    </row>
    <row r="18" spans="1:13" ht="45.75" thickBot="1" x14ac:dyDescent="0.3">
      <c r="A18" s="317" t="s">
        <v>727</v>
      </c>
      <c r="B18" s="317" t="s">
        <v>21</v>
      </c>
      <c r="C18" s="316" t="s">
        <v>740</v>
      </c>
      <c r="D18" s="316" t="s">
        <v>733</v>
      </c>
      <c r="E18" s="316" t="s">
        <v>734</v>
      </c>
      <c r="I18" s="317" t="s">
        <v>727</v>
      </c>
      <c r="J18" s="317" t="s">
        <v>21</v>
      </c>
      <c r="K18" s="316" t="s">
        <v>740</v>
      </c>
      <c r="L18" s="316" t="s">
        <v>733</v>
      </c>
      <c r="M18" s="316" t="s">
        <v>734</v>
      </c>
    </row>
    <row r="19" spans="1:13" x14ac:dyDescent="0.25">
      <c r="A19" s="318" t="s">
        <v>407</v>
      </c>
      <c r="B19" s="319" t="s">
        <v>80</v>
      </c>
      <c r="C19">
        <f t="shared" ref="C19:C22" si="2">COUNTIF(C$3:C$15,A19)</f>
        <v>0</v>
      </c>
      <c r="D19" s="335">
        <f>COUNTIF(D$3:D$16,B19)</f>
        <v>11</v>
      </c>
      <c r="E19">
        <f>COUNTIF(F$3:F$16,A19)</f>
        <v>0</v>
      </c>
      <c r="I19" s="318" t="s">
        <v>407</v>
      </c>
      <c r="J19" s="319" t="s">
        <v>80</v>
      </c>
      <c r="K19">
        <f t="shared" ref="K19:L21" si="3">COUNTIF(K$3:K$16,I19)</f>
        <v>0</v>
      </c>
      <c r="L19" s="335">
        <f t="shared" si="3"/>
        <v>12</v>
      </c>
      <c r="M19">
        <f>COUNTIF(N$3:N$16,I19)</f>
        <v>0</v>
      </c>
    </row>
    <row r="20" spans="1:13" x14ac:dyDescent="0.25">
      <c r="A20" s="320" t="s">
        <v>408</v>
      </c>
      <c r="B20" s="321" t="s">
        <v>86</v>
      </c>
      <c r="C20" s="334">
        <f t="shared" si="2"/>
        <v>4</v>
      </c>
      <c r="D20">
        <f t="shared" ref="D20:D21" si="4">COUNTIF(D$3:D$16,B20)</f>
        <v>3</v>
      </c>
      <c r="E20">
        <f t="shared" ref="E20:E22" si="5">COUNTIF(F$3:F$16,A20)</f>
        <v>0</v>
      </c>
      <c r="I20" s="320" t="s">
        <v>408</v>
      </c>
      <c r="J20" s="321" t="s">
        <v>86</v>
      </c>
      <c r="K20">
        <f t="shared" si="3"/>
        <v>3</v>
      </c>
      <c r="L20">
        <f t="shared" si="3"/>
        <v>2</v>
      </c>
      <c r="M20">
        <f t="shared" ref="M20:M22" si="6">COUNTIF(N$3:N$16,I20)</f>
        <v>0</v>
      </c>
    </row>
    <row r="21" spans="1:13" ht="15.75" thickBot="1" x14ac:dyDescent="0.3">
      <c r="A21" s="320" t="s">
        <v>211</v>
      </c>
      <c r="B21" s="322" t="s">
        <v>87</v>
      </c>
      <c r="C21" s="335">
        <f t="shared" si="2"/>
        <v>4</v>
      </c>
      <c r="D21">
        <f t="shared" si="4"/>
        <v>0</v>
      </c>
      <c r="E21" s="334">
        <f t="shared" si="5"/>
        <v>2</v>
      </c>
      <c r="I21" s="320" t="s">
        <v>211</v>
      </c>
      <c r="J21" s="322" t="s">
        <v>87</v>
      </c>
      <c r="K21" s="335">
        <f t="shared" si="3"/>
        <v>5</v>
      </c>
      <c r="L21">
        <f t="shared" si="3"/>
        <v>0</v>
      </c>
      <c r="M21">
        <f t="shared" si="6"/>
        <v>3</v>
      </c>
    </row>
    <row r="22" spans="1:13" ht="15.75" thickBot="1" x14ac:dyDescent="0.3">
      <c r="A22" s="323" t="s">
        <v>85</v>
      </c>
      <c r="C22">
        <f t="shared" si="2"/>
        <v>0</v>
      </c>
      <c r="E22" s="335">
        <f t="shared" si="5"/>
        <v>6</v>
      </c>
      <c r="I22" s="323" t="s">
        <v>85</v>
      </c>
      <c r="K22">
        <f>COUNTIF(K$3:K$16,I22)</f>
        <v>0</v>
      </c>
      <c r="M22" s="335">
        <f t="shared" si="6"/>
        <v>5</v>
      </c>
    </row>
    <row r="23" spans="1:13" x14ac:dyDescent="0.25">
      <c r="C23" s="325">
        <f>SUM(C19:C22)</f>
        <v>8</v>
      </c>
      <c r="D23" s="325">
        <f t="shared" ref="D23:E23" si="7">SUM(D19:D22)</f>
        <v>14</v>
      </c>
      <c r="E23" s="325">
        <f t="shared" si="7"/>
        <v>8</v>
      </c>
      <c r="K23" s="325">
        <f>SUM(K19:K22)</f>
        <v>8</v>
      </c>
      <c r="L23" s="325">
        <f t="shared" ref="L23:M23" si="8">SUM(L19:L22)</f>
        <v>14</v>
      </c>
      <c r="M23" s="325">
        <f t="shared" si="8"/>
        <v>8</v>
      </c>
    </row>
    <row r="25" spans="1:13" x14ac:dyDescent="0.25">
      <c r="B25" s="336" t="s">
        <v>741</v>
      </c>
      <c r="C25" s="337" t="str">
        <f ca="1">INDIRECT(ADDRESS(C26,1))</f>
        <v>Moderate</v>
      </c>
      <c r="D25" s="337" t="str">
        <f ca="1">INDIRECT(ADDRESS(D26,2))</f>
        <v>Strong</v>
      </c>
      <c r="E25" s="337" t="str">
        <f ca="1">INDIRECT(ADDRESS(E26,1))</f>
        <v>Low</v>
      </c>
      <c r="J25" s="336" t="s">
        <v>741</v>
      </c>
      <c r="K25" s="337" t="str">
        <f ca="1">INDIRECT(ADDRESS(K26,1))</f>
        <v>Moderate</v>
      </c>
      <c r="L25" s="337" t="str">
        <f ca="1">INDIRECT(ADDRESS(L26,2))</f>
        <v>Strong</v>
      </c>
      <c r="M25" s="337" t="str">
        <f ca="1">INDIRECT(ADDRESS(M26,1))</f>
        <v>Low</v>
      </c>
    </row>
    <row r="26" spans="1:13" x14ac:dyDescent="0.25">
      <c r="C26">
        <f t="array" ref="C26">MAX(IF($C$19:$C$22=MAX(C19:C22),ROW($C$19:$C$22)))</f>
        <v>21</v>
      </c>
      <c r="D26">
        <f t="array" ref="D26">MAX(IF($D$19:$D$22=MAX(D19:D21),ROW($D$19:$D$22)))</f>
        <v>19</v>
      </c>
      <c r="E26">
        <f t="array" ref="E26">MAX(IF($E$19:$E$22=MAX(E19:E22),ROW($E$19:$E$22)))</f>
        <v>22</v>
      </c>
      <c r="K26">
        <f t="array" ref="K26">MAX(IF($K$19:$K$22=MAX(K19:K22),ROW($K$19:$K$22)))</f>
        <v>21</v>
      </c>
      <c r="L26">
        <f t="array" ref="L26">MAX(IF($L$19:$L$21=MAX(L19:L22),ROW($L$19:$L$21)))</f>
        <v>19</v>
      </c>
      <c r="M26">
        <f t="array" ref="M26">MAX(IF($M$19:$M$22=MAX(M19:M22),ROW($M$19:$M$22)))</f>
        <v>22</v>
      </c>
    </row>
    <row r="27" spans="1:13" x14ac:dyDescent="0.25">
      <c r="J27" s="366" t="s">
        <v>728</v>
      </c>
    </row>
    <row r="28" spans="1:13" ht="30" x14ac:dyDescent="0.25">
      <c r="B28" s="369" t="s">
        <v>749</v>
      </c>
      <c r="C28" s="370" t="s">
        <v>408</v>
      </c>
      <c r="D28" s="370" t="s">
        <v>80</v>
      </c>
      <c r="E28" s="370" t="s">
        <v>85</v>
      </c>
      <c r="K28" s="316" t="s">
        <v>746</v>
      </c>
      <c r="L28" s="316" t="s">
        <v>21</v>
      </c>
      <c r="M28" s="316" t="s">
        <v>210</v>
      </c>
    </row>
    <row r="29" spans="1:13" x14ac:dyDescent="0.25">
      <c r="J29" t="s">
        <v>744</v>
      </c>
      <c r="K29" s="116" t="s">
        <v>408</v>
      </c>
      <c r="L29" s="116" t="s">
        <v>80</v>
      </c>
      <c r="M29" s="116" t="s">
        <v>211</v>
      </c>
    </row>
    <row r="30" spans="1:13" x14ac:dyDescent="0.25">
      <c r="J30" t="s">
        <v>745</v>
      </c>
      <c r="K30" s="116" t="s">
        <v>211</v>
      </c>
      <c r="L30" s="116" t="s">
        <v>80</v>
      </c>
      <c r="M30" s="116" t="s">
        <v>85</v>
      </c>
    </row>
    <row r="31" spans="1:13" x14ac:dyDescent="0.25">
      <c r="J31" s="367" t="s">
        <v>747</v>
      </c>
      <c r="K31" s="368" t="str">
        <f ca="1">K25</f>
        <v>Moderate</v>
      </c>
      <c r="L31" s="368" t="str">
        <f t="shared" ref="L31:M31" ca="1" si="9">L25</f>
        <v>Strong</v>
      </c>
      <c r="M31" s="368" t="str">
        <f t="shared" ca="1" si="9"/>
        <v>Low</v>
      </c>
    </row>
    <row r="32" spans="1:13" x14ac:dyDescent="0.25">
      <c r="J32" s="366" t="s">
        <v>729</v>
      </c>
      <c r="K32" s="336"/>
      <c r="L32" s="336"/>
      <c r="M32" s="336"/>
    </row>
    <row r="33" spans="10:13" ht="30" x14ac:dyDescent="0.25">
      <c r="K33" s="316" t="s">
        <v>746</v>
      </c>
      <c r="L33" s="316" t="s">
        <v>21</v>
      </c>
      <c r="M33" s="316" t="s">
        <v>210</v>
      </c>
    </row>
    <row r="34" spans="10:13" x14ac:dyDescent="0.25">
      <c r="J34" s="367" t="s">
        <v>748</v>
      </c>
      <c r="K34" s="368" t="str">
        <f ca="1">C25</f>
        <v>Moderate</v>
      </c>
      <c r="L34" s="368" t="str">
        <f t="shared" ref="L34:M34" ca="1" si="10">D25</f>
        <v>Strong</v>
      </c>
      <c r="M34" s="368" t="str">
        <f t="shared" ca="1" si="10"/>
        <v>Low</v>
      </c>
    </row>
  </sheetData>
  <mergeCells count="1">
    <mergeCell ref="I1:N1"/>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pageSetUpPr fitToPage="1"/>
  </sheetPr>
  <dimension ref="A1:AC54"/>
  <sheetViews>
    <sheetView zoomScale="80" zoomScaleNormal="80" workbookViewId="0">
      <selection activeCell="C19" sqref="C19:D19"/>
    </sheetView>
  </sheetViews>
  <sheetFormatPr defaultRowHeight="15" outlineLevelRow="1" outlineLevelCol="1" x14ac:dyDescent="0.25"/>
  <cols>
    <col min="1" max="1" width="12.5703125" customWidth="1"/>
    <col min="2" max="2" width="14.5703125" customWidth="1"/>
    <col min="3" max="3" width="46.7109375" customWidth="1"/>
    <col min="4" max="4" width="10" hidden="1" customWidth="1" outlineLevel="1"/>
    <col min="5" max="5" width="11.85546875" hidden="1" customWidth="1" outlineLevel="1"/>
    <col min="6" max="8" width="12.7109375" hidden="1" customWidth="1" outlineLevel="1"/>
    <col min="9" max="9" width="12" hidden="1" customWidth="1" outlineLevel="1"/>
    <col min="10" max="10" width="12.85546875" hidden="1" customWidth="1" outlineLevel="1"/>
    <col min="11" max="11" width="11" customWidth="1" collapsed="1"/>
    <col min="12" max="12" width="11" customWidth="1"/>
    <col min="13" max="15" width="12.7109375" customWidth="1"/>
    <col min="16" max="16" width="12.28515625" customWidth="1"/>
    <col min="17" max="17" width="12.85546875" customWidth="1"/>
    <col min="18" max="18" width="14.85546875" customWidth="1"/>
    <col min="21" max="21" width="15.28515625" customWidth="1"/>
    <col min="22" max="22" width="22.7109375" customWidth="1"/>
    <col min="23" max="23" width="17.28515625" bestFit="1" customWidth="1"/>
    <col min="24" max="24" width="15.5703125" customWidth="1"/>
    <col min="25" max="25" width="3.42578125" customWidth="1"/>
    <col min="26" max="26" width="21.28515625" bestFit="1" customWidth="1"/>
    <col min="27" max="27" width="13.5703125" customWidth="1"/>
    <col min="29" max="29" width="19.5703125" bestFit="1" customWidth="1"/>
  </cols>
  <sheetData>
    <row r="1" spans="1:29" ht="15.75" thickBot="1" x14ac:dyDescent="0.3">
      <c r="A1" s="106"/>
      <c r="B1" s="106"/>
      <c r="C1" s="106"/>
      <c r="D1" s="526">
        <v>2020</v>
      </c>
      <c r="E1" s="527"/>
      <c r="F1" s="527"/>
      <c r="G1" s="527"/>
      <c r="H1" s="527"/>
      <c r="I1" s="527"/>
      <c r="J1" s="528"/>
      <c r="K1" s="533">
        <v>2021</v>
      </c>
      <c r="L1" s="534"/>
      <c r="M1" s="535"/>
      <c r="N1" s="535"/>
      <c r="O1" s="535"/>
      <c r="P1" s="535"/>
      <c r="Q1" s="536"/>
      <c r="R1" s="107" t="s">
        <v>409</v>
      </c>
      <c r="U1" s="537" t="s">
        <v>410</v>
      </c>
      <c r="V1" s="537"/>
      <c r="W1" s="537"/>
      <c r="Z1" s="374" t="s">
        <v>411</v>
      </c>
    </row>
    <row r="2" spans="1:29" s="108" customFormat="1" ht="45.75" thickBot="1" x14ac:dyDescent="0.3">
      <c r="A2" s="157" t="s">
        <v>7</v>
      </c>
      <c r="B2" s="158" t="s">
        <v>435</v>
      </c>
      <c r="C2" s="267" t="s">
        <v>208</v>
      </c>
      <c r="D2" s="157" t="s">
        <v>692</v>
      </c>
      <c r="E2" s="160" t="s">
        <v>2</v>
      </c>
      <c r="F2" s="158" t="s">
        <v>195</v>
      </c>
      <c r="G2" s="158" t="s">
        <v>194</v>
      </c>
      <c r="H2" s="158" t="s">
        <v>21</v>
      </c>
      <c r="I2" s="158" t="s">
        <v>412</v>
      </c>
      <c r="J2" s="159" t="s">
        <v>413</v>
      </c>
      <c r="K2" s="157" t="s">
        <v>692</v>
      </c>
      <c r="L2" s="158" t="s">
        <v>2</v>
      </c>
      <c r="M2" s="158" t="s">
        <v>195</v>
      </c>
      <c r="N2" s="158" t="s">
        <v>194</v>
      </c>
      <c r="O2" s="158" t="s">
        <v>21</v>
      </c>
      <c r="P2" s="158" t="s">
        <v>412</v>
      </c>
      <c r="Q2" s="159" t="s">
        <v>413</v>
      </c>
      <c r="R2" s="272" t="s">
        <v>414</v>
      </c>
      <c r="U2" s="109" t="s">
        <v>2</v>
      </c>
      <c r="V2" s="109" t="s">
        <v>415</v>
      </c>
      <c r="W2" s="109" t="s">
        <v>416</v>
      </c>
      <c r="X2" s="110" t="s">
        <v>417</v>
      </c>
      <c r="Z2" s="111" t="s">
        <v>415</v>
      </c>
      <c r="AA2" s="112"/>
    </row>
    <row r="3" spans="1:29" ht="30" x14ac:dyDescent="0.25">
      <c r="A3" s="153" t="s">
        <v>436</v>
      </c>
      <c r="B3" s="167" t="str">
        <f>'2020 Operations'!M3</f>
        <v>IT OPR C-1</v>
      </c>
      <c r="C3" s="268" t="s">
        <v>474</v>
      </c>
      <c r="D3" s="377" t="str">
        <f>'2020 Operations'!L3</f>
        <v>Key</v>
      </c>
      <c r="E3" s="278" t="str">
        <f>'2020 Operations'!J3</f>
        <v>High</v>
      </c>
      <c r="F3" s="155" t="str">
        <f>'2020 Operations'!P3</f>
        <v>Strong</v>
      </c>
      <c r="G3" s="155" t="str">
        <f>'2020 Operations'!Q3</f>
        <v>Strong</v>
      </c>
      <c r="H3" s="155" t="str">
        <f>'2020 Operations'!R3</f>
        <v>Strong</v>
      </c>
      <c r="I3" s="155" t="str">
        <f>'2020 Operations'!X3</f>
        <v>Pass</v>
      </c>
      <c r="J3" s="156" t="str">
        <f>'2020 Operations'!V3</f>
        <v>Moderate</v>
      </c>
      <c r="K3" s="377" t="str">
        <f>'OPS2021'!O3</f>
        <v>Key</v>
      </c>
      <c r="L3" s="155" t="str">
        <f>'OPS2021'!L3</f>
        <v>High</v>
      </c>
      <c r="M3" s="155" t="str">
        <f>'OPS2021'!T3</f>
        <v>Strong</v>
      </c>
      <c r="N3" s="155" t="str">
        <f>'OPS2021'!U3</f>
        <v>Strong</v>
      </c>
      <c r="O3" s="155" t="str">
        <f>'OPS2021'!V3</f>
        <v>Strong</v>
      </c>
      <c r="P3" s="155" t="str">
        <f>'OPS2021'!AB3</f>
        <v>Pass</v>
      </c>
      <c r="Q3" s="156" t="str">
        <f>'OPS2021'!Z3</f>
        <v>Low</v>
      </c>
      <c r="R3" s="273" t="str">
        <f>'OPS2021'!AA3</f>
        <v>Decreasing</v>
      </c>
      <c r="U3" s="108" t="str">
        <f>'OPS2021'!L3</f>
        <v>High</v>
      </c>
      <c r="V3" s="40" t="str">
        <f t="shared" ref="V3:V16" si="0">O3&amp;"-"&amp;U3</f>
        <v>Strong-High</v>
      </c>
      <c r="W3" s="40" t="str">
        <f>VLOOKUP(V3,Z$3:AA$14,2,FALSE)</f>
        <v>Low</v>
      </c>
      <c r="X3" s="116" t="b">
        <f t="shared" ref="X3:X16" si="1">(Q3=W3)</f>
        <v>1</v>
      </c>
      <c r="Z3" s="162" t="s">
        <v>418</v>
      </c>
      <c r="AA3" s="163" t="s">
        <v>85</v>
      </c>
      <c r="AC3" s="2"/>
    </row>
    <row r="4" spans="1:29" x14ac:dyDescent="0.25">
      <c r="A4" s="166" t="s">
        <v>437</v>
      </c>
      <c r="B4" s="168" t="str">
        <f>'2020 Operations'!M4</f>
        <v>IT OPR C-2</v>
      </c>
      <c r="C4" s="269" t="s">
        <v>450</v>
      </c>
      <c r="D4" s="379" t="str">
        <f>'2020 Operations'!L4</f>
        <v>Key</v>
      </c>
      <c r="E4" s="279" t="str">
        <f>'2020 Operations'!J4</f>
        <v>High</v>
      </c>
      <c r="F4" s="114" t="str">
        <f>'2020 Operations'!P4</f>
        <v>Strong</v>
      </c>
      <c r="G4" s="114" t="str">
        <f>'2020 Operations'!Q4</f>
        <v>Strong</v>
      </c>
      <c r="H4" s="114" t="str">
        <f>'2020 Operations'!R4</f>
        <v>Strong</v>
      </c>
      <c r="I4" s="114" t="str">
        <f>'2020 Operations'!X4</f>
        <v>Pass</v>
      </c>
      <c r="J4" s="115" t="str">
        <f>'2020 Operations'!V4</f>
        <v>Moderate</v>
      </c>
      <c r="K4" s="379" t="str">
        <f>'OPS2021'!O4</f>
        <v>Key</v>
      </c>
      <c r="L4" s="279" t="str">
        <f>'OPS2021'!L4</f>
        <v>High</v>
      </c>
      <c r="M4" s="114" t="str">
        <f>'OPS2021'!T4</f>
        <v>Strong</v>
      </c>
      <c r="N4" s="114" t="str">
        <f>'OPS2021'!U4</f>
        <v>Strong</v>
      </c>
      <c r="O4" s="114" t="str">
        <f>'OPS2021'!V4</f>
        <v>Strong</v>
      </c>
      <c r="P4" s="114" t="str">
        <f>'OPS2021'!AB4</f>
        <v>Pass</v>
      </c>
      <c r="Q4" s="115" t="str">
        <f>'OPS2021'!Z4</f>
        <v>Low</v>
      </c>
      <c r="R4" s="274" t="str">
        <f>'OPS2021'!AA4</f>
        <v>Decreasing</v>
      </c>
      <c r="U4" s="108" t="str">
        <f>'OPS2021'!L4</f>
        <v>High</v>
      </c>
      <c r="V4" s="40" t="str">
        <f t="shared" si="0"/>
        <v>Strong-High</v>
      </c>
      <c r="W4" s="40" t="str">
        <f t="shared" ref="W4:W16" si="2">VLOOKUP(V4,Z$3:AA$14,2,FALSE)</f>
        <v>Low</v>
      </c>
      <c r="X4" s="116" t="b">
        <f t="shared" si="1"/>
        <v>1</v>
      </c>
      <c r="Z4" s="162" t="s">
        <v>419</v>
      </c>
      <c r="AA4" s="163" t="s">
        <v>211</v>
      </c>
    </row>
    <row r="5" spans="1:29" x14ac:dyDescent="0.25">
      <c r="A5" s="113" t="s">
        <v>438</v>
      </c>
      <c r="B5" s="169" t="str">
        <f>'2020 Operations'!M5</f>
        <v>IT OPR C-3</v>
      </c>
      <c r="C5" s="264" t="s">
        <v>451</v>
      </c>
      <c r="D5" s="379" t="str">
        <f>'2020 Operations'!L5</f>
        <v>Key</v>
      </c>
      <c r="E5" s="279" t="str">
        <f>'2020 Operations'!J5</f>
        <v>High</v>
      </c>
      <c r="F5" s="114" t="str">
        <f>'2020 Operations'!P5</f>
        <v>Strong</v>
      </c>
      <c r="G5" s="114" t="str">
        <f>'2020 Operations'!Q5</f>
        <v>Weak</v>
      </c>
      <c r="H5" s="114" t="str">
        <f>'2020 Operations'!R5</f>
        <v>Strong</v>
      </c>
      <c r="I5" s="114" t="str">
        <f>'2020 Operations'!X5</f>
        <v>Fail</v>
      </c>
      <c r="J5" s="115" t="str">
        <f>'2020 Operations'!V5</f>
        <v>Moderate</v>
      </c>
      <c r="K5" s="379" t="str">
        <f>'OPS2021'!O5</f>
        <v>Key</v>
      </c>
      <c r="L5" s="279" t="str">
        <f>'OPS2021'!L5</f>
        <v>High</v>
      </c>
      <c r="M5" s="114" t="str">
        <f>'OPS2021'!T5</f>
        <v>Adequate</v>
      </c>
      <c r="N5" s="114" t="str">
        <f>'OPS2021'!U5</f>
        <v>Adequate</v>
      </c>
      <c r="O5" s="114" t="str">
        <f>'OPS2021'!V5</f>
        <v>Adequate</v>
      </c>
      <c r="P5" s="114" t="str">
        <f>'OPS2021'!AB5</f>
        <v>Pass</v>
      </c>
      <c r="Q5" s="115" t="str">
        <f>'OPS2021'!Z5</f>
        <v>Moderate</v>
      </c>
      <c r="R5" s="274" t="str">
        <f>'OPS2021'!AA5</f>
        <v>Decreasing</v>
      </c>
      <c r="U5" s="108" t="str">
        <f>'OPS2021'!L5</f>
        <v>High</v>
      </c>
      <c r="V5" s="40" t="str">
        <f t="shared" si="0"/>
        <v>Adequate-High</v>
      </c>
      <c r="W5" s="40" t="str">
        <f t="shared" si="2"/>
        <v>Moderate</v>
      </c>
      <c r="X5" s="116" t="b">
        <f t="shared" si="1"/>
        <v>1</v>
      </c>
      <c r="Z5" s="162" t="s">
        <v>420</v>
      </c>
      <c r="AA5" s="163" t="s">
        <v>408</v>
      </c>
    </row>
    <row r="6" spans="1:29" x14ac:dyDescent="0.25">
      <c r="A6" s="113" t="s">
        <v>439</v>
      </c>
      <c r="B6" s="169" t="str">
        <f>'2020 Operations'!M6</f>
        <v>IT OPR C-4</v>
      </c>
      <c r="C6" s="264" t="s">
        <v>463</v>
      </c>
      <c r="D6" s="379" t="str">
        <f>'2020 Operations'!L6</f>
        <v>Non Key</v>
      </c>
      <c r="E6" s="279" t="str">
        <f>'2020 Operations'!J6</f>
        <v>High</v>
      </c>
      <c r="F6" s="150" t="str">
        <f>'2020 Operations'!P6</f>
        <v>Adequate</v>
      </c>
      <c r="G6" s="114" t="str">
        <f>'2020 Operations'!Q6</f>
        <v>Adequate</v>
      </c>
      <c r="H6" s="114" t="str">
        <f>'2020 Operations'!R6</f>
        <v>Adequate</v>
      </c>
      <c r="I6" s="114" t="str">
        <f>'2020 Operations'!X6</f>
        <v>N/A</v>
      </c>
      <c r="J6" s="115" t="str">
        <f>'2020 Operations'!V6</f>
        <v>Moderate</v>
      </c>
      <c r="K6" s="379" t="str">
        <f>'OPS2021'!O6</f>
        <v>Key</v>
      </c>
      <c r="L6" s="279" t="str">
        <f>'OPS2021'!L6</f>
        <v>High</v>
      </c>
      <c r="M6" s="114" t="str">
        <f>'OPS2021'!T6</f>
        <v>Adequate</v>
      </c>
      <c r="N6" s="114" t="str">
        <f>'OPS2021'!U6</f>
        <v>Adequate</v>
      </c>
      <c r="O6" s="114" t="str">
        <f>'OPS2021'!V6</f>
        <v>Adequate</v>
      </c>
      <c r="P6" s="114" t="str">
        <f>'OPS2021'!AB6</f>
        <v>Pass</v>
      </c>
      <c r="Q6" s="115" t="str">
        <f>'OPS2021'!Z6</f>
        <v>Moderate</v>
      </c>
      <c r="R6" s="274" t="str">
        <f>'OPS2021'!AA6</f>
        <v>Stable</v>
      </c>
      <c r="T6" s="40"/>
      <c r="U6" s="108" t="str">
        <f>'OPS2021'!L6</f>
        <v>High</v>
      </c>
      <c r="V6" s="40" t="str">
        <f t="shared" si="0"/>
        <v>Adequate-High</v>
      </c>
      <c r="W6" s="40" t="str">
        <f t="shared" si="2"/>
        <v>Moderate</v>
      </c>
      <c r="X6" s="116" t="b">
        <f t="shared" si="1"/>
        <v>1</v>
      </c>
      <c r="Z6" s="162" t="s">
        <v>421</v>
      </c>
      <c r="AA6" s="163" t="s">
        <v>407</v>
      </c>
    </row>
    <row r="7" spans="1:29" x14ac:dyDescent="0.25">
      <c r="A7" s="113" t="s">
        <v>440</v>
      </c>
      <c r="B7" s="169" t="str">
        <f>'2020 Operations'!M7</f>
        <v>IT OPR C-5</v>
      </c>
      <c r="C7" s="264" t="s">
        <v>453</v>
      </c>
      <c r="D7" s="379" t="str">
        <f>'2020 Operations'!L7</f>
        <v>Key</v>
      </c>
      <c r="E7" s="279" t="str">
        <f>'2020 Operations'!J7</f>
        <v>High</v>
      </c>
      <c r="F7" s="114" t="str">
        <f>'2020 Operations'!P7</f>
        <v>Strong</v>
      </c>
      <c r="G7" s="114" t="str">
        <f>'2020 Operations'!Q7</f>
        <v>Strong</v>
      </c>
      <c r="H7" s="114" t="str">
        <f>'2020 Operations'!R7</f>
        <v>Strong</v>
      </c>
      <c r="I7" s="114" t="str">
        <f>'2020 Operations'!X7</f>
        <v>Pass</v>
      </c>
      <c r="J7" s="115" t="str">
        <f>'2020 Operations'!V7</f>
        <v>Moderate</v>
      </c>
      <c r="K7" s="379" t="str">
        <f>'OPS2021'!O7</f>
        <v>Key</v>
      </c>
      <c r="L7" s="279" t="str">
        <f>'OPS2021'!L7</f>
        <v>High</v>
      </c>
      <c r="M7" s="114" t="str">
        <f>'OPS2021'!T7</f>
        <v>Strong</v>
      </c>
      <c r="N7" s="114" t="str">
        <f>'OPS2021'!U7</f>
        <v>Strong</v>
      </c>
      <c r="O7" s="114" t="str">
        <f>'OPS2021'!V7</f>
        <v>Strong</v>
      </c>
      <c r="P7" s="114" t="str">
        <f>'OPS2021'!AB7</f>
        <v>Pass</v>
      </c>
      <c r="Q7" s="115" t="str">
        <f>'OPS2021'!Z7</f>
        <v>Low</v>
      </c>
      <c r="R7" s="274" t="str">
        <f>'OPS2021'!AA7</f>
        <v>Decreasing</v>
      </c>
      <c r="T7" s="40"/>
      <c r="U7" s="108" t="str">
        <f>'OPS2021'!L7</f>
        <v>High</v>
      </c>
      <c r="V7" s="40" t="str">
        <f t="shared" si="0"/>
        <v>Strong-High</v>
      </c>
      <c r="W7" s="40" t="str">
        <f t="shared" si="2"/>
        <v>Low</v>
      </c>
      <c r="X7" s="116" t="b">
        <f t="shared" si="1"/>
        <v>1</v>
      </c>
      <c r="Z7" s="162" t="s">
        <v>422</v>
      </c>
      <c r="AA7" s="163" t="s">
        <v>85</v>
      </c>
    </row>
    <row r="8" spans="1:29" x14ac:dyDescent="0.25">
      <c r="A8" s="113" t="s">
        <v>441</v>
      </c>
      <c r="B8" s="169" t="str">
        <f>'2020 Operations'!M8</f>
        <v>IT OPR C-6</v>
      </c>
      <c r="C8" s="264" t="s">
        <v>455</v>
      </c>
      <c r="D8" s="379" t="str">
        <f>'2020 Operations'!L8</f>
        <v>Key</v>
      </c>
      <c r="E8" s="279" t="str">
        <f>'2020 Operations'!J8</f>
        <v>Moderate</v>
      </c>
      <c r="F8" s="114" t="str">
        <f>'2020 Operations'!P8</f>
        <v>Strong</v>
      </c>
      <c r="G8" s="114" t="str">
        <f>'2020 Operations'!Q8</f>
        <v>Strong</v>
      </c>
      <c r="H8" s="114" t="str">
        <f>'2020 Operations'!R8</f>
        <v>Strong</v>
      </c>
      <c r="I8" s="114" t="str">
        <f>'2020 Operations'!X8</f>
        <v>Pass</v>
      </c>
      <c r="J8" s="115" t="str">
        <f>'2020 Operations'!V8</f>
        <v>Low</v>
      </c>
      <c r="K8" s="379" t="str">
        <f>'OPS2021'!O8</f>
        <v>Key</v>
      </c>
      <c r="L8" s="279" t="str">
        <f>'OPS2021'!L8</f>
        <v>Moderate</v>
      </c>
      <c r="M8" s="114" t="str">
        <f>'OPS2021'!T8</f>
        <v>Strong</v>
      </c>
      <c r="N8" s="114" t="str">
        <f>'OPS2021'!U8</f>
        <v>Strong</v>
      </c>
      <c r="O8" s="114" t="str">
        <f>'OPS2021'!V8</f>
        <v>Strong</v>
      </c>
      <c r="P8" s="114" t="str">
        <f>'OPS2021'!AB8</f>
        <v>Pass</v>
      </c>
      <c r="Q8" s="115" t="str">
        <f>'OPS2021'!Z8</f>
        <v>Low</v>
      </c>
      <c r="R8" s="274" t="str">
        <f>'OPS2021'!AA8</f>
        <v>Stable</v>
      </c>
      <c r="T8" s="40"/>
      <c r="U8" s="108" t="str">
        <f>'OPS2021'!L8</f>
        <v>Moderate</v>
      </c>
      <c r="V8" s="40" t="str">
        <f t="shared" si="0"/>
        <v>Strong-Moderate</v>
      </c>
      <c r="W8" s="40" t="str">
        <f t="shared" si="2"/>
        <v>Low</v>
      </c>
      <c r="X8" s="116" t="b">
        <f t="shared" si="1"/>
        <v>1</v>
      </c>
      <c r="Z8" s="162" t="s">
        <v>423</v>
      </c>
      <c r="AA8" s="163" t="s">
        <v>85</v>
      </c>
    </row>
    <row r="9" spans="1:29" ht="30" x14ac:dyDescent="0.25">
      <c r="A9" s="113" t="s">
        <v>442</v>
      </c>
      <c r="B9" s="169" t="str">
        <f>'2020 Operations'!M9</f>
        <v>IT OPR C-7</v>
      </c>
      <c r="C9" s="264" t="s">
        <v>475</v>
      </c>
      <c r="D9" s="379" t="str">
        <f>'2020 Operations'!L9</f>
        <v>Key</v>
      </c>
      <c r="E9" s="279" t="str">
        <f>'2020 Operations'!J9</f>
        <v>Moderate</v>
      </c>
      <c r="F9" s="151" t="str">
        <f>'2020 Operations'!P9</f>
        <v>Strong</v>
      </c>
      <c r="G9" s="114" t="str">
        <f>'2020 Operations'!Q9</f>
        <v>Strong</v>
      </c>
      <c r="H9" s="114" t="str">
        <f>'2020 Operations'!R9</f>
        <v>Strong</v>
      </c>
      <c r="I9" s="114" t="str">
        <f>'2020 Operations'!X9</f>
        <v>Pass</v>
      </c>
      <c r="J9" s="115" t="str">
        <f>'2020 Operations'!V9</f>
        <v>Low</v>
      </c>
      <c r="K9" s="379" t="str">
        <f>'OPS2021'!O9</f>
        <v>Non Key</v>
      </c>
      <c r="L9" s="279" t="str">
        <f>'OPS2021'!L9</f>
        <v>High</v>
      </c>
      <c r="M9" s="114" t="str">
        <f>'OPS2021'!T9</f>
        <v>Strong</v>
      </c>
      <c r="N9" s="114" t="str">
        <f>'OPS2021'!U9</f>
        <v>Strong</v>
      </c>
      <c r="O9" s="114" t="str">
        <f>'OPS2021'!V9</f>
        <v>Strong</v>
      </c>
      <c r="P9" s="114" t="str">
        <f>'OPS2021'!AB9</f>
        <v>Pass</v>
      </c>
      <c r="Q9" s="115" t="str">
        <f>'OPS2021'!Z9</f>
        <v>Low</v>
      </c>
      <c r="R9" s="274" t="str">
        <f>'OPS2021'!AA9</f>
        <v>Stable</v>
      </c>
      <c r="T9" s="40"/>
      <c r="U9" s="108" t="str">
        <f>'OPS2021'!L9</f>
        <v>High</v>
      </c>
      <c r="V9" s="40" t="str">
        <f t="shared" si="0"/>
        <v>Strong-High</v>
      </c>
      <c r="W9" s="40" t="str">
        <f t="shared" si="2"/>
        <v>Low</v>
      </c>
      <c r="X9" s="116" t="b">
        <f t="shared" si="1"/>
        <v>1</v>
      </c>
      <c r="Z9" s="162" t="s">
        <v>424</v>
      </c>
      <c r="AA9" s="163" t="s">
        <v>211</v>
      </c>
    </row>
    <row r="10" spans="1:29" x14ac:dyDescent="0.25">
      <c r="A10" s="113" t="s">
        <v>443</v>
      </c>
      <c r="B10" s="169" t="str">
        <f>'2020 Infrastructure'!M6</f>
        <v>IT IFR-C4</v>
      </c>
      <c r="C10" s="264" t="s">
        <v>456</v>
      </c>
      <c r="D10" s="379" t="str">
        <f>'2020 Infrastructure'!L6</f>
        <v>Key</v>
      </c>
      <c r="E10" s="279" t="str">
        <f>'2020 Infrastructure'!J6</f>
        <v>Moderate</v>
      </c>
      <c r="F10" s="114" t="str">
        <f>'2020 Infrastructure'!P6</f>
        <v>Strong</v>
      </c>
      <c r="G10" s="114" t="str">
        <f>'2020 Infrastructure'!Q6</f>
        <v>Strong</v>
      </c>
      <c r="H10" s="114" t="str">
        <f>'2020 Infrastructure'!R6</f>
        <v>Strong</v>
      </c>
      <c r="I10" s="114" t="str">
        <f>'2020 Infrastructure'!X6</f>
        <v>Pass</v>
      </c>
      <c r="J10" s="115" t="str">
        <f>'2020 Infrastructure'!V6</f>
        <v>Low</v>
      </c>
      <c r="K10" s="379" t="str">
        <f>'OPS2021'!O10</f>
        <v>Key</v>
      </c>
      <c r="L10" s="279" t="str">
        <f>'OPS2021'!L10</f>
        <v>Moderate</v>
      </c>
      <c r="M10" s="114" t="str">
        <f>'OPS2021'!T10</f>
        <v>Strong</v>
      </c>
      <c r="N10" s="114" t="str">
        <f>'OPS2021'!U10</f>
        <v>Strong</v>
      </c>
      <c r="O10" s="114" t="str">
        <f>'OPS2021'!V10</f>
        <v>Strong</v>
      </c>
      <c r="P10" s="114" t="str">
        <f>'OPS2021'!AB10</f>
        <v>Pass</v>
      </c>
      <c r="Q10" s="115" t="str">
        <f>'OPS2021'!Z10</f>
        <v>Low</v>
      </c>
      <c r="R10" s="274" t="str">
        <f>'OPS2021'!AA10</f>
        <v>Stable</v>
      </c>
      <c r="T10" s="40"/>
      <c r="U10" s="108" t="str">
        <f>'OPS2021'!L10</f>
        <v>Moderate</v>
      </c>
      <c r="V10" s="40" t="str">
        <f t="shared" si="0"/>
        <v>Strong-Moderate</v>
      </c>
      <c r="W10" s="40" t="str">
        <f t="shared" si="2"/>
        <v>Low</v>
      </c>
      <c r="X10" s="116" t="b">
        <f t="shared" si="1"/>
        <v>1</v>
      </c>
      <c r="Z10" s="162" t="s">
        <v>425</v>
      </c>
      <c r="AA10" s="163" t="s">
        <v>408</v>
      </c>
    </row>
    <row r="11" spans="1:29" ht="30" x14ac:dyDescent="0.25">
      <c r="A11" s="113" t="s">
        <v>444</v>
      </c>
      <c r="B11" s="169" t="str">
        <f>'2020 Infrastructure'!M7</f>
        <v>IT IFR-C5</v>
      </c>
      <c r="C11" s="264" t="s">
        <v>457</v>
      </c>
      <c r="D11" s="379" t="str">
        <f>'2020 Infrastructure'!L7</f>
        <v>Non Key</v>
      </c>
      <c r="E11" s="279" t="str">
        <f>'2020 Infrastructure'!J7</f>
        <v>Moderate</v>
      </c>
      <c r="F11" s="151" t="str">
        <f>'2020 Infrastructure'!P7</f>
        <v>Strong</v>
      </c>
      <c r="G11" s="114" t="str">
        <f>'2020 Infrastructure'!Q7</f>
        <v>Strong</v>
      </c>
      <c r="H11" s="114" t="str">
        <f>'2020 Infrastructure'!R7</f>
        <v>Strong</v>
      </c>
      <c r="I11" s="114" t="str">
        <f>'2020 Infrastructure'!X7</f>
        <v>N/A</v>
      </c>
      <c r="J11" s="115" t="str">
        <f>'2020 Infrastructure'!V7</f>
        <v>Low</v>
      </c>
      <c r="K11" s="379" t="str">
        <f>'OPS2021'!O11</f>
        <v>Key</v>
      </c>
      <c r="L11" s="279" t="str">
        <f>'OPS2021'!L11</f>
        <v>Moderate</v>
      </c>
      <c r="M11" s="114" t="str">
        <f>'OPS2021'!T11</f>
        <v>Strong</v>
      </c>
      <c r="N11" s="114" t="str">
        <f>'OPS2021'!U11</f>
        <v>Strong</v>
      </c>
      <c r="O11" s="114" t="str">
        <f>'OPS2021'!V11</f>
        <v>Strong</v>
      </c>
      <c r="P11" s="114" t="str">
        <f>'OPS2021'!AB11</f>
        <v>Pass</v>
      </c>
      <c r="Q11" s="115" t="str">
        <f>'OPS2021'!Z11</f>
        <v>Low</v>
      </c>
      <c r="R11" s="274" t="str">
        <f>'OPS2021'!AA11</f>
        <v>Stable</v>
      </c>
      <c r="T11" s="40"/>
      <c r="U11" s="108" t="str">
        <f>'OPS2021'!L11</f>
        <v>Moderate</v>
      </c>
      <c r="V11" s="40" t="str">
        <f t="shared" si="0"/>
        <v>Strong-Moderate</v>
      </c>
      <c r="W11" s="40" t="str">
        <f t="shared" si="2"/>
        <v>Low</v>
      </c>
      <c r="X11" s="116" t="b">
        <f t="shared" si="1"/>
        <v>1</v>
      </c>
      <c r="Z11" s="162" t="s">
        <v>426</v>
      </c>
      <c r="AA11" s="163" t="s">
        <v>85</v>
      </c>
    </row>
    <row r="12" spans="1:29" x14ac:dyDescent="0.25">
      <c r="A12" s="113" t="s">
        <v>445</v>
      </c>
      <c r="B12" s="169" t="str">
        <f>'2020 Infrastructure'!M8</f>
        <v>IT IFR-C6</v>
      </c>
      <c r="C12" s="264" t="s">
        <v>458</v>
      </c>
      <c r="D12" s="379" t="str">
        <f>'2020 Infrastructure'!L8</f>
        <v>Key</v>
      </c>
      <c r="E12" s="279" t="str">
        <f>'2020 Infrastructure'!J8</f>
        <v>Moderate</v>
      </c>
      <c r="F12" s="114" t="str">
        <f>'2020 Infrastructure'!P8</f>
        <v>Adequate</v>
      </c>
      <c r="G12" s="114" t="str">
        <f>'2020 Infrastructure'!Q8</f>
        <v>Strong</v>
      </c>
      <c r="H12" s="114" t="str">
        <f>'2020 Infrastructure'!R8</f>
        <v>Strong</v>
      </c>
      <c r="I12" s="114" t="str">
        <f>'2020 Infrastructure'!X8</f>
        <v>Pass</v>
      </c>
      <c r="J12" s="115" t="str">
        <f>'2020 Infrastructure'!V8</f>
        <v>Low</v>
      </c>
      <c r="K12" s="379" t="str">
        <f>'OPS2021'!O12</f>
        <v>Key</v>
      </c>
      <c r="L12" s="279" t="str">
        <f>'OPS2021'!L12</f>
        <v>Moderate</v>
      </c>
      <c r="M12" s="114" t="str">
        <f>'OPS2021'!T12</f>
        <v>Adequate</v>
      </c>
      <c r="N12" s="114" t="str">
        <f>'OPS2021'!U12</f>
        <v>Strong</v>
      </c>
      <c r="O12" s="114" t="str">
        <f>'OPS2021'!V12</f>
        <v>Strong</v>
      </c>
      <c r="P12" s="114" t="str">
        <f>'OPS2021'!AB12</f>
        <v>Pass</v>
      </c>
      <c r="Q12" s="115" t="str">
        <f>'OPS2021'!Z12</f>
        <v>Low</v>
      </c>
      <c r="R12" s="274" t="str">
        <f>'OPS2021'!AA12</f>
        <v>Stable</v>
      </c>
      <c r="T12" s="40"/>
      <c r="U12" s="108" t="str">
        <f>'OPS2021'!L12</f>
        <v>Moderate</v>
      </c>
      <c r="V12" s="40" t="str">
        <f t="shared" si="0"/>
        <v>Strong-Moderate</v>
      </c>
      <c r="W12" s="40" t="str">
        <f t="shared" si="2"/>
        <v>Low</v>
      </c>
      <c r="X12" s="116" t="b">
        <f t="shared" si="1"/>
        <v>1</v>
      </c>
      <c r="Z12" s="162" t="s">
        <v>427</v>
      </c>
      <c r="AA12" s="163" t="s">
        <v>85</v>
      </c>
    </row>
    <row r="13" spans="1:29" x14ac:dyDescent="0.25">
      <c r="A13" s="113" t="s">
        <v>446</v>
      </c>
      <c r="B13" s="169" t="str">
        <f>'2020 Infrastructure'!M22</f>
        <v>IT IFR-C20</v>
      </c>
      <c r="C13" s="264" t="s">
        <v>459</v>
      </c>
      <c r="D13" s="379" t="str">
        <f>'2020 Infrastructure'!L22</f>
        <v>Key</v>
      </c>
      <c r="E13" s="279" t="str">
        <f>'2020 Infrastructure'!J22</f>
        <v>Moderate</v>
      </c>
      <c r="F13" s="114" t="str">
        <f>'2020 Infrastructure'!P22</f>
        <v>Adequate</v>
      </c>
      <c r="G13" s="114" t="str">
        <f>'2020 Infrastructure'!Q22</f>
        <v>Strong</v>
      </c>
      <c r="H13" s="114" t="str">
        <f>'2020 Infrastructure'!R22</f>
        <v>Adequate</v>
      </c>
      <c r="I13" s="114" t="str">
        <f>'2020 Infrastructure'!X22</f>
        <v>Pass</v>
      </c>
      <c r="J13" s="115" t="str">
        <f>'2020 Infrastructure'!V22</f>
        <v>Low</v>
      </c>
      <c r="K13" s="379" t="str">
        <f>'OPS2021'!O13</f>
        <v>Key</v>
      </c>
      <c r="L13" s="279" t="str">
        <f>'OPS2021'!L13</f>
        <v>Moderate</v>
      </c>
      <c r="M13" s="114" t="str">
        <f>'OPS2021'!T13</f>
        <v>Adequate</v>
      </c>
      <c r="N13" s="114" t="str">
        <f>'OPS2021'!U13</f>
        <v>Strong</v>
      </c>
      <c r="O13" s="114" t="str">
        <f>'OPS2021'!V13</f>
        <v>Adequate</v>
      </c>
      <c r="P13" s="114" t="str">
        <f>'OPS2021'!AB13</f>
        <v>Pass</v>
      </c>
      <c r="Q13" s="115" t="str">
        <f>'OPS2021'!Z13</f>
        <v>Low</v>
      </c>
      <c r="R13" s="274" t="str">
        <f>'OPS2021'!AA13</f>
        <v>Stable</v>
      </c>
      <c r="T13" s="40"/>
      <c r="U13" s="108" t="str">
        <f>'OPS2021'!L13</f>
        <v>Moderate</v>
      </c>
      <c r="V13" s="40" t="str">
        <f t="shared" si="0"/>
        <v>Adequate-Moderate</v>
      </c>
      <c r="W13" s="40" t="str">
        <f t="shared" si="2"/>
        <v>Low</v>
      </c>
      <c r="X13" s="116" t="b">
        <f t="shared" si="1"/>
        <v>1</v>
      </c>
      <c r="Z13" s="162" t="s">
        <v>428</v>
      </c>
      <c r="AA13" s="163" t="s">
        <v>85</v>
      </c>
    </row>
    <row r="14" spans="1:29" ht="30.75" customHeight="1" thickBot="1" x14ac:dyDescent="0.3">
      <c r="A14" s="113" t="s">
        <v>447</v>
      </c>
      <c r="B14" s="169" t="str">
        <f>'2020 Infrastructure'!M9</f>
        <v>IT IFR-C7</v>
      </c>
      <c r="C14" s="264" t="s">
        <v>460</v>
      </c>
      <c r="D14" s="379" t="str">
        <f>'2020 Infrastructure'!L9</f>
        <v>Key</v>
      </c>
      <c r="E14" s="279" t="str">
        <f>'2020 Infrastructure'!J9</f>
        <v>High</v>
      </c>
      <c r="F14" s="114" t="str">
        <f>'2020 Infrastructure'!P9</f>
        <v>Adequate</v>
      </c>
      <c r="G14" s="114" t="str">
        <f>'2020 Infrastructure'!Q9</f>
        <v>Strong</v>
      </c>
      <c r="H14" s="114" t="str">
        <f>'2020 Infrastructure'!R9</f>
        <v>Strong</v>
      </c>
      <c r="I14" s="114" t="str">
        <f>'2020 Infrastructure'!X9</f>
        <v>Pass</v>
      </c>
      <c r="J14" s="115" t="str">
        <f>'2020 Infrastructure'!V9</f>
        <v>Moderate</v>
      </c>
      <c r="K14" s="379" t="str">
        <f>'OPS2021'!O14</f>
        <v>Key</v>
      </c>
      <c r="L14" s="279" t="str">
        <f>'OPS2021'!L14</f>
        <v>High</v>
      </c>
      <c r="M14" s="114" t="str">
        <f>'OPS2021'!T14</f>
        <v>Adequate</v>
      </c>
      <c r="N14" s="114" t="str">
        <f>'OPS2021'!U14</f>
        <v>Strong</v>
      </c>
      <c r="O14" s="114" t="str">
        <f>'OPS2021'!V14</f>
        <v>Strong</v>
      </c>
      <c r="P14" s="114" t="str">
        <f>'OPS2021'!AB14</f>
        <v>Pass</v>
      </c>
      <c r="Q14" s="115" t="str">
        <f>'OPS2021'!Z14</f>
        <v>Low</v>
      </c>
      <c r="R14" s="274" t="str">
        <f>'OPS2021'!AA14</f>
        <v>Decreasing</v>
      </c>
      <c r="T14" s="40"/>
      <c r="U14" s="108" t="str">
        <f>'OPS2021'!L14</f>
        <v>High</v>
      </c>
      <c r="V14" s="40" t="str">
        <f t="shared" si="0"/>
        <v>Strong-High</v>
      </c>
      <c r="W14" s="40" t="str">
        <f t="shared" si="2"/>
        <v>Low</v>
      </c>
      <c r="X14" s="116" t="b">
        <f t="shared" si="1"/>
        <v>1</v>
      </c>
      <c r="Z14" s="164" t="s">
        <v>429</v>
      </c>
      <c r="AA14" s="165" t="s">
        <v>211</v>
      </c>
    </row>
    <row r="15" spans="1:29" x14ac:dyDescent="0.25">
      <c r="A15" s="113" t="s">
        <v>448</v>
      </c>
      <c r="B15" s="170" t="str">
        <f>'2020 Infrastructure'!M10</f>
        <v>IT IFR-C8</v>
      </c>
      <c r="C15" s="270" t="s">
        <v>461</v>
      </c>
      <c r="D15" s="276" t="str">
        <f>'2020 Infrastructure'!L10</f>
        <v>Non Key</v>
      </c>
      <c r="E15" s="152" t="str">
        <f>'2020 Infrastructure'!J10</f>
        <v>High</v>
      </c>
      <c r="F15" s="114" t="str">
        <f>'2020 Infrastructure'!P10</f>
        <v>Adequate</v>
      </c>
      <c r="G15" s="114" t="str">
        <f>'2020 Infrastructure'!Q10</f>
        <v>Strong</v>
      </c>
      <c r="H15" s="114" t="str">
        <f>'2020 Infrastructure'!R10</f>
        <v>Strong</v>
      </c>
      <c r="I15" s="114" t="str">
        <f>'2020 Infrastructure'!X10</f>
        <v>N/A</v>
      </c>
      <c r="J15" s="115" t="str">
        <f>'2020 Infrastructure'!V10</f>
        <v>Moderate</v>
      </c>
      <c r="K15" s="379" t="str">
        <f>'OPS2021'!O15</f>
        <v>Key</v>
      </c>
      <c r="L15" s="279" t="str">
        <f>'OPS2021'!L15</f>
        <v>High</v>
      </c>
      <c r="M15" s="114" t="str">
        <f>'OPS2021'!T15</f>
        <v>Adequate</v>
      </c>
      <c r="N15" s="114" t="str">
        <f>'OPS2021'!U15</f>
        <v>Strong</v>
      </c>
      <c r="O15" s="114" t="str">
        <f>'OPS2021'!V15</f>
        <v>Strong</v>
      </c>
      <c r="P15" s="114" t="str">
        <f>'OPS2021'!AB15</f>
        <v>Pass</v>
      </c>
      <c r="Q15" s="115" t="str">
        <f>'OPS2021'!Z15</f>
        <v>Low</v>
      </c>
      <c r="R15" s="274" t="str">
        <f>'OPS2021'!AA15</f>
        <v>Decreasing</v>
      </c>
      <c r="T15" s="40"/>
      <c r="U15" s="108" t="str">
        <f>'OPS2021'!L15</f>
        <v>High</v>
      </c>
      <c r="V15" s="40" t="str">
        <f t="shared" si="0"/>
        <v>Strong-High</v>
      </c>
      <c r="W15" s="40" t="str">
        <f t="shared" si="2"/>
        <v>Low</v>
      </c>
      <c r="X15" s="116" t="b">
        <f t="shared" si="1"/>
        <v>1</v>
      </c>
    </row>
    <row r="16" spans="1:29" ht="15.75" thickBot="1" x14ac:dyDescent="0.3">
      <c r="A16" s="119" t="s">
        <v>449</v>
      </c>
      <c r="B16" s="171" t="str">
        <f>'2020 Infrastructure'!M11</f>
        <v>IT IFR-C9</v>
      </c>
      <c r="C16" s="271" t="s">
        <v>462</v>
      </c>
      <c r="D16" s="277" t="str">
        <f>'2020 Infrastructure'!L11</f>
        <v>Non Key</v>
      </c>
      <c r="E16" s="161" t="str">
        <f>'2020 Infrastructure'!J11</f>
        <v>High</v>
      </c>
      <c r="F16" s="120" t="str">
        <f>'2020 Infrastructure'!P11</f>
        <v>Adequate</v>
      </c>
      <c r="G16" s="120" t="str">
        <f>'2020 Infrastructure'!Q11</f>
        <v>Strong</v>
      </c>
      <c r="H16" s="120" t="str">
        <f>'2020 Infrastructure'!R11</f>
        <v>Strong</v>
      </c>
      <c r="I16" s="120" t="str">
        <f>'2020 Infrastructure'!X11</f>
        <v>N/A</v>
      </c>
      <c r="J16" s="121" t="str">
        <f>'2020 Infrastructure'!V11</f>
        <v>Moderate</v>
      </c>
      <c r="K16" s="378" t="str">
        <f>'OPS2021'!O16</f>
        <v>Key</v>
      </c>
      <c r="L16" s="280" t="str">
        <f>'OPS2021'!L16</f>
        <v>High</v>
      </c>
      <c r="M16" s="120" t="str">
        <f>'OPS2021'!T16</f>
        <v>Adequate</v>
      </c>
      <c r="N16" s="120" t="str">
        <f>'OPS2021'!U16</f>
        <v>Strong</v>
      </c>
      <c r="O16" s="120" t="str">
        <f>'OPS2021'!V16</f>
        <v>Strong</v>
      </c>
      <c r="P16" s="120" t="str">
        <f>'OPS2021'!AB16</f>
        <v>Pass</v>
      </c>
      <c r="Q16" s="121" t="str">
        <f>'OPS2021'!Z16</f>
        <v>Low</v>
      </c>
      <c r="R16" s="275" t="str">
        <f>'OPS2021'!AA16</f>
        <v>Decreasing</v>
      </c>
      <c r="U16" s="108" t="str">
        <f>'OPS2021'!L16</f>
        <v>High</v>
      </c>
      <c r="V16" s="40" t="str">
        <f t="shared" si="0"/>
        <v>Strong-High</v>
      </c>
      <c r="W16" s="40" t="str">
        <f t="shared" si="2"/>
        <v>Low</v>
      </c>
      <c r="X16" s="116" t="b">
        <f t="shared" si="1"/>
        <v>1</v>
      </c>
    </row>
    <row r="18" spans="1:18" ht="15.75" outlineLevel="1" thickBot="1" x14ac:dyDescent="0.3"/>
    <row r="19" spans="1:18" outlineLevel="1" x14ac:dyDescent="0.25">
      <c r="A19" s="538" t="s">
        <v>727</v>
      </c>
      <c r="B19" s="539"/>
      <c r="C19" s="538" t="s">
        <v>21</v>
      </c>
      <c r="D19" s="539"/>
      <c r="F19" s="540" t="s">
        <v>728</v>
      </c>
      <c r="G19" s="541"/>
      <c r="H19" s="541"/>
      <c r="I19" s="541"/>
      <c r="J19" s="542"/>
      <c r="M19" s="540" t="s">
        <v>729</v>
      </c>
      <c r="N19" s="541"/>
      <c r="O19" s="541"/>
      <c r="P19" s="541"/>
      <c r="Q19" s="541"/>
      <c r="R19" s="542"/>
    </row>
    <row r="20" spans="1:18" ht="45.75" outlineLevel="1" thickBot="1" x14ac:dyDescent="0.3">
      <c r="A20" s="299" t="s">
        <v>730</v>
      </c>
      <c r="B20" s="300" t="s">
        <v>731</v>
      </c>
      <c r="C20" s="299" t="s">
        <v>730</v>
      </c>
      <c r="D20" s="303" t="s">
        <v>731</v>
      </c>
      <c r="F20" s="310" t="s">
        <v>732</v>
      </c>
      <c r="G20" s="292"/>
      <c r="H20" s="292"/>
      <c r="I20" s="292"/>
      <c r="J20" s="311" t="s">
        <v>733</v>
      </c>
      <c r="M20" s="313" t="s">
        <v>732</v>
      </c>
      <c r="N20" s="314" t="s">
        <v>734</v>
      </c>
      <c r="O20" s="292"/>
      <c r="P20" s="312"/>
      <c r="Q20" s="315" t="s">
        <v>733</v>
      </c>
      <c r="R20" s="122"/>
    </row>
    <row r="21" spans="1:18" outlineLevel="1" x14ac:dyDescent="0.25">
      <c r="A21" s="301">
        <v>4</v>
      </c>
      <c r="B21" s="302" t="s">
        <v>407</v>
      </c>
      <c r="C21" s="301">
        <v>3</v>
      </c>
      <c r="D21" s="296" t="s">
        <v>80</v>
      </c>
      <c r="F21" s="307">
        <f>COUNTIF(E$3:E$16,$B21)</f>
        <v>0</v>
      </c>
      <c r="G21" s="290"/>
      <c r="H21" s="290"/>
      <c r="I21" s="290"/>
      <c r="J21" s="117">
        <f>COUNTIF(H$3:H$16,$D21)</f>
        <v>12</v>
      </c>
      <c r="M21" s="307">
        <f>COUNTIF(L$3:L$16,$B21)</f>
        <v>0</v>
      </c>
      <c r="N21" s="290">
        <f>COUNTIF(Q$3:Q$16,$B21)</f>
        <v>0</v>
      </c>
      <c r="O21" s="290"/>
      <c r="P21" s="290"/>
      <c r="Q21" s="290">
        <f>COUNTIF(O$3:O$16,$D21)</f>
        <v>11</v>
      </c>
      <c r="R21" s="117"/>
    </row>
    <row r="22" spans="1:18" outlineLevel="1" x14ac:dyDescent="0.25">
      <c r="A22" s="295">
        <v>3</v>
      </c>
      <c r="B22" s="296" t="s">
        <v>408</v>
      </c>
      <c r="C22" s="295">
        <v>2</v>
      </c>
      <c r="D22" s="296" t="s">
        <v>86</v>
      </c>
      <c r="F22" s="307">
        <f t="shared" ref="F22:F24" si="3">COUNTIF(E$3:E$16,$B22)</f>
        <v>8</v>
      </c>
      <c r="G22" s="290"/>
      <c r="H22" s="290"/>
      <c r="I22" s="290"/>
      <c r="J22" s="117">
        <f t="shared" ref="J22:J23" si="4">COUNTIF(H$3:H$16,$D22)</f>
        <v>2</v>
      </c>
      <c r="M22" s="307">
        <f t="shared" ref="M22:M24" si="5">COUNTIF(L$3:L$16,$B22)</f>
        <v>9</v>
      </c>
      <c r="N22" s="290">
        <f t="shared" ref="N22:N24" si="6">COUNTIF(Q$3:Q$16,$B22)</f>
        <v>0</v>
      </c>
      <c r="O22" s="290"/>
      <c r="P22" s="290"/>
      <c r="Q22" s="290">
        <f t="shared" ref="Q22:Q23" si="7">COUNTIF(O$3:O$16,$D22)</f>
        <v>3</v>
      </c>
      <c r="R22" s="117"/>
    </row>
    <row r="23" spans="1:18" outlineLevel="1" x14ac:dyDescent="0.25">
      <c r="A23" s="295">
        <v>2</v>
      </c>
      <c r="B23" s="296" t="s">
        <v>211</v>
      </c>
      <c r="C23" s="295">
        <v>1</v>
      </c>
      <c r="D23" s="296" t="s">
        <v>87</v>
      </c>
      <c r="F23" s="307">
        <f t="shared" si="3"/>
        <v>6</v>
      </c>
      <c r="G23" s="290"/>
      <c r="H23" s="290"/>
      <c r="I23" s="290"/>
      <c r="J23" s="117">
        <f t="shared" si="4"/>
        <v>0</v>
      </c>
      <c r="M23" s="307">
        <f t="shared" si="5"/>
        <v>5</v>
      </c>
      <c r="N23" s="290">
        <f t="shared" si="6"/>
        <v>2</v>
      </c>
      <c r="O23" s="290"/>
      <c r="P23" s="290"/>
      <c r="Q23" s="290">
        <f t="shared" si="7"/>
        <v>0</v>
      </c>
      <c r="R23" s="117"/>
    </row>
    <row r="24" spans="1:18" ht="15.75" outlineLevel="1" thickBot="1" x14ac:dyDescent="0.3">
      <c r="A24" s="297">
        <v>1</v>
      </c>
      <c r="B24" s="298" t="s">
        <v>85</v>
      </c>
      <c r="C24" s="297"/>
      <c r="D24" s="298"/>
      <c r="F24" s="308">
        <f t="shared" si="3"/>
        <v>0</v>
      </c>
      <c r="G24" s="292"/>
      <c r="H24" s="292"/>
      <c r="I24" s="292"/>
      <c r="J24" s="309">
        <f>SUM(J21:K23)</f>
        <v>14</v>
      </c>
      <c r="M24" s="307">
        <f t="shared" si="5"/>
        <v>0</v>
      </c>
      <c r="N24" s="290">
        <f t="shared" si="6"/>
        <v>12</v>
      </c>
      <c r="O24" s="290"/>
      <c r="P24" s="290"/>
      <c r="Q24" s="136">
        <f>SUM(Q21:R23)</f>
        <v>14</v>
      </c>
      <c r="R24" s="117"/>
    </row>
    <row r="25" spans="1:18" ht="15.75" outlineLevel="1" thickBot="1" x14ac:dyDescent="0.3">
      <c r="F25" s="1">
        <f>SUM(F21:F24)</f>
        <v>14</v>
      </c>
      <c r="M25" s="291">
        <f>SUM(M21:M24)</f>
        <v>14</v>
      </c>
      <c r="N25" s="312">
        <f>SUM(N21:N24)</f>
        <v>14</v>
      </c>
      <c r="O25" s="292"/>
      <c r="P25" s="292"/>
      <c r="Q25" s="292"/>
      <c r="R25" s="122"/>
    </row>
    <row r="26" spans="1:18" outlineLevel="1" x14ac:dyDescent="0.25">
      <c r="F26" s="1"/>
      <c r="M26" s="1"/>
    </row>
    <row r="27" spans="1:18" ht="15.75" outlineLevel="1" thickBot="1" x14ac:dyDescent="0.3">
      <c r="F27" s="522" t="s">
        <v>728</v>
      </c>
      <c r="G27" s="522"/>
      <c r="M27" s="522" t="s">
        <v>729</v>
      </c>
      <c r="N27" s="522"/>
    </row>
    <row r="28" spans="1:18" outlineLevel="1" x14ac:dyDescent="0.25">
      <c r="C28" s="287" t="s">
        <v>735</v>
      </c>
      <c r="D28" s="288"/>
      <c r="E28" s="288"/>
      <c r="F28" s="304">
        <f>((F21*$A21)+(F22*$A22)+(F23*$A23)+(F24*$A24))/F25</f>
        <v>2.5714285714285716</v>
      </c>
      <c r="G28" s="288" t="str">
        <f>VLOOKUP(ROUND(F28,0),$A21:$B24,2,FALSE)</f>
        <v>High</v>
      </c>
      <c r="H28" s="288"/>
      <c r="I28" s="288"/>
      <c r="J28" s="288"/>
      <c r="K28" s="288"/>
      <c r="L28" s="288"/>
      <c r="M28" s="304">
        <f>((M21*$A21)+(M22*$A22)+(M23*$A23)+(M24*$A24))/M25</f>
        <v>2.6428571428571428</v>
      </c>
      <c r="N28" s="338" t="str">
        <f>VLOOKUP(ROUND(M28,0),$A21:$B24,2,FALSE)</f>
        <v>High</v>
      </c>
    </row>
    <row r="29" spans="1:18" outlineLevel="1" x14ac:dyDescent="0.25">
      <c r="C29" s="289" t="s">
        <v>736</v>
      </c>
      <c r="D29" s="290"/>
      <c r="E29" s="290"/>
      <c r="F29" s="305">
        <f>((J21*$C21)+(J22*$C22)+(J23*$C23))/J24</f>
        <v>2.8571428571428572</v>
      </c>
      <c r="G29" s="290" t="str">
        <f>VLOOKUP(ROUND(F29,0),$C21:$D24,2,FALSE)</f>
        <v>Strong</v>
      </c>
      <c r="H29" s="290"/>
      <c r="I29" s="290"/>
      <c r="J29" s="290"/>
      <c r="K29" s="290"/>
      <c r="L29" s="290"/>
      <c r="M29" s="305">
        <f>((Q21*$C21)+(Q22*$C22)+(Q23*$C23))/Q24</f>
        <v>2.7857142857142856</v>
      </c>
      <c r="N29" s="339" t="str">
        <f>VLOOKUP(ROUND(M29,0),$C21:$D24,2,FALSE)</f>
        <v>Strong</v>
      </c>
    </row>
    <row r="30" spans="1:18" ht="15.75" outlineLevel="1" thickBot="1" x14ac:dyDescent="0.3">
      <c r="C30" s="291" t="s">
        <v>737</v>
      </c>
      <c r="D30" s="292"/>
      <c r="E30" s="292"/>
      <c r="F30" s="293" t="str">
        <f>VLOOKUP(G29&amp;"-"&amp;G28,$Z$2:$AA$14,2,FALSE)</f>
        <v>Low</v>
      </c>
      <c r="G30" s="292"/>
      <c r="H30" s="292"/>
      <c r="I30" s="292"/>
      <c r="J30" s="292"/>
      <c r="K30" s="292"/>
      <c r="L30" s="292"/>
      <c r="M30" s="293" t="str">
        <f>VLOOKUP(N29&amp;"-"&amp;N28,Z3:AA14,2,FALSE)</f>
        <v>Low</v>
      </c>
      <c r="N30" s="122"/>
    </row>
    <row r="31" spans="1:18" outlineLevel="1" x14ac:dyDescent="0.25"/>
    <row r="32" spans="1:18" ht="15.75" outlineLevel="1" thickBot="1" x14ac:dyDescent="0.3">
      <c r="I32" s="1"/>
    </row>
    <row r="33" spans="1:17" ht="15.75" outlineLevel="1" thickBot="1" x14ac:dyDescent="0.3">
      <c r="I33" s="134" t="s">
        <v>738</v>
      </c>
      <c r="J33" s="294"/>
      <c r="K33" s="294"/>
      <c r="L33" s="294"/>
      <c r="M33" s="294"/>
      <c r="N33" s="306">
        <f>((N21*$A21)+(N22*$A22)+(N23*$A23)+(N24*$A24))/N25</f>
        <v>1.1428571428571428</v>
      </c>
      <c r="O33" s="340" t="str">
        <f>VLOOKUP(ROUND(N33,0),$A21:$B24,2,FALSE)</f>
        <v>Low</v>
      </c>
    </row>
    <row r="34" spans="1:17" outlineLevel="1" x14ac:dyDescent="0.25"/>
    <row r="35" spans="1:17" outlineLevel="1" x14ac:dyDescent="0.25"/>
    <row r="36" spans="1:17" ht="15.75" outlineLevel="1" thickBot="1" x14ac:dyDescent="0.3"/>
    <row r="37" spans="1:17" ht="15.75" outlineLevel="1" thickBot="1" x14ac:dyDescent="0.3">
      <c r="A37" s="123"/>
      <c r="B37" s="123"/>
      <c r="F37" s="523">
        <v>2020</v>
      </c>
      <c r="G37" s="524"/>
      <c r="H37" s="524"/>
      <c r="I37" s="524"/>
      <c r="J37" s="525"/>
      <c r="M37" s="526">
        <v>2021</v>
      </c>
      <c r="N37" s="527"/>
      <c r="O37" s="527"/>
      <c r="P37" s="527"/>
      <c r="Q37" s="528"/>
    </row>
    <row r="38" spans="1:17" ht="45.75" outlineLevel="1" thickBot="1" x14ac:dyDescent="0.3">
      <c r="F38" s="124" t="s">
        <v>195</v>
      </c>
      <c r="G38" s="125" t="s">
        <v>194</v>
      </c>
      <c r="H38" s="126" t="s">
        <v>21</v>
      </c>
      <c r="I38" s="529" t="s">
        <v>210</v>
      </c>
      <c r="J38" s="530"/>
      <c r="M38" s="124" t="s">
        <v>195</v>
      </c>
      <c r="N38" s="125" t="s">
        <v>194</v>
      </c>
      <c r="O38" s="126" t="s">
        <v>21</v>
      </c>
      <c r="P38" s="531" t="s">
        <v>210</v>
      </c>
      <c r="Q38" s="532"/>
    </row>
    <row r="39" spans="1:17" outlineLevel="1" x14ac:dyDescent="0.25">
      <c r="C39" s="127" t="s">
        <v>86</v>
      </c>
      <c r="D39" s="127"/>
      <c r="E39" s="127"/>
      <c r="F39">
        <f t="shared" ref="F39:H41" si="8">COUNTIF(F$3:F$15,$C39)</f>
        <v>5</v>
      </c>
      <c r="G39">
        <f t="shared" si="8"/>
        <v>1</v>
      </c>
      <c r="H39">
        <f t="shared" si="8"/>
        <v>2</v>
      </c>
      <c r="I39" s="128" t="s">
        <v>407</v>
      </c>
      <c r="J39" s="129">
        <f>COUNTIF(J$3:J$17,$I39)</f>
        <v>0</v>
      </c>
      <c r="M39">
        <f t="shared" ref="M39:O41" si="9">COUNTIF(M$3:M$15,$C39)</f>
        <v>6</v>
      </c>
      <c r="N39">
        <f t="shared" si="9"/>
        <v>2</v>
      </c>
      <c r="O39">
        <f t="shared" si="9"/>
        <v>3</v>
      </c>
      <c r="P39" s="128" t="s">
        <v>407</v>
      </c>
      <c r="Q39" s="129">
        <f>COUNTIF(Q$3:Q$17,$I39)</f>
        <v>0</v>
      </c>
    </row>
    <row r="40" spans="1:17" outlineLevel="1" x14ac:dyDescent="0.25">
      <c r="A40" s="123"/>
      <c r="B40" s="123"/>
      <c r="C40" s="127" t="s">
        <v>80</v>
      </c>
      <c r="D40" s="127"/>
      <c r="E40" s="127"/>
      <c r="F40">
        <f t="shared" si="8"/>
        <v>8</v>
      </c>
      <c r="G40">
        <f t="shared" si="8"/>
        <v>11</v>
      </c>
      <c r="H40">
        <f t="shared" si="8"/>
        <v>11</v>
      </c>
      <c r="I40" s="128" t="s">
        <v>408</v>
      </c>
      <c r="J40" s="129">
        <f>COUNTIF(J$3:J$17,$I40)</f>
        <v>0</v>
      </c>
      <c r="K40" s="129"/>
      <c r="L40" s="129"/>
      <c r="M40">
        <f t="shared" si="9"/>
        <v>7</v>
      </c>
      <c r="N40">
        <f t="shared" si="9"/>
        <v>11</v>
      </c>
      <c r="O40">
        <f t="shared" si="9"/>
        <v>10</v>
      </c>
      <c r="P40" s="128" t="s">
        <v>408</v>
      </c>
      <c r="Q40" s="129">
        <f>COUNTIF(Q$3:Q$17,$I40)</f>
        <v>0</v>
      </c>
    </row>
    <row r="41" spans="1:17" outlineLevel="1" x14ac:dyDescent="0.25">
      <c r="A41" s="123"/>
      <c r="B41" s="123"/>
      <c r="C41" s="127" t="s">
        <v>87</v>
      </c>
      <c r="D41" s="127"/>
      <c r="E41" s="127"/>
      <c r="F41">
        <f t="shared" si="8"/>
        <v>0</v>
      </c>
      <c r="G41">
        <f t="shared" si="8"/>
        <v>1</v>
      </c>
      <c r="H41">
        <f t="shared" si="8"/>
        <v>0</v>
      </c>
      <c r="I41" s="128" t="s">
        <v>211</v>
      </c>
      <c r="J41" s="129">
        <f>COUNTIF(J$3:J$17,$I41)</f>
        <v>8</v>
      </c>
      <c r="K41" s="129"/>
      <c r="L41" s="129"/>
      <c r="M41">
        <f t="shared" si="9"/>
        <v>0</v>
      </c>
      <c r="N41">
        <f t="shared" si="9"/>
        <v>0</v>
      </c>
      <c r="O41">
        <f t="shared" si="9"/>
        <v>0</v>
      </c>
      <c r="P41" s="128" t="s">
        <v>211</v>
      </c>
      <c r="Q41" s="129">
        <f>COUNTIF(Q$3:Q$17,$I41)</f>
        <v>2</v>
      </c>
    </row>
    <row r="42" spans="1:17" outlineLevel="1" x14ac:dyDescent="0.25">
      <c r="A42" s="123"/>
      <c r="B42" s="123"/>
      <c r="F42" s="130">
        <f>SUM(F39:F41)</f>
        <v>13</v>
      </c>
      <c r="G42" s="130">
        <f>SUM(G39:G41)</f>
        <v>13</v>
      </c>
      <c r="H42" s="130">
        <f>SUM(H39:H41)</f>
        <v>13</v>
      </c>
      <c r="I42" s="131" t="s">
        <v>85</v>
      </c>
      <c r="J42" s="132">
        <f>COUNTIF(J$3:J$17,$I42)</f>
        <v>6</v>
      </c>
      <c r="K42" s="132"/>
      <c r="L42" s="132"/>
      <c r="M42" s="130">
        <f>SUM(M39:M41)</f>
        <v>13</v>
      </c>
      <c r="N42" s="130">
        <f>SUM(N39:N41)</f>
        <v>13</v>
      </c>
      <c r="O42" s="130">
        <f>SUM(O39:O41)</f>
        <v>13</v>
      </c>
      <c r="P42" s="131" t="s">
        <v>85</v>
      </c>
      <c r="Q42" s="132">
        <f>COUNTIF(Q$3:Q$17,$I42)</f>
        <v>12</v>
      </c>
    </row>
    <row r="43" spans="1:17" outlineLevel="1" x14ac:dyDescent="0.25">
      <c r="A43" s="123"/>
      <c r="B43" s="123"/>
      <c r="F43" s="1"/>
      <c r="G43" s="1"/>
      <c r="H43" s="1"/>
      <c r="I43" s="133"/>
      <c r="J43" s="133">
        <f>((J39*4)+(J40*3)+(J41*2)+(J42*1))/SUM(J39:J42)</f>
        <v>1.5714285714285714</v>
      </c>
      <c r="K43" s="133"/>
      <c r="L43" s="133"/>
      <c r="M43" s="1"/>
      <c r="N43" s="1"/>
      <c r="O43" s="1"/>
      <c r="P43" s="133"/>
      <c r="Q43" s="133">
        <f>((Q39*4)+(Q40*3)+(Q41*2)+(Q42*1))/SUM(Q39:Q42)</f>
        <v>1.1428571428571428</v>
      </c>
    </row>
    <row r="44" spans="1:17" ht="15.75" outlineLevel="1" thickBot="1" x14ac:dyDescent="0.3">
      <c r="A44" s="123"/>
      <c r="B44" s="123"/>
    </row>
    <row r="45" spans="1:17" ht="15.75" outlineLevel="1" thickBot="1" x14ac:dyDescent="0.3">
      <c r="H45" s="134" t="s">
        <v>430</v>
      </c>
      <c r="I45" s="135" t="s">
        <v>431</v>
      </c>
      <c r="J45" s="136"/>
      <c r="K45" s="136"/>
      <c r="L45" s="136"/>
      <c r="N45" s="520" t="s">
        <v>414</v>
      </c>
      <c r="O45" s="521"/>
    </row>
    <row r="46" spans="1:17" outlineLevel="1" x14ac:dyDescent="0.25">
      <c r="G46" t="s">
        <v>224</v>
      </c>
      <c r="H46" s="137">
        <f>COUNTIF(I$3:I$15,$G46)</f>
        <v>1</v>
      </c>
      <c r="I46" s="94">
        <f>COUNTIF(P$3:P$15,$G46)</f>
        <v>0</v>
      </c>
      <c r="J46" s="93"/>
      <c r="K46" s="93"/>
      <c r="L46" s="93"/>
      <c r="N46" s="138" t="s">
        <v>93</v>
      </c>
      <c r="O46" s="117">
        <f>COUNTIF(R$3:R$15,N46)</f>
        <v>6</v>
      </c>
    </row>
    <row r="47" spans="1:17" ht="15.75" outlineLevel="1" thickBot="1" x14ac:dyDescent="0.3">
      <c r="G47" t="s">
        <v>205</v>
      </c>
      <c r="H47" s="139">
        <f>COUNTIF(I$3:I$15,$G47)</f>
        <v>9</v>
      </c>
      <c r="I47" s="95">
        <f>COUNTIF(P$3:P$15,$G47)</f>
        <v>13</v>
      </c>
      <c r="J47" s="93"/>
      <c r="K47" s="93"/>
      <c r="L47" s="93"/>
      <c r="N47" s="138" t="s">
        <v>170</v>
      </c>
      <c r="O47" s="117">
        <f>COUNTIF(R$3:R$15,N47)</f>
        <v>7</v>
      </c>
    </row>
    <row r="48" spans="1:17" ht="15.75" outlineLevel="1" thickBot="1" x14ac:dyDescent="0.3">
      <c r="H48" s="374">
        <f>SUM(H46:H47)</f>
        <v>10</v>
      </c>
      <c r="I48" s="374">
        <f>SUM(I46:I47)</f>
        <v>13</v>
      </c>
      <c r="N48" s="140" t="s">
        <v>92</v>
      </c>
      <c r="O48" s="122">
        <f>COUNTIF(R$3:R$15,N48)</f>
        <v>0</v>
      </c>
    </row>
    <row r="49" spans="1:15" outlineLevel="1" x14ac:dyDescent="0.25">
      <c r="O49" s="1">
        <f>SUM(O46:O48)</f>
        <v>13</v>
      </c>
    </row>
    <row r="51" spans="1:15" x14ac:dyDescent="0.25">
      <c r="A51" s="374" t="s">
        <v>197</v>
      </c>
    </row>
    <row r="52" spans="1:15" x14ac:dyDescent="0.25">
      <c r="A52" s="205">
        <v>1</v>
      </c>
      <c r="B52" t="s">
        <v>695</v>
      </c>
    </row>
    <row r="53" spans="1:15" x14ac:dyDescent="0.25">
      <c r="A53" s="205">
        <v>2</v>
      </c>
      <c r="B53" t="s">
        <v>696</v>
      </c>
    </row>
    <row r="54" spans="1:15" x14ac:dyDescent="0.25">
      <c r="A54" s="205">
        <v>3</v>
      </c>
      <c r="B54" t="s">
        <v>697</v>
      </c>
    </row>
  </sheetData>
  <mergeCells count="14">
    <mergeCell ref="D1:J1"/>
    <mergeCell ref="K1:Q1"/>
    <mergeCell ref="U1:W1"/>
    <mergeCell ref="A19:B19"/>
    <mergeCell ref="C19:D19"/>
    <mergeCell ref="F19:J19"/>
    <mergeCell ref="M19:R19"/>
    <mergeCell ref="N45:O45"/>
    <mergeCell ref="F27:G27"/>
    <mergeCell ref="M27:N27"/>
    <mergeCell ref="F37:J37"/>
    <mergeCell ref="M37:Q37"/>
    <mergeCell ref="I38:J38"/>
    <mergeCell ref="P38:Q38"/>
  </mergeCells>
  <conditionalFormatting sqref="R3:R14 N45">
    <cfRule type="cellIs" dxfId="53" priority="41" operator="equal">
      <formula>"Stable"</formula>
    </cfRule>
    <cfRule type="cellIs" dxfId="52" priority="42" operator="equal">
      <formula>"Down"</formula>
    </cfRule>
    <cfRule type="cellIs" dxfId="51" priority="43" operator="equal">
      <formula>"Up"</formula>
    </cfRule>
  </conditionalFormatting>
  <conditionalFormatting sqref="I3:J5 J6:J14">
    <cfRule type="cellIs" dxfId="50" priority="39" operator="equal">
      <formula>"Pass"</formula>
    </cfRule>
    <cfRule type="cellIs" dxfId="49" priority="40" operator="equal">
      <formula>"Fail"</formula>
    </cfRule>
  </conditionalFormatting>
  <conditionalFormatting sqref="P3:Q14">
    <cfRule type="cellIs" dxfId="48" priority="37" operator="equal">
      <formula>"Pass"</formula>
    </cfRule>
    <cfRule type="cellIs" dxfId="47" priority="38" operator="equal">
      <formula>"Fail"</formula>
    </cfRule>
  </conditionalFormatting>
  <conditionalFormatting sqref="R3:R14">
    <cfRule type="cellIs" dxfId="46" priority="34" operator="equal">
      <formula>"Stable"</formula>
    </cfRule>
    <cfRule type="cellIs" dxfId="45" priority="35" operator="equal">
      <formula>"Decreasing"</formula>
    </cfRule>
    <cfRule type="cellIs" dxfId="44" priority="36" operator="equal">
      <formula>"Increasing"</formula>
    </cfRule>
  </conditionalFormatting>
  <conditionalFormatting sqref="X6">
    <cfRule type="cellIs" dxfId="43" priority="32" operator="equal">
      <formula>FALSE</formula>
    </cfRule>
    <cfRule type="cellIs" dxfId="42" priority="33" operator="equal">
      <formula>TRUE</formula>
    </cfRule>
  </conditionalFormatting>
  <conditionalFormatting sqref="X7:X14">
    <cfRule type="cellIs" dxfId="41" priority="30" operator="equal">
      <formula>FALSE</formula>
    </cfRule>
    <cfRule type="cellIs" dxfId="40" priority="31" operator="equal">
      <formula>TRUE</formula>
    </cfRule>
  </conditionalFormatting>
  <conditionalFormatting sqref="X3:X5">
    <cfRule type="cellIs" dxfId="39" priority="28" operator="equal">
      <formula>FALSE</formula>
    </cfRule>
    <cfRule type="cellIs" dxfId="38" priority="29" operator="equal">
      <formula>TRUE</formula>
    </cfRule>
  </conditionalFormatting>
  <conditionalFormatting sqref="M3:O14">
    <cfRule type="cellIs" dxfId="37" priority="27" operator="equal">
      <formula>"Weak"</formula>
    </cfRule>
  </conditionalFormatting>
  <conditionalFormatting sqref="I6:I16">
    <cfRule type="cellIs" dxfId="36" priority="25" operator="equal">
      <formula>"Pass"</formula>
    </cfRule>
    <cfRule type="cellIs" dxfId="35" priority="26" operator="equal">
      <formula>"Fail"</formula>
    </cfRule>
  </conditionalFormatting>
  <conditionalFormatting sqref="F3:J14 F15:I16 M3:O14">
    <cfRule type="cellIs" dxfId="34" priority="24" operator="equal">
      <formula>"Weak"</formula>
    </cfRule>
  </conditionalFormatting>
  <conditionalFormatting sqref="R15:R16">
    <cfRule type="cellIs" dxfId="33" priority="21" operator="equal">
      <formula>"Stable"</formula>
    </cfRule>
    <cfRule type="cellIs" dxfId="32" priority="22" operator="equal">
      <formula>"Down"</formula>
    </cfRule>
    <cfRule type="cellIs" dxfId="31" priority="23" operator="equal">
      <formula>"Up"</formula>
    </cfRule>
  </conditionalFormatting>
  <conditionalFormatting sqref="J15:J16">
    <cfRule type="cellIs" dxfId="30" priority="19" operator="equal">
      <formula>"Pass"</formula>
    </cfRule>
    <cfRule type="cellIs" dxfId="29" priority="20" operator="equal">
      <formula>"Fail"</formula>
    </cfRule>
  </conditionalFormatting>
  <conditionalFormatting sqref="P15:Q16">
    <cfRule type="cellIs" dxfId="28" priority="17" operator="equal">
      <formula>"Pass"</formula>
    </cfRule>
    <cfRule type="cellIs" dxfId="27" priority="18" operator="equal">
      <formula>"Fail"</formula>
    </cfRule>
  </conditionalFormatting>
  <conditionalFormatting sqref="R15:R16">
    <cfRule type="cellIs" dxfId="26" priority="14" operator="equal">
      <formula>"Stable"</formula>
    </cfRule>
    <cfRule type="cellIs" dxfId="25" priority="15" operator="equal">
      <formula>"Decreasing"</formula>
    </cfRule>
    <cfRule type="cellIs" dxfId="24" priority="16" operator="equal">
      <formula>"Increasing"</formula>
    </cfRule>
  </conditionalFormatting>
  <conditionalFormatting sqref="M15:O16">
    <cfRule type="cellIs" dxfId="23" priority="13" operator="equal">
      <formula>"Weak"</formula>
    </cfRule>
  </conditionalFormatting>
  <conditionalFormatting sqref="J15:J16 M15:O16">
    <cfRule type="cellIs" dxfId="22" priority="12" operator="equal">
      <formula>"Weak"</formula>
    </cfRule>
  </conditionalFormatting>
  <conditionalFormatting sqref="X15:X16">
    <cfRule type="cellIs" dxfId="21" priority="10" operator="equal">
      <formula>FALSE</formula>
    </cfRule>
    <cfRule type="cellIs" dxfId="20" priority="11" operator="equal">
      <formula>TRUE</formula>
    </cfRule>
  </conditionalFormatting>
  <conditionalFormatting sqref="D3:E16">
    <cfRule type="cellIs" dxfId="19" priority="9" operator="equal">
      <formula>"Key"</formula>
    </cfRule>
  </conditionalFormatting>
  <conditionalFormatting sqref="K4:L16 K3">
    <cfRule type="cellIs" dxfId="18" priority="8" operator="equal">
      <formula>"Key"</formula>
    </cfRule>
  </conditionalFormatting>
  <conditionalFormatting sqref="D4:Q16 D3:K3 M3:Q3">
    <cfRule type="cellIs" dxfId="17" priority="6" operator="equal">
      <formula>"Non Key"</formula>
    </cfRule>
    <cfRule type="cellIs" dxfId="16" priority="7" operator="equal">
      <formula>"Non-Key"</formula>
    </cfRule>
  </conditionalFormatting>
  <conditionalFormatting sqref="I3:I16">
    <cfRule type="cellIs" dxfId="15" priority="5" operator="equal">
      <formula>"N/A"</formula>
    </cfRule>
  </conditionalFormatting>
  <conditionalFormatting sqref="L3">
    <cfRule type="cellIs" dxfId="14" priority="4" operator="equal">
      <formula>"Weak"</formula>
    </cfRule>
  </conditionalFormatting>
  <conditionalFormatting sqref="L3">
    <cfRule type="cellIs" dxfId="13" priority="3" operator="equal">
      <formula>"Weak"</formula>
    </cfRule>
  </conditionalFormatting>
  <conditionalFormatting sqref="L3">
    <cfRule type="cellIs" dxfId="12" priority="1" operator="equal">
      <formula>"Non Key"</formula>
    </cfRule>
    <cfRule type="cellIs" dxfId="11" priority="2" operator="equal">
      <formula>"Non-Key"</formula>
    </cfRule>
  </conditionalFormatting>
  <pageMargins left="0.25" right="0.25" top="0.75" bottom="0.75" header="0.3" footer="0.3"/>
  <pageSetup scale="67" fitToHeight="0" orientation="landscape"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499984740745262"/>
    <pageSetUpPr fitToPage="1"/>
  </sheetPr>
  <dimension ref="A1:AK42"/>
  <sheetViews>
    <sheetView zoomScale="60" zoomScaleNormal="60" workbookViewId="0">
      <pane ySplit="2" topLeftCell="A4" activePane="bottomLeft" state="frozen"/>
      <selection activeCell="D1" sqref="D1"/>
      <selection pane="bottomLeft" activeCell="AJ5" sqref="AJ5"/>
    </sheetView>
  </sheetViews>
  <sheetFormatPr defaultColWidth="9.140625" defaultRowHeight="12.75" outlineLevelCol="1" x14ac:dyDescent="0.25"/>
  <cols>
    <col min="1" max="1" width="8.42578125" style="75" customWidth="1"/>
    <col min="2" max="2" width="17" style="75" customWidth="1" outlineLevel="1"/>
    <col min="3" max="3" width="85.28515625" style="75" customWidth="1" outlineLevel="1"/>
    <col min="4" max="4" width="104.5703125" style="75" customWidth="1"/>
    <col min="5" max="5" width="12.7109375" style="75" customWidth="1"/>
    <col min="6" max="7" width="57.42578125" style="75" customWidth="1" outlineLevel="1"/>
    <col min="8" max="8" width="13" style="75" customWidth="1" outlineLevel="1"/>
    <col min="9" max="9" width="20.140625" style="75" customWidth="1" outlineLevel="1"/>
    <col min="10" max="10" width="9.7109375" style="75" customWidth="1" outlineLevel="1"/>
    <col min="11" max="11" width="28.7109375" style="75" customWidth="1" outlineLevel="1"/>
    <col min="12" max="12" width="11" style="75" customWidth="1" outlineLevel="1"/>
    <col min="13" max="13" width="56.7109375" style="75" customWidth="1" outlineLevel="1"/>
    <col min="14" max="14" width="56.7109375" style="75" customWidth="1"/>
    <col min="15" max="15" width="8.85546875" style="75" customWidth="1" outlineLevel="1"/>
    <col min="16" max="17" width="14.140625" style="75" customWidth="1" outlineLevel="1"/>
    <col min="18" max="18" width="17.85546875" style="75" customWidth="1" outlineLevel="1"/>
    <col min="19" max="19" width="18.5703125" style="75" customWidth="1" outlineLevel="1"/>
    <col min="20" max="20" width="16" style="75" customWidth="1" outlineLevel="1"/>
    <col min="21" max="21" width="16.85546875" style="75" customWidth="1" outlineLevel="1"/>
    <col min="22" max="22" width="17.42578125" style="75" customWidth="1" outlineLevel="1"/>
    <col min="23" max="23" width="14.5703125" style="75" customWidth="1" outlineLevel="1"/>
    <col min="24" max="24" width="16.5703125" style="75" customWidth="1" outlineLevel="1"/>
    <col min="25" max="25" width="13.85546875" style="75" customWidth="1" outlineLevel="1"/>
    <col min="26" max="27" width="12.5703125" style="75" customWidth="1" outlineLevel="1"/>
    <col min="28" max="28" width="12.5703125" style="75" customWidth="1"/>
    <col min="29" max="29" width="86.85546875" style="75" customWidth="1" outlineLevel="1"/>
    <col min="30" max="30" width="92.5703125" style="75" customWidth="1" outlineLevel="1"/>
    <col min="31" max="31" width="73.140625" style="75" customWidth="1" outlineLevel="1"/>
    <col min="32" max="32" width="61.85546875" style="75" customWidth="1" outlineLevel="1"/>
    <col min="33" max="33" width="17.42578125" style="75" customWidth="1" outlineLevel="1"/>
    <col min="34" max="34" width="19" style="75" customWidth="1" outlineLevel="1"/>
    <col min="35" max="35" width="18.42578125" style="75" customWidth="1" outlineLevel="1"/>
    <col min="36" max="36" width="125.7109375" style="75" customWidth="1"/>
    <col min="37" max="16384" width="9.140625" style="75"/>
  </cols>
  <sheetData>
    <row r="1" spans="1:37" s="6" customFormat="1" ht="77.45" customHeight="1" thickBot="1" x14ac:dyDescent="0.3">
      <c r="A1" s="90" t="s">
        <v>12</v>
      </c>
      <c r="B1" s="91" t="s">
        <v>0</v>
      </c>
      <c r="C1" s="91" t="s">
        <v>406</v>
      </c>
      <c r="D1" s="91" t="s">
        <v>557</v>
      </c>
      <c r="E1" s="91" t="s">
        <v>8</v>
      </c>
      <c r="F1" s="91" t="s">
        <v>1</v>
      </c>
      <c r="G1" s="233" t="s">
        <v>558</v>
      </c>
      <c r="H1" s="91" t="s">
        <v>6</v>
      </c>
      <c r="I1" s="91" t="s">
        <v>65</v>
      </c>
      <c r="J1" s="91" t="s">
        <v>17</v>
      </c>
      <c r="K1" s="91" t="s">
        <v>18</v>
      </c>
      <c r="L1" s="91" t="s">
        <v>2</v>
      </c>
      <c r="M1" s="91" t="s">
        <v>208</v>
      </c>
      <c r="N1" s="233" t="s">
        <v>559</v>
      </c>
      <c r="O1" s="91" t="s">
        <v>560</v>
      </c>
      <c r="P1" s="91" t="s">
        <v>561</v>
      </c>
      <c r="Q1" s="233" t="s">
        <v>562</v>
      </c>
      <c r="R1" s="91" t="s">
        <v>169</v>
      </c>
      <c r="S1" s="91" t="s">
        <v>9</v>
      </c>
      <c r="T1" s="91" t="s">
        <v>19</v>
      </c>
      <c r="U1" s="91" t="s">
        <v>20</v>
      </c>
      <c r="V1" s="91" t="s">
        <v>21</v>
      </c>
      <c r="W1" s="91" t="s">
        <v>182</v>
      </c>
      <c r="X1" s="91" t="s">
        <v>13</v>
      </c>
      <c r="Y1" s="91" t="s">
        <v>14</v>
      </c>
      <c r="Z1" s="91" t="s">
        <v>58</v>
      </c>
      <c r="AA1" s="91" t="s">
        <v>59</v>
      </c>
      <c r="AB1" s="91" t="s">
        <v>15</v>
      </c>
      <c r="AC1" s="91" t="s">
        <v>16</v>
      </c>
      <c r="AD1" s="91" t="s">
        <v>57</v>
      </c>
      <c r="AE1" s="91" t="s">
        <v>3</v>
      </c>
      <c r="AF1" s="91" t="s">
        <v>11</v>
      </c>
      <c r="AG1" s="91" t="s">
        <v>4</v>
      </c>
      <c r="AH1" s="92" t="s">
        <v>5</v>
      </c>
      <c r="AI1" s="91" t="s">
        <v>180</v>
      </c>
      <c r="AJ1" s="91" t="s">
        <v>197</v>
      </c>
      <c r="AK1" s="91" t="s">
        <v>713</v>
      </c>
    </row>
    <row r="2" spans="1:37" s="232" customFormat="1" ht="72.75" hidden="1" customHeight="1" x14ac:dyDescent="0.25">
      <c r="A2" s="230" t="s">
        <v>62</v>
      </c>
      <c r="B2" s="230" t="s">
        <v>67</v>
      </c>
      <c r="C2" s="230" t="s">
        <v>75</v>
      </c>
      <c r="D2" s="230"/>
      <c r="E2" s="230" t="s">
        <v>61</v>
      </c>
      <c r="F2" s="230" t="s">
        <v>68</v>
      </c>
      <c r="G2" s="230"/>
      <c r="H2" s="230" t="s">
        <v>63</v>
      </c>
      <c r="I2" s="230" t="s">
        <v>66</v>
      </c>
      <c r="J2" s="230" t="s">
        <v>549</v>
      </c>
      <c r="K2" s="230" t="s">
        <v>550</v>
      </c>
      <c r="L2" s="230" t="s">
        <v>81</v>
      </c>
      <c r="M2" s="230" t="s">
        <v>69</v>
      </c>
      <c r="N2" s="230"/>
      <c r="O2" s="230"/>
      <c r="P2" s="230" t="s">
        <v>64</v>
      </c>
      <c r="Q2" s="230"/>
      <c r="R2" s="230" t="s">
        <v>160</v>
      </c>
      <c r="S2" s="230" t="s">
        <v>73</v>
      </c>
      <c r="T2" s="231" t="s">
        <v>70</v>
      </c>
      <c r="U2" s="231" t="s">
        <v>71</v>
      </c>
      <c r="V2" s="230" t="s">
        <v>72</v>
      </c>
      <c r="W2" s="230" t="s">
        <v>551</v>
      </c>
      <c r="X2" s="230" t="s">
        <v>552</v>
      </c>
      <c r="Y2" s="230" t="s">
        <v>185</v>
      </c>
      <c r="Z2" s="230" t="s">
        <v>553</v>
      </c>
      <c r="AA2" s="230" t="s">
        <v>554</v>
      </c>
      <c r="AB2" s="230" t="s">
        <v>187</v>
      </c>
      <c r="AC2" s="231" t="s">
        <v>188</v>
      </c>
      <c r="AD2" s="230" t="s">
        <v>555</v>
      </c>
      <c r="AE2" s="230" t="s">
        <v>189</v>
      </c>
      <c r="AF2" s="230" t="s">
        <v>190</v>
      </c>
      <c r="AG2" s="230" t="s">
        <v>191</v>
      </c>
      <c r="AH2" s="230" t="s">
        <v>192</v>
      </c>
      <c r="AI2" s="230" t="s">
        <v>556</v>
      </c>
      <c r="AJ2" s="230" t="s">
        <v>190</v>
      </c>
      <c r="AK2" s="230"/>
    </row>
    <row r="3" spans="1:37" s="4" customFormat="1" ht="214.5" customHeight="1" x14ac:dyDescent="0.25">
      <c r="A3" s="548" t="s">
        <v>202</v>
      </c>
      <c r="B3" s="549" t="s">
        <v>201</v>
      </c>
      <c r="C3" s="545" t="s">
        <v>709</v>
      </c>
      <c r="D3" s="545" t="s">
        <v>718</v>
      </c>
      <c r="E3" s="550" t="s">
        <v>490</v>
      </c>
      <c r="F3" s="473" t="s">
        <v>564</v>
      </c>
      <c r="G3" s="545" t="s">
        <v>563</v>
      </c>
      <c r="H3" s="547" t="s">
        <v>491</v>
      </c>
      <c r="I3" s="473" t="s">
        <v>628</v>
      </c>
      <c r="J3" s="79" t="s">
        <v>82</v>
      </c>
      <c r="K3" s="79" t="s">
        <v>588</v>
      </c>
      <c r="L3" s="79" t="s">
        <v>408</v>
      </c>
      <c r="M3" s="227" t="s">
        <v>244</v>
      </c>
      <c r="N3" s="227" t="s">
        <v>575</v>
      </c>
      <c r="O3" s="79" t="s">
        <v>433</v>
      </c>
      <c r="P3" s="143" t="s">
        <v>436</v>
      </c>
      <c r="Q3" s="228" t="s">
        <v>436</v>
      </c>
      <c r="R3" s="79" t="s">
        <v>159</v>
      </c>
      <c r="S3" s="79" t="s">
        <v>78</v>
      </c>
      <c r="T3" s="79" t="s">
        <v>80</v>
      </c>
      <c r="U3" s="79" t="s">
        <v>80</v>
      </c>
      <c r="V3" s="79" t="s">
        <v>80</v>
      </c>
      <c r="W3" s="79" t="s">
        <v>177</v>
      </c>
      <c r="X3" s="79" t="s">
        <v>91</v>
      </c>
      <c r="Y3" s="79">
        <v>4</v>
      </c>
      <c r="Z3" s="79" t="s">
        <v>85</v>
      </c>
      <c r="AA3" s="79" t="s">
        <v>93</v>
      </c>
      <c r="AB3" s="79" t="s">
        <v>205</v>
      </c>
      <c r="AC3" s="79" t="s">
        <v>351</v>
      </c>
      <c r="AD3" s="79" t="s">
        <v>351</v>
      </c>
      <c r="AE3" s="79" t="s">
        <v>351</v>
      </c>
      <c r="AF3" s="79" t="s">
        <v>351</v>
      </c>
      <c r="AG3" s="79" t="s">
        <v>351</v>
      </c>
      <c r="AH3" s="79" t="s">
        <v>351</v>
      </c>
      <c r="AI3" s="143"/>
      <c r="AJ3" s="281" t="s">
        <v>742</v>
      </c>
      <c r="AK3" s="282" t="s">
        <v>681</v>
      </c>
    </row>
    <row r="4" spans="1:37" s="4" customFormat="1" ht="185.25" customHeight="1" x14ac:dyDescent="0.25">
      <c r="A4" s="548"/>
      <c r="B4" s="549"/>
      <c r="C4" s="551"/>
      <c r="D4" s="551"/>
      <c r="E4" s="550"/>
      <c r="F4" s="473"/>
      <c r="G4" s="551"/>
      <c r="H4" s="547"/>
      <c r="I4" s="473"/>
      <c r="J4" s="79" t="s">
        <v>82</v>
      </c>
      <c r="K4" s="79" t="s">
        <v>588</v>
      </c>
      <c r="L4" s="79" t="s">
        <v>408</v>
      </c>
      <c r="M4" s="226" t="s">
        <v>245</v>
      </c>
      <c r="N4" s="226" t="s">
        <v>712</v>
      </c>
      <c r="O4" s="79" t="s">
        <v>433</v>
      </c>
      <c r="P4" s="143" t="s">
        <v>437</v>
      </c>
      <c r="Q4" s="228" t="s">
        <v>437</v>
      </c>
      <c r="R4" s="79" t="s">
        <v>159</v>
      </c>
      <c r="S4" s="79" t="s">
        <v>78</v>
      </c>
      <c r="T4" s="79" t="s">
        <v>80</v>
      </c>
      <c r="U4" s="79" t="s">
        <v>80</v>
      </c>
      <c r="V4" s="79" t="s">
        <v>80</v>
      </c>
      <c r="W4" s="79" t="s">
        <v>177</v>
      </c>
      <c r="X4" s="79" t="s">
        <v>91</v>
      </c>
      <c r="Y4" s="79">
        <v>4</v>
      </c>
      <c r="Z4" s="79" t="s">
        <v>85</v>
      </c>
      <c r="AA4" s="79" t="s">
        <v>93</v>
      </c>
      <c r="AB4" s="79" t="s">
        <v>205</v>
      </c>
      <c r="AC4" s="79" t="s">
        <v>351</v>
      </c>
      <c r="AD4" s="79" t="s">
        <v>351</v>
      </c>
      <c r="AE4" s="79" t="s">
        <v>351</v>
      </c>
      <c r="AF4" s="79" t="s">
        <v>351</v>
      </c>
      <c r="AG4" s="79" t="s">
        <v>351</v>
      </c>
      <c r="AH4" s="79" t="s">
        <v>351</v>
      </c>
      <c r="AI4" s="143"/>
      <c r="AJ4" s="281" t="s">
        <v>719</v>
      </c>
      <c r="AK4" s="282" t="s">
        <v>681</v>
      </c>
    </row>
    <row r="5" spans="1:37" s="4" customFormat="1" ht="243" customHeight="1" x14ac:dyDescent="0.25">
      <c r="A5" s="548"/>
      <c r="B5" s="549"/>
      <c r="C5" s="546"/>
      <c r="D5" s="546"/>
      <c r="E5" s="550"/>
      <c r="F5" s="473"/>
      <c r="G5" s="546"/>
      <c r="H5" s="547"/>
      <c r="I5" s="473"/>
      <c r="J5" s="79" t="s">
        <v>82</v>
      </c>
      <c r="K5" s="79" t="s">
        <v>588</v>
      </c>
      <c r="L5" s="79" t="s">
        <v>408</v>
      </c>
      <c r="M5" s="226" t="s">
        <v>263</v>
      </c>
      <c r="N5" s="226" t="s">
        <v>711</v>
      </c>
      <c r="O5" s="79" t="s">
        <v>433</v>
      </c>
      <c r="P5" s="143" t="s">
        <v>438</v>
      </c>
      <c r="Q5" s="228" t="s">
        <v>438</v>
      </c>
      <c r="R5" s="79" t="s">
        <v>159</v>
      </c>
      <c r="S5" s="79" t="s">
        <v>77</v>
      </c>
      <c r="T5" s="79" t="s">
        <v>86</v>
      </c>
      <c r="U5" s="79" t="s">
        <v>86</v>
      </c>
      <c r="V5" s="79" t="s">
        <v>86</v>
      </c>
      <c r="W5" s="79" t="s">
        <v>177</v>
      </c>
      <c r="X5" s="79" t="s">
        <v>91</v>
      </c>
      <c r="Y5" s="79">
        <v>4</v>
      </c>
      <c r="Z5" s="79" t="s">
        <v>211</v>
      </c>
      <c r="AA5" s="79" t="s">
        <v>93</v>
      </c>
      <c r="AB5" s="79" t="s">
        <v>205</v>
      </c>
      <c r="AC5" s="79" t="s">
        <v>708</v>
      </c>
      <c r="AD5" s="79" t="s">
        <v>707</v>
      </c>
      <c r="AE5" s="79" t="s">
        <v>706</v>
      </c>
      <c r="AF5" s="79" t="s">
        <v>351</v>
      </c>
      <c r="AG5" s="79" t="s">
        <v>351</v>
      </c>
      <c r="AH5" s="79"/>
      <c r="AI5" s="79"/>
      <c r="AJ5" s="281" t="s">
        <v>710</v>
      </c>
      <c r="AK5" s="282" t="s">
        <v>681</v>
      </c>
    </row>
    <row r="6" spans="1:37" s="4" customFormat="1" ht="260.25" customHeight="1" x14ac:dyDescent="0.25">
      <c r="A6" s="144" t="s">
        <v>202</v>
      </c>
      <c r="B6" s="142" t="s">
        <v>201</v>
      </c>
      <c r="C6" s="545" t="s">
        <v>691</v>
      </c>
      <c r="D6" s="545" t="s">
        <v>721</v>
      </c>
      <c r="E6" s="475" t="s">
        <v>502</v>
      </c>
      <c r="F6" s="545" t="s">
        <v>241</v>
      </c>
      <c r="G6" s="545" t="s">
        <v>565</v>
      </c>
      <c r="H6" s="475" t="s">
        <v>503</v>
      </c>
      <c r="I6" s="545" t="s">
        <v>665</v>
      </c>
      <c r="J6" s="79" t="s">
        <v>83</v>
      </c>
      <c r="K6" s="79" t="s">
        <v>589</v>
      </c>
      <c r="L6" s="79" t="s">
        <v>408</v>
      </c>
      <c r="M6" s="226" t="s">
        <v>240</v>
      </c>
      <c r="N6" s="226" t="s">
        <v>717</v>
      </c>
      <c r="O6" s="79" t="s">
        <v>433</v>
      </c>
      <c r="P6" s="146" t="s">
        <v>439</v>
      </c>
      <c r="Q6" s="228" t="s">
        <v>439</v>
      </c>
      <c r="R6" s="79" t="s">
        <v>159</v>
      </c>
      <c r="S6" s="79" t="s">
        <v>77</v>
      </c>
      <c r="T6" s="79" t="s">
        <v>86</v>
      </c>
      <c r="U6" s="79" t="s">
        <v>86</v>
      </c>
      <c r="V6" s="79" t="s">
        <v>86</v>
      </c>
      <c r="W6" s="79" t="s">
        <v>178</v>
      </c>
      <c r="X6" s="79" t="s">
        <v>91</v>
      </c>
      <c r="Y6" s="79" t="s">
        <v>218</v>
      </c>
      <c r="Z6" s="79" t="s">
        <v>211</v>
      </c>
      <c r="AA6" s="79" t="s">
        <v>170</v>
      </c>
      <c r="AB6" s="79" t="s">
        <v>205</v>
      </c>
      <c r="AC6" s="79" t="s">
        <v>351</v>
      </c>
      <c r="AD6" s="79" t="s">
        <v>351</v>
      </c>
      <c r="AE6" s="79" t="s">
        <v>351</v>
      </c>
      <c r="AF6" s="79" t="s">
        <v>351</v>
      </c>
      <c r="AG6" s="79" t="s">
        <v>351</v>
      </c>
      <c r="AH6" s="79" t="s">
        <v>351</v>
      </c>
      <c r="AI6" s="79"/>
      <c r="AJ6" s="79" t="s">
        <v>698</v>
      </c>
      <c r="AK6" s="282" t="s">
        <v>714</v>
      </c>
    </row>
    <row r="7" spans="1:37" ht="129.75" customHeight="1" x14ac:dyDescent="0.25">
      <c r="A7" s="145" t="s">
        <v>202</v>
      </c>
      <c r="B7" s="141" t="s">
        <v>201</v>
      </c>
      <c r="C7" s="546"/>
      <c r="D7" s="546"/>
      <c r="E7" s="476"/>
      <c r="F7" s="546"/>
      <c r="G7" s="546"/>
      <c r="H7" s="476"/>
      <c r="I7" s="546"/>
      <c r="J7" s="79" t="s">
        <v>83</v>
      </c>
      <c r="K7" s="79" t="s">
        <v>743</v>
      </c>
      <c r="L7" s="79" t="s">
        <v>408</v>
      </c>
      <c r="M7" s="227" t="s">
        <v>233</v>
      </c>
      <c r="N7" s="227" t="s">
        <v>700</v>
      </c>
      <c r="O7" s="79" t="s">
        <v>433</v>
      </c>
      <c r="P7" s="146" t="s">
        <v>440</v>
      </c>
      <c r="Q7" s="228" t="s">
        <v>440</v>
      </c>
      <c r="R7" s="79" t="s">
        <v>159</v>
      </c>
      <c r="S7" s="79" t="s">
        <v>78</v>
      </c>
      <c r="T7" s="79" t="s">
        <v>80</v>
      </c>
      <c r="U7" s="79" t="s">
        <v>80</v>
      </c>
      <c r="V7" s="79" t="s">
        <v>80</v>
      </c>
      <c r="W7" s="79" t="s">
        <v>178</v>
      </c>
      <c r="X7" s="79" t="s">
        <v>91</v>
      </c>
      <c r="Y7" s="79">
        <v>2</v>
      </c>
      <c r="Z7" s="79" t="s">
        <v>85</v>
      </c>
      <c r="AA7" s="79" t="s">
        <v>93</v>
      </c>
      <c r="AB7" s="79" t="s">
        <v>205</v>
      </c>
      <c r="AC7" s="79" t="s">
        <v>351</v>
      </c>
      <c r="AD7" s="79" t="s">
        <v>351</v>
      </c>
      <c r="AE7" s="79" t="s">
        <v>351</v>
      </c>
      <c r="AF7" s="79" t="s">
        <v>351</v>
      </c>
      <c r="AG7" s="79" t="s">
        <v>351</v>
      </c>
      <c r="AH7" s="79" t="s">
        <v>351</v>
      </c>
      <c r="AI7" s="79"/>
      <c r="AJ7" s="79" t="s">
        <v>701</v>
      </c>
      <c r="AK7" s="282" t="s">
        <v>714</v>
      </c>
    </row>
    <row r="8" spans="1:37" ht="111.75" customHeight="1" x14ac:dyDescent="0.25">
      <c r="A8" s="145" t="s">
        <v>202</v>
      </c>
      <c r="B8" s="141" t="s">
        <v>201</v>
      </c>
      <c r="C8" s="79" t="s">
        <v>690</v>
      </c>
      <c r="D8" s="227" t="s">
        <v>689</v>
      </c>
      <c r="E8" s="79" t="s">
        <v>510</v>
      </c>
      <c r="F8" s="227" t="s">
        <v>571</v>
      </c>
      <c r="G8" s="227" t="s">
        <v>566</v>
      </c>
      <c r="H8" s="79" t="s">
        <v>511</v>
      </c>
      <c r="I8" s="147" t="s">
        <v>665</v>
      </c>
      <c r="J8" s="79" t="s">
        <v>83</v>
      </c>
      <c r="K8" s="79" t="s">
        <v>588</v>
      </c>
      <c r="L8" s="79" t="s">
        <v>211</v>
      </c>
      <c r="M8" s="227" t="s">
        <v>243</v>
      </c>
      <c r="N8" s="227" t="s">
        <v>454</v>
      </c>
      <c r="O8" s="79" t="s">
        <v>433</v>
      </c>
      <c r="P8" s="146" t="s">
        <v>441</v>
      </c>
      <c r="Q8" s="228" t="s">
        <v>441</v>
      </c>
      <c r="R8" s="79" t="s">
        <v>76</v>
      </c>
      <c r="S8" s="79" t="s">
        <v>77</v>
      </c>
      <c r="T8" s="79" t="s">
        <v>80</v>
      </c>
      <c r="U8" s="79" t="s">
        <v>80</v>
      </c>
      <c r="V8" s="79" t="s">
        <v>80</v>
      </c>
      <c r="W8" s="79" t="s">
        <v>176</v>
      </c>
      <c r="X8" s="79" t="s">
        <v>90</v>
      </c>
      <c r="Y8" s="79">
        <v>1</v>
      </c>
      <c r="Z8" s="79" t="s">
        <v>85</v>
      </c>
      <c r="AA8" s="79" t="s">
        <v>170</v>
      </c>
      <c r="AB8" s="79" t="s">
        <v>205</v>
      </c>
      <c r="AC8" s="79" t="s">
        <v>351</v>
      </c>
      <c r="AD8" s="79" t="s">
        <v>351</v>
      </c>
      <c r="AE8" s="79" t="s">
        <v>351</v>
      </c>
      <c r="AF8" s="79" t="s">
        <v>351</v>
      </c>
      <c r="AG8" s="79" t="s">
        <v>351</v>
      </c>
      <c r="AH8" s="79" t="s">
        <v>351</v>
      </c>
      <c r="AI8" s="79"/>
      <c r="AJ8" s="265" t="s">
        <v>699</v>
      </c>
      <c r="AK8" s="282" t="s">
        <v>714</v>
      </c>
    </row>
    <row r="9" spans="1:37" ht="237" customHeight="1" x14ac:dyDescent="0.25">
      <c r="A9" s="145" t="s">
        <v>202</v>
      </c>
      <c r="B9" s="141" t="s">
        <v>201</v>
      </c>
      <c r="C9" s="79" t="s">
        <v>522</v>
      </c>
      <c r="D9" s="227" t="s">
        <v>689</v>
      </c>
      <c r="E9" s="79" t="s">
        <v>514</v>
      </c>
      <c r="F9" s="227" t="s">
        <v>258</v>
      </c>
      <c r="G9" s="227" t="s">
        <v>567</v>
      </c>
      <c r="H9" s="79" t="s">
        <v>515</v>
      </c>
      <c r="I9" s="147" t="s">
        <v>665</v>
      </c>
      <c r="J9" s="79" t="s">
        <v>83</v>
      </c>
      <c r="K9" s="79" t="s">
        <v>743</v>
      </c>
      <c r="L9" s="79" t="s">
        <v>408</v>
      </c>
      <c r="M9" s="227" t="s">
        <v>259</v>
      </c>
      <c r="N9" s="227" t="s">
        <v>576</v>
      </c>
      <c r="O9" s="79" t="s">
        <v>693</v>
      </c>
      <c r="P9" s="146" t="s">
        <v>442</v>
      </c>
      <c r="Q9" s="228" t="s">
        <v>442</v>
      </c>
      <c r="R9" s="79" t="s">
        <v>159</v>
      </c>
      <c r="S9" s="79" t="s">
        <v>77</v>
      </c>
      <c r="T9" s="79" t="s">
        <v>80</v>
      </c>
      <c r="U9" s="79" t="s">
        <v>80</v>
      </c>
      <c r="V9" s="79" t="s">
        <v>80</v>
      </c>
      <c r="W9" s="79" t="s">
        <v>177</v>
      </c>
      <c r="X9" s="79" t="s">
        <v>91</v>
      </c>
      <c r="Y9" s="79">
        <v>1</v>
      </c>
      <c r="Z9" s="79" t="s">
        <v>85</v>
      </c>
      <c r="AA9" s="79" t="s">
        <v>170</v>
      </c>
      <c r="AB9" s="79" t="s">
        <v>205</v>
      </c>
      <c r="AC9" s="265" t="s">
        <v>351</v>
      </c>
      <c r="AD9" s="79" t="s">
        <v>351</v>
      </c>
      <c r="AE9" s="79" t="s">
        <v>351</v>
      </c>
      <c r="AF9" s="79" t="s">
        <v>351</v>
      </c>
      <c r="AG9" s="79" t="s">
        <v>351</v>
      </c>
      <c r="AH9" s="79" t="s">
        <v>351</v>
      </c>
      <c r="AI9" s="79"/>
      <c r="AJ9" s="265" t="s">
        <v>694</v>
      </c>
      <c r="AK9" s="282" t="s">
        <v>715</v>
      </c>
    </row>
    <row r="10" spans="1:37" s="4" customFormat="1" ht="96.95" customHeight="1" x14ac:dyDescent="0.25">
      <c r="A10" s="543" t="s">
        <v>202</v>
      </c>
      <c r="B10" s="472" t="s">
        <v>201</v>
      </c>
      <c r="C10" s="482" t="s">
        <v>521</v>
      </c>
      <c r="D10" s="545" t="s">
        <v>702</v>
      </c>
      <c r="E10" s="473" t="s">
        <v>519</v>
      </c>
      <c r="F10" s="473" t="s">
        <v>357</v>
      </c>
      <c r="G10" s="545" t="s">
        <v>568</v>
      </c>
      <c r="H10" s="473" t="s">
        <v>520</v>
      </c>
      <c r="I10" s="473" t="s">
        <v>628</v>
      </c>
      <c r="J10" s="79" t="s">
        <v>83</v>
      </c>
      <c r="K10" s="79" t="s">
        <v>588</v>
      </c>
      <c r="L10" s="79" t="s">
        <v>211</v>
      </c>
      <c r="M10" s="226" t="s">
        <v>583</v>
      </c>
      <c r="N10" s="226" t="s">
        <v>577</v>
      </c>
      <c r="O10" s="79" t="s">
        <v>433</v>
      </c>
      <c r="P10" s="226" t="s">
        <v>360</v>
      </c>
      <c r="Q10" s="226" t="s">
        <v>443</v>
      </c>
      <c r="R10" s="79" t="s">
        <v>159</v>
      </c>
      <c r="S10" s="79" t="s">
        <v>78</v>
      </c>
      <c r="T10" s="79" t="s">
        <v>80</v>
      </c>
      <c r="U10" s="79" t="s">
        <v>80</v>
      </c>
      <c r="V10" s="79" t="s">
        <v>80</v>
      </c>
      <c r="W10" s="79" t="s">
        <v>177</v>
      </c>
      <c r="X10" s="79" t="s">
        <v>91</v>
      </c>
      <c r="Y10" s="79" t="s">
        <v>361</v>
      </c>
      <c r="Z10" s="79" t="s">
        <v>85</v>
      </c>
      <c r="AA10" s="79" t="s">
        <v>170</v>
      </c>
      <c r="AB10" s="79" t="s">
        <v>205</v>
      </c>
      <c r="AC10" s="79" t="s">
        <v>351</v>
      </c>
      <c r="AD10" s="79" t="s">
        <v>351</v>
      </c>
      <c r="AE10" s="79" t="s">
        <v>351</v>
      </c>
      <c r="AF10" s="79" t="s">
        <v>351</v>
      </c>
      <c r="AG10" s="79" t="s">
        <v>351</v>
      </c>
      <c r="AH10" s="79" t="s">
        <v>351</v>
      </c>
      <c r="AI10" s="143"/>
      <c r="AJ10" s="143" t="s">
        <v>704</v>
      </c>
      <c r="AK10" s="282" t="s">
        <v>716</v>
      </c>
    </row>
    <row r="11" spans="1:37" s="4" customFormat="1" ht="125.45" customHeight="1" x14ac:dyDescent="0.25">
      <c r="A11" s="544"/>
      <c r="B11" s="472"/>
      <c r="C11" s="482"/>
      <c r="D11" s="546"/>
      <c r="E11" s="473"/>
      <c r="F11" s="473"/>
      <c r="G11" s="546"/>
      <c r="H11" s="473"/>
      <c r="I11" s="473"/>
      <c r="J11" s="79" t="s">
        <v>83</v>
      </c>
      <c r="K11" s="79" t="s">
        <v>588</v>
      </c>
      <c r="L11" s="79" t="s">
        <v>211</v>
      </c>
      <c r="M11" s="226" t="s">
        <v>362</v>
      </c>
      <c r="N11" s="226" t="s">
        <v>578</v>
      </c>
      <c r="O11" s="79" t="s">
        <v>433</v>
      </c>
      <c r="P11" s="226" t="s">
        <v>363</v>
      </c>
      <c r="Q11" s="226" t="s">
        <v>444</v>
      </c>
      <c r="R11" s="79" t="s">
        <v>159</v>
      </c>
      <c r="S11" s="79" t="s">
        <v>77</v>
      </c>
      <c r="T11" s="79" t="s">
        <v>80</v>
      </c>
      <c r="U11" s="79" t="s">
        <v>80</v>
      </c>
      <c r="V11" s="79" t="s">
        <v>80</v>
      </c>
      <c r="W11" s="79" t="s">
        <v>177</v>
      </c>
      <c r="X11" s="79" t="s">
        <v>91</v>
      </c>
      <c r="Y11" s="79" t="s">
        <v>218</v>
      </c>
      <c r="Z11" s="79" t="s">
        <v>85</v>
      </c>
      <c r="AA11" s="79" t="s">
        <v>170</v>
      </c>
      <c r="AB11" s="79" t="s">
        <v>205</v>
      </c>
      <c r="AC11" s="79" t="s">
        <v>351</v>
      </c>
      <c r="AD11" s="79" t="s">
        <v>351</v>
      </c>
      <c r="AE11" s="79" t="s">
        <v>351</v>
      </c>
      <c r="AF11" s="79" t="s">
        <v>351</v>
      </c>
      <c r="AG11" s="79" t="s">
        <v>351</v>
      </c>
      <c r="AH11" s="79" t="s">
        <v>351</v>
      </c>
      <c r="AI11" s="143"/>
      <c r="AJ11" s="281" t="s">
        <v>704</v>
      </c>
      <c r="AK11" s="282" t="s">
        <v>716</v>
      </c>
    </row>
    <row r="12" spans="1:37" s="4" customFormat="1" ht="255" customHeight="1" x14ac:dyDescent="0.25">
      <c r="A12" s="203" t="s">
        <v>202</v>
      </c>
      <c r="B12" s="141" t="s">
        <v>201</v>
      </c>
      <c r="C12" s="79" t="s">
        <v>530</v>
      </c>
      <c r="D12" s="227" t="s">
        <v>720</v>
      </c>
      <c r="E12" s="79" t="s">
        <v>531</v>
      </c>
      <c r="F12" s="227" t="s">
        <v>572</v>
      </c>
      <c r="G12" s="227" t="s">
        <v>569</v>
      </c>
      <c r="H12" s="79" t="s">
        <v>532</v>
      </c>
      <c r="I12" s="147" t="s">
        <v>628</v>
      </c>
      <c r="J12" s="79" t="s">
        <v>83</v>
      </c>
      <c r="K12" s="79" t="s">
        <v>588</v>
      </c>
      <c r="L12" s="79" t="s">
        <v>211</v>
      </c>
      <c r="M12" s="226" t="s">
        <v>368</v>
      </c>
      <c r="N12" s="226" t="s">
        <v>579</v>
      </c>
      <c r="O12" s="79" t="s">
        <v>433</v>
      </c>
      <c r="P12" s="226" t="s">
        <v>369</v>
      </c>
      <c r="Q12" s="226" t="s">
        <v>445</v>
      </c>
      <c r="R12" s="79" t="s">
        <v>76</v>
      </c>
      <c r="S12" s="79" t="s">
        <v>78</v>
      </c>
      <c r="T12" s="79" t="s">
        <v>86</v>
      </c>
      <c r="U12" s="79" t="s">
        <v>80</v>
      </c>
      <c r="V12" s="79" t="s">
        <v>80</v>
      </c>
      <c r="W12" s="79" t="s">
        <v>177</v>
      </c>
      <c r="X12" s="79" t="s">
        <v>91</v>
      </c>
      <c r="Y12" s="79">
        <v>5</v>
      </c>
      <c r="Z12" s="79" t="s">
        <v>85</v>
      </c>
      <c r="AA12" s="79" t="s">
        <v>170</v>
      </c>
      <c r="AB12" s="79" t="s">
        <v>205</v>
      </c>
      <c r="AC12" s="79" t="s">
        <v>351</v>
      </c>
      <c r="AD12" s="79" t="s">
        <v>351</v>
      </c>
      <c r="AE12" s="79" t="s">
        <v>351</v>
      </c>
      <c r="AF12" s="79" t="s">
        <v>351</v>
      </c>
      <c r="AG12" s="79" t="s">
        <v>351</v>
      </c>
      <c r="AH12" s="79" t="s">
        <v>351</v>
      </c>
      <c r="AI12" s="143"/>
      <c r="AJ12" s="143" t="s">
        <v>726</v>
      </c>
      <c r="AK12" s="282" t="s">
        <v>682</v>
      </c>
    </row>
    <row r="13" spans="1:37" s="4" customFormat="1" ht="177" customHeight="1" x14ac:dyDescent="0.25">
      <c r="A13" s="203" t="s">
        <v>202</v>
      </c>
      <c r="B13" s="141" t="s">
        <v>201</v>
      </c>
      <c r="C13" s="79" t="s">
        <v>529</v>
      </c>
      <c r="D13" s="227" t="s">
        <v>705</v>
      </c>
      <c r="E13" s="79" t="s">
        <v>687</v>
      </c>
      <c r="F13" s="227" t="s">
        <v>573</v>
      </c>
      <c r="G13" s="227" t="s">
        <v>684</v>
      </c>
      <c r="H13" s="79" t="s">
        <v>685</v>
      </c>
      <c r="I13" s="341" t="s">
        <v>628</v>
      </c>
      <c r="J13" s="79" t="s">
        <v>83</v>
      </c>
      <c r="K13" s="79" t="s">
        <v>588</v>
      </c>
      <c r="L13" s="79" t="s">
        <v>211</v>
      </c>
      <c r="M13" s="226" t="s">
        <v>288</v>
      </c>
      <c r="N13" s="226" t="s">
        <v>585</v>
      </c>
      <c r="O13" s="79" t="s">
        <v>433</v>
      </c>
      <c r="P13" s="226" t="s">
        <v>586</v>
      </c>
      <c r="Q13" s="226" t="s">
        <v>446</v>
      </c>
      <c r="R13" s="79" t="s">
        <v>76</v>
      </c>
      <c r="S13" s="79" t="s">
        <v>77</v>
      </c>
      <c r="T13" s="79" t="s">
        <v>86</v>
      </c>
      <c r="U13" s="79" t="s">
        <v>80</v>
      </c>
      <c r="V13" s="79" t="s">
        <v>86</v>
      </c>
      <c r="W13" s="79" t="s">
        <v>175</v>
      </c>
      <c r="X13" s="79" t="s">
        <v>88</v>
      </c>
      <c r="Y13" s="79">
        <v>5</v>
      </c>
      <c r="Z13" s="79" t="s">
        <v>85</v>
      </c>
      <c r="AA13" s="79" t="s">
        <v>170</v>
      </c>
      <c r="AB13" s="79" t="s">
        <v>205</v>
      </c>
      <c r="AC13" s="79" t="s">
        <v>351</v>
      </c>
      <c r="AD13" s="79" t="s">
        <v>351</v>
      </c>
      <c r="AE13" s="79" t="s">
        <v>351</v>
      </c>
      <c r="AF13" s="79" t="s">
        <v>351</v>
      </c>
      <c r="AG13" s="86" t="s">
        <v>351</v>
      </c>
      <c r="AH13" s="79" t="s">
        <v>351</v>
      </c>
      <c r="AI13" s="143"/>
      <c r="AJ13" s="266" t="s">
        <v>703</v>
      </c>
      <c r="AK13" s="282" t="s">
        <v>682</v>
      </c>
    </row>
    <row r="14" spans="1:37" s="4" customFormat="1" ht="129" customHeight="1" x14ac:dyDescent="0.25">
      <c r="A14" s="203" t="s">
        <v>202</v>
      </c>
      <c r="B14" s="472" t="s">
        <v>201</v>
      </c>
      <c r="C14" s="473" t="s">
        <v>432</v>
      </c>
      <c r="D14" s="473" t="s">
        <v>725</v>
      </c>
      <c r="E14" s="473" t="s">
        <v>688</v>
      </c>
      <c r="F14" s="473" t="s">
        <v>574</v>
      </c>
      <c r="G14" s="545" t="s">
        <v>570</v>
      </c>
      <c r="H14" s="473" t="s">
        <v>686</v>
      </c>
      <c r="I14" s="482" t="s">
        <v>628</v>
      </c>
      <c r="J14" s="86" t="s">
        <v>82</v>
      </c>
      <c r="K14" s="79" t="s">
        <v>588</v>
      </c>
      <c r="L14" s="79" t="s">
        <v>408</v>
      </c>
      <c r="M14" s="226" t="s">
        <v>375</v>
      </c>
      <c r="N14" s="226" t="s">
        <v>580</v>
      </c>
      <c r="O14" s="79" t="s">
        <v>433</v>
      </c>
      <c r="P14" s="226" t="s">
        <v>376</v>
      </c>
      <c r="Q14" s="226" t="s">
        <v>447</v>
      </c>
      <c r="R14" s="79" t="s">
        <v>159</v>
      </c>
      <c r="S14" s="79" t="s">
        <v>78</v>
      </c>
      <c r="T14" s="79" t="s">
        <v>86</v>
      </c>
      <c r="U14" s="79" t="s">
        <v>80</v>
      </c>
      <c r="V14" s="79" t="s">
        <v>80</v>
      </c>
      <c r="W14" s="79" t="s">
        <v>177</v>
      </c>
      <c r="X14" s="79" t="s">
        <v>91</v>
      </c>
      <c r="Y14" s="79" t="s">
        <v>377</v>
      </c>
      <c r="Z14" s="79" t="s">
        <v>85</v>
      </c>
      <c r="AA14" s="79" t="s">
        <v>93</v>
      </c>
      <c r="AB14" s="79" t="s">
        <v>205</v>
      </c>
      <c r="AC14" s="79" t="s">
        <v>351</v>
      </c>
      <c r="AD14" s="79" t="s">
        <v>351</v>
      </c>
      <c r="AE14" s="79" t="s">
        <v>351</v>
      </c>
      <c r="AF14" s="79" t="s">
        <v>351</v>
      </c>
      <c r="AG14" s="79" t="s">
        <v>351</v>
      </c>
      <c r="AH14" s="79" t="s">
        <v>351</v>
      </c>
      <c r="AI14" s="143"/>
      <c r="AJ14" s="281" t="s">
        <v>724</v>
      </c>
      <c r="AK14" s="282" t="s">
        <v>681</v>
      </c>
    </row>
    <row r="15" spans="1:37" s="4" customFormat="1" ht="100.5" customHeight="1" x14ac:dyDescent="0.25">
      <c r="A15" s="203" t="s">
        <v>202</v>
      </c>
      <c r="B15" s="472"/>
      <c r="C15" s="473"/>
      <c r="D15" s="473"/>
      <c r="E15" s="473"/>
      <c r="F15" s="473"/>
      <c r="G15" s="551"/>
      <c r="H15" s="473"/>
      <c r="I15" s="482"/>
      <c r="J15" s="86" t="s">
        <v>82</v>
      </c>
      <c r="K15" s="79" t="s">
        <v>588</v>
      </c>
      <c r="L15" s="79" t="s">
        <v>408</v>
      </c>
      <c r="M15" s="226" t="s">
        <v>378</v>
      </c>
      <c r="N15" s="226" t="s">
        <v>581</v>
      </c>
      <c r="O15" s="79" t="s">
        <v>433</v>
      </c>
      <c r="P15" s="226" t="s">
        <v>379</v>
      </c>
      <c r="Q15" s="226" t="s">
        <v>448</v>
      </c>
      <c r="R15" s="79" t="s">
        <v>76</v>
      </c>
      <c r="S15" s="79" t="s">
        <v>77</v>
      </c>
      <c r="T15" s="79" t="s">
        <v>86</v>
      </c>
      <c r="U15" s="79" t="s">
        <v>80</v>
      </c>
      <c r="V15" s="79" t="s">
        <v>80</v>
      </c>
      <c r="W15" s="79" t="s">
        <v>177</v>
      </c>
      <c r="X15" s="79" t="s">
        <v>91</v>
      </c>
      <c r="Y15" s="79" t="s">
        <v>218</v>
      </c>
      <c r="Z15" s="79" t="s">
        <v>85</v>
      </c>
      <c r="AA15" s="79" t="s">
        <v>93</v>
      </c>
      <c r="AB15" s="79" t="s">
        <v>205</v>
      </c>
      <c r="AC15" s="79" t="s">
        <v>351</v>
      </c>
      <c r="AD15" s="79" t="s">
        <v>351</v>
      </c>
      <c r="AE15" s="79" t="s">
        <v>351</v>
      </c>
      <c r="AF15" s="79" t="s">
        <v>351</v>
      </c>
      <c r="AG15" s="79" t="s">
        <v>351</v>
      </c>
      <c r="AH15" s="79" t="s">
        <v>351</v>
      </c>
      <c r="AI15" s="143"/>
      <c r="AJ15" s="281" t="s">
        <v>722</v>
      </c>
      <c r="AK15" s="282" t="s">
        <v>681</v>
      </c>
    </row>
    <row r="16" spans="1:37" s="4" customFormat="1" ht="109.5" customHeight="1" x14ac:dyDescent="0.25">
      <c r="A16" s="203" t="s">
        <v>202</v>
      </c>
      <c r="B16" s="472"/>
      <c r="C16" s="473"/>
      <c r="D16" s="473"/>
      <c r="E16" s="473"/>
      <c r="F16" s="473"/>
      <c r="G16" s="546"/>
      <c r="H16" s="473"/>
      <c r="I16" s="482"/>
      <c r="J16" s="79" t="s">
        <v>82</v>
      </c>
      <c r="K16" s="79" t="s">
        <v>588</v>
      </c>
      <c r="L16" s="79" t="s">
        <v>408</v>
      </c>
      <c r="M16" s="226" t="s">
        <v>584</v>
      </c>
      <c r="N16" s="226" t="s">
        <v>582</v>
      </c>
      <c r="O16" s="79" t="s">
        <v>433</v>
      </c>
      <c r="P16" s="226" t="s">
        <v>381</v>
      </c>
      <c r="Q16" s="226" t="s">
        <v>449</v>
      </c>
      <c r="R16" s="79" t="s">
        <v>76</v>
      </c>
      <c r="S16" s="79" t="s">
        <v>77</v>
      </c>
      <c r="T16" s="79" t="s">
        <v>86</v>
      </c>
      <c r="U16" s="79" t="s">
        <v>80</v>
      </c>
      <c r="V16" s="79" t="s">
        <v>80</v>
      </c>
      <c r="W16" s="79" t="s">
        <v>177</v>
      </c>
      <c r="X16" s="79" t="s">
        <v>91</v>
      </c>
      <c r="Y16" s="79" t="s">
        <v>218</v>
      </c>
      <c r="Z16" s="79" t="s">
        <v>85</v>
      </c>
      <c r="AA16" s="79" t="s">
        <v>93</v>
      </c>
      <c r="AB16" s="79" t="s">
        <v>205</v>
      </c>
      <c r="AC16" s="79" t="s">
        <v>351</v>
      </c>
      <c r="AD16" s="79" t="s">
        <v>351</v>
      </c>
      <c r="AE16" s="79" t="s">
        <v>351</v>
      </c>
      <c r="AF16" s="79" t="s">
        <v>351</v>
      </c>
      <c r="AG16" s="79" t="s">
        <v>351</v>
      </c>
      <c r="AH16" s="79" t="s">
        <v>351</v>
      </c>
      <c r="AI16" s="143"/>
      <c r="AJ16" s="281" t="s">
        <v>723</v>
      </c>
      <c r="AK16" s="282" t="s">
        <v>681</v>
      </c>
    </row>
    <row r="20" spans="2:33" customFormat="1" ht="15" x14ac:dyDescent="0.25">
      <c r="B20" s="98"/>
      <c r="C20" s="99"/>
      <c r="D20" s="99"/>
      <c r="E20" s="99"/>
      <c r="F20" s="100"/>
      <c r="G20" s="100"/>
      <c r="H20" s="99"/>
      <c r="I20" s="99"/>
      <c r="J20" s="99"/>
      <c r="K20" s="100"/>
      <c r="L20" s="100"/>
      <c r="M20" s="96"/>
      <c r="N20" s="96"/>
      <c r="O20" s="101"/>
      <c r="P20" s="101"/>
      <c r="Q20" s="101"/>
      <c r="R20" s="101"/>
      <c r="S20" s="101"/>
      <c r="T20" s="98"/>
      <c r="U20" s="101"/>
      <c r="V20" s="101"/>
      <c r="W20" s="101"/>
      <c r="X20" s="97"/>
      <c r="Y20" s="97"/>
      <c r="Z20" s="96"/>
      <c r="AA20" s="96"/>
      <c r="AB20" s="96"/>
      <c r="AC20" s="101"/>
      <c r="AD20" s="101"/>
      <c r="AE20" s="101"/>
      <c r="AF20" s="101"/>
      <c r="AG20" s="101"/>
    </row>
    <row r="21" spans="2:33" customFormat="1" ht="15" x14ac:dyDescent="0.25">
      <c r="B21" s="98"/>
      <c r="C21" s="99"/>
      <c r="D21" s="99"/>
      <c r="E21" s="99"/>
      <c r="F21" s="100"/>
      <c r="G21" s="100"/>
      <c r="H21" s="99"/>
      <c r="I21" s="99"/>
      <c r="J21" s="99"/>
      <c r="K21" s="100"/>
      <c r="L21" s="100"/>
      <c r="M21" s="96"/>
      <c r="N21" s="96"/>
      <c r="O21" s="101"/>
      <c r="P21" s="101"/>
      <c r="Q21" s="101"/>
      <c r="R21" s="101"/>
      <c r="S21" s="101"/>
      <c r="T21" s="98"/>
      <c r="U21" s="101"/>
      <c r="V21" s="101"/>
      <c r="W21" s="101"/>
      <c r="X21" s="97"/>
      <c r="Y21" s="97"/>
      <c r="Z21" s="96"/>
      <c r="AA21" s="96"/>
      <c r="AB21" s="96"/>
      <c r="AC21" s="101"/>
      <c r="AD21" s="101"/>
      <c r="AE21" s="101"/>
      <c r="AF21" s="101"/>
      <c r="AG21" s="101"/>
    </row>
    <row r="22" spans="2:33" customFormat="1" ht="15" x14ac:dyDescent="0.25">
      <c r="B22" s="98"/>
      <c r="C22" s="99"/>
      <c r="D22" s="99"/>
      <c r="E22" s="99"/>
      <c r="F22" s="100"/>
      <c r="G22" s="100"/>
      <c r="H22" s="99"/>
      <c r="I22" s="99"/>
      <c r="J22" s="99"/>
      <c r="K22" s="100"/>
      <c r="L22" s="100"/>
      <c r="M22" s="96"/>
      <c r="N22" s="96"/>
      <c r="O22" s="101"/>
      <c r="P22" s="101"/>
      <c r="Q22" s="101"/>
      <c r="R22" s="101"/>
      <c r="S22" s="101"/>
      <c r="T22" s="98"/>
      <c r="U22" s="101"/>
      <c r="V22" s="101"/>
      <c r="W22" s="101"/>
      <c r="X22" s="97"/>
      <c r="Y22" s="97"/>
      <c r="Z22" s="96"/>
      <c r="AA22" s="96"/>
      <c r="AB22" s="96"/>
      <c r="AC22" s="101"/>
      <c r="AD22" s="101"/>
      <c r="AE22" s="101"/>
      <c r="AF22" s="101"/>
      <c r="AG22" s="101"/>
    </row>
    <row r="23" spans="2:33" customFormat="1" ht="15" x14ac:dyDescent="0.25">
      <c r="B23" s="98"/>
      <c r="C23" s="99"/>
      <c r="D23" s="99"/>
      <c r="E23" s="99"/>
      <c r="F23" s="100"/>
      <c r="G23" s="100"/>
      <c r="H23" s="99"/>
      <c r="I23" s="99"/>
      <c r="J23" s="99"/>
      <c r="K23" s="100"/>
      <c r="L23" s="100"/>
      <c r="M23" s="96"/>
      <c r="N23" s="96"/>
      <c r="O23" s="101"/>
      <c r="P23" s="101"/>
      <c r="Q23" s="101"/>
      <c r="R23" s="101"/>
      <c r="S23" s="101"/>
      <c r="T23" s="98"/>
      <c r="U23" s="101"/>
      <c r="V23" s="101"/>
      <c r="W23" s="101"/>
      <c r="X23" s="97"/>
      <c r="Y23" s="97"/>
      <c r="Z23" s="96"/>
      <c r="AA23" s="96"/>
      <c r="AB23" s="96"/>
      <c r="AC23" s="101"/>
      <c r="AD23" s="101"/>
      <c r="AE23" s="101"/>
      <c r="AF23" s="101"/>
      <c r="AG23" s="101"/>
    </row>
    <row r="24" spans="2:33" customFormat="1" ht="15" x14ac:dyDescent="0.25">
      <c r="B24" s="98"/>
      <c r="C24" s="99"/>
      <c r="D24" s="99"/>
      <c r="E24" s="99"/>
      <c r="F24" s="100"/>
      <c r="G24" s="100"/>
      <c r="H24" s="99"/>
      <c r="I24" s="99"/>
      <c r="J24" s="99"/>
      <c r="K24" s="100"/>
      <c r="L24" s="100"/>
      <c r="M24" s="96"/>
      <c r="N24" s="96"/>
      <c r="O24" s="101"/>
      <c r="P24" s="101"/>
      <c r="Q24" s="101"/>
      <c r="R24" s="101"/>
      <c r="S24" s="101"/>
      <c r="T24" s="98"/>
      <c r="U24" s="101"/>
      <c r="V24" s="101"/>
      <c r="W24" s="101"/>
      <c r="X24" s="97"/>
      <c r="Y24" s="97"/>
      <c r="Z24" s="96"/>
      <c r="AA24" s="96"/>
      <c r="AB24" s="96"/>
      <c r="AC24" s="101"/>
      <c r="AD24" s="101"/>
      <c r="AE24" s="101"/>
      <c r="AF24" s="101"/>
      <c r="AG24" s="101"/>
    </row>
    <row r="25" spans="2:33" customFormat="1" ht="15" x14ac:dyDescent="0.25">
      <c r="B25" s="98"/>
      <c r="C25" s="99"/>
      <c r="D25" s="99"/>
      <c r="E25" s="99"/>
      <c r="F25" s="100"/>
      <c r="G25" s="100"/>
      <c r="H25" s="99"/>
      <c r="I25" s="99"/>
      <c r="J25" s="99"/>
      <c r="K25" s="100"/>
      <c r="L25" s="100"/>
      <c r="M25" s="96"/>
      <c r="N25" s="96"/>
      <c r="O25" s="101"/>
      <c r="P25" s="101"/>
      <c r="Q25" s="101"/>
      <c r="R25" s="101"/>
      <c r="S25" s="101"/>
      <c r="T25" s="98"/>
      <c r="U25" s="101"/>
      <c r="V25" s="101"/>
      <c r="W25" s="101"/>
      <c r="X25" s="97"/>
      <c r="Y25" s="97"/>
      <c r="Z25" s="96"/>
      <c r="AA25" s="96"/>
      <c r="AB25" s="96"/>
      <c r="AC25" s="101"/>
      <c r="AD25" s="101"/>
      <c r="AE25" s="101"/>
      <c r="AF25" s="101"/>
      <c r="AG25" s="101"/>
    </row>
    <row r="26" spans="2:33" customFormat="1" ht="15" x14ac:dyDescent="0.25">
      <c r="B26" s="98"/>
      <c r="C26" s="99"/>
      <c r="D26" s="99"/>
      <c r="E26" s="99"/>
      <c r="F26" s="100"/>
      <c r="G26" s="100"/>
      <c r="H26" s="99"/>
      <c r="I26" s="99"/>
      <c r="J26" s="99"/>
      <c r="K26" s="100"/>
      <c r="L26" s="100"/>
      <c r="M26" s="96"/>
      <c r="N26" s="96"/>
      <c r="O26" s="101"/>
      <c r="P26" s="101"/>
      <c r="Q26" s="101"/>
      <c r="R26" s="101"/>
      <c r="S26" s="101"/>
      <c r="T26" s="98"/>
      <c r="U26" s="101"/>
      <c r="V26" s="101"/>
      <c r="W26" s="101"/>
      <c r="X26" s="97"/>
      <c r="Y26" s="97"/>
      <c r="Z26" s="96"/>
      <c r="AA26" s="96"/>
      <c r="AB26" s="96"/>
      <c r="AC26" s="101"/>
      <c r="AD26" s="101"/>
      <c r="AE26" s="101"/>
      <c r="AF26" s="101"/>
      <c r="AG26" s="101"/>
    </row>
    <row r="27" spans="2:33" customFormat="1" ht="15" x14ac:dyDescent="0.25">
      <c r="B27" s="98"/>
      <c r="C27" s="99"/>
      <c r="D27" s="99"/>
      <c r="E27" s="99"/>
      <c r="F27" s="100"/>
      <c r="G27" s="100"/>
      <c r="H27" s="99"/>
      <c r="I27" s="99"/>
      <c r="J27" s="99"/>
      <c r="K27" s="100"/>
      <c r="L27" s="100"/>
      <c r="M27" s="96"/>
      <c r="N27" s="96"/>
      <c r="O27" s="101"/>
      <c r="P27" s="101"/>
      <c r="Q27" s="101"/>
      <c r="R27" s="101"/>
      <c r="S27" s="101"/>
      <c r="T27" s="98"/>
      <c r="U27" s="101"/>
      <c r="V27" s="101"/>
      <c r="W27" s="101"/>
      <c r="X27" s="97"/>
      <c r="Y27" s="97"/>
      <c r="Z27" s="96"/>
      <c r="AA27" s="96"/>
      <c r="AB27" s="96"/>
      <c r="AC27" s="101"/>
      <c r="AD27" s="101"/>
      <c r="AE27" s="101"/>
      <c r="AF27" s="101"/>
      <c r="AG27" s="101"/>
    </row>
    <row r="28" spans="2:33" customFormat="1" ht="15" x14ac:dyDescent="0.25">
      <c r="B28" s="98"/>
      <c r="C28" s="99"/>
      <c r="D28" s="99"/>
      <c r="E28" s="99"/>
      <c r="F28" s="100"/>
      <c r="G28" s="100"/>
      <c r="H28" s="99"/>
      <c r="I28" s="99"/>
      <c r="J28" s="99"/>
      <c r="K28" s="100"/>
      <c r="L28" s="100"/>
      <c r="M28" s="96"/>
      <c r="N28" s="96"/>
      <c r="O28" s="101"/>
      <c r="P28" s="101"/>
      <c r="Q28" s="101"/>
      <c r="R28" s="101"/>
      <c r="S28" s="101"/>
      <c r="T28" s="98"/>
      <c r="U28" s="101"/>
      <c r="V28" s="101"/>
      <c r="W28" s="101"/>
      <c r="X28" s="97"/>
      <c r="Y28" s="97"/>
      <c r="Z28" s="96"/>
      <c r="AA28" s="96"/>
      <c r="AB28" s="96"/>
      <c r="AC28" s="101"/>
      <c r="AD28" s="101"/>
      <c r="AE28" s="101"/>
      <c r="AF28" s="101"/>
      <c r="AG28" s="101"/>
    </row>
    <row r="29" spans="2:33" customFormat="1" ht="15" x14ac:dyDescent="0.25">
      <c r="B29" s="98"/>
      <c r="C29" s="99"/>
      <c r="D29" s="99"/>
      <c r="E29" s="99"/>
      <c r="F29" s="100"/>
      <c r="G29" s="100"/>
      <c r="H29" s="99"/>
      <c r="I29" s="99"/>
      <c r="J29" s="99"/>
      <c r="K29" s="100"/>
      <c r="L29" s="100"/>
      <c r="M29" s="96"/>
      <c r="N29" s="96"/>
      <c r="O29" s="101"/>
      <c r="P29" s="101"/>
      <c r="Q29" s="101"/>
      <c r="R29" s="101"/>
      <c r="S29" s="101"/>
      <c r="T29" s="98"/>
      <c r="U29" s="101"/>
      <c r="V29" s="101"/>
      <c r="W29" s="101"/>
      <c r="X29" s="97"/>
      <c r="Y29" s="97"/>
      <c r="Z29" s="96"/>
      <c r="AA29" s="96"/>
      <c r="AB29" s="96"/>
      <c r="AC29" s="101"/>
      <c r="AD29" s="101"/>
      <c r="AE29" s="101"/>
      <c r="AF29" s="101"/>
      <c r="AG29" s="101"/>
    </row>
    <row r="30" spans="2:33" customFormat="1" ht="15" x14ac:dyDescent="0.25">
      <c r="B30" s="98"/>
      <c r="C30" s="99"/>
      <c r="D30" s="99"/>
      <c r="E30" s="99"/>
      <c r="F30" s="100"/>
      <c r="G30" s="100"/>
      <c r="H30" s="99"/>
      <c r="I30" s="99"/>
      <c r="J30" s="99"/>
      <c r="K30" s="100"/>
      <c r="L30" s="100"/>
      <c r="M30" s="96"/>
      <c r="N30" s="96"/>
      <c r="O30" s="101"/>
      <c r="P30" s="101"/>
      <c r="Q30" s="101"/>
      <c r="R30" s="101"/>
      <c r="S30" s="101"/>
      <c r="T30" s="98"/>
      <c r="U30" s="101"/>
      <c r="V30" s="101"/>
      <c r="W30" s="101"/>
      <c r="X30" s="97"/>
      <c r="Y30" s="97"/>
      <c r="Z30" s="96"/>
      <c r="AA30" s="96"/>
      <c r="AB30" s="96"/>
      <c r="AC30" s="101"/>
      <c r="AD30" s="101"/>
      <c r="AE30" s="101"/>
      <c r="AF30" s="101"/>
      <c r="AG30" s="101"/>
    </row>
    <row r="31" spans="2:33" customFormat="1" ht="15" x14ac:dyDescent="0.25">
      <c r="B31" s="98"/>
      <c r="C31" s="99"/>
      <c r="D31" s="99"/>
      <c r="E31" s="99"/>
      <c r="F31" s="100"/>
      <c r="G31" s="100"/>
      <c r="H31" s="99"/>
      <c r="I31" s="99"/>
      <c r="J31" s="99"/>
      <c r="K31" s="100"/>
      <c r="L31" s="100"/>
      <c r="M31" s="96"/>
      <c r="N31" s="96"/>
      <c r="O31" s="101"/>
      <c r="P31" s="101"/>
      <c r="Q31" s="101"/>
      <c r="R31" s="101"/>
      <c r="S31" s="101"/>
      <c r="T31" s="98"/>
      <c r="U31" s="101"/>
      <c r="V31" s="101"/>
      <c r="W31" s="101"/>
      <c r="X31" s="97"/>
      <c r="Y31" s="97"/>
      <c r="Z31" s="96"/>
      <c r="AA31" s="96"/>
      <c r="AB31" s="96"/>
      <c r="AC31" s="101"/>
      <c r="AD31" s="101"/>
      <c r="AE31" s="101"/>
      <c r="AF31" s="101"/>
      <c r="AG31" s="101"/>
    </row>
    <row r="32" spans="2:33" customFormat="1" ht="15" x14ac:dyDescent="0.25">
      <c r="B32" s="98"/>
      <c r="C32" s="99"/>
      <c r="D32" s="99"/>
      <c r="E32" s="99"/>
      <c r="F32" s="100"/>
      <c r="G32" s="100"/>
      <c r="H32" s="99"/>
      <c r="I32" s="99"/>
      <c r="J32" s="99"/>
      <c r="K32" s="100"/>
      <c r="L32" s="100"/>
      <c r="M32" s="96"/>
      <c r="N32" s="96"/>
      <c r="O32" s="101"/>
      <c r="P32" s="101"/>
      <c r="Q32" s="101"/>
      <c r="R32" s="101"/>
      <c r="S32" s="101"/>
      <c r="T32" s="98"/>
      <c r="U32" s="101"/>
      <c r="V32" s="101"/>
      <c r="W32" s="101"/>
      <c r="X32" s="97"/>
      <c r="Y32" s="97"/>
      <c r="Z32" s="96"/>
      <c r="AA32" s="96"/>
      <c r="AB32" s="96"/>
      <c r="AC32" s="101"/>
      <c r="AD32" s="101"/>
      <c r="AE32" s="101"/>
      <c r="AF32" s="101"/>
      <c r="AG32" s="101"/>
    </row>
    <row r="33" spans="2:34" customFormat="1" ht="15" x14ac:dyDescent="0.25">
      <c r="B33" s="98"/>
      <c r="C33" s="99"/>
      <c r="D33" s="99"/>
      <c r="E33" s="99"/>
      <c r="F33" s="100"/>
      <c r="G33" s="100"/>
      <c r="H33" s="99"/>
      <c r="I33" s="99"/>
      <c r="J33" s="99"/>
      <c r="K33" s="100"/>
      <c r="L33" s="100"/>
      <c r="M33" s="96"/>
      <c r="N33" s="96"/>
      <c r="O33" s="101"/>
      <c r="P33" s="101"/>
      <c r="Q33" s="101"/>
      <c r="R33" s="101"/>
      <c r="S33" s="101"/>
      <c r="T33" s="98"/>
      <c r="U33" s="101"/>
      <c r="V33" s="101"/>
      <c r="W33" s="101"/>
      <c r="X33" s="75"/>
      <c r="Y33" s="75"/>
      <c r="Z33" s="75"/>
      <c r="AA33" s="75"/>
      <c r="AB33" s="75"/>
      <c r="AC33" s="75"/>
      <c r="AD33" s="75"/>
      <c r="AE33" s="75"/>
      <c r="AF33" s="75"/>
      <c r="AG33" s="75"/>
      <c r="AH33" s="75"/>
    </row>
    <row r="34" spans="2:34" customFormat="1" ht="15" x14ac:dyDescent="0.25">
      <c r="B34" s="98"/>
      <c r="C34" s="99"/>
      <c r="D34" s="99"/>
      <c r="E34" s="99"/>
      <c r="F34" s="100"/>
      <c r="G34" s="100"/>
      <c r="H34" s="99"/>
      <c r="I34" s="99"/>
      <c r="J34" s="99"/>
      <c r="K34" s="100"/>
      <c r="L34" s="100"/>
      <c r="M34" s="96"/>
      <c r="N34" s="96"/>
      <c r="O34" s="101"/>
      <c r="P34" s="101"/>
      <c r="Q34" s="101"/>
      <c r="R34" s="101"/>
      <c r="S34" s="101"/>
      <c r="T34" s="98"/>
      <c r="U34" s="101"/>
      <c r="V34" s="101"/>
      <c r="W34" s="101"/>
      <c r="X34" s="75"/>
      <c r="Y34" s="75"/>
      <c r="Z34" s="75"/>
      <c r="AA34" s="75"/>
      <c r="AB34" s="75"/>
      <c r="AC34" s="75"/>
      <c r="AD34" s="75"/>
      <c r="AE34" s="75"/>
      <c r="AF34" s="75"/>
      <c r="AG34" s="75"/>
      <c r="AH34" s="75"/>
    </row>
    <row r="35" spans="2:34" customFormat="1" ht="15" x14ac:dyDescent="0.25">
      <c r="B35" s="98"/>
      <c r="C35" s="99"/>
      <c r="D35" s="99"/>
      <c r="E35" s="99"/>
      <c r="F35" s="100"/>
      <c r="G35" s="100"/>
      <c r="H35" s="99"/>
      <c r="I35" s="99"/>
      <c r="J35" s="99"/>
      <c r="K35" s="100"/>
      <c r="L35" s="100"/>
      <c r="M35" s="96"/>
      <c r="N35" s="96"/>
      <c r="O35" s="101"/>
      <c r="P35" s="101"/>
      <c r="Q35" s="101"/>
      <c r="R35" s="101"/>
      <c r="S35" s="101"/>
      <c r="T35" s="98"/>
      <c r="U35" s="101"/>
      <c r="V35" s="101"/>
      <c r="W35" s="101"/>
      <c r="X35" s="75"/>
      <c r="Y35" s="75"/>
      <c r="Z35" s="75"/>
      <c r="AA35" s="75"/>
      <c r="AB35" s="75"/>
      <c r="AC35" s="75"/>
      <c r="AD35" s="75"/>
      <c r="AE35" s="75"/>
      <c r="AF35" s="75"/>
      <c r="AG35" s="75"/>
      <c r="AH35" s="75"/>
    </row>
    <row r="36" spans="2:34" customFormat="1" ht="15" x14ac:dyDescent="0.25">
      <c r="B36" s="98"/>
      <c r="C36" s="99"/>
      <c r="D36" s="99"/>
      <c r="E36" s="99"/>
      <c r="F36" s="100"/>
      <c r="G36" s="100"/>
      <c r="H36" s="99"/>
      <c r="I36" s="99"/>
      <c r="J36" s="99"/>
      <c r="K36" s="100"/>
      <c r="L36" s="100"/>
      <c r="M36" s="96"/>
      <c r="N36" s="96"/>
      <c r="O36" s="101"/>
      <c r="P36" s="101"/>
      <c r="Q36" s="101"/>
      <c r="R36" s="101"/>
      <c r="S36" s="101"/>
      <c r="T36" s="98"/>
      <c r="U36" s="101"/>
      <c r="V36" s="101"/>
      <c r="W36" s="101"/>
      <c r="X36" s="75"/>
      <c r="Y36" s="75"/>
      <c r="Z36" s="75"/>
      <c r="AA36" s="75"/>
      <c r="AB36" s="75"/>
      <c r="AC36" s="75"/>
      <c r="AD36" s="75"/>
      <c r="AE36" s="75"/>
      <c r="AF36" s="75"/>
      <c r="AG36" s="75"/>
      <c r="AH36" s="75"/>
    </row>
    <row r="37" spans="2:34" customFormat="1" ht="15" x14ac:dyDescent="0.25">
      <c r="B37" s="98"/>
      <c r="C37" s="99"/>
      <c r="D37" s="99"/>
      <c r="E37" s="99"/>
      <c r="F37" s="100"/>
      <c r="G37" s="100"/>
      <c r="H37" s="99"/>
      <c r="I37" s="99"/>
      <c r="J37" s="99"/>
      <c r="K37" s="100"/>
      <c r="L37" s="100"/>
      <c r="M37" s="96"/>
      <c r="N37" s="96"/>
      <c r="O37" s="101"/>
      <c r="P37" s="101"/>
      <c r="Q37" s="101"/>
      <c r="R37" s="101"/>
      <c r="S37" s="101"/>
      <c r="T37" s="98"/>
      <c r="U37" s="101"/>
      <c r="V37" s="101"/>
      <c r="W37" s="101"/>
      <c r="X37" s="75"/>
      <c r="Y37" s="75"/>
      <c r="Z37" s="75"/>
      <c r="AA37" s="75"/>
      <c r="AB37" s="75"/>
      <c r="AC37" s="75"/>
      <c r="AD37" s="75"/>
      <c r="AE37" s="75"/>
      <c r="AF37" s="75"/>
      <c r="AG37" s="75"/>
      <c r="AH37" s="75"/>
    </row>
    <row r="38" spans="2:34" customFormat="1" ht="15" x14ac:dyDescent="0.25">
      <c r="B38" s="98"/>
      <c r="C38" s="99"/>
      <c r="D38" s="99"/>
      <c r="E38" s="99"/>
      <c r="F38" s="100"/>
      <c r="G38" s="100"/>
      <c r="H38" s="99"/>
      <c r="I38" s="99"/>
      <c r="J38" s="99"/>
      <c r="K38" s="100"/>
      <c r="L38" s="100"/>
      <c r="M38" s="96"/>
      <c r="N38" s="96"/>
      <c r="O38" s="101"/>
      <c r="P38" s="101"/>
      <c r="Q38" s="101"/>
      <c r="R38" s="101"/>
      <c r="S38" s="101"/>
      <c r="T38" s="98"/>
      <c r="U38" s="101"/>
      <c r="V38" s="101"/>
      <c r="W38" s="101"/>
      <c r="X38" s="75"/>
      <c r="Y38" s="75"/>
      <c r="Z38" s="75"/>
      <c r="AA38" s="75"/>
      <c r="AB38" s="75"/>
      <c r="AC38" s="75"/>
      <c r="AD38" s="75"/>
      <c r="AE38" s="75"/>
      <c r="AF38" s="75"/>
      <c r="AG38" s="75"/>
      <c r="AH38" s="75"/>
    </row>
    <row r="39" spans="2:34" customFormat="1" ht="15" x14ac:dyDescent="0.25">
      <c r="B39" s="98"/>
      <c r="C39" s="99"/>
      <c r="D39" s="99"/>
      <c r="E39" s="99"/>
      <c r="F39" s="100"/>
      <c r="G39" s="100"/>
      <c r="H39" s="99"/>
      <c r="I39" s="99"/>
      <c r="J39" s="99"/>
      <c r="K39" s="100"/>
      <c r="L39" s="100"/>
      <c r="M39" s="96"/>
      <c r="N39" s="96"/>
      <c r="O39" s="101"/>
      <c r="P39" s="101"/>
      <c r="Q39" s="101"/>
      <c r="R39" s="101"/>
      <c r="S39" s="101"/>
      <c r="T39" s="98"/>
      <c r="U39" s="101"/>
      <c r="V39" s="101"/>
      <c r="W39" s="101"/>
      <c r="X39" s="97"/>
      <c r="Y39" s="97"/>
      <c r="Z39" s="96"/>
      <c r="AA39" s="96"/>
      <c r="AB39" s="96"/>
      <c r="AC39" s="101"/>
      <c r="AD39" s="101"/>
      <c r="AE39" s="101"/>
      <c r="AF39" s="101"/>
      <c r="AG39" s="101"/>
    </row>
    <row r="40" spans="2:34" customFormat="1" ht="15" x14ac:dyDescent="0.25">
      <c r="B40" s="98"/>
      <c r="C40" s="99"/>
      <c r="D40" s="99"/>
      <c r="E40" s="99"/>
      <c r="F40" s="100"/>
      <c r="G40" s="100"/>
      <c r="H40" s="99"/>
      <c r="I40" s="99"/>
      <c r="J40" s="99"/>
      <c r="K40" s="100"/>
      <c r="L40" s="100"/>
      <c r="M40" s="96"/>
      <c r="N40" s="96"/>
      <c r="O40" s="101"/>
      <c r="P40" s="101"/>
      <c r="Q40" s="101"/>
      <c r="R40" s="101"/>
      <c r="S40" s="101"/>
      <c r="T40" s="98"/>
      <c r="U40" s="101"/>
      <c r="V40" s="101"/>
      <c r="W40" s="101"/>
      <c r="X40" s="97"/>
      <c r="Y40" s="97"/>
      <c r="Z40" s="96"/>
      <c r="AA40" s="96"/>
      <c r="AB40" s="96"/>
      <c r="AC40" s="101"/>
      <c r="AD40" s="101"/>
      <c r="AE40" s="101"/>
      <c r="AF40" s="101"/>
      <c r="AG40" s="101"/>
    </row>
    <row r="41" spans="2:34" customFormat="1" ht="15" x14ac:dyDescent="0.25">
      <c r="B41" s="98"/>
      <c r="C41" s="99"/>
      <c r="D41" s="99"/>
      <c r="E41" s="99"/>
      <c r="F41" s="100"/>
      <c r="G41" s="100"/>
      <c r="H41" s="99"/>
      <c r="I41" s="99"/>
      <c r="J41" s="99"/>
      <c r="K41" s="100"/>
      <c r="L41" s="100"/>
      <c r="M41" s="96"/>
      <c r="N41" s="96"/>
      <c r="O41" s="101"/>
      <c r="P41" s="101"/>
      <c r="Q41" s="101"/>
      <c r="R41" s="101"/>
      <c r="S41" s="101"/>
      <c r="T41" s="98"/>
      <c r="U41" s="101"/>
      <c r="V41" s="101"/>
      <c r="W41" s="101"/>
      <c r="X41" s="97"/>
      <c r="Y41" s="97"/>
      <c r="Z41" s="96"/>
      <c r="AA41" s="96"/>
      <c r="AB41" s="96"/>
      <c r="AC41" s="101"/>
      <c r="AD41" s="101"/>
      <c r="AE41" s="101"/>
      <c r="AF41" s="101"/>
      <c r="AG41" s="101"/>
    </row>
    <row r="42" spans="2:34" customFormat="1" ht="15" x14ac:dyDescent="0.25">
      <c r="B42" s="98"/>
      <c r="C42" s="99"/>
      <c r="D42" s="99"/>
      <c r="E42" s="99"/>
      <c r="F42" s="100"/>
      <c r="G42" s="100"/>
      <c r="H42" s="99"/>
      <c r="I42" s="99"/>
      <c r="J42" s="99"/>
      <c r="K42" s="100"/>
      <c r="L42" s="100"/>
      <c r="M42" s="96"/>
      <c r="N42" s="96"/>
      <c r="O42" s="101"/>
      <c r="P42" s="101"/>
      <c r="Q42" s="101"/>
      <c r="R42" s="101"/>
      <c r="S42" s="101"/>
      <c r="T42" s="98"/>
      <c r="U42" s="101"/>
      <c r="V42" s="101"/>
      <c r="W42" s="101"/>
      <c r="X42" s="97"/>
      <c r="Y42" s="97"/>
      <c r="Z42" s="96"/>
      <c r="AA42" s="96"/>
      <c r="AB42" s="96"/>
      <c r="AC42" s="101"/>
      <c r="AD42" s="101"/>
      <c r="AE42" s="101"/>
      <c r="AF42" s="101"/>
      <c r="AG42" s="101"/>
    </row>
  </sheetData>
  <autoFilter ref="A1:AK16"/>
  <mergeCells count="33">
    <mergeCell ref="G3:G5"/>
    <mergeCell ref="G6:G7"/>
    <mergeCell ref="G10:G11"/>
    <mergeCell ref="G14:G16"/>
    <mergeCell ref="B14:B16"/>
    <mergeCell ref="C14:C16"/>
    <mergeCell ref="E14:E16"/>
    <mergeCell ref="F14:F16"/>
    <mergeCell ref="B10:B11"/>
    <mergeCell ref="C10:C11"/>
    <mergeCell ref="E10:E11"/>
    <mergeCell ref="F10:F11"/>
    <mergeCell ref="D14:D16"/>
    <mergeCell ref="D6:D7"/>
    <mergeCell ref="D3:D5"/>
    <mergeCell ref="D10:D11"/>
    <mergeCell ref="A3:A5"/>
    <mergeCell ref="B3:B5"/>
    <mergeCell ref="E3:E5"/>
    <mergeCell ref="F3:F5"/>
    <mergeCell ref="C3:C5"/>
    <mergeCell ref="I6:I7"/>
    <mergeCell ref="H14:H16"/>
    <mergeCell ref="I14:I16"/>
    <mergeCell ref="I3:I5"/>
    <mergeCell ref="H10:H11"/>
    <mergeCell ref="I10:I11"/>
    <mergeCell ref="H3:H5"/>
    <mergeCell ref="A10:A11"/>
    <mergeCell ref="C6:C7"/>
    <mergeCell ref="E6:E7"/>
    <mergeCell ref="F6:F7"/>
    <mergeCell ref="H6:H7"/>
  </mergeCells>
  <conditionalFormatting sqref="AC7:AC12">
    <cfRule type="cellIs" dxfId="10" priority="5" operator="equal">
      <formula>"Pass"</formula>
    </cfRule>
    <cfRule type="cellIs" dxfId="9" priority="6" operator="equal">
      <formula>"Fail"</formula>
    </cfRule>
  </conditionalFormatting>
  <conditionalFormatting sqref="AB3:AB16">
    <cfRule type="cellIs" dxfId="8" priority="3" operator="equal">
      <formula>"Pass"</formula>
    </cfRule>
    <cfRule type="cellIs" dxfId="7" priority="4" operator="equal">
      <formula>"Fail"</formula>
    </cfRule>
  </conditionalFormatting>
  <conditionalFormatting sqref="AJ9">
    <cfRule type="cellIs" dxfId="6" priority="1" operator="equal">
      <formula>"Pass"</formula>
    </cfRule>
    <cfRule type="cellIs" dxfId="5" priority="2" operator="equal">
      <formula>"Fail"</formula>
    </cfRule>
  </conditionalFormatting>
  <dataValidations count="1">
    <dataValidation type="list" allowBlank="1" showInputMessage="1" showErrorMessage="1" sqref="V17:V19">
      <formula1>#REF!</formula1>
    </dataValidation>
  </dataValidations>
  <pageMargins left="0.25" right="0.25" top="0.75" bottom="0.75" header="0.3" footer="0.3"/>
  <pageSetup scale="17" fitToHeight="0" orientation="landscape" r:id="rId1"/>
  <extLst>
    <ext xmlns:x14="http://schemas.microsoft.com/office/spreadsheetml/2009/9/main" uri="{CCE6A557-97BC-4b89-ADB6-D9C93CAAB3DF}">
      <x14:dataValidations xmlns:xm="http://schemas.microsoft.com/office/excel/2006/main" count="15">
        <x14:dataValidation type="list" allowBlank="1" showInputMessage="1" showErrorMessage="1">
          <x14:formula1>
            <xm:f>'Lists for Data Validation'!$K$2:$K$5</xm:f>
          </x14:formula1>
          <xm:sqref>Z3:Z16</xm:sqref>
        </x14:dataValidation>
        <x14:dataValidation type="list" allowBlank="1" showInputMessage="1" showErrorMessage="1">
          <x14:formula1>
            <xm:f>'Lists for Data Validation'!$B$2:$B$5</xm:f>
          </x14:formula1>
          <xm:sqref>J3:J16</xm:sqref>
        </x14:dataValidation>
        <x14:dataValidation type="list" allowBlank="1" showInputMessage="1" showErrorMessage="1">
          <x14:formula1>
            <xm:f>'Lists for Data Validation'!$C$2:$C$3</xm:f>
          </x14:formula1>
          <xm:sqref>K3:K16</xm:sqref>
        </x14:dataValidation>
        <x14:dataValidation type="list" allowBlank="1" showInputMessage="1" showErrorMessage="1">
          <x14:formula1>
            <xm:f>'Lists for Data Validation'!$D$2:$D$5</xm:f>
          </x14:formula1>
          <xm:sqref>L3:L16</xm:sqref>
        </x14:dataValidation>
        <x14:dataValidation type="list" allowBlank="1" showInputMessage="1" showErrorMessage="1">
          <x14:formula1>
            <xm:f>'Lists for Data Validation'!$M$2:$M$3</xm:f>
          </x14:formula1>
          <xm:sqref>O3:O16</xm:sqref>
        </x14:dataValidation>
        <x14:dataValidation type="list" allowBlank="1" showInputMessage="1" showErrorMessage="1">
          <x14:formula1>
            <xm:f>'Lists for Data Validation'!$E$2:$E$3</xm:f>
          </x14:formula1>
          <xm:sqref>R3:R16</xm:sqref>
        </x14:dataValidation>
        <x14:dataValidation type="list" allowBlank="1" showInputMessage="1" showErrorMessage="1">
          <x14:formula1>
            <xm:f>'Lists for Data Validation'!$F$2:$F$3</xm:f>
          </x14:formula1>
          <xm:sqref>S3:S16</xm:sqref>
        </x14:dataValidation>
        <x14:dataValidation type="list" allowBlank="1" showInputMessage="1" showErrorMessage="1">
          <x14:formula1>
            <xm:f>'Lists for Data Validation'!$G$2:$G$4</xm:f>
          </x14:formula1>
          <xm:sqref>T3:T16</xm:sqref>
        </x14:dataValidation>
        <x14:dataValidation type="list" allowBlank="1" showInputMessage="1" showErrorMessage="1">
          <x14:formula1>
            <xm:f>'Lists for Data Validation'!$H$2:$H$4</xm:f>
          </x14:formula1>
          <xm:sqref>U3:U16</xm:sqref>
        </x14:dataValidation>
        <x14:dataValidation type="list" allowBlank="1" showInputMessage="1" showErrorMessage="1">
          <x14:formula1>
            <xm:f>'Lists for Data Validation'!$I$2:$I$4</xm:f>
          </x14:formula1>
          <xm:sqref>V3:V16</xm:sqref>
        </x14:dataValidation>
        <x14:dataValidation type="list" allowBlank="1" showInputMessage="1" showErrorMessage="1">
          <x14:formula1>
            <xm:f>'Lists for Data Validation'!$N$2:$N$7</xm:f>
          </x14:formula1>
          <xm:sqref>W3:W16</xm:sqref>
        </x14:dataValidation>
        <x14:dataValidation type="list" allowBlank="1" showInputMessage="1" showErrorMessage="1">
          <x14:formula1>
            <xm:f>'Lists for Data Validation'!$J$2:$J$6</xm:f>
          </x14:formula1>
          <xm:sqref>X3:X16</xm:sqref>
        </x14:dataValidation>
        <x14:dataValidation type="list" allowBlank="1" showInputMessage="1" showErrorMessage="1">
          <x14:formula1>
            <xm:f>'Lists for Data Validation'!$L$2:$L$4</xm:f>
          </x14:formula1>
          <xm:sqref>AA3:AA16</xm:sqref>
        </x14:dataValidation>
        <x14:dataValidation type="list" allowBlank="1" showInputMessage="1" showErrorMessage="1">
          <x14:formula1>
            <xm:f>'C:\Users\hnguyen\Documents\01\2021 RCSA\[(Template) Cyber Security RCSA  - Draft 8.25.2021.xlsx]Lists for Data Validation'!#REF!</xm:f>
          </x14:formula1>
          <xm:sqref>K2</xm:sqref>
        </x14:dataValidation>
        <x14:dataValidation type="list" allowBlank="1" showInputMessage="1" showErrorMessage="1">
          <x14:formula1>
            <xm:f>'Lists for Data Validation'!$A$2:$A$115</xm:f>
          </x14:formula1>
          <xm:sqref>I3:I16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pane ySplit="1" topLeftCell="A5" activePane="bottomLeft" state="frozen"/>
      <selection pane="bottomLeft" activeCell="A7" sqref="A7"/>
    </sheetView>
  </sheetViews>
  <sheetFormatPr defaultRowHeight="15" x14ac:dyDescent="0.25"/>
  <cols>
    <col min="1" max="1" width="114.28515625" style="459" customWidth="1"/>
    <col min="2" max="2" width="10.7109375" customWidth="1"/>
    <col min="3" max="3" width="19.5703125" customWidth="1"/>
  </cols>
  <sheetData>
    <row r="1" spans="1:3" ht="30" x14ac:dyDescent="0.25">
      <c r="A1" s="458" t="s">
        <v>852</v>
      </c>
      <c r="B1" s="458" t="s">
        <v>849</v>
      </c>
      <c r="C1" s="458" t="s">
        <v>853</v>
      </c>
    </row>
    <row r="2" spans="1:3" ht="180" x14ac:dyDescent="0.25">
      <c r="A2" s="2" t="s">
        <v>854</v>
      </c>
      <c r="B2" s="116" t="s">
        <v>850</v>
      </c>
      <c r="C2" s="108" t="s">
        <v>855</v>
      </c>
    </row>
    <row r="3" spans="1:3" ht="105" x14ac:dyDescent="0.25">
      <c r="A3" s="2" t="s">
        <v>856</v>
      </c>
      <c r="B3" s="116" t="s">
        <v>850</v>
      </c>
      <c r="C3" s="108" t="s">
        <v>868</v>
      </c>
    </row>
    <row r="4" spans="1:3" ht="105" x14ac:dyDescent="0.25">
      <c r="A4" s="2" t="s">
        <v>857</v>
      </c>
      <c r="B4" s="116" t="s">
        <v>850</v>
      </c>
      <c r="C4" s="108" t="s">
        <v>859</v>
      </c>
    </row>
    <row r="5" spans="1:3" ht="185.25" customHeight="1" x14ac:dyDescent="0.25">
      <c r="A5" s="2" t="s">
        <v>858</v>
      </c>
      <c r="B5" s="116" t="s">
        <v>850</v>
      </c>
      <c r="C5" s="108" t="s">
        <v>859</v>
      </c>
    </row>
    <row r="6" spans="1:3" ht="45" x14ac:dyDescent="0.25">
      <c r="A6" s="2" t="s">
        <v>860</v>
      </c>
      <c r="B6" s="116" t="s">
        <v>850</v>
      </c>
      <c r="C6" s="108" t="s">
        <v>861</v>
      </c>
    </row>
    <row r="7" spans="1:3" ht="83.25" customHeight="1" x14ac:dyDescent="0.25">
      <c r="A7" s="2" t="s">
        <v>862</v>
      </c>
      <c r="B7" s="116" t="s">
        <v>850</v>
      </c>
      <c r="C7" s="108" t="s">
        <v>855</v>
      </c>
    </row>
    <row r="8" spans="1:3" ht="45" x14ac:dyDescent="0.25">
      <c r="A8" s="2" t="s">
        <v>863</v>
      </c>
      <c r="B8" s="116" t="s">
        <v>850</v>
      </c>
      <c r="C8" s="108" t="s">
        <v>859</v>
      </c>
    </row>
    <row r="9" spans="1:3" ht="64.5" customHeight="1" x14ac:dyDescent="0.25">
      <c r="A9" s="2" t="s">
        <v>864</v>
      </c>
      <c r="B9" s="116" t="s">
        <v>850</v>
      </c>
      <c r="C9" s="108" t="s">
        <v>859</v>
      </c>
    </row>
    <row r="10" spans="1:3" ht="126" customHeight="1" x14ac:dyDescent="0.25">
      <c r="A10" s="2" t="s">
        <v>865</v>
      </c>
      <c r="B10" s="116" t="s">
        <v>850</v>
      </c>
      <c r="C10" s="108" t="s">
        <v>859</v>
      </c>
    </row>
    <row r="11" spans="1:3" ht="105" x14ac:dyDescent="0.25">
      <c r="A11" s="2" t="s">
        <v>866</v>
      </c>
      <c r="B11" s="116" t="s">
        <v>850</v>
      </c>
      <c r="C11" s="108" t="s">
        <v>868</v>
      </c>
    </row>
    <row r="12" spans="1:3" ht="141.75" customHeight="1" x14ac:dyDescent="0.25">
      <c r="A12" s="2" t="s">
        <v>867</v>
      </c>
      <c r="B12" s="116" t="s">
        <v>850</v>
      </c>
      <c r="C12" s="108" t="s">
        <v>868</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H28"/>
  <sheetViews>
    <sheetView topLeftCell="A4" zoomScale="110" zoomScaleNormal="110" workbookViewId="0">
      <selection activeCell="D4" sqref="D4"/>
    </sheetView>
  </sheetViews>
  <sheetFormatPr defaultRowHeight="15" x14ac:dyDescent="0.25"/>
  <cols>
    <col min="1" max="1" width="3.140625" customWidth="1"/>
    <col min="3" max="3" width="13.42578125" customWidth="1"/>
    <col min="4" max="4" width="14.42578125" customWidth="1"/>
    <col min="5" max="5" width="3.140625" customWidth="1"/>
    <col min="6" max="6" width="16.5703125" customWidth="1"/>
    <col min="7" max="7" width="15.5703125" customWidth="1"/>
    <col min="8" max="8" width="16.5703125" customWidth="1"/>
    <col min="11" max="11" width="14.42578125" customWidth="1"/>
    <col min="12" max="12" width="11.5703125" customWidth="1"/>
    <col min="13" max="13" width="11" customWidth="1"/>
    <col min="14" max="14" width="11.42578125" customWidth="1"/>
  </cols>
  <sheetData>
    <row r="1" spans="2:8" ht="15.75" thickBot="1" x14ac:dyDescent="0.3"/>
    <row r="2" spans="2:8" ht="15.75" thickBot="1" x14ac:dyDescent="0.3">
      <c r="B2" s="560"/>
      <c r="C2" s="562" t="s">
        <v>94</v>
      </c>
      <c r="D2" s="563"/>
      <c r="E2" s="580"/>
      <c r="F2" s="565" t="s">
        <v>95</v>
      </c>
      <c r="G2" s="566"/>
      <c r="H2" s="567"/>
    </row>
    <row r="3" spans="2:8" ht="34.5" thickBot="1" x14ac:dyDescent="0.3">
      <c r="B3" s="561"/>
      <c r="C3" s="18" t="s">
        <v>96</v>
      </c>
      <c r="D3" s="18" t="s">
        <v>97</v>
      </c>
      <c r="E3" s="580"/>
      <c r="F3" s="570" t="s">
        <v>98</v>
      </c>
      <c r="G3" s="20" t="s">
        <v>99</v>
      </c>
      <c r="H3" s="570" t="s">
        <v>101</v>
      </c>
    </row>
    <row r="4" spans="2:8" ht="33.75" x14ac:dyDescent="0.25">
      <c r="B4" s="22" t="s">
        <v>94</v>
      </c>
      <c r="C4" s="581" t="s">
        <v>103</v>
      </c>
      <c r="D4" s="24" t="s">
        <v>104</v>
      </c>
      <c r="E4" s="564"/>
      <c r="F4" s="571"/>
      <c r="G4" s="20" t="s">
        <v>100</v>
      </c>
      <c r="H4" s="571"/>
    </row>
    <row r="5" spans="2:8" ht="15.75" thickBot="1" x14ac:dyDescent="0.3">
      <c r="B5" s="23" t="s">
        <v>102</v>
      </c>
      <c r="C5" s="582"/>
      <c r="D5" s="25" t="s">
        <v>105</v>
      </c>
      <c r="E5" s="564"/>
      <c r="F5" s="572"/>
      <c r="G5" s="21"/>
      <c r="H5" s="572"/>
    </row>
    <row r="6" spans="2:8" ht="15.75" thickBot="1" x14ac:dyDescent="0.3">
      <c r="B6" s="552" t="s">
        <v>106</v>
      </c>
      <c r="C6" s="26" t="s">
        <v>107</v>
      </c>
      <c r="D6" s="27" t="s">
        <v>107</v>
      </c>
      <c r="E6" s="28"/>
      <c r="F6" s="26" t="s">
        <v>108</v>
      </c>
      <c r="G6" s="26" t="s">
        <v>109</v>
      </c>
      <c r="H6" s="26" t="s">
        <v>110</v>
      </c>
    </row>
    <row r="7" spans="2:8" ht="15.75" thickBot="1" x14ac:dyDescent="0.3">
      <c r="B7" s="553"/>
      <c r="C7" s="26" t="s">
        <v>111</v>
      </c>
      <c r="D7" s="27" t="s">
        <v>111</v>
      </c>
      <c r="E7" s="28"/>
      <c r="F7" s="26" t="s">
        <v>112</v>
      </c>
      <c r="G7" s="26" t="s">
        <v>113</v>
      </c>
      <c r="H7" s="26" t="s">
        <v>114</v>
      </c>
    </row>
    <row r="8" spans="2:8" ht="23.25" customHeight="1" thickBot="1" x14ac:dyDescent="0.3">
      <c r="B8" s="553"/>
      <c r="C8" s="26" t="s">
        <v>115</v>
      </c>
      <c r="D8" s="27" t="s">
        <v>115</v>
      </c>
      <c r="E8" s="28"/>
      <c r="F8" s="26" t="s">
        <v>116</v>
      </c>
      <c r="G8" s="25" t="s">
        <v>117</v>
      </c>
      <c r="H8" s="26" t="s">
        <v>118</v>
      </c>
    </row>
    <row r="9" spans="2:8" ht="15.75" thickBot="1" x14ac:dyDescent="0.3">
      <c r="B9" s="554"/>
      <c r="C9" s="26" t="s">
        <v>119</v>
      </c>
      <c r="D9" s="27" t="s">
        <v>119</v>
      </c>
      <c r="E9" s="28"/>
      <c r="F9" s="26" t="s">
        <v>120</v>
      </c>
      <c r="G9" s="50" t="s">
        <v>121</v>
      </c>
      <c r="H9" s="26" t="s">
        <v>122</v>
      </c>
    </row>
    <row r="10" spans="2:8" ht="15.75" thickBot="1" x14ac:dyDescent="0.3">
      <c r="B10" s="578"/>
      <c r="C10" s="578"/>
      <c r="D10" s="578"/>
      <c r="E10" s="578"/>
      <c r="F10" s="578"/>
      <c r="G10" s="578"/>
      <c r="H10" s="578"/>
    </row>
    <row r="11" spans="2:8" ht="15.75" thickBot="1" x14ac:dyDescent="0.3">
      <c r="B11" s="560"/>
      <c r="C11" s="562" t="s">
        <v>94</v>
      </c>
      <c r="D11" s="563"/>
      <c r="E11" s="579"/>
      <c r="F11" s="565" t="s">
        <v>123</v>
      </c>
      <c r="G11" s="566"/>
      <c r="H11" s="566"/>
    </row>
    <row r="12" spans="2:8" ht="34.5" thickBot="1" x14ac:dyDescent="0.3">
      <c r="B12" s="561"/>
      <c r="C12" s="18" t="s">
        <v>96</v>
      </c>
      <c r="D12" s="19" t="s">
        <v>97</v>
      </c>
      <c r="E12" s="580"/>
      <c r="F12" s="30" t="s">
        <v>124</v>
      </c>
      <c r="G12" s="30" t="s">
        <v>125</v>
      </c>
      <c r="H12" s="30" t="s">
        <v>126</v>
      </c>
    </row>
    <row r="13" spans="2:8" ht="68.25" thickBot="1" x14ac:dyDescent="0.3">
      <c r="B13" s="552" t="s">
        <v>106</v>
      </c>
      <c r="C13" s="26" t="s">
        <v>107</v>
      </c>
      <c r="D13" s="27" t="s">
        <v>107</v>
      </c>
      <c r="E13" s="28"/>
      <c r="F13" s="31" t="s">
        <v>127</v>
      </c>
      <c r="G13" s="25" t="s">
        <v>128</v>
      </c>
      <c r="H13" s="25" t="s">
        <v>129</v>
      </c>
    </row>
    <row r="14" spans="2:8" ht="57" thickBot="1" x14ac:dyDescent="0.3">
      <c r="B14" s="553"/>
      <c r="C14" s="26" t="s">
        <v>111</v>
      </c>
      <c r="D14" s="27" t="s">
        <v>111</v>
      </c>
      <c r="E14" s="28"/>
      <c r="F14" s="31" t="s">
        <v>130</v>
      </c>
      <c r="G14" s="25" t="s">
        <v>131</v>
      </c>
      <c r="H14" s="25" t="s">
        <v>132</v>
      </c>
    </row>
    <row r="15" spans="2:8" ht="57" thickBot="1" x14ac:dyDescent="0.3">
      <c r="B15" s="553"/>
      <c r="C15" s="26" t="s">
        <v>115</v>
      </c>
      <c r="D15" s="27" t="s">
        <v>115</v>
      </c>
      <c r="E15" s="28"/>
      <c r="F15" s="31" t="s">
        <v>133</v>
      </c>
      <c r="G15" s="25" t="s">
        <v>134</v>
      </c>
      <c r="H15" s="25" t="s">
        <v>135</v>
      </c>
    </row>
    <row r="16" spans="2:8" ht="34.5" thickBot="1" x14ac:dyDescent="0.3">
      <c r="B16" s="577"/>
      <c r="C16" s="32" t="s">
        <v>119</v>
      </c>
      <c r="D16" s="33" t="s">
        <v>119</v>
      </c>
      <c r="E16" s="34"/>
      <c r="F16" s="35" t="s">
        <v>136</v>
      </c>
      <c r="G16" s="36" t="s">
        <v>137</v>
      </c>
      <c r="H16" s="31" t="s">
        <v>138</v>
      </c>
    </row>
    <row r="17" spans="2:8" ht="15.75" thickBot="1" x14ac:dyDescent="0.3">
      <c r="B17" s="41"/>
      <c r="C17" s="41"/>
      <c r="D17" s="41"/>
      <c r="E17" s="41"/>
      <c r="F17" s="41"/>
      <c r="G17" s="41"/>
      <c r="H17" s="41"/>
    </row>
    <row r="18" spans="2:8" ht="15.75" thickBot="1" x14ac:dyDescent="0.3">
      <c r="B18" s="557" t="s">
        <v>139</v>
      </c>
      <c r="C18" s="558"/>
      <c r="D18" s="558"/>
      <c r="E18" s="558"/>
      <c r="F18" s="558"/>
      <c r="G18" s="558"/>
      <c r="H18" s="559"/>
    </row>
    <row r="19" spans="2:8" ht="15.75" thickBot="1" x14ac:dyDescent="0.3">
      <c r="B19" s="17"/>
      <c r="C19" s="29"/>
      <c r="D19" s="29"/>
      <c r="E19" s="17"/>
      <c r="F19" s="17"/>
      <c r="G19" s="17"/>
      <c r="H19" s="17"/>
    </row>
    <row r="20" spans="2:8" ht="15.75" thickBot="1" x14ac:dyDescent="0.3">
      <c r="B20" s="560"/>
      <c r="C20" s="562" t="s">
        <v>94</v>
      </c>
      <c r="D20" s="563"/>
      <c r="E20" s="564"/>
      <c r="F20" s="565" t="s">
        <v>95</v>
      </c>
      <c r="G20" s="566"/>
      <c r="H20" s="567"/>
    </row>
    <row r="21" spans="2:8" ht="15.75" thickBot="1" x14ac:dyDescent="0.3">
      <c r="B21" s="561"/>
      <c r="C21" s="568" t="s">
        <v>140</v>
      </c>
      <c r="D21" s="569"/>
      <c r="E21" s="564"/>
      <c r="F21" s="570" t="s">
        <v>98</v>
      </c>
      <c r="G21" s="20" t="s">
        <v>99</v>
      </c>
      <c r="H21" s="570" t="s">
        <v>101</v>
      </c>
    </row>
    <row r="22" spans="2:8" ht="22.5" customHeight="1" x14ac:dyDescent="0.25">
      <c r="B22" s="37" t="s">
        <v>94</v>
      </c>
      <c r="C22" s="573" t="s">
        <v>141</v>
      </c>
      <c r="D22" s="574"/>
      <c r="E22" s="564"/>
      <c r="F22" s="571"/>
      <c r="G22" s="20" t="s">
        <v>100</v>
      </c>
      <c r="H22" s="571"/>
    </row>
    <row r="23" spans="2:8" ht="22.5" customHeight="1" thickBot="1" x14ac:dyDescent="0.3">
      <c r="B23" s="38" t="s">
        <v>102</v>
      </c>
      <c r="C23" s="575" t="s">
        <v>142</v>
      </c>
      <c r="D23" s="576"/>
      <c r="E23" s="564"/>
      <c r="F23" s="572"/>
      <c r="G23" s="21"/>
      <c r="H23" s="572"/>
    </row>
    <row r="24" spans="2:8" ht="15.75" thickBot="1" x14ac:dyDescent="0.3">
      <c r="B24" s="552" t="s">
        <v>106</v>
      </c>
      <c r="C24" s="555" t="s">
        <v>107</v>
      </c>
      <c r="D24" s="556"/>
      <c r="E24" s="39"/>
      <c r="F24" s="26" t="s">
        <v>143</v>
      </c>
      <c r="G24" s="26" t="s">
        <v>144</v>
      </c>
      <c r="H24" s="26" t="s">
        <v>145</v>
      </c>
    </row>
    <row r="25" spans="2:8" ht="15.75" thickBot="1" x14ac:dyDescent="0.3">
      <c r="B25" s="553"/>
      <c r="C25" s="555" t="s">
        <v>111</v>
      </c>
      <c r="D25" s="556"/>
      <c r="E25" s="39"/>
      <c r="F25" s="26" t="s">
        <v>146</v>
      </c>
      <c r="G25" s="26" t="s">
        <v>147</v>
      </c>
      <c r="H25" s="26" t="s">
        <v>148</v>
      </c>
    </row>
    <row r="26" spans="2:8" ht="15.75" thickBot="1" x14ac:dyDescent="0.3">
      <c r="B26" s="553"/>
      <c r="C26" s="555" t="s">
        <v>115</v>
      </c>
      <c r="D26" s="556"/>
      <c r="E26" s="39"/>
      <c r="F26" s="26" t="s">
        <v>149</v>
      </c>
      <c r="G26" s="25" t="s">
        <v>150</v>
      </c>
      <c r="H26" s="26" t="s">
        <v>151</v>
      </c>
    </row>
    <row r="27" spans="2:8" ht="15.75" thickBot="1" x14ac:dyDescent="0.3">
      <c r="B27" s="554"/>
      <c r="C27" s="555" t="s">
        <v>119</v>
      </c>
      <c r="D27" s="556"/>
      <c r="E27" s="39"/>
      <c r="F27" s="26" t="s">
        <v>152</v>
      </c>
      <c r="G27" s="26" t="s">
        <v>153</v>
      </c>
      <c r="H27" s="26" t="s">
        <v>154</v>
      </c>
    </row>
    <row r="28" spans="2:8" x14ac:dyDescent="0.25">
      <c r="B28" s="40"/>
    </row>
  </sheetData>
  <mergeCells count="31">
    <mergeCell ref="B2:B3"/>
    <mergeCell ref="C2:D2"/>
    <mergeCell ref="E2:E3"/>
    <mergeCell ref="F2:H2"/>
    <mergeCell ref="F3:F5"/>
    <mergeCell ref="H3:H5"/>
    <mergeCell ref="C4:C5"/>
    <mergeCell ref="E4:E5"/>
    <mergeCell ref="B13:B16"/>
    <mergeCell ref="B6:B9"/>
    <mergeCell ref="B10:H10"/>
    <mergeCell ref="B11:B12"/>
    <mergeCell ref="C11:D11"/>
    <mergeCell ref="E11:E12"/>
    <mergeCell ref="F11:H11"/>
    <mergeCell ref="B18:H18"/>
    <mergeCell ref="B20:B21"/>
    <mergeCell ref="C20:D20"/>
    <mergeCell ref="E20:E21"/>
    <mergeCell ref="F20:H20"/>
    <mergeCell ref="C21:D21"/>
    <mergeCell ref="F21:F23"/>
    <mergeCell ref="H21:H23"/>
    <mergeCell ref="C22:D22"/>
    <mergeCell ref="C23:D23"/>
    <mergeCell ref="E22:E23"/>
    <mergeCell ref="B24:B27"/>
    <mergeCell ref="C24:D24"/>
    <mergeCell ref="C25:D25"/>
    <mergeCell ref="C26:D26"/>
    <mergeCell ref="C27:D27"/>
  </mergeCells>
  <pageMargins left="0.7" right="0.7" top="0.75" bottom="0.75" header="0.3" footer="0.3"/>
  <pageSetup scale="98"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opLeftCell="A13" workbookViewId="0"/>
  </sheetViews>
  <sheetFormatPr defaultRowHeight="15" x14ac:dyDescent="0.25"/>
  <cols>
    <col min="1" max="1" width="16" customWidth="1"/>
    <col min="2" max="2" width="10.85546875" bestFit="1" customWidth="1"/>
    <col min="3" max="3" width="25.42578125" customWidth="1"/>
    <col min="4" max="4" width="57.7109375" customWidth="1"/>
    <col min="5" max="5" width="10" bestFit="1" customWidth="1"/>
    <col min="6" max="6" width="11" customWidth="1"/>
    <col min="7" max="7" width="11.28515625" customWidth="1"/>
    <col min="8" max="8" width="34.7109375" style="250" customWidth="1"/>
    <col min="9" max="9" width="32.28515625" style="118" customWidth="1"/>
  </cols>
  <sheetData>
    <row r="1" spans="1:9" ht="23.25" thickBot="1" x14ac:dyDescent="0.3">
      <c r="A1" s="157" t="s">
        <v>464</v>
      </c>
      <c r="B1" s="157" t="s">
        <v>7</v>
      </c>
      <c r="C1" s="158" t="s">
        <v>208</v>
      </c>
      <c r="D1" s="158" t="s">
        <v>473</v>
      </c>
      <c r="E1" s="177" t="s">
        <v>435</v>
      </c>
      <c r="F1" s="177" t="s">
        <v>470</v>
      </c>
      <c r="G1" s="178" t="s">
        <v>471</v>
      </c>
    </row>
    <row r="2" spans="1:9" ht="51.75" customHeight="1" x14ac:dyDescent="0.25">
      <c r="A2" s="583" t="s">
        <v>465</v>
      </c>
      <c r="B2" s="153" t="s">
        <v>436</v>
      </c>
      <c r="C2" s="154" t="s">
        <v>474</v>
      </c>
      <c r="D2" s="199" t="s">
        <v>476</v>
      </c>
      <c r="E2" s="179" t="s">
        <v>229</v>
      </c>
      <c r="F2" s="180" t="s">
        <v>205</v>
      </c>
      <c r="G2" s="181" t="s">
        <v>211</v>
      </c>
      <c r="H2" s="108" t="s">
        <v>678</v>
      </c>
      <c r="I2" s="118" t="s">
        <v>677</v>
      </c>
    </row>
    <row r="3" spans="1:9" ht="56.25" customHeight="1" x14ac:dyDescent="0.25">
      <c r="A3" s="584"/>
      <c r="B3" s="113" t="s">
        <v>437</v>
      </c>
      <c r="C3" s="149" t="s">
        <v>450</v>
      </c>
      <c r="D3" s="200" t="s">
        <v>477</v>
      </c>
      <c r="E3" s="182" t="s">
        <v>230</v>
      </c>
      <c r="F3" s="183" t="s">
        <v>205</v>
      </c>
      <c r="G3" s="184" t="s">
        <v>211</v>
      </c>
      <c r="H3" s="108" t="s">
        <v>673</v>
      </c>
    </row>
    <row r="4" spans="1:9" ht="54" customHeight="1" thickBot="1" x14ac:dyDescent="0.3">
      <c r="A4" s="585"/>
      <c r="B4" s="119" t="s">
        <v>438</v>
      </c>
      <c r="C4" s="173" t="s">
        <v>451</v>
      </c>
      <c r="D4" s="201" t="s">
        <v>478</v>
      </c>
      <c r="E4" s="185" t="s">
        <v>231</v>
      </c>
      <c r="F4" s="186" t="s">
        <v>224</v>
      </c>
      <c r="G4" s="187" t="s">
        <v>211</v>
      </c>
      <c r="H4" s="108" t="s">
        <v>673</v>
      </c>
      <c r="I4" s="118" t="s">
        <v>679</v>
      </c>
    </row>
    <row r="5" spans="1:9" ht="57" customHeight="1" x14ac:dyDescent="0.25">
      <c r="A5" s="586" t="s">
        <v>452</v>
      </c>
      <c r="B5" s="153" t="s">
        <v>439</v>
      </c>
      <c r="C5" s="154" t="s">
        <v>463</v>
      </c>
      <c r="D5" s="199" t="s">
        <v>479</v>
      </c>
      <c r="E5" s="179" t="s">
        <v>234</v>
      </c>
      <c r="F5" s="188" t="s">
        <v>472</v>
      </c>
      <c r="G5" s="181" t="s">
        <v>211</v>
      </c>
      <c r="H5" s="108" t="s">
        <v>672</v>
      </c>
    </row>
    <row r="6" spans="1:9" ht="39" customHeight="1" x14ac:dyDescent="0.25">
      <c r="A6" s="587"/>
      <c r="B6" s="113" t="s">
        <v>440</v>
      </c>
      <c r="C6" s="149" t="s">
        <v>453</v>
      </c>
      <c r="D6" s="200" t="s">
        <v>480</v>
      </c>
      <c r="E6" s="182" t="s">
        <v>236</v>
      </c>
      <c r="F6" s="183" t="s">
        <v>205</v>
      </c>
      <c r="G6" s="184" t="s">
        <v>211</v>
      </c>
      <c r="H6" s="108" t="s">
        <v>676</v>
      </c>
    </row>
    <row r="7" spans="1:9" ht="39" customHeight="1" thickBot="1" x14ac:dyDescent="0.3">
      <c r="A7" s="588"/>
      <c r="B7" s="119" t="s">
        <v>441</v>
      </c>
      <c r="C7" s="173" t="s">
        <v>455</v>
      </c>
      <c r="D7" s="201" t="s">
        <v>481</v>
      </c>
      <c r="E7" s="185" t="s">
        <v>238</v>
      </c>
      <c r="F7" s="189" t="s">
        <v>205</v>
      </c>
      <c r="G7" s="187" t="s">
        <v>85</v>
      </c>
      <c r="H7" s="108" t="s">
        <v>675</v>
      </c>
    </row>
    <row r="8" spans="1:9" ht="45.75" thickBot="1" x14ac:dyDescent="0.3">
      <c r="A8" s="174" t="s">
        <v>466</v>
      </c>
      <c r="B8" s="175" t="s">
        <v>442</v>
      </c>
      <c r="C8" s="176" t="s">
        <v>475</v>
      </c>
      <c r="D8" s="202" t="s">
        <v>482</v>
      </c>
      <c r="E8" s="190" t="s">
        <v>253</v>
      </c>
      <c r="F8" s="191" t="s">
        <v>205</v>
      </c>
      <c r="G8" s="192" t="s">
        <v>85</v>
      </c>
      <c r="H8" s="108" t="s">
        <v>674</v>
      </c>
    </row>
    <row r="9" spans="1:9" ht="39" customHeight="1" x14ac:dyDescent="0.25">
      <c r="A9" s="586" t="s">
        <v>467</v>
      </c>
      <c r="B9" s="153" t="s">
        <v>443</v>
      </c>
      <c r="C9" s="154" t="s">
        <v>456</v>
      </c>
      <c r="D9" s="199" t="s">
        <v>483</v>
      </c>
      <c r="E9" s="179" t="s">
        <v>360</v>
      </c>
      <c r="F9" s="180" t="s">
        <v>205</v>
      </c>
      <c r="G9" s="181" t="s">
        <v>85</v>
      </c>
      <c r="H9" s="108" t="s">
        <v>673</v>
      </c>
    </row>
    <row r="10" spans="1:9" ht="60.75" thickBot="1" x14ac:dyDescent="0.3">
      <c r="A10" s="588"/>
      <c r="B10" s="119" t="s">
        <v>444</v>
      </c>
      <c r="C10" s="173" t="s">
        <v>457</v>
      </c>
      <c r="D10" s="201" t="s">
        <v>484</v>
      </c>
      <c r="E10" s="185" t="s">
        <v>363</v>
      </c>
      <c r="F10" s="193" t="s">
        <v>472</v>
      </c>
      <c r="G10" s="187" t="s">
        <v>85</v>
      </c>
      <c r="H10" s="108" t="s">
        <v>673</v>
      </c>
    </row>
    <row r="11" spans="1:9" ht="60" x14ac:dyDescent="0.25">
      <c r="A11" s="586" t="s">
        <v>468</v>
      </c>
      <c r="B11" s="153" t="s">
        <v>445</v>
      </c>
      <c r="C11" s="154" t="s">
        <v>458</v>
      </c>
      <c r="D11" s="199" t="s">
        <v>485</v>
      </c>
      <c r="E11" s="179" t="s">
        <v>369</v>
      </c>
      <c r="F11" s="180" t="s">
        <v>205</v>
      </c>
      <c r="G11" s="181" t="s">
        <v>85</v>
      </c>
      <c r="H11" s="108" t="s">
        <v>673</v>
      </c>
    </row>
    <row r="12" spans="1:9" ht="30.75" thickBot="1" x14ac:dyDescent="0.3">
      <c r="A12" s="588"/>
      <c r="B12" s="119" t="s">
        <v>446</v>
      </c>
      <c r="C12" s="173" t="s">
        <v>459</v>
      </c>
      <c r="D12" s="201" t="s">
        <v>486</v>
      </c>
      <c r="E12" s="185" t="s">
        <v>316</v>
      </c>
      <c r="F12" s="189" t="s">
        <v>205</v>
      </c>
      <c r="G12" s="187" t="s">
        <v>85</v>
      </c>
      <c r="H12" s="108" t="s">
        <v>673</v>
      </c>
    </row>
    <row r="13" spans="1:9" ht="60" x14ac:dyDescent="0.25">
      <c r="A13" s="586" t="s">
        <v>469</v>
      </c>
      <c r="B13" s="153" t="s">
        <v>447</v>
      </c>
      <c r="C13" s="154" t="s">
        <v>460</v>
      </c>
      <c r="D13" s="199" t="s">
        <v>487</v>
      </c>
      <c r="E13" s="179" t="s">
        <v>376</v>
      </c>
      <c r="F13" s="180" t="s">
        <v>205</v>
      </c>
      <c r="G13" s="181" t="s">
        <v>211</v>
      </c>
      <c r="H13" s="108" t="s">
        <v>673</v>
      </c>
      <c r="I13" s="118" t="s">
        <v>680</v>
      </c>
    </row>
    <row r="14" spans="1:9" ht="63.75" customHeight="1" x14ac:dyDescent="0.25">
      <c r="A14" s="587"/>
      <c r="B14" s="113" t="s">
        <v>448</v>
      </c>
      <c r="C14" s="16" t="s">
        <v>461</v>
      </c>
      <c r="D14" s="200" t="s">
        <v>488</v>
      </c>
      <c r="E14" s="194" t="s">
        <v>379</v>
      </c>
      <c r="F14" s="195" t="s">
        <v>472</v>
      </c>
      <c r="G14" s="196" t="s">
        <v>211</v>
      </c>
      <c r="H14" s="108" t="s">
        <v>673</v>
      </c>
    </row>
    <row r="15" spans="1:9" ht="45.75" thickBot="1" x14ac:dyDescent="0.3">
      <c r="A15" s="588"/>
      <c r="B15" s="119" t="s">
        <v>449</v>
      </c>
      <c r="C15" s="172" t="s">
        <v>462</v>
      </c>
      <c r="D15" s="201" t="s">
        <v>489</v>
      </c>
      <c r="E15" s="197" t="s">
        <v>381</v>
      </c>
      <c r="F15" s="193" t="s">
        <v>472</v>
      </c>
      <c r="G15" s="198" t="s">
        <v>211</v>
      </c>
      <c r="H15" s="108" t="s">
        <v>673</v>
      </c>
    </row>
  </sheetData>
  <mergeCells count="5">
    <mergeCell ref="A2:A4"/>
    <mergeCell ref="A5:A7"/>
    <mergeCell ref="A9:A10"/>
    <mergeCell ref="A11:A12"/>
    <mergeCell ref="A13:A15"/>
  </mergeCells>
  <conditionalFormatting sqref="F2:F4">
    <cfRule type="cellIs" dxfId="4" priority="7" operator="equal">
      <formula>"Pass"</formula>
    </cfRule>
    <cfRule type="cellIs" dxfId="3" priority="8" operator="equal">
      <formula>"Fail"</formula>
    </cfRule>
  </conditionalFormatting>
  <conditionalFormatting sqref="F5:F15">
    <cfRule type="cellIs" dxfId="2" priority="5" operator="equal">
      <formula>"Pass"</formula>
    </cfRule>
    <cfRule type="cellIs" dxfId="1" priority="6" operator="equal">
      <formula>"Fail"</formula>
    </cfRule>
  </conditionalFormatting>
  <conditionalFormatting sqref="F2:F15">
    <cfRule type="cellIs" dxfId="0" priority="4" operator="equal">
      <formula>"Weak"</formula>
    </cfRule>
  </conditionalFormatting>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G10"/>
  <sheetViews>
    <sheetView topLeftCell="H1" zoomScale="57" zoomScaleNormal="57" workbookViewId="0">
      <selection activeCell="P5" sqref="P5"/>
    </sheetView>
  </sheetViews>
  <sheetFormatPr defaultColWidth="9.140625" defaultRowHeight="12.75" x14ac:dyDescent="0.25"/>
  <cols>
    <col min="1" max="1" width="13.5703125" style="4" customWidth="1"/>
    <col min="2" max="2" width="25.140625" style="4" customWidth="1"/>
    <col min="3" max="3" width="68.85546875" style="4" customWidth="1"/>
    <col min="4" max="4" width="13.85546875" style="4" customWidth="1"/>
    <col min="5" max="5" width="29" style="4" customWidth="1"/>
    <col min="6" max="6" width="10.42578125" style="4" customWidth="1"/>
    <col min="7" max="7" width="23.85546875" style="4" customWidth="1"/>
    <col min="8" max="8" width="14.42578125" style="4" customWidth="1"/>
    <col min="9" max="9" width="13.85546875" style="4" customWidth="1"/>
    <col min="10" max="10" width="14.140625" style="4" customWidth="1"/>
    <col min="11" max="11" width="21.5703125" style="4" customWidth="1"/>
    <col min="12" max="12" width="18" style="4" customWidth="1"/>
    <col min="13" max="13" width="17.140625" style="4" customWidth="1"/>
    <col min="14" max="14" width="13.5703125" style="4" customWidth="1"/>
    <col min="15" max="15" width="11.42578125" style="4" customWidth="1"/>
    <col min="16" max="16" width="16" style="4" customWidth="1"/>
    <col min="17" max="17" width="14.5703125" style="4" customWidth="1"/>
    <col min="18" max="18" width="17.42578125" style="4" customWidth="1"/>
    <col min="19" max="19" width="14.5703125" style="4" customWidth="1"/>
    <col min="20" max="20" width="12.5703125" style="4" customWidth="1"/>
    <col min="21" max="21" width="12.140625" style="4" customWidth="1"/>
    <col min="22" max="23" width="12.5703125" style="4" customWidth="1"/>
    <col min="24" max="24" width="14.140625" style="4" customWidth="1"/>
    <col min="25" max="25" width="62" style="4" customWidth="1"/>
    <col min="26" max="26" width="11.5703125" style="4" customWidth="1"/>
    <col min="27" max="27" width="77.7109375" style="4" customWidth="1"/>
    <col min="28" max="28" width="57.85546875" style="4" customWidth="1"/>
    <col min="29" max="29" width="11.5703125" style="4" customWidth="1"/>
    <col min="30" max="30" width="12.42578125" style="4" customWidth="1"/>
    <col min="31" max="31" width="18.42578125" style="4" customWidth="1"/>
    <col min="32" max="16384" width="9.140625" style="4"/>
  </cols>
  <sheetData>
    <row r="1" spans="1:33" s="6" customFormat="1" ht="53.25" customHeight="1" x14ac:dyDescent="0.25">
      <c r="A1" s="5" t="s">
        <v>12</v>
      </c>
      <c r="B1" s="5" t="s">
        <v>0</v>
      </c>
      <c r="C1" s="5" t="s">
        <v>74</v>
      </c>
      <c r="D1" s="5" t="s">
        <v>8</v>
      </c>
      <c r="E1" s="5" t="s">
        <v>1</v>
      </c>
      <c r="F1" s="5" t="s">
        <v>6</v>
      </c>
      <c r="G1" s="57" t="s">
        <v>65</v>
      </c>
      <c r="H1" s="57" t="s">
        <v>17</v>
      </c>
      <c r="I1" s="57" t="s">
        <v>18</v>
      </c>
      <c r="J1" s="57" t="s">
        <v>2</v>
      </c>
      <c r="K1" s="57" t="s">
        <v>208</v>
      </c>
      <c r="L1" s="57" t="s">
        <v>171</v>
      </c>
      <c r="M1" s="57" t="s">
        <v>7</v>
      </c>
      <c r="N1" s="57" t="s">
        <v>169</v>
      </c>
      <c r="O1" s="57" t="s">
        <v>9</v>
      </c>
      <c r="P1" s="57" t="s">
        <v>19</v>
      </c>
      <c r="Q1" s="57" t="s">
        <v>20</v>
      </c>
      <c r="R1" s="57" t="s">
        <v>21</v>
      </c>
      <c r="S1" s="57" t="s">
        <v>182</v>
      </c>
      <c r="T1" s="57" t="s">
        <v>13</v>
      </c>
      <c r="U1" s="57" t="s">
        <v>14</v>
      </c>
      <c r="V1" s="57" t="s">
        <v>58</v>
      </c>
      <c r="W1" s="57" t="s">
        <v>59</v>
      </c>
      <c r="X1" s="57" t="s">
        <v>15</v>
      </c>
      <c r="Y1" s="57" t="s">
        <v>16</v>
      </c>
      <c r="Z1" s="57" t="s">
        <v>57</v>
      </c>
      <c r="AA1" s="57" t="s">
        <v>3</v>
      </c>
      <c r="AB1" s="57" t="s">
        <v>11</v>
      </c>
      <c r="AC1" s="57" t="s">
        <v>4</v>
      </c>
      <c r="AD1" s="58" t="s">
        <v>5</v>
      </c>
      <c r="AE1" s="57" t="s">
        <v>180</v>
      </c>
      <c r="AF1" s="5" t="s">
        <v>197</v>
      </c>
    </row>
    <row r="2" spans="1:33" ht="151.5" customHeight="1" x14ac:dyDescent="0.25">
      <c r="A2" s="7" t="s">
        <v>62</v>
      </c>
      <c r="B2" s="7" t="s">
        <v>67</v>
      </c>
      <c r="C2" s="7" t="s">
        <v>75</v>
      </c>
      <c r="D2" s="7" t="s">
        <v>61</v>
      </c>
      <c r="E2" s="7" t="s">
        <v>68</v>
      </c>
      <c r="F2" s="7" t="s">
        <v>63</v>
      </c>
      <c r="G2" s="7" t="s">
        <v>66</v>
      </c>
      <c r="H2" s="7" t="s">
        <v>161</v>
      </c>
      <c r="I2" s="7" t="s">
        <v>162</v>
      </c>
      <c r="J2" s="7" t="s">
        <v>81</v>
      </c>
      <c r="K2" s="7" t="s">
        <v>69</v>
      </c>
      <c r="L2" s="7" t="s">
        <v>179</v>
      </c>
      <c r="M2" s="7" t="s">
        <v>64</v>
      </c>
      <c r="N2" s="7" t="s">
        <v>160</v>
      </c>
      <c r="O2" s="7" t="s">
        <v>73</v>
      </c>
      <c r="P2" s="7" t="s">
        <v>70</v>
      </c>
      <c r="Q2" s="7" t="s">
        <v>71</v>
      </c>
      <c r="R2" s="7" t="s">
        <v>72</v>
      </c>
      <c r="S2" s="7" t="s">
        <v>183</v>
      </c>
      <c r="T2" s="7" t="s">
        <v>184</v>
      </c>
      <c r="U2" s="7" t="s">
        <v>185</v>
      </c>
      <c r="V2" s="7" t="s">
        <v>204</v>
      </c>
      <c r="W2" s="7" t="s">
        <v>186</v>
      </c>
      <c r="X2" s="7" t="s">
        <v>187</v>
      </c>
      <c r="Y2" s="7" t="s">
        <v>188</v>
      </c>
      <c r="Z2" s="7" t="s">
        <v>188</v>
      </c>
      <c r="AA2" s="7" t="s">
        <v>189</v>
      </c>
      <c r="AB2" s="7" t="s">
        <v>190</v>
      </c>
      <c r="AC2" s="7" t="s">
        <v>191</v>
      </c>
      <c r="AD2" s="7" t="s">
        <v>192</v>
      </c>
      <c r="AE2" s="7" t="s">
        <v>181</v>
      </c>
      <c r="AF2" s="3"/>
    </row>
    <row r="3" spans="1:33" ht="157.5" customHeight="1" x14ac:dyDescent="0.25">
      <c r="A3" s="592" t="s">
        <v>202</v>
      </c>
      <c r="B3" s="595" t="s">
        <v>201</v>
      </c>
      <c r="C3" s="103" t="s">
        <v>294</v>
      </c>
      <c r="D3" s="598" t="s">
        <v>221</v>
      </c>
      <c r="E3" s="589" t="s">
        <v>227</v>
      </c>
      <c r="F3" s="601" t="s">
        <v>228</v>
      </c>
      <c r="G3" s="589" t="s">
        <v>167</v>
      </c>
      <c r="H3" s="103" t="s">
        <v>82</v>
      </c>
      <c r="I3" s="103" t="s">
        <v>155</v>
      </c>
      <c r="J3" s="103" t="s">
        <v>408</v>
      </c>
      <c r="K3" s="103" t="s">
        <v>244</v>
      </c>
      <c r="L3" s="89" t="s">
        <v>433</v>
      </c>
      <c r="M3" s="3" t="s">
        <v>229</v>
      </c>
      <c r="N3" s="89" t="s">
        <v>159</v>
      </c>
      <c r="O3" s="89" t="s">
        <v>78</v>
      </c>
      <c r="P3" s="89" t="s">
        <v>80</v>
      </c>
      <c r="Q3" s="89" t="s">
        <v>80</v>
      </c>
      <c r="R3" s="89" t="s">
        <v>80</v>
      </c>
      <c r="S3" s="89" t="s">
        <v>177</v>
      </c>
      <c r="T3" s="89" t="s">
        <v>91</v>
      </c>
      <c r="U3" s="89">
        <v>4</v>
      </c>
      <c r="V3" s="89" t="s">
        <v>211</v>
      </c>
      <c r="W3" s="89" t="s">
        <v>170</v>
      </c>
      <c r="X3" s="89" t="s">
        <v>205</v>
      </c>
      <c r="Y3" s="89" t="s">
        <v>206</v>
      </c>
      <c r="Z3" s="89" t="s">
        <v>206</v>
      </c>
      <c r="AA3" s="89" t="s">
        <v>206</v>
      </c>
      <c r="AB3" s="89" t="s">
        <v>206</v>
      </c>
      <c r="AC3" s="89" t="s">
        <v>206</v>
      </c>
      <c r="AD3" s="89" t="s">
        <v>206</v>
      </c>
      <c r="AE3" s="89" t="s">
        <v>206</v>
      </c>
      <c r="AF3" s="3"/>
      <c r="AG3" s="75"/>
    </row>
    <row r="4" spans="1:33" ht="225.75" customHeight="1" x14ac:dyDescent="0.25">
      <c r="A4" s="593"/>
      <c r="B4" s="596"/>
      <c r="C4" s="79" t="s">
        <v>252</v>
      </c>
      <c r="D4" s="599"/>
      <c r="E4" s="590"/>
      <c r="F4" s="602"/>
      <c r="G4" s="590"/>
      <c r="H4" s="103" t="s">
        <v>82</v>
      </c>
      <c r="I4" s="103" t="s">
        <v>155</v>
      </c>
      <c r="J4" s="103" t="s">
        <v>408</v>
      </c>
      <c r="K4" s="102" t="s">
        <v>245</v>
      </c>
      <c r="L4" s="89" t="s">
        <v>433</v>
      </c>
      <c r="M4" s="3" t="s">
        <v>230</v>
      </c>
      <c r="N4" s="89" t="s">
        <v>159</v>
      </c>
      <c r="O4" s="89" t="s">
        <v>78</v>
      </c>
      <c r="P4" s="89" t="s">
        <v>80</v>
      </c>
      <c r="Q4" s="89" t="s">
        <v>80</v>
      </c>
      <c r="R4" s="89" t="s">
        <v>80</v>
      </c>
      <c r="S4" s="89" t="s">
        <v>177</v>
      </c>
      <c r="T4" s="89" t="s">
        <v>91</v>
      </c>
      <c r="U4" s="89">
        <v>4</v>
      </c>
      <c r="V4" s="89" t="s">
        <v>211</v>
      </c>
      <c r="W4" s="89" t="s">
        <v>170</v>
      </c>
      <c r="X4" s="89" t="s">
        <v>205</v>
      </c>
      <c r="Y4" s="89" t="s">
        <v>206</v>
      </c>
      <c r="Z4" s="89" t="s">
        <v>206</v>
      </c>
      <c r="AA4" s="89" t="s">
        <v>206</v>
      </c>
      <c r="AB4" s="89" t="s">
        <v>206</v>
      </c>
      <c r="AC4" s="89" t="s">
        <v>206</v>
      </c>
      <c r="AD4" s="89" t="s">
        <v>206</v>
      </c>
      <c r="AE4" s="89" t="s">
        <v>206</v>
      </c>
      <c r="AF4" s="3"/>
      <c r="AG4" s="75"/>
    </row>
    <row r="5" spans="1:33" ht="314.25" customHeight="1" x14ac:dyDescent="0.25">
      <c r="A5" s="594"/>
      <c r="B5" s="597"/>
      <c r="C5" s="89" t="s">
        <v>262</v>
      </c>
      <c r="D5" s="600"/>
      <c r="E5" s="591"/>
      <c r="F5" s="603"/>
      <c r="G5" s="591"/>
      <c r="H5" s="103" t="s">
        <v>82</v>
      </c>
      <c r="I5" s="103" t="s">
        <v>155</v>
      </c>
      <c r="J5" s="103" t="s">
        <v>408</v>
      </c>
      <c r="K5" s="102" t="s">
        <v>263</v>
      </c>
      <c r="L5" s="89" t="s">
        <v>433</v>
      </c>
      <c r="M5" s="3" t="s">
        <v>231</v>
      </c>
      <c r="N5" s="89" t="s">
        <v>159</v>
      </c>
      <c r="O5" s="89" t="s">
        <v>77</v>
      </c>
      <c r="P5" s="89" t="s">
        <v>80</v>
      </c>
      <c r="Q5" s="89" t="s">
        <v>87</v>
      </c>
      <c r="R5" s="89" t="s">
        <v>80</v>
      </c>
      <c r="S5" s="89" t="s">
        <v>177</v>
      </c>
      <c r="T5" s="89" t="s">
        <v>91</v>
      </c>
      <c r="U5" s="89">
        <v>4</v>
      </c>
      <c r="V5" s="89" t="s">
        <v>211</v>
      </c>
      <c r="W5" s="89" t="s">
        <v>170</v>
      </c>
      <c r="X5" s="89" t="s">
        <v>224</v>
      </c>
      <c r="Y5" s="89" t="s">
        <v>347</v>
      </c>
      <c r="Z5" s="87" t="s">
        <v>349</v>
      </c>
      <c r="AA5" s="79" t="s">
        <v>350</v>
      </c>
      <c r="AB5" s="79" t="s">
        <v>348</v>
      </c>
      <c r="AC5" s="89" t="s">
        <v>206</v>
      </c>
      <c r="AD5" s="89" t="s">
        <v>206</v>
      </c>
      <c r="AE5" s="89"/>
      <c r="AF5" s="89"/>
      <c r="AG5" s="75"/>
    </row>
    <row r="6" spans="1:33" ht="160.5" customHeight="1" x14ac:dyDescent="0.25">
      <c r="A6" s="76" t="s">
        <v>202</v>
      </c>
      <c r="B6" s="606" t="s">
        <v>201</v>
      </c>
      <c r="C6" s="89" t="s">
        <v>239</v>
      </c>
      <c r="D6" s="598" t="s">
        <v>222</v>
      </c>
      <c r="E6" s="589" t="s">
        <v>241</v>
      </c>
      <c r="F6" s="598" t="s">
        <v>232</v>
      </c>
      <c r="G6" s="589" t="s">
        <v>168</v>
      </c>
      <c r="H6" s="89" t="s">
        <v>83</v>
      </c>
      <c r="I6" s="103" t="s">
        <v>156</v>
      </c>
      <c r="J6" s="103" t="s">
        <v>408</v>
      </c>
      <c r="K6" s="102" t="s">
        <v>240</v>
      </c>
      <c r="L6" s="89" t="s">
        <v>693</v>
      </c>
      <c r="M6" s="3" t="s">
        <v>234</v>
      </c>
      <c r="N6" s="89" t="s">
        <v>159</v>
      </c>
      <c r="O6" s="89" t="s">
        <v>77</v>
      </c>
      <c r="P6" s="89" t="s">
        <v>86</v>
      </c>
      <c r="Q6" s="89" t="s">
        <v>86</v>
      </c>
      <c r="R6" s="89" t="s">
        <v>86</v>
      </c>
      <c r="S6" s="89" t="s">
        <v>178</v>
      </c>
      <c r="T6" s="89" t="s">
        <v>91</v>
      </c>
      <c r="U6" s="89" t="s">
        <v>218</v>
      </c>
      <c r="V6" s="89" t="s">
        <v>211</v>
      </c>
      <c r="W6" s="89" t="s">
        <v>170</v>
      </c>
      <c r="X6" s="89" t="s">
        <v>206</v>
      </c>
      <c r="Y6" s="89" t="s">
        <v>206</v>
      </c>
      <c r="Z6" s="89" t="s">
        <v>206</v>
      </c>
      <c r="AA6" s="89" t="s">
        <v>206</v>
      </c>
      <c r="AB6" s="89" t="s">
        <v>206</v>
      </c>
      <c r="AC6" s="89" t="s">
        <v>206</v>
      </c>
      <c r="AD6" s="89" t="s">
        <v>206</v>
      </c>
      <c r="AE6" s="89" t="s">
        <v>206</v>
      </c>
      <c r="AF6" s="3"/>
      <c r="AG6" s="75"/>
    </row>
    <row r="7" spans="1:33" ht="191.25" x14ac:dyDescent="0.25">
      <c r="A7" s="76" t="s">
        <v>202</v>
      </c>
      <c r="B7" s="607"/>
      <c r="C7" s="89" t="s">
        <v>235</v>
      </c>
      <c r="D7" s="600"/>
      <c r="E7" s="591"/>
      <c r="F7" s="600"/>
      <c r="G7" s="591"/>
      <c r="H7" s="89" t="s">
        <v>83</v>
      </c>
      <c r="I7" s="103" t="s">
        <v>155</v>
      </c>
      <c r="J7" s="103" t="s">
        <v>408</v>
      </c>
      <c r="K7" s="102" t="s">
        <v>233</v>
      </c>
      <c r="L7" s="89" t="s">
        <v>433</v>
      </c>
      <c r="M7" s="89" t="s">
        <v>236</v>
      </c>
      <c r="N7" s="89" t="s">
        <v>159</v>
      </c>
      <c r="O7" s="89" t="s">
        <v>78</v>
      </c>
      <c r="P7" s="89" t="s">
        <v>80</v>
      </c>
      <c r="Q7" s="89" t="s">
        <v>80</v>
      </c>
      <c r="R7" s="89" t="s">
        <v>80</v>
      </c>
      <c r="S7" s="89" t="s">
        <v>178</v>
      </c>
      <c r="T7" s="89" t="s">
        <v>91</v>
      </c>
      <c r="U7" s="89">
        <v>2</v>
      </c>
      <c r="V7" s="89" t="s">
        <v>211</v>
      </c>
      <c r="W7" s="89" t="s">
        <v>170</v>
      </c>
      <c r="X7" s="89" t="s">
        <v>205</v>
      </c>
      <c r="Y7" s="89" t="s">
        <v>206</v>
      </c>
      <c r="Z7" s="89" t="s">
        <v>206</v>
      </c>
      <c r="AA7" s="89" t="s">
        <v>206</v>
      </c>
      <c r="AB7" s="89" t="s">
        <v>206</v>
      </c>
      <c r="AC7" s="89" t="s">
        <v>206</v>
      </c>
      <c r="AD7" s="89" t="s">
        <v>206</v>
      </c>
      <c r="AE7" s="89" t="s">
        <v>206</v>
      </c>
      <c r="AF7" s="3"/>
      <c r="AG7" s="75"/>
    </row>
    <row r="8" spans="1:33" ht="63.75" x14ac:dyDescent="0.25">
      <c r="A8" s="76" t="s">
        <v>202</v>
      </c>
      <c r="B8" s="88" t="s">
        <v>201</v>
      </c>
      <c r="C8" s="89" t="s">
        <v>242</v>
      </c>
      <c r="D8" s="3" t="s">
        <v>223</v>
      </c>
      <c r="E8" s="89" t="s">
        <v>257</v>
      </c>
      <c r="F8" s="104" t="s">
        <v>237</v>
      </c>
      <c r="G8" s="89" t="s">
        <v>199</v>
      </c>
      <c r="H8" s="89" t="s">
        <v>83</v>
      </c>
      <c r="I8" s="103" t="s">
        <v>155</v>
      </c>
      <c r="J8" s="103" t="s">
        <v>211</v>
      </c>
      <c r="K8" s="102" t="s">
        <v>243</v>
      </c>
      <c r="L8" s="89" t="s">
        <v>433</v>
      </c>
      <c r="M8" s="89" t="s">
        <v>238</v>
      </c>
      <c r="N8" s="89" t="s">
        <v>76</v>
      </c>
      <c r="O8" s="89" t="s">
        <v>77</v>
      </c>
      <c r="P8" s="89" t="s">
        <v>80</v>
      </c>
      <c r="Q8" s="89" t="s">
        <v>80</v>
      </c>
      <c r="R8" s="89" t="s">
        <v>80</v>
      </c>
      <c r="S8" s="89" t="s">
        <v>176</v>
      </c>
      <c r="T8" s="89" t="s">
        <v>90</v>
      </c>
      <c r="U8" s="89">
        <v>1</v>
      </c>
      <c r="V8" s="89" t="s">
        <v>85</v>
      </c>
      <c r="W8" s="89" t="s">
        <v>93</v>
      </c>
      <c r="X8" s="89" t="s">
        <v>205</v>
      </c>
      <c r="Y8" s="89" t="s">
        <v>206</v>
      </c>
      <c r="Z8" s="89" t="s">
        <v>206</v>
      </c>
      <c r="AA8" s="89" t="s">
        <v>206</v>
      </c>
      <c r="AB8" s="89" t="s">
        <v>206</v>
      </c>
      <c r="AC8" s="89" t="s">
        <v>206</v>
      </c>
      <c r="AD8" s="89" t="s">
        <v>206</v>
      </c>
      <c r="AE8" s="89" t="s">
        <v>206</v>
      </c>
      <c r="AF8" s="3"/>
      <c r="AG8" s="75"/>
    </row>
    <row r="9" spans="1:33" ht="204" x14ac:dyDescent="0.25">
      <c r="A9" s="604" t="s">
        <v>202</v>
      </c>
      <c r="B9" s="606" t="s">
        <v>201</v>
      </c>
      <c r="C9" s="89" t="s">
        <v>226</v>
      </c>
      <c r="D9" s="598" t="s">
        <v>256</v>
      </c>
      <c r="E9" s="589" t="s">
        <v>258</v>
      </c>
      <c r="F9" s="598" t="s">
        <v>255</v>
      </c>
      <c r="G9" s="608" t="s">
        <v>168</v>
      </c>
      <c r="H9" s="589" t="s">
        <v>83</v>
      </c>
      <c r="I9" s="589" t="s">
        <v>155</v>
      </c>
      <c r="J9" s="589" t="s">
        <v>211</v>
      </c>
      <c r="K9" s="589" t="s">
        <v>259</v>
      </c>
      <c r="L9" s="589" t="s">
        <v>433</v>
      </c>
      <c r="M9" s="589" t="s">
        <v>253</v>
      </c>
      <c r="N9" s="589" t="s">
        <v>159</v>
      </c>
      <c r="O9" s="589" t="s">
        <v>77</v>
      </c>
      <c r="P9" s="589" t="s">
        <v>80</v>
      </c>
      <c r="Q9" s="589" t="s">
        <v>80</v>
      </c>
      <c r="R9" s="589" t="s">
        <v>80</v>
      </c>
      <c r="S9" s="589" t="s">
        <v>177</v>
      </c>
      <c r="T9" s="589" t="s">
        <v>91</v>
      </c>
      <c r="U9" s="610">
        <v>1</v>
      </c>
      <c r="V9" s="589" t="s">
        <v>85</v>
      </c>
      <c r="W9" s="589" t="s">
        <v>93</v>
      </c>
      <c r="X9" s="589" t="s">
        <v>205</v>
      </c>
      <c r="Y9" s="589" t="s">
        <v>206</v>
      </c>
      <c r="Z9" s="589" t="s">
        <v>206</v>
      </c>
      <c r="AA9" s="589" t="s">
        <v>206</v>
      </c>
      <c r="AB9" s="589" t="s">
        <v>206</v>
      </c>
      <c r="AC9" s="589" t="s">
        <v>206</v>
      </c>
      <c r="AD9" s="589" t="s">
        <v>206</v>
      </c>
      <c r="AE9" s="589" t="s">
        <v>206</v>
      </c>
      <c r="AF9" s="598"/>
      <c r="AG9" s="75"/>
    </row>
    <row r="10" spans="1:33" ht="178.5" x14ac:dyDescent="0.25">
      <c r="A10" s="605"/>
      <c r="B10" s="607"/>
      <c r="C10" s="89" t="s">
        <v>254</v>
      </c>
      <c r="D10" s="600"/>
      <c r="E10" s="591"/>
      <c r="F10" s="600"/>
      <c r="G10" s="609"/>
      <c r="H10" s="591"/>
      <c r="I10" s="591"/>
      <c r="J10" s="591"/>
      <c r="K10" s="591"/>
      <c r="L10" s="591"/>
      <c r="M10" s="591"/>
      <c r="N10" s="591"/>
      <c r="O10" s="591"/>
      <c r="P10" s="591"/>
      <c r="Q10" s="591"/>
      <c r="R10" s="591"/>
      <c r="S10" s="591"/>
      <c r="T10" s="591"/>
      <c r="U10" s="611"/>
      <c r="V10" s="591"/>
      <c r="W10" s="591"/>
      <c r="X10" s="591"/>
      <c r="Y10" s="591"/>
      <c r="Z10" s="591"/>
      <c r="AA10" s="591"/>
      <c r="AB10" s="591"/>
      <c r="AC10" s="591"/>
      <c r="AD10" s="591"/>
      <c r="AE10" s="591"/>
      <c r="AF10" s="600"/>
    </row>
  </sheetData>
  <autoFilter ref="A1:AF10"/>
  <mergeCells count="42">
    <mergeCell ref="AE9:AE10"/>
    <mergeCell ref="AF9:AF10"/>
    <mergeCell ref="Y9:Y10"/>
    <mergeCell ref="Z9:Z10"/>
    <mergeCell ref="AA9:AA10"/>
    <mergeCell ref="AB9:AB10"/>
    <mergeCell ref="AC9:AC10"/>
    <mergeCell ref="AD9:AD10"/>
    <mergeCell ref="X9:X10"/>
    <mergeCell ref="M9:M10"/>
    <mergeCell ref="N9:N10"/>
    <mergeCell ref="O9:O10"/>
    <mergeCell ref="P9:P10"/>
    <mergeCell ref="Q9:Q10"/>
    <mergeCell ref="R9:R10"/>
    <mergeCell ref="S9:S10"/>
    <mergeCell ref="T9:T10"/>
    <mergeCell ref="U9:U10"/>
    <mergeCell ref="V9:V10"/>
    <mergeCell ref="W9:W10"/>
    <mergeCell ref="L9:L10"/>
    <mergeCell ref="B6:B7"/>
    <mergeCell ref="D6:D7"/>
    <mergeCell ref="E6:E7"/>
    <mergeCell ref="F6:F7"/>
    <mergeCell ref="G6:G7"/>
    <mergeCell ref="G9:G10"/>
    <mergeCell ref="H9:H10"/>
    <mergeCell ref="I9:I10"/>
    <mergeCell ref="J9:J10"/>
    <mergeCell ref="K9:K10"/>
    <mergeCell ref="A9:A10"/>
    <mergeCell ref="B9:B10"/>
    <mergeCell ref="D9:D10"/>
    <mergeCell ref="E9:E10"/>
    <mergeCell ref="F9:F10"/>
    <mergeCell ref="G3:G5"/>
    <mergeCell ref="A3:A5"/>
    <mergeCell ref="B3:B5"/>
    <mergeCell ref="D3:D5"/>
    <mergeCell ref="E3:E5"/>
    <mergeCell ref="F3:F5"/>
  </mergeCells>
  <pageMargins left="0.2" right="0.2" top="0.5" bottom="0.5" header="0.3" footer="0.3"/>
  <pageSetup paperSize="17" scale="45" orientation="landscape" r:id="rId1"/>
  <headerFooter>
    <oddHeader>&amp;LIT Operations RCSA</oddHeader>
    <oddFooter>Page &amp;P of &amp;N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92D050"/>
  </sheetPr>
  <dimension ref="A1:AF25"/>
  <sheetViews>
    <sheetView topLeftCell="L9" zoomScale="80" zoomScaleNormal="80" zoomScaleSheetLayoutView="50" workbookViewId="0">
      <selection activeCell="S24" sqref="S24"/>
    </sheetView>
  </sheetViews>
  <sheetFormatPr defaultColWidth="9.140625" defaultRowHeight="12.75" x14ac:dyDescent="0.25"/>
  <cols>
    <col min="1" max="1" width="10.140625" style="4" customWidth="1"/>
    <col min="2" max="2" width="28.5703125" style="4" customWidth="1"/>
    <col min="3" max="3" width="44.28515625" style="4" customWidth="1"/>
    <col min="4" max="4" width="10.42578125" style="4" customWidth="1"/>
    <col min="5" max="5" width="29" style="4" customWidth="1"/>
    <col min="6" max="6" width="14.42578125" style="4" customWidth="1"/>
    <col min="7" max="7" width="32.140625" style="4" customWidth="1"/>
    <col min="8" max="8" width="14.42578125" style="4" customWidth="1"/>
    <col min="9" max="9" width="13.85546875" style="4" customWidth="1"/>
    <col min="10" max="10" width="17.85546875" style="4" customWidth="1"/>
    <col min="11" max="11" width="43.5703125" style="4" customWidth="1"/>
    <col min="12" max="12" width="18" style="4" customWidth="1"/>
    <col min="13" max="13" width="17.140625" style="4" customWidth="1"/>
    <col min="14" max="14" width="14.5703125" style="4" customWidth="1"/>
    <col min="15" max="15" width="18.7109375" style="4" customWidth="1"/>
    <col min="16" max="16" width="16" style="4" customWidth="1"/>
    <col min="17" max="17" width="14.5703125" style="4" customWidth="1"/>
    <col min="18" max="18" width="17.42578125" style="4" customWidth="1"/>
    <col min="19" max="19" width="14.5703125" style="4" customWidth="1"/>
    <col min="20" max="20" width="16.5703125" style="4" customWidth="1"/>
    <col min="21" max="21" width="13.85546875" style="4" customWidth="1"/>
    <col min="22" max="23" width="12.5703125" style="4" customWidth="1"/>
    <col min="24" max="24" width="14.140625" style="4" customWidth="1"/>
    <col min="25" max="25" width="31.28515625" style="4" customWidth="1"/>
    <col min="26" max="26" width="11.5703125" style="4" customWidth="1"/>
    <col min="27" max="27" width="34.140625" style="4" customWidth="1"/>
    <col min="28" max="28" width="23" style="4" customWidth="1"/>
    <col min="29" max="29" width="11.5703125" style="4" customWidth="1"/>
    <col min="30" max="30" width="12.42578125" style="4" customWidth="1"/>
    <col min="31" max="31" width="18.42578125" style="4" customWidth="1"/>
    <col min="32" max="32" width="32.85546875" style="4" customWidth="1"/>
    <col min="33" max="16384" width="9.140625" style="4"/>
  </cols>
  <sheetData>
    <row r="1" spans="1:32" s="6" customFormat="1" ht="41.45" customHeight="1" x14ac:dyDescent="0.25">
      <c r="A1" s="5" t="s">
        <v>12</v>
      </c>
      <c r="B1" s="5" t="s">
        <v>0</v>
      </c>
      <c r="C1" s="5" t="s">
        <v>74</v>
      </c>
      <c r="D1" s="5" t="s">
        <v>8</v>
      </c>
      <c r="E1" s="5" t="s">
        <v>1</v>
      </c>
      <c r="F1" s="5" t="s">
        <v>6</v>
      </c>
      <c r="G1" s="57" t="s">
        <v>65</v>
      </c>
      <c r="H1" s="57" t="s">
        <v>17</v>
      </c>
      <c r="I1" s="57" t="s">
        <v>18</v>
      </c>
      <c r="J1" s="57" t="s">
        <v>2</v>
      </c>
      <c r="K1" s="57" t="s">
        <v>174</v>
      </c>
      <c r="L1" s="57" t="s">
        <v>171</v>
      </c>
      <c r="M1" s="57" t="s">
        <v>7</v>
      </c>
      <c r="N1" s="57" t="s">
        <v>169</v>
      </c>
      <c r="O1" s="57" t="s">
        <v>9</v>
      </c>
      <c r="P1" s="57" t="s">
        <v>19</v>
      </c>
      <c r="Q1" s="57" t="s">
        <v>20</v>
      </c>
      <c r="R1" s="57" t="s">
        <v>21</v>
      </c>
      <c r="S1" s="57" t="s">
        <v>182</v>
      </c>
      <c r="T1" s="57" t="s">
        <v>13</v>
      </c>
      <c r="U1" s="57" t="s">
        <v>14</v>
      </c>
      <c r="V1" s="57" t="s">
        <v>58</v>
      </c>
      <c r="W1" s="57" t="s">
        <v>59</v>
      </c>
      <c r="X1" s="57" t="s">
        <v>15</v>
      </c>
      <c r="Y1" s="57" t="s">
        <v>16</v>
      </c>
      <c r="Z1" s="57" t="s">
        <v>57</v>
      </c>
      <c r="AA1" s="57" t="s">
        <v>3</v>
      </c>
      <c r="AB1" s="57" t="s">
        <v>11</v>
      </c>
      <c r="AC1" s="57" t="s">
        <v>4</v>
      </c>
      <c r="AD1" s="58" t="s">
        <v>5</v>
      </c>
      <c r="AE1" s="57" t="s">
        <v>180</v>
      </c>
      <c r="AF1" s="5" t="s">
        <v>197</v>
      </c>
    </row>
    <row r="2" spans="1:32" ht="135.6" hidden="1" customHeight="1" x14ac:dyDescent="0.25">
      <c r="A2" s="7" t="s">
        <v>62</v>
      </c>
      <c r="B2" s="7" t="s">
        <v>67</v>
      </c>
      <c r="C2" s="7" t="s">
        <v>75</v>
      </c>
      <c r="D2" s="7" t="s">
        <v>61</v>
      </c>
      <c r="E2" s="7" t="s">
        <v>68</v>
      </c>
      <c r="F2" s="7" t="s">
        <v>63</v>
      </c>
      <c r="G2" s="7" t="s">
        <v>66</v>
      </c>
      <c r="H2" s="7" t="s">
        <v>161</v>
      </c>
      <c r="I2" s="7" t="s">
        <v>162</v>
      </c>
      <c r="J2" s="7" t="s">
        <v>81</v>
      </c>
      <c r="K2" s="7" t="s">
        <v>69</v>
      </c>
      <c r="L2" s="7" t="s">
        <v>179</v>
      </c>
      <c r="M2" s="7" t="s">
        <v>64</v>
      </c>
      <c r="N2" s="7" t="s">
        <v>160</v>
      </c>
      <c r="O2" s="7" t="s">
        <v>73</v>
      </c>
      <c r="P2" s="7" t="s">
        <v>70</v>
      </c>
      <c r="Q2" s="7" t="s">
        <v>71</v>
      </c>
      <c r="R2" s="7" t="s">
        <v>72</v>
      </c>
      <c r="S2" s="7" t="s">
        <v>183</v>
      </c>
      <c r="T2" s="7" t="s">
        <v>184</v>
      </c>
      <c r="U2" s="7" t="s">
        <v>185</v>
      </c>
      <c r="V2" s="7" t="s">
        <v>204</v>
      </c>
      <c r="W2" s="7" t="s">
        <v>186</v>
      </c>
      <c r="X2" s="7" t="s">
        <v>187</v>
      </c>
      <c r="Y2" s="7" t="s">
        <v>188</v>
      </c>
      <c r="Z2" s="7" t="s">
        <v>246</v>
      </c>
      <c r="AA2" s="7" t="s">
        <v>189</v>
      </c>
      <c r="AB2" s="7" t="s">
        <v>190</v>
      </c>
      <c r="AC2" s="7" t="s">
        <v>191</v>
      </c>
      <c r="AD2" s="7" t="s">
        <v>192</v>
      </c>
      <c r="AE2" s="7" t="s">
        <v>181</v>
      </c>
      <c r="AF2" s="3"/>
    </row>
    <row r="3" spans="1:32" ht="164.1" hidden="1" customHeight="1" x14ac:dyDescent="0.25">
      <c r="A3" s="604" t="s">
        <v>203</v>
      </c>
      <c r="B3" s="589" t="s">
        <v>200</v>
      </c>
      <c r="C3" s="589" t="s">
        <v>328</v>
      </c>
      <c r="D3" s="613" t="s">
        <v>260</v>
      </c>
      <c r="E3" s="589" t="s">
        <v>298</v>
      </c>
      <c r="F3" s="589" t="s">
        <v>261</v>
      </c>
      <c r="G3" s="589" t="s">
        <v>199</v>
      </c>
      <c r="H3" s="89" t="s">
        <v>82</v>
      </c>
      <c r="I3" s="89" t="s">
        <v>156</v>
      </c>
      <c r="J3" s="89" t="s">
        <v>82</v>
      </c>
      <c r="K3" s="102" t="s">
        <v>352</v>
      </c>
      <c r="L3" s="89" t="s">
        <v>172</v>
      </c>
      <c r="M3" s="102" t="s">
        <v>264</v>
      </c>
      <c r="N3" s="89" t="s">
        <v>159</v>
      </c>
      <c r="O3" s="89" t="s">
        <v>77</v>
      </c>
      <c r="P3" s="89" t="s">
        <v>87</v>
      </c>
      <c r="Q3" s="89" t="s">
        <v>87</v>
      </c>
      <c r="R3" s="89" t="s">
        <v>87</v>
      </c>
      <c r="S3" s="89" t="s">
        <v>79</v>
      </c>
      <c r="T3" s="89" t="s">
        <v>79</v>
      </c>
      <c r="U3" s="89">
        <v>0</v>
      </c>
      <c r="V3" s="89" t="s">
        <v>407</v>
      </c>
      <c r="W3" s="89" t="s">
        <v>92</v>
      </c>
      <c r="X3" s="89" t="s">
        <v>224</v>
      </c>
      <c r="Y3" s="89" t="s">
        <v>297</v>
      </c>
      <c r="Z3" s="103" t="s">
        <v>209</v>
      </c>
      <c r="AA3" s="89" t="s">
        <v>302</v>
      </c>
      <c r="AB3" s="89" t="s">
        <v>341</v>
      </c>
      <c r="AC3" s="89" t="s">
        <v>198</v>
      </c>
      <c r="AD3" s="85" t="s">
        <v>340</v>
      </c>
      <c r="AE3" s="89"/>
      <c r="AF3" s="3" t="s">
        <v>345</v>
      </c>
    </row>
    <row r="4" spans="1:32" ht="210" hidden="1" customHeight="1" x14ac:dyDescent="0.25">
      <c r="A4" s="612"/>
      <c r="B4" s="590"/>
      <c r="C4" s="590"/>
      <c r="D4" s="614"/>
      <c r="E4" s="590"/>
      <c r="F4" s="590"/>
      <c r="G4" s="590"/>
      <c r="H4" s="89" t="s">
        <v>82</v>
      </c>
      <c r="I4" s="89" t="s">
        <v>156</v>
      </c>
      <c r="J4" s="89" t="s">
        <v>82</v>
      </c>
      <c r="K4" s="102" t="s">
        <v>353</v>
      </c>
      <c r="L4" s="89" t="s">
        <v>172</v>
      </c>
      <c r="M4" s="102" t="s">
        <v>265</v>
      </c>
      <c r="N4" s="89" t="s">
        <v>159</v>
      </c>
      <c r="O4" s="89" t="s">
        <v>77</v>
      </c>
      <c r="P4" s="89" t="s">
        <v>87</v>
      </c>
      <c r="Q4" s="89" t="s">
        <v>87</v>
      </c>
      <c r="R4" s="89" t="s">
        <v>87</v>
      </c>
      <c r="S4" s="89" t="s">
        <v>177</v>
      </c>
      <c r="T4" s="89" t="s">
        <v>91</v>
      </c>
      <c r="U4" s="89" t="s">
        <v>301</v>
      </c>
      <c r="V4" s="89" t="s">
        <v>82</v>
      </c>
      <c r="W4" s="89" t="s">
        <v>92</v>
      </c>
      <c r="X4" s="89" t="s">
        <v>224</v>
      </c>
      <c r="Y4" s="89" t="s">
        <v>329</v>
      </c>
      <c r="Z4" s="103" t="s">
        <v>247</v>
      </c>
      <c r="AA4" s="89" t="s">
        <v>330</v>
      </c>
      <c r="AB4" s="89" t="s">
        <v>343</v>
      </c>
      <c r="AC4" s="89" t="s">
        <v>198</v>
      </c>
      <c r="AD4" s="85">
        <v>44377</v>
      </c>
      <c r="AE4" s="89" t="s">
        <v>225</v>
      </c>
      <c r="AF4" s="3" t="s">
        <v>344</v>
      </c>
    </row>
    <row r="5" spans="1:32" ht="174.75" hidden="1" customHeight="1" x14ac:dyDescent="0.25">
      <c r="A5" s="612"/>
      <c r="B5" s="590"/>
      <c r="C5" s="590"/>
      <c r="D5" s="615"/>
      <c r="E5" s="591"/>
      <c r="F5" s="591"/>
      <c r="G5" s="591"/>
      <c r="H5" s="89" t="s">
        <v>82</v>
      </c>
      <c r="I5" s="89" t="s">
        <v>156</v>
      </c>
      <c r="J5" s="89" t="s">
        <v>82</v>
      </c>
      <c r="K5" s="102" t="s">
        <v>354</v>
      </c>
      <c r="L5" s="89" t="s">
        <v>172</v>
      </c>
      <c r="M5" s="102" t="s">
        <v>266</v>
      </c>
      <c r="N5" s="89" t="s">
        <v>159</v>
      </c>
      <c r="O5" s="89" t="s">
        <v>78</v>
      </c>
      <c r="P5" s="89" t="s">
        <v>87</v>
      </c>
      <c r="Q5" s="89" t="s">
        <v>87</v>
      </c>
      <c r="R5" s="89" t="s">
        <v>87</v>
      </c>
      <c r="S5" s="89" t="s">
        <v>177</v>
      </c>
      <c r="T5" s="89" t="s">
        <v>91</v>
      </c>
      <c r="U5" s="89">
        <v>4</v>
      </c>
      <c r="V5" s="89" t="s">
        <v>407</v>
      </c>
      <c r="W5" s="89" t="s">
        <v>92</v>
      </c>
      <c r="X5" s="89" t="s">
        <v>224</v>
      </c>
      <c r="Y5" s="89" t="s">
        <v>299</v>
      </c>
      <c r="Z5" s="103" t="s">
        <v>248</v>
      </c>
      <c r="AA5" s="89" t="s">
        <v>300</v>
      </c>
      <c r="AB5" s="89" t="s">
        <v>341</v>
      </c>
      <c r="AC5" s="89" t="s">
        <v>198</v>
      </c>
      <c r="AD5" s="85" t="s">
        <v>340</v>
      </c>
      <c r="AE5" s="89"/>
      <c r="AF5" s="3" t="s">
        <v>346</v>
      </c>
    </row>
    <row r="6" spans="1:32" ht="96.95" customHeight="1" x14ac:dyDescent="0.25">
      <c r="A6" s="604" t="s">
        <v>203</v>
      </c>
      <c r="B6" s="589" t="s">
        <v>200</v>
      </c>
      <c r="C6" s="608" t="s">
        <v>355</v>
      </c>
      <c r="D6" s="589" t="s">
        <v>356</v>
      </c>
      <c r="E6" s="589" t="s">
        <v>357</v>
      </c>
      <c r="F6" s="589" t="s">
        <v>358</v>
      </c>
      <c r="G6" s="589" t="s">
        <v>56</v>
      </c>
      <c r="H6" s="89" t="s">
        <v>83</v>
      </c>
      <c r="I6" s="89" t="s">
        <v>155</v>
      </c>
      <c r="J6" s="89" t="s">
        <v>211</v>
      </c>
      <c r="K6" s="102" t="s">
        <v>359</v>
      </c>
      <c r="L6" s="89" t="s">
        <v>433</v>
      </c>
      <c r="M6" s="148" t="s">
        <v>360</v>
      </c>
      <c r="N6" s="89" t="s">
        <v>159</v>
      </c>
      <c r="O6" s="89" t="s">
        <v>78</v>
      </c>
      <c r="P6" s="89" t="s">
        <v>80</v>
      </c>
      <c r="Q6" s="89" t="s">
        <v>80</v>
      </c>
      <c r="R6" s="89" t="s">
        <v>80</v>
      </c>
      <c r="S6" s="89" t="s">
        <v>177</v>
      </c>
      <c r="T6" s="89" t="s">
        <v>91</v>
      </c>
      <c r="U6" s="89" t="s">
        <v>361</v>
      </c>
      <c r="V6" s="89" t="s">
        <v>85</v>
      </c>
      <c r="W6" s="89" t="s">
        <v>170</v>
      </c>
      <c r="X6" s="89" t="s">
        <v>205</v>
      </c>
      <c r="Y6" s="89" t="s">
        <v>206</v>
      </c>
      <c r="Z6" s="89" t="s">
        <v>206</v>
      </c>
      <c r="AA6" s="89" t="s">
        <v>206</v>
      </c>
      <c r="AB6" s="89" t="s">
        <v>206</v>
      </c>
      <c r="AC6" s="89" t="s">
        <v>206</v>
      </c>
      <c r="AD6" s="89" t="s">
        <v>206</v>
      </c>
      <c r="AE6" s="89" t="s">
        <v>206</v>
      </c>
      <c r="AF6" s="3"/>
    </row>
    <row r="7" spans="1:32" ht="125.45" customHeight="1" x14ac:dyDescent="0.25">
      <c r="A7" s="605"/>
      <c r="B7" s="591"/>
      <c r="C7" s="609"/>
      <c r="D7" s="591"/>
      <c r="E7" s="591"/>
      <c r="F7" s="591"/>
      <c r="G7" s="591"/>
      <c r="H7" s="89" t="s">
        <v>83</v>
      </c>
      <c r="I7" s="89" t="s">
        <v>155</v>
      </c>
      <c r="J7" s="89" t="s">
        <v>211</v>
      </c>
      <c r="K7" s="102" t="s">
        <v>362</v>
      </c>
      <c r="L7" s="89" t="s">
        <v>693</v>
      </c>
      <c r="M7" s="148" t="s">
        <v>363</v>
      </c>
      <c r="N7" s="89" t="s">
        <v>159</v>
      </c>
      <c r="O7" s="89" t="s">
        <v>77</v>
      </c>
      <c r="P7" s="89" t="s">
        <v>80</v>
      </c>
      <c r="Q7" s="89" t="s">
        <v>80</v>
      </c>
      <c r="R7" s="89" t="s">
        <v>80</v>
      </c>
      <c r="S7" s="89" t="s">
        <v>177</v>
      </c>
      <c r="T7" s="89" t="s">
        <v>91</v>
      </c>
      <c r="U7" s="89" t="s">
        <v>218</v>
      </c>
      <c r="V7" s="89" t="s">
        <v>85</v>
      </c>
      <c r="W7" s="89" t="s">
        <v>170</v>
      </c>
      <c r="X7" s="89" t="s">
        <v>206</v>
      </c>
      <c r="Y7" s="89" t="s">
        <v>206</v>
      </c>
      <c r="Z7" s="89" t="s">
        <v>206</v>
      </c>
      <c r="AA7" s="89" t="s">
        <v>206</v>
      </c>
      <c r="AB7" s="89" t="s">
        <v>206</v>
      </c>
      <c r="AC7" s="89" t="s">
        <v>206</v>
      </c>
      <c r="AD7" s="89" t="s">
        <v>206</v>
      </c>
      <c r="AE7" s="89" t="s">
        <v>206</v>
      </c>
      <c r="AF7" s="3"/>
    </row>
    <row r="8" spans="1:32" ht="144.94999999999999" customHeight="1" x14ac:dyDescent="0.25">
      <c r="A8" s="76" t="s">
        <v>203</v>
      </c>
      <c r="B8" s="89" t="s">
        <v>200</v>
      </c>
      <c r="C8" s="89" t="s">
        <v>364</v>
      </c>
      <c r="D8" s="89" t="s">
        <v>365</v>
      </c>
      <c r="E8" s="89" t="s">
        <v>366</v>
      </c>
      <c r="F8" s="89" t="s">
        <v>367</v>
      </c>
      <c r="G8" s="89" t="s">
        <v>56</v>
      </c>
      <c r="H8" s="89" t="s">
        <v>83</v>
      </c>
      <c r="I8" s="89" t="s">
        <v>155</v>
      </c>
      <c r="J8" s="89" t="s">
        <v>211</v>
      </c>
      <c r="K8" s="102" t="s">
        <v>368</v>
      </c>
      <c r="L8" s="89" t="s">
        <v>433</v>
      </c>
      <c r="M8" s="148" t="s">
        <v>369</v>
      </c>
      <c r="N8" s="89" t="s">
        <v>76</v>
      </c>
      <c r="O8" s="89" t="s">
        <v>78</v>
      </c>
      <c r="P8" s="89" t="s">
        <v>86</v>
      </c>
      <c r="Q8" s="89" t="s">
        <v>80</v>
      </c>
      <c r="R8" s="89" t="s">
        <v>80</v>
      </c>
      <c r="S8" s="89" t="s">
        <v>177</v>
      </c>
      <c r="T8" s="89" t="s">
        <v>91</v>
      </c>
      <c r="U8" s="89" t="s">
        <v>370</v>
      </c>
      <c r="V8" s="89" t="s">
        <v>85</v>
      </c>
      <c r="W8" s="89" t="s">
        <v>170</v>
      </c>
      <c r="X8" s="89" t="s">
        <v>205</v>
      </c>
      <c r="Y8" s="89" t="s">
        <v>206</v>
      </c>
      <c r="Z8" s="89" t="s">
        <v>206</v>
      </c>
      <c r="AA8" s="89" t="s">
        <v>206</v>
      </c>
      <c r="AB8" s="89" t="s">
        <v>206</v>
      </c>
      <c r="AC8" s="89" t="s">
        <v>206</v>
      </c>
      <c r="AD8" s="89" t="s">
        <v>206</v>
      </c>
      <c r="AE8" s="89" t="s">
        <v>206</v>
      </c>
      <c r="AF8" s="3"/>
    </row>
    <row r="9" spans="1:32" ht="68.45" customHeight="1" x14ac:dyDescent="0.25">
      <c r="A9" s="617" t="s">
        <v>203</v>
      </c>
      <c r="B9" s="589" t="s">
        <v>200</v>
      </c>
      <c r="C9" s="589" t="s">
        <v>371</v>
      </c>
      <c r="D9" s="589" t="s">
        <v>372</v>
      </c>
      <c r="E9" s="589" t="s">
        <v>373</v>
      </c>
      <c r="F9" s="589" t="s">
        <v>374</v>
      </c>
      <c r="G9" s="608" t="s">
        <v>56</v>
      </c>
      <c r="H9" s="102" t="s">
        <v>82</v>
      </c>
      <c r="I9" s="89" t="s">
        <v>155</v>
      </c>
      <c r="J9" s="89" t="s">
        <v>408</v>
      </c>
      <c r="K9" s="102" t="s">
        <v>375</v>
      </c>
      <c r="L9" s="89" t="s">
        <v>433</v>
      </c>
      <c r="M9" s="148" t="s">
        <v>376</v>
      </c>
      <c r="N9" s="89" t="s">
        <v>159</v>
      </c>
      <c r="O9" s="89" t="s">
        <v>78</v>
      </c>
      <c r="P9" s="89" t="s">
        <v>86</v>
      </c>
      <c r="Q9" s="89" t="s">
        <v>80</v>
      </c>
      <c r="R9" s="89" t="s">
        <v>80</v>
      </c>
      <c r="S9" s="89" t="s">
        <v>177</v>
      </c>
      <c r="T9" s="89" t="s">
        <v>91</v>
      </c>
      <c r="U9" s="89" t="s">
        <v>377</v>
      </c>
      <c r="V9" s="89" t="s">
        <v>211</v>
      </c>
      <c r="W9" s="89" t="s">
        <v>170</v>
      </c>
      <c r="X9" s="89" t="s">
        <v>205</v>
      </c>
      <c r="Y9" s="89" t="s">
        <v>206</v>
      </c>
      <c r="Z9" s="89" t="s">
        <v>206</v>
      </c>
      <c r="AA9" s="89" t="s">
        <v>206</v>
      </c>
      <c r="AB9" s="89" t="s">
        <v>206</v>
      </c>
      <c r="AC9" s="89" t="s">
        <v>206</v>
      </c>
      <c r="AD9" s="89" t="s">
        <v>206</v>
      </c>
      <c r="AE9" s="89" t="s">
        <v>206</v>
      </c>
      <c r="AF9" s="3"/>
    </row>
    <row r="10" spans="1:32" ht="111" customHeight="1" x14ac:dyDescent="0.25">
      <c r="A10" s="618"/>
      <c r="B10" s="590"/>
      <c r="C10" s="590"/>
      <c r="D10" s="590"/>
      <c r="E10" s="590"/>
      <c r="F10" s="590"/>
      <c r="G10" s="616"/>
      <c r="H10" s="102" t="s">
        <v>82</v>
      </c>
      <c r="I10" s="89" t="s">
        <v>155</v>
      </c>
      <c r="J10" s="89" t="s">
        <v>408</v>
      </c>
      <c r="K10" s="102" t="s">
        <v>378</v>
      </c>
      <c r="L10" s="89" t="s">
        <v>693</v>
      </c>
      <c r="M10" s="148" t="s">
        <v>379</v>
      </c>
      <c r="N10" s="89" t="s">
        <v>76</v>
      </c>
      <c r="O10" s="89" t="s">
        <v>77</v>
      </c>
      <c r="P10" s="89" t="s">
        <v>86</v>
      </c>
      <c r="Q10" s="89" t="s">
        <v>80</v>
      </c>
      <c r="R10" s="89" t="s">
        <v>80</v>
      </c>
      <c r="S10" s="89" t="s">
        <v>177</v>
      </c>
      <c r="T10" s="89" t="s">
        <v>91</v>
      </c>
      <c r="U10" s="89" t="s">
        <v>218</v>
      </c>
      <c r="V10" s="89" t="s">
        <v>211</v>
      </c>
      <c r="W10" s="89" t="s">
        <v>170</v>
      </c>
      <c r="X10" s="89" t="s">
        <v>206</v>
      </c>
      <c r="Y10" s="89" t="s">
        <v>206</v>
      </c>
      <c r="Z10" s="89" t="s">
        <v>206</v>
      </c>
      <c r="AA10" s="89" t="s">
        <v>206</v>
      </c>
      <c r="AB10" s="89" t="s">
        <v>206</v>
      </c>
      <c r="AC10" s="89" t="s">
        <v>206</v>
      </c>
      <c r="AD10" s="89" t="s">
        <v>206</v>
      </c>
      <c r="AE10" s="89" t="s">
        <v>206</v>
      </c>
      <c r="AF10" s="3"/>
    </row>
    <row r="11" spans="1:32" ht="81.95" customHeight="1" x14ac:dyDescent="0.25">
      <c r="A11" s="619"/>
      <c r="B11" s="591"/>
      <c r="C11" s="591"/>
      <c r="D11" s="591"/>
      <c r="E11" s="591"/>
      <c r="F11" s="591"/>
      <c r="G11" s="609"/>
      <c r="H11" s="89" t="s">
        <v>82</v>
      </c>
      <c r="I11" s="89" t="s">
        <v>155</v>
      </c>
      <c r="J11" s="89" t="s">
        <v>408</v>
      </c>
      <c r="K11" s="102" t="s">
        <v>380</v>
      </c>
      <c r="L11" s="89" t="s">
        <v>693</v>
      </c>
      <c r="M11" s="148" t="s">
        <v>381</v>
      </c>
      <c r="N11" s="89" t="s">
        <v>76</v>
      </c>
      <c r="O11" s="89" t="s">
        <v>77</v>
      </c>
      <c r="P11" s="89" t="s">
        <v>86</v>
      </c>
      <c r="Q11" s="89" t="s">
        <v>80</v>
      </c>
      <c r="R11" s="89" t="s">
        <v>80</v>
      </c>
      <c r="S11" s="89" t="s">
        <v>177</v>
      </c>
      <c r="T11" s="89" t="s">
        <v>91</v>
      </c>
      <c r="U11" s="89" t="s">
        <v>218</v>
      </c>
      <c r="V11" s="89" t="s">
        <v>211</v>
      </c>
      <c r="W11" s="89" t="s">
        <v>170</v>
      </c>
      <c r="X11" s="89" t="s">
        <v>206</v>
      </c>
      <c r="Y11" s="89" t="s">
        <v>206</v>
      </c>
      <c r="Z11" s="89" t="s">
        <v>206</v>
      </c>
      <c r="AA11" s="89" t="s">
        <v>206</v>
      </c>
      <c r="AB11" s="89" t="s">
        <v>206</v>
      </c>
      <c r="AC11" s="89" t="s">
        <v>206</v>
      </c>
      <c r="AD11" s="89" t="s">
        <v>206</v>
      </c>
      <c r="AE11" s="89" t="s">
        <v>206</v>
      </c>
      <c r="AF11" s="3"/>
    </row>
    <row r="12" spans="1:32" ht="168.95" hidden="1" customHeight="1" x14ac:dyDescent="0.25">
      <c r="A12" s="76" t="s">
        <v>203</v>
      </c>
      <c r="B12" s="89" t="s">
        <v>200</v>
      </c>
      <c r="C12" s="88" t="s">
        <v>382</v>
      </c>
      <c r="D12" s="89" t="s">
        <v>383</v>
      </c>
      <c r="E12" s="89" t="s">
        <v>384</v>
      </c>
      <c r="F12" s="89" t="s">
        <v>385</v>
      </c>
      <c r="G12" s="89" t="s">
        <v>167</v>
      </c>
      <c r="H12" s="89" t="s">
        <v>82</v>
      </c>
      <c r="I12" s="89" t="s">
        <v>156</v>
      </c>
      <c r="J12" s="89" t="s">
        <v>82</v>
      </c>
      <c r="K12" s="102" t="s">
        <v>386</v>
      </c>
      <c r="L12" s="89" t="s">
        <v>172</v>
      </c>
      <c r="M12" s="102" t="s">
        <v>387</v>
      </c>
      <c r="N12" s="89" t="s">
        <v>76</v>
      </c>
      <c r="O12" s="89" t="s">
        <v>78</v>
      </c>
      <c r="P12" s="89" t="s">
        <v>87</v>
      </c>
      <c r="Q12" s="89" t="s">
        <v>87</v>
      </c>
      <c r="R12" s="89" t="s">
        <v>87</v>
      </c>
      <c r="S12" s="89" t="s">
        <v>178</v>
      </c>
      <c r="T12" s="89" t="s">
        <v>91</v>
      </c>
      <c r="U12" s="89" t="s">
        <v>388</v>
      </c>
      <c r="V12" s="89" t="s">
        <v>407</v>
      </c>
      <c r="W12" s="89" t="s">
        <v>92</v>
      </c>
      <c r="X12" s="89" t="s">
        <v>224</v>
      </c>
      <c r="Y12" s="89" t="s">
        <v>389</v>
      </c>
      <c r="Z12" s="103" t="s">
        <v>390</v>
      </c>
      <c r="AA12" s="89" t="s">
        <v>391</v>
      </c>
      <c r="AB12" s="89" t="s">
        <v>392</v>
      </c>
      <c r="AC12" s="89" t="s">
        <v>198</v>
      </c>
      <c r="AD12" s="85">
        <v>44377</v>
      </c>
      <c r="AE12" s="89"/>
      <c r="AF12" s="3"/>
    </row>
    <row r="13" spans="1:32" ht="168.95" hidden="1" customHeight="1" x14ac:dyDescent="0.25">
      <c r="A13" s="76" t="s">
        <v>203</v>
      </c>
      <c r="B13" s="89" t="s">
        <v>200</v>
      </c>
      <c r="C13" s="88" t="s">
        <v>393</v>
      </c>
      <c r="D13" s="89" t="s">
        <v>267</v>
      </c>
      <c r="E13" s="89" t="s">
        <v>251</v>
      </c>
      <c r="F13" s="89" t="s">
        <v>278</v>
      </c>
      <c r="G13" s="89" t="s">
        <v>167</v>
      </c>
      <c r="H13" s="89" t="s">
        <v>82</v>
      </c>
      <c r="I13" s="89" t="s">
        <v>156</v>
      </c>
      <c r="J13" s="89" t="s">
        <v>82</v>
      </c>
      <c r="K13" s="102" t="s">
        <v>394</v>
      </c>
      <c r="L13" s="89" t="s">
        <v>172</v>
      </c>
      <c r="M13" s="102" t="s">
        <v>284</v>
      </c>
      <c r="N13" s="89" t="s">
        <v>159</v>
      </c>
      <c r="O13" s="89" t="s">
        <v>78</v>
      </c>
      <c r="P13" s="89" t="s">
        <v>87</v>
      </c>
      <c r="Q13" s="89" t="s">
        <v>87</v>
      </c>
      <c r="R13" s="89" t="s">
        <v>87</v>
      </c>
      <c r="S13" s="89" t="s">
        <v>178</v>
      </c>
      <c r="T13" s="89" t="s">
        <v>91</v>
      </c>
      <c r="U13" s="89" t="s">
        <v>303</v>
      </c>
      <c r="V13" s="89" t="s">
        <v>407</v>
      </c>
      <c r="W13" s="89" t="s">
        <v>92</v>
      </c>
      <c r="X13" s="89" t="s">
        <v>224</v>
      </c>
      <c r="Y13" s="89" t="s">
        <v>249</v>
      </c>
      <c r="Z13" s="89" t="s">
        <v>307</v>
      </c>
      <c r="AA13" s="89" t="s">
        <v>250</v>
      </c>
      <c r="AB13" s="89" t="s">
        <v>339</v>
      </c>
      <c r="AC13" s="89" t="s">
        <v>198</v>
      </c>
      <c r="AD13" s="85">
        <v>44196</v>
      </c>
      <c r="AE13" s="89"/>
      <c r="AF13" s="3"/>
    </row>
    <row r="14" spans="1:32" ht="84" hidden="1" customHeight="1" x14ac:dyDescent="0.25">
      <c r="A14" s="604" t="s">
        <v>203</v>
      </c>
      <c r="B14" s="589" t="s">
        <v>200</v>
      </c>
      <c r="C14" s="606" t="s">
        <v>331</v>
      </c>
      <c r="D14" s="589" t="s">
        <v>268</v>
      </c>
      <c r="E14" s="589" t="s">
        <v>277</v>
      </c>
      <c r="F14" s="589" t="s">
        <v>279</v>
      </c>
      <c r="G14" s="589" t="s">
        <v>55</v>
      </c>
      <c r="H14" s="89" t="s">
        <v>83</v>
      </c>
      <c r="I14" s="89" t="s">
        <v>155</v>
      </c>
      <c r="J14" s="89" t="s">
        <v>84</v>
      </c>
      <c r="K14" s="102" t="s">
        <v>304</v>
      </c>
      <c r="L14" s="89" t="s">
        <v>173</v>
      </c>
      <c r="M14" s="102" t="s">
        <v>286</v>
      </c>
      <c r="N14" s="89" t="s">
        <v>159</v>
      </c>
      <c r="O14" s="89" t="s">
        <v>77</v>
      </c>
      <c r="P14" s="89" t="s">
        <v>86</v>
      </c>
      <c r="Q14" s="89" t="s">
        <v>86</v>
      </c>
      <c r="R14" s="89" t="s">
        <v>86</v>
      </c>
      <c r="S14" s="89" t="s">
        <v>177</v>
      </c>
      <c r="T14" s="89" t="s">
        <v>91</v>
      </c>
      <c r="U14" s="89" t="s">
        <v>218</v>
      </c>
      <c r="V14" s="89" t="s">
        <v>85</v>
      </c>
      <c r="W14" s="89" t="s">
        <v>170</v>
      </c>
      <c r="X14" s="89" t="s">
        <v>206</v>
      </c>
      <c r="Y14" s="89" t="s">
        <v>206</v>
      </c>
      <c r="Z14" s="89" t="s">
        <v>206</v>
      </c>
      <c r="AA14" s="89" t="s">
        <v>206</v>
      </c>
      <c r="AB14" s="89" t="s">
        <v>206</v>
      </c>
      <c r="AC14" s="89" t="s">
        <v>206</v>
      </c>
      <c r="AD14" s="89" t="s">
        <v>206</v>
      </c>
      <c r="AE14" s="89" t="s">
        <v>206</v>
      </c>
      <c r="AF14" s="3"/>
    </row>
    <row r="15" spans="1:32" ht="127.5" hidden="1" x14ac:dyDescent="0.25">
      <c r="A15" s="605"/>
      <c r="B15" s="591"/>
      <c r="C15" s="607"/>
      <c r="D15" s="591"/>
      <c r="E15" s="591"/>
      <c r="F15" s="591"/>
      <c r="G15" s="591"/>
      <c r="H15" s="89" t="s">
        <v>83</v>
      </c>
      <c r="I15" s="89" t="s">
        <v>155</v>
      </c>
      <c r="J15" s="89" t="s">
        <v>84</v>
      </c>
      <c r="K15" s="102" t="s">
        <v>332</v>
      </c>
      <c r="L15" s="89" t="s">
        <v>172</v>
      </c>
      <c r="M15" s="102" t="s">
        <v>287</v>
      </c>
      <c r="N15" s="89" t="s">
        <v>159</v>
      </c>
      <c r="O15" s="89" t="s">
        <v>77</v>
      </c>
      <c r="P15" s="89" t="s">
        <v>80</v>
      </c>
      <c r="Q15" s="89" t="s">
        <v>80</v>
      </c>
      <c r="R15" s="89" t="s">
        <v>80</v>
      </c>
      <c r="S15" s="89" t="s">
        <v>177</v>
      </c>
      <c r="T15" s="89" t="s">
        <v>91</v>
      </c>
      <c r="U15" s="89">
        <v>4</v>
      </c>
      <c r="V15" s="89" t="s">
        <v>85</v>
      </c>
      <c r="W15" s="89" t="s">
        <v>170</v>
      </c>
      <c r="X15" s="89" t="s">
        <v>206</v>
      </c>
      <c r="Y15" s="89" t="s">
        <v>206</v>
      </c>
      <c r="Z15" s="89" t="s">
        <v>206</v>
      </c>
      <c r="AA15" s="89" t="s">
        <v>206</v>
      </c>
      <c r="AB15" s="89" t="s">
        <v>206</v>
      </c>
      <c r="AC15" s="89" t="s">
        <v>206</v>
      </c>
      <c r="AD15" s="89" t="s">
        <v>206</v>
      </c>
      <c r="AE15" s="89" t="s">
        <v>206</v>
      </c>
      <c r="AF15" s="3"/>
    </row>
    <row r="16" spans="1:32" ht="76.5" hidden="1" x14ac:dyDescent="0.25">
      <c r="A16" s="76" t="s">
        <v>203</v>
      </c>
      <c r="B16" s="89" t="s">
        <v>200</v>
      </c>
      <c r="C16" s="89" t="s">
        <v>395</v>
      </c>
      <c r="D16" s="89" t="s">
        <v>269</v>
      </c>
      <c r="E16" s="89" t="s">
        <v>207</v>
      </c>
      <c r="F16" s="89" t="s">
        <v>280</v>
      </c>
      <c r="G16" s="89" t="s">
        <v>199</v>
      </c>
      <c r="H16" s="89" t="s">
        <v>82</v>
      </c>
      <c r="I16" s="89" t="s">
        <v>155</v>
      </c>
      <c r="J16" s="89" t="s">
        <v>83</v>
      </c>
      <c r="K16" s="89" t="s">
        <v>305</v>
      </c>
      <c r="L16" s="89" t="s">
        <v>172</v>
      </c>
      <c r="M16" s="102" t="s">
        <v>289</v>
      </c>
      <c r="N16" s="89" t="s">
        <v>159</v>
      </c>
      <c r="O16" s="89" t="s">
        <v>77</v>
      </c>
      <c r="P16" s="89" t="s">
        <v>80</v>
      </c>
      <c r="Q16" s="89" t="s">
        <v>80</v>
      </c>
      <c r="R16" s="89" t="s">
        <v>80</v>
      </c>
      <c r="S16" s="89" t="s">
        <v>177</v>
      </c>
      <c r="T16" s="89" t="s">
        <v>91</v>
      </c>
      <c r="U16" s="89" t="s">
        <v>306</v>
      </c>
      <c r="V16" s="89" t="s">
        <v>211</v>
      </c>
      <c r="W16" s="89" t="s">
        <v>170</v>
      </c>
      <c r="X16" s="89" t="s">
        <v>205</v>
      </c>
      <c r="Y16" s="89" t="s">
        <v>206</v>
      </c>
      <c r="Z16" s="89" t="s">
        <v>206</v>
      </c>
      <c r="AA16" s="89" t="s">
        <v>206</v>
      </c>
      <c r="AB16" s="89" t="s">
        <v>206</v>
      </c>
      <c r="AC16" s="89" t="s">
        <v>206</v>
      </c>
      <c r="AD16" s="102" t="s">
        <v>206</v>
      </c>
      <c r="AE16" s="89" t="s">
        <v>206</v>
      </c>
      <c r="AF16" s="3"/>
    </row>
    <row r="17" spans="1:32" ht="178.5" hidden="1" x14ac:dyDescent="0.25">
      <c r="A17" s="76" t="s">
        <v>203</v>
      </c>
      <c r="B17" s="89" t="s">
        <v>200</v>
      </c>
      <c r="C17" s="88" t="s">
        <v>396</v>
      </c>
      <c r="D17" s="89" t="s">
        <v>270</v>
      </c>
      <c r="E17" s="89" t="s">
        <v>333</v>
      </c>
      <c r="F17" s="89" t="s">
        <v>281</v>
      </c>
      <c r="G17" s="89" t="s">
        <v>199</v>
      </c>
      <c r="H17" s="89" t="s">
        <v>83</v>
      </c>
      <c r="I17" s="89" t="s">
        <v>156</v>
      </c>
      <c r="J17" s="89" t="s">
        <v>83</v>
      </c>
      <c r="K17" s="102" t="s">
        <v>397</v>
      </c>
      <c r="L17" s="89" t="s">
        <v>172</v>
      </c>
      <c r="M17" s="102" t="s">
        <v>290</v>
      </c>
      <c r="N17" s="89" t="s">
        <v>159</v>
      </c>
      <c r="O17" s="89" t="s">
        <v>77</v>
      </c>
      <c r="P17" s="89" t="s">
        <v>87</v>
      </c>
      <c r="Q17" s="89" t="s">
        <v>87</v>
      </c>
      <c r="R17" s="89" t="s">
        <v>87</v>
      </c>
      <c r="S17" s="89" t="s">
        <v>177</v>
      </c>
      <c r="T17" s="89" t="s">
        <v>91</v>
      </c>
      <c r="U17" s="89" t="s">
        <v>334</v>
      </c>
      <c r="V17" s="89" t="s">
        <v>408</v>
      </c>
      <c r="W17" s="89" t="s">
        <v>92</v>
      </c>
      <c r="X17" s="89" t="s">
        <v>224</v>
      </c>
      <c r="Y17" s="89" t="s">
        <v>398</v>
      </c>
      <c r="Z17" s="89" t="s">
        <v>311</v>
      </c>
      <c r="AA17" s="89" t="s">
        <v>313</v>
      </c>
      <c r="AB17" s="89" t="s">
        <v>342</v>
      </c>
      <c r="AC17" s="89" t="s">
        <v>198</v>
      </c>
      <c r="AD17" s="85">
        <v>44377</v>
      </c>
      <c r="AE17" s="89"/>
      <c r="AF17" s="3"/>
    </row>
    <row r="18" spans="1:32" ht="114.75" hidden="1" x14ac:dyDescent="0.25">
      <c r="A18" s="76" t="s">
        <v>203</v>
      </c>
      <c r="B18" s="89" t="s">
        <v>200</v>
      </c>
      <c r="C18" s="89" t="s">
        <v>335</v>
      </c>
      <c r="D18" s="89" t="s">
        <v>271</v>
      </c>
      <c r="E18" s="102" t="s">
        <v>308</v>
      </c>
      <c r="F18" s="89" t="s">
        <v>282</v>
      </c>
      <c r="G18" s="89" t="s">
        <v>199</v>
      </c>
      <c r="H18" s="89" t="s">
        <v>82</v>
      </c>
      <c r="I18" s="89" t="s">
        <v>155</v>
      </c>
      <c r="J18" s="89" t="s">
        <v>83</v>
      </c>
      <c r="K18" s="102" t="s">
        <v>399</v>
      </c>
      <c r="L18" s="89" t="s">
        <v>172</v>
      </c>
      <c r="M18" s="102" t="s">
        <v>291</v>
      </c>
      <c r="N18" s="89" t="s">
        <v>159</v>
      </c>
      <c r="O18" s="89" t="s">
        <v>78</v>
      </c>
      <c r="P18" s="89" t="s">
        <v>80</v>
      </c>
      <c r="Q18" s="89" t="s">
        <v>80</v>
      </c>
      <c r="R18" s="89" t="s">
        <v>80</v>
      </c>
      <c r="S18" s="89" t="s">
        <v>178</v>
      </c>
      <c r="T18" s="89" t="s">
        <v>91</v>
      </c>
      <c r="U18" s="89" t="s">
        <v>309</v>
      </c>
      <c r="V18" s="89" t="s">
        <v>211</v>
      </c>
      <c r="W18" s="89" t="s">
        <v>170</v>
      </c>
      <c r="X18" s="89" t="s">
        <v>205</v>
      </c>
      <c r="Y18" s="89" t="s">
        <v>206</v>
      </c>
      <c r="Z18" s="89" t="s">
        <v>206</v>
      </c>
      <c r="AA18" s="89" t="s">
        <v>206</v>
      </c>
      <c r="AB18" s="89" t="s">
        <v>206</v>
      </c>
      <c r="AC18" s="89" t="s">
        <v>206</v>
      </c>
      <c r="AD18" s="102" t="s">
        <v>206</v>
      </c>
      <c r="AE18" s="89" t="s">
        <v>206</v>
      </c>
      <c r="AF18" s="3"/>
    </row>
    <row r="19" spans="1:32" ht="76.5" hidden="1" x14ac:dyDescent="0.25">
      <c r="A19" s="604" t="s">
        <v>203</v>
      </c>
      <c r="B19" s="589" t="s">
        <v>200</v>
      </c>
      <c r="C19" s="589" t="s">
        <v>400</v>
      </c>
      <c r="D19" s="589" t="s">
        <v>272</v>
      </c>
      <c r="E19" s="589" t="s">
        <v>401</v>
      </c>
      <c r="F19" s="589" t="s">
        <v>283</v>
      </c>
      <c r="G19" s="589" t="s">
        <v>199</v>
      </c>
      <c r="H19" s="89" t="s">
        <v>82</v>
      </c>
      <c r="I19" s="79" t="s">
        <v>155</v>
      </c>
      <c r="J19" s="89" t="s">
        <v>83</v>
      </c>
      <c r="K19" s="102" t="s">
        <v>402</v>
      </c>
      <c r="L19" s="89" t="s">
        <v>172</v>
      </c>
      <c r="M19" s="102" t="s">
        <v>292</v>
      </c>
      <c r="N19" s="89" t="s">
        <v>159</v>
      </c>
      <c r="O19" s="89" t="s">
        <v>77</v>
      </c>
      <c r="P19" s="89" t="s">
        <v>86</v>
      </c>
      <c r="Q19" s="89" t="s">
        <v>80</v>
      </c>
      <c r="R19" s="89" t="s">
        <v>86</v>
      </c>
      <c r="S19" s="89" t="s">
        <v>178</v>
      </c>
      <c r="T19" s="89" t="s">
        <v>91</v>
      </c>
      <c r="U19" s="89" t="s">
        <v>312</v>
      </c>
      <c r="V19" s="89" t="s">
        <v>211</v>
      </c>
      <c r="W19" s="89" t="s">
        <v>170</v>
      </c>
      <c r="X19" s="89" t="s">
        <v>205</v>
      </c>
      <c r="Y19" s="89" t="s">
        <v>206</v>
      </c>
      <c r="Z19" s="89" t="s">
        <v>206</v>
      </c>
      <c r="AA19" s="89" t="s">
        <v>206</v>
      </c>
      <c r="AB19" s="89" t="s">
        <v>206</v>
      </c>
      <c r="AC19" s="89" t="s">
        <v>206</v>
      </c>
      <c r="AD19" s="102" t="s">
        <v>206</v>
      </c>
      <c r="AE19" s="89" t="s">
        <v>206</v>
      </c>
      <c r="AF19" s="3"/>
    </row>
    <row r="20" spans="1:32" ht="38.25" hidden="1" x14ac:dyDescent="0.25">
      <c r="A20" s="612"/>
      <c r="B20" s="590"/>
      <c r="C20" s="590"/>
      <c r="D20" s="590"/>
      <c r="E20" s="590"/>
      <c r="F20" s="590"/>
      <c r="G20" s="590"/>
      <c r="H20" s="89" t="s">
        <v>82</v>
      </c>
      <c r="I20" s="79" t="s">
        <v>155</v>
      </c>
      <c r="J20" s="89" t="s">
        <v>83</v>
      </c>
      <c r="K20" s="102" t="s">
        <v>295</v>
      </c>
      <c r="L20" s="89" t="s">
        <v>173</v>
      </c>
      <c r="M20" s="102" t="s">
        <v>293</v>
      </c>
      <c r="N20" s="89" t="s">
        <v>159</v>
      </c>
      <c r="O20" s="89" t="s">
        <v>77</v>
      </c>
      <c r="P20" s="89" t="s">
        <v>86</v>
      </c>
      <c r="Q20" s="89" t="s">
        <v>86</v>
      </c>
      <c r="R20" s="89" t="s">
        <v>86</v>
      </c>
      <c r="S20" s="89" t="s">
        <v>177</v>
      </c>
      <c r="T20" s="89" t="s">
        <v>91</v>
      </c>
      <c r="U20" s="89" t="s">
        <v>218</v>
      </c>
      <c r="V20" s="89" t="s">
        <v>211</v>
      </c>
      <c r="W20" s="89" t="s">
        <v>170</v>
      </c>
      <c r="X20" s="89" t="s">
        <v>206</v>
      </c>
      <c r="Y20" s="89" t="s">
        <v>206</v>
      </c>
      <c r="Z20" s="89" t="s">
        <v>206</v>
      </c>
      <c r="AA20" s="89" t="s">
        <v>206</v>
      </c>
      <c r="AB20" s="89" t="s">
        <v>206</v>
      </c>
      <c r="AC20" s="89" t="s">
        <v>206</v>
      </c>
      <c r="AD20" s="89" t="s">
        <v>206</v>
      </c>
      <c r="AE20" s="89" t="s">
        <v>206</v>
      </c>
      <c r="AF20" s="3"/>
    </row>
    <row r="21" spans="1:32" ht="76.5" hidden="1" x14ac:dyDescent="0.25">
      <c r="A21" s="605"/>
      <c r="B21" s="591"/>
      <c r="C21" s="591"/>
      <c r="D21" s="591"/>
      <c r="E21" s="591"/>
      <c r="F21" s="591"/>
      <c r="G21" s="591"/>
      <c r="H21" s="89" t="s">
        <v>82</v>
      </c>
      <c r="I21" s="79" t="s">
        <v>155</v>
      </c>
      <c r="J21" s="89" t="s">
        <v>83</v>
      </c>
      <c r="K21" s="102" t="s">
        <v>314</v>
      </c>
      <c r="L21" s="89" t="s">
        <v>172</v>
      </c>
      <c r="M21" s="102" t="s">
        <v>310</v>
      </c>
      <c r="N21" s="89" t="s">
        <v>76</v>
      </c>
      <c r="O21" s="89" t="s">
        <v>78</v>
      </c>
      <c r="P21" s="89" t="s">
        <v>86</v>
      </c>
      <c r="Q21" s="89" t="s">
        <v>80</v>
      </c>
      <c r="R21" s="89" t="s">
        <v>86</v>
      </c>
      <c r="S21" s="89" t="s">
        <v>178</v>
      </c>
      <c r="T21" s="89" t="s">
        <v>91</v>
      </c>
      <c r="U21" s="89" t="s">
        <v>315</v>
      </c>
      <c r="V21" s="89" t="s">
        <v>211</v>
      </c>
      <c r="W21" s="89" t="s">
        <v>170</v>
      </c>
      <c r="X21" s="89" t="s">
        <v>205</v>
      </c>
      <c r="Y21" s="89" t="s">
        <v>206</v>
      </c>
      <c r="Z21" s="89" t="s">
        <v>206</v>
      </c>
      <c r="AA21" s="89" t="s">
        <v>206</v>
      </c>
      <c r="AB21" s="89" t="s">
        <v>206</v>
      </c>
      <c r="AC21" s="89" t="s">
        <v>206</v>
      </c>
      <c r="AD21" s="102" t="s">
        <v>206</v>
      </c>
      <c r="AE21" s="89" t="s">
        <v>206</v>
      </c>
      <c r="AF21" s="3"/>
    </row>
    <row r="22" spans="1:32" ht="103.5" customHeight="1" x14ac:dyDescent="0.25">
      <c r="A22" s="76" t="s">
        <v>203</v>
      </c>
      <c r="B22" s="89" t="s">
        <v>200</v>
      </c>
      <c r="C22" s="89" t="s">
        <v>336</v>
      </c>
      <c r="D22" s="89" t="s">
        <v>273</v>
      </c>
      <c r="E22" s="89" t="s">
        <v>296</v>
      </c>
      <c r="F22" s="89" t="s">
        <v>285</v>
      </c>
      <c r="G22" s="89" t="s">
        <v>167</v>
      </c>
      <c r="H22" s="89" t="s">
        <v>83</v>
      </c>
      <c r="I22" s="79" t="s">
        <v>155</v>
      </c>
      <c r="J22" s="89" t="s">
        <v>211</v>
      </c>
      <c r="K22" s="102" t="s">
        <v>288</v>
      </c>
      <c r="L22" s="89" t="s">
        <v>433</v>
      </c>
      <c r="M22" s="148" t="s">
        <v>316</v>
      </c>
      <c r="N22" s="89" t="s">
        <v>76</v>
      </c>
      <c r="O22" s="89" t="s">
        <v>77</v>
      </c>
      <c r="P22" s="89" t="s">
        <v>86</v>
      </c>
      <c r="Q22" s="89" t="s">
        <v>80</v>
      </c>
      <c r="R22" s="89" t="s">
        <v>86</v>
      </c>
      <c r="S22" s="89" t="s">
        <v>175</v>
      </c>
      <c r="T22" s="89" t="s">
        <v>88</v>
      </c>
      <c r="U22" s="89">
        <v>2</v>
      </c>
      <c r="V22" s="89" t="s">
        <v>85</v>
      </c>
      <c r="W22" s="89" t="s">
        <v>170</v>
      </c>
      <c r="X22" s="89" t="s">
        <v>205</v>
      </c>
      <c r="Y22" s="89" t="s">
        <v>206</v>
      </c>
      <c r="Z22" s="89" t="s">
        <v>206</v>
      </c>
      <c r="AA22" s="89" t="s">
        <v>206</v>
      </c>
      <c r="AB22" s="89" t="s">
        <v>206</v>
      </c>
      <c r="AC22" s="89" t="s">
        <v>206</v>
      </c>
      <c r="AD22" s="102" t="s">
        <v>206</v>
      </c>
      <c r="AE22" s="89" t="s">
        <v>206</v>
      </c>
      <c r="AF22" s="3"/>
    </row>
    <row r="23" spans="1:32" ht="89.25" hidden="1" x14ac:dyDescent="0.25">
      <c r="A23" s="76" t="s">
        <v>203</v>
      </c>
      <c r="B23" s="89" t="s">
        <v>200</v>
      </c>
      <c r="C23" s="88" t="s">
        <v>320</v>
      </c>
      <c r="D23" s="89" t="s">
        <v>274</v>
      </c>
      <c r="E23" s="89" t="s">
        <v>324</v>
      </c>
      <c r="F23" s="89" t="s">
        <v>321</v>
      </c>
      <c r="G23" s="89" t="s">
        <v>167</v>
      </c>
      <c r="H23" s="89" t="s">
        <v>82</v>
      </c>
      <c r="I23" s="79" t="s">
        <v>155</v>
      </c>
      <c r="J23" s="89" t="s">
        <v>83</v>
      </c>
      <c r="K23" s="89" t="s">
        <v>212</v>
      </c>
      <c r="L23" s="89" t="s">
        <v>172</v>
      </c>
      <c r="M23" s="102" t="s">
        <v>317</v>
      </c>
      <c r="N23" s="89" t="s">
        <v>159</v>
      </c>
      <c r="O23" s="89" t="s">
        <v>78</v>
      </c>
      <c r="P23" s="89" t="s">
        <v>80</v>
      </c>
      <c r="Q23" s="89" t="s">
        <v>80</v>
      </c>
      <c r="R23" s="89" t="s">
        <v>80</v>
      </c>
      <c r="S23" s="89" t="s">
        <v>79</v>
      </c>
      <c r="T23" s="89" t="s">
        <v>79</v>
      </c>
      <c r="U23" s="89" t="s">
        <v>325</v>
      </c>
      <c r="V23" s="89" t="s">
        <v>211</v>
      </c>
      <c r="W23" s="89" t="s">
        <v>170</v>
      </c>
      <c r="X23" s="77" t="s">
        <v>205</v>
      </c>
      <c r="Y23" s="89" t="s">
        <v>206</v>
      </c>
      <c r="Z23" s="80" t="s">
        <v>206</v>
      </c>
      <c r="AA23" s="89" t="s">
        <v>206</v>
      </c>
      <c r="AB23" s="89" t="s">
        <v>206</v>
      </c>
      <c r="AC23" s="89" t="s">
        <v>206</v>
      </c>
      <c r="AD23" s="102" t="s">
        <v>206</v>
      </c>
      <c r="AE23" s="89" t="s">
        <v>206</v>
      </c>
      <c r="AF23" s="3"/>
    </row>
    <row r="24" spans="1:32" ht="127.5" hidden="1" x14ac:dyDescent="0.25">
      <c r="A24" s="76" t="s">
        <v>203</v>
      </c>
      <c r="B24" s="89" t="s">
        <v>200</v>
      </c>
      <c r="C24" s="89" t="s">
        <v>403</v>
      </c>
      <c r="D24" s="89" t="s">
        <v>275</v>
      </c>
      <c r="E24" s="89" t="s">
        <v>337</v>
      </c>
      <c r="F24" s="89" t="s">
        <v>322</v>
      </c>
      <c r="G24" s="89" t="s">
        <v>167</v>
      </c>
      <c r="H24" s="89" t="s">
        <v>82</v>
      </c>
      <c r="I24" s="79" t="s">
        <v>155</v>
      </c>
      <c r="J24" s="89" t="s">
        <v>83</v>
      </c>
      <c r="K24" s="102" t="s">
        <v>404</v>
      </c>
      <c r="L24" s="89" t="s">
        <v>172</v>
      </c>
      <c r="M24" s="102" t="s">
        <v>318</v>
      </c>
      <c r="N24" s="89" t="s">
        <v>159</v>
      </c>
      <c r="O24" s="89" t="s">
        <v>78</v>
      </c>
      <c r="P24" s="89" t="s">
        <v>80</v>
      </c>
      <c r="Q24" s="89" t="s">
        <v>80</v>
      </c>
      <c r="R24" s="89" t="s">
        <v>80</v>
      </c>
      <c r="S24" s="89" t="s">
        <v>79</v>
      </c>
      <c r="T24" s="89" t="s">
        <v>79</v>
      </c>
      <c r="U24" s="89" t="s">
        <v>326</v>
      </c>
      <c r="V24" s="89" t="s">
        <v>211</v>
      </c>
      <c r="W24" s="89" t="s">
        <v>170</v>
      </c>
      <c r="X24" s="78" t="s">
        <v>205</v>
      </c>
      <c r="Y24" s="89" t="s">
        <v>206</v>
      </c>
      <c r="Z24" s="80" t="s">
        <v>206</v>
      </c>
      <c r="AA24" s="89" t="s">
        <v>206</v>
      </c>
      <c r="AB24" s="89" t="s">
        <v>206</v>
      </c>
      <c r="AC24" s="89" t="s">
        <v>206</v>
      </c>
      <c r="AD24" s="102" t="s">
        <v>206</v>
      </c>
      <c r="AE24" s="89" t="s">
        <v>206</v>
      </c>
      <c r="AF24" s="3"/>
    </row>
    <row r="25" spans="1:32" ht="183.6" hidden="1" customHeight="1" x14ac:dyDescent="0.25">
      <c r="A25" s="76" t="s">
        <v>203</v>
      </c>
      <c r="B25" s="89" t="s">
        <v>200</v>
      </c>
      <c r="C25" s="89" t="s">
        <v>338</v>
      </c>
      <c r="D25" s="89" t="s">
        <v>276</v>
      </c>
      <c r="E25" s="89" t="s">
        <v>327</v>
      </c>
      <c r="F25" s="89" t="s">
        <v>323</v>
      </c>
      <c r="G25" s="89" t="s">
        <v>167</v>
      </c>
      <c r="H25" s="89" t="s">
        <v>82</v>
      </c>
      <c r="I25" s="79" t="s">
        <v>155</v>
      </c>
      <c r="J25" s="89" t="s">
        <v>83</v>
      </c>
      <c r="K25" s="102" t="s">
        <v>405</v>
      </c>
      <c r="L25" s="89" t="s">
        <v>172</v>
      </c>
      <c r="M25" s="102" t="s">
        <v>319</v>
      </c>
      <c r="N25" s="89" t="s">
        <v>159</v>
      </c>
      <c r="O25" s="89" t="s">
        <v>78</v>
      </c>
      <c r="P25" s="89" t="s">
        <v>80</v>
      </c>
      <c r="Q25" s="89" t="s">
        <v>80</v>
      </c>
      <c r="R25" s="89" t="s">
        <v>80</v>
      </c>
      <c r="S25" s="89" t="s">
        <v>79</v>
      </c>
      <c r="T25" s="89" t="s">
        <v>79</v>
      </c>
      <c r="U25" s="89">
        <v>3</v>
      </c>
      <c r="V25" s="89" t="s">
        <v>211</v>
      </c>
      <c r="W25" s="89" t="s">
        <v>170</v>
      </c>
      <c r="X25" s="78" t="s">
        <v>205</v>
      </c>
      <c r="Y25" s="89" t="s">
        <v>206</v>
      </c>
      <c r="Z25" s="80" t="s">
        <v>206</v>
      </c>
      <c r="AA25" s="89" t="s">
        <v>206</v>
      </c>
      <c r="AB25" s="89" t="s">
        <v>206</v>
      </c>
      <c r="AC25" s="89" t="s">
        <v>206</v>
      </c>
      <c r="AD25" s="102" t="s">
        <v>206</v>
      </c>
      <c r="AE25" s="89" t="s">
        <v>206</v>
      </c>
      <c r="AF25" s="3"/>
    </row>
  </sheetData>
  <autoFilter ref="A1:AF25">
    <filterColumn colId="12">
      <filters>
        <filter val="IT IFR-C20"/>
        <filter val="IT IFR-C4"/>
        <filter val="IT IFR-C5"/>
        <filter val="IT IFR-C6"/>
        <filter val="IT IFR-C7"/>
        <filter val="IT IFR-C8"/>
        <filter val="IT IFR-C9"/>
      </filters>
    </filterColumn>
  </autoFilter>
  <mergeCells count="35">
    <mergeCell ref="G19:G21"/>
    <mergeCell ref="A19:A21"/>
    <mergeCell ref="B19:B21"/>
    <mergeCell ref="C19:C21"/>
    <mergeCell ref="D19:D21"/>
    <mergeCell ref="E19:E21"/>
    <mergeCell ref="F19:F21"/>
    <mergeCell ref="G9:G11"/>
    <mergeCell ref="A14:A15"/>
    <mergeCell ref="B14:B15"/>
    <mergeCell ref="C14:C15"/>
    <mergeCell ref="D14:D15"/>
    <mergeCell ref="E14:E15"/>
    <mergeCell ref="F14:F15"/>
    <mergeCell ref="G14:G15"/>
    <mergeCell ref="A9:A11"/>
    <mergeCell ref="B9:B11"/>
    <mergeCell ref="C9:C11"/>
    <mergeCell ref="D9:D11"/>
    <mergeCell ref="E9:E11"/>
    <mergeCell ref="F9:F11"/>
    <mergeCell ref="G3:G5"/>
    <mergeCell ref="A6:A7"/>
    <mergeCell ref="B6:B7"/>
    <mergeCell ref="C6:C7"/>
    <mergeCell ref="D6:D7"/>
    <mergeCell ref="E6:E7"/>
    <mergeCell ref="F6:F7"/>
    <mergeCell ref="G6:G7"/>
    <mergeCell ref="A3:A5"/>
    <mergeCell ref="B3:B5"/>
    <mergeCell ref="C3:C5"/>
    <mergeCell ref="D3:D5"/>
    <mergeCell ref="E3:E5"/>
    <mergeCell ref="F3:F5"/>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'C:\Users\hnguyen\Documents\03 Refs\Years\2020\RCSA\Admin and RCSA''a\[1. Final RCSA_Information Technology_v15.xlsx]Lists for Data Validation'!#REF!</xm:f>
          </x14:formula1>
          <xm:sqref>R26:R82</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C7"/>
  <sheetViews>
    <sheetView workbookViewId="0"/>
  </sheetViews>
  <sheetFormatPr defaultRowHeight="15" x14ac:dyDescent="0.25"/>
  <sheetData>
    <row r="4" spans="3:3" x14ac:dyDescent="0.25">
      <c r="C4" s="1" t="s">
        <v>213</v>
      </c>
    </row>
    <row r="6" spans="3:3" x14ac:dyDescent="0.25">
      <c r="C6" t="s">
        <v>219</v>
      </c>
    </row>
    <row r="7" spans="3:3" x14ac:dyDescent="0.25">
      <c r="C7" t="s">
        <v>220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5"/>
  <sheetViews>
    <sheetView topLeftCell="A76" workbookViewId="0">
      <selection activeCell="A109" sqref="A109"/>
    </sheetView>
  </sheetViews>
  <sheetFormatPr defaultColWidth="9.140625" defaultRowHeight="12.75" x14ac:dyDescent="0.25"/>
  <cols>
    <col min="1" max="1" width="84.85546875" style="10" customWidth="1"/>
    <col min="2" max="2" width="11.5703125" style="10" customWidth="1"/>
    <col min="3" max="3" width="17.85546875" style="10" customWidth="1"/>
    <col min="4" max="4" width="12.42578125" style="10" customWidth="1"/>
    <col min="5" max="5" width="14.140625" style="10" customWidth="1"/>
    <col min="6" max="6" width="12.140625" style="10" customWidth="1"/>
    <col min="7" max="7" width="11.5703125" style="10" customWidth="1"/>
    <col min="8" max="8" width="12" style="10" customWidth="1"/>
    <col min="9" max="9" width="9.140625" style="10"/>
    <col min="10" max="10" width="13.42578125" style="10" customWidth="1"/>
    <col min="11" max="11" width="10.85546875" style="10" customWidth="1"/>
    <col min="12" max="12" width="11.42578125" style="10" customWidth="1"/>
    <col min="13" max="13" width="10.85546875" style="10" customWidth="1"/>
    <col min="14" max="14" width="16.42578125" style="10" bestFit="1" customWidth="1"/>
    <col min="15" max="16384" width="9.140625" style="10"/>
  </cols>
  <sheetData>
    <row r="1" spans="1:14" ht="55.7" customHeight="1" thickBot="1" x14ac:dyDescent="0.3">
      <c r="A1" s="62" t="s">
        <v>60</v>
      </c>
      <c r="B1" s="8" t="s">
        <v>17</v>
      </c>
      <c r="C1" s="9" t="s">
        <v>18</v>
      </c>
      <c r="D1" s="8" t="s">
        <v>2</v>
      </c>
      <c r="E1" s="74" t="s">
        <v>10</v>
      </c>
      <c r="F1" s="9" t="s">
        <v>9</v>
      </c>
      <c r="G1" s="8" t="s">
        <v>19</v>
      </c>
      <c r="H1" s="8" t="s">
        <v>20</v>
      </c>
      <c r="I1" s="9" t="s">
        <v>21</v>
      </c>
      <c r="J1" s="8" t="s">
        <v>13</v>
      </c>
      <c r="K1" s="8" t="s">
        <v>58</v>
      </c>
      <c r="L1" s="8" t="s">
        <v>59</v>
      </c>
      <c r="M1" s="43" t="s">
        <v>587</v>
      </c>
      <c r="N1" s="42" t="s">
        <v>182</v>
      </c>
    </row>
    <row r="2" spans="1:14" ht="14.25" customHeight="1" x14ac:dyDescent="0.25">
      <c r="A2" s="63" t="s">
        <v>22</v>
      </c>
      <c r="B2" s="59" t="s">
        <v>407</v>
      </c>
      <c r="C2" s="48" t="s">
        <v>588</v>
      </c>
      <c r="D2" s="72" t="s">
        <v>407</v>
      </c>
      <c r="E2" s="47" t="s">
        <v>159</v>
      </c>
      <c r="F2" s="45" t="s">
        <v>78</v>
      </c>
      <c r="G2" s="12" t="s">
        <v>80</v>
      </c>
      <c r="H2" s="12" t="s">
        <v>80</v>
      </c>
      <c r="I2" s="11" t="s">
        <v>80</v>
      </c>
      <c r="J2" s="12" t="s">
        <v>79</v>
      </c>
      <c r="K2" s="13" t="s">
        <v>407</v>
      </c>
      <c r="L2" s="12" t="s">
        <v>92</v>
      </c>
      <c r="M2" s="44" t="s">
        <v>433</v>
      </c>
      <c r="N2" s="12" t="s">
        <v>79</v>
      </c>
    </row>
    <row r="3" spans="1:14" ht="14.25" customHeight="1" thickBot="1" x14ac:dyDescent="0.3">
      <c r="A3" s="64" t="s">
        <v>23</v>
      </c>
      <c r="B3" s="60" t="s">
        <v>408</v>
      </c>
      <c r="C3" s="49" t="s">
        <v>743</v>
      </c>
      <c r="D3" s="73" t="s">
        <v>408</v>
      </c>
      <c r="E3" s="12" t="s">
        <v>76</v>
      </c>
      <c r="F3" s="71" t="s">
        <v>77</v>
      </c>
      <c r="G3" s="12" t="s">
        <v>86</v>
      </c>
      <c r="H3" s="12" t="s">
        <v>86</v>
      </c>
      <c r="I3" s="11" t="s">
        <v>86</v>
      </c>
      <c r="J3" s="12" t="s">
        <v>89</v>
      </c>
      <c r="K3" s="13" t="s">
        <v>408</v>
      </c>
      <c r="L3" s="14" t="s">
        <v>93</v>
      </c>
      <c r="M3" s="15" t="s">
        <v>693</v>
      </c>
      <c r="N3" s="12" t="s">
        <v>89</v>
      </c>
    </row>
    <row r="4" spans="1:14" ht="16.5" customHeight="1" thickBot="1" x14ac:dyDescent="0.3">
      <c r="A4" s="64" t="s">
        <v>24</v>
      </c>
      <c r="B4" s="60" t="s">
        <v>211</v>
      </c>
      <c r="C4" s="46"/>
      <c r="D4" s="73" t="s">
        <v>211</v>
      </c>
      <c r="E4" s="14"/>
      <c r="G4" s="14" t="s">
        <v>87</v>
      </c>
      <c r="H4" s="14" t="s">
        <v>87</v>
      </c>
      <c r="I4" s="15" t="s">
        <v>87</v>
      </c>
      <c r="J4" s="12" t="s">
        <v>88</v>
      </c>
      <c r="K4" s="13" t="s">
        <v>211</v>
      </c>
      <c r="L4" s="10" t="s">
        <v>170</v>
      </c>
      <c r="N4" s="12" t="s">
        <v>88</v>
      </c>
    </row>
    <row r="5" spans="1:14" ht="14.25" customHeight="1" thickBot="1" x14ac:dyDescent="0.3">
      <c r="A5" s="64" t="s">
        <v>25</v>
      </c>
      <c r="B5" s="61" t="s">
        <v>85</v>
      </c>
      <c r="D5" s="14" t="s">
        <v>85</v>
      </c>
      <c r="J5" s="12" t="s">
        <v>90</v>
      </c>
      <c r="K5" s="14" t="s">
        <v>85</v>
      </c>
      <c r="N5" s="12" t="s">
        <v>90</v>
      </c>
    </row>
    <row r="6" spans="1:14" ht="14.25" customHeight="1" x14ac:dyDescent="0.25">
      <c r="A6" s="64" t="s">
        <v>26</v>
      </c>
      <c r="J6" s="12" t="s">
        <v>91</v>
      </c>
      <c r="N6" s="12" t="s">
        <v>91</v>
      </c>
    </row>
    <row r="7" spans="1:14" ht="15.75" thickBot="1" x14ac:dyDescent="0.3">
      <c r="A7" s="63" t="s">
        <v>27</v>
      </c>
      <c r="J7" s="14" t="s">
        <v>434</v>
      </c>
      <c r="N7" s="14" t="s">
        <v>434</v>
      </c>
    </row>
    <row r="8" spans="1:14" ht="15" x14ac:dyDescent="0.25">
      <c r="A8" s="64" t="s">
        <v>28</v>
      </c>
    </row>
    <row r="9" spans="1:14" ht="15" x14ac:dyDescent="0.25">
      <c r="A9" s="64" t="s">
        <v>29</v>
      </c>
    </row>
    <row r="10" spans="1:14" ht="15" x14ac:dyDescent="0.25">
      <c r="A10" s="63" t="s">
        <v>30</v>
      </c>
    </row>
    <row r="11" spans="1:14" ht="15" x14ac:dyDescent="0.25">
      <c r="A11" s="63" t="s">
        <v>31</v>
      </c>
    </row>
    <row r="12" spans="1:14" ht="15" x14ac:dyDescent="0.25">
      <c r="A12" s="63" t="s">
        <v>32</v>
      </c>
    </row>
    <row r="13" spans="1:14" ht="15" x14ac:dyDescent="0.25">
      <c r="A13" s="63" t="s">
        <v>33</v>
      </c>
    </row>
    <row r="14" spans="1:14" ht="15" x14ac:dyDescent="0.25">
      <c r="A14" s="63" t="s">
        <v>34</v>
      </c>
    </row>
    <row r="15" spans="1:14" ht="15" x14ac:dyDescent="0.25">
      <c r="A15" s="63" t="s">
        <v>35</v>
      </c>
    </row>
    <row r="16" spans="1:14" ht="15" x14ac:dyDescent="0.25">
      <c r="A16" s="63" t="s">
        <v>36</v>
      </c>
    </row>
    <row r="17" spans="1:1" ht="15" x14ac:dyDescent="0.25">
      <c r="A17" s="63" t="s">
        <v>590</v>
      </c>
    </row>
    <row r="18" spans="1:1" ht="15" x14ac:dyDescent="0.25">
      <c r="A18" s="63" t="s">
        <v>591</v>
      </c>
    </row>
    <row r="19" spans="1:1" ht="15" x14ac:dyDescent="0.25">
      <c r="A19" s="63" t="s">
        <v>592</v>
      </c>
    </row>
    <row r="20" spans="1:1" ht="15" x14ac:dyDescent="0.25">
      <c r="A20" s="63" t="s">
        <v>593</v>
      </c>
    </row>
    <row r="21" spans="1:1" ht="15" x14ac:dyDescent="0.25">
      <c r="A21" s="63" t="s">
        <v>594</v>
      </c>
    </row>
    <row r="22" spans="1:1" ht="15" x14ac:dyDescent="0.25">
      <c r="A22" s="63" t="s">
        <v>595</v>
      </c>
    </row>
    <row r="23" spans="1:1" ht="15" x14ac:dyDescent="0.25">
      <c r="A23" s="63" t="s">
        <v>37</v>
      </c>
    </row>
    <row r="24" spans="1:1" ht="15" x14ac:dyDescent="0.25">
      <c r="A24" s="63" t="s">
        <v>38</v>
      </c>
    </row>
    <row r="25" spans="1:1" ht="15" x14ac:dyDescent="0.25">
      <c r="A25" s="63" t="s">
        <v>39</v>
      </c>
    </row>
    <row r="26" spans="1:1" ht="15" x14ac:dyDescent="0.25">
      <c r="A26" s="63" t="s">
        <v>40</v>
      </c>
    </row>
    <row r="27" spans="1:1" ht="15" x14ac:dyDescent="0.25">
      <c r="A27" s="63" t="s">
        <v>41</v>
      </c>
    </row>
    <row r="28" spans="1:1" ht="15" x14ac:dyDescent="0.25">
      <c r="A28" s="63" t="s">
        <v>42</v>
      </c>
    </row>
    <row r="29" spans="1:1" ht="15" x14ac:dyDescent="0.25">
      <c r="A29" s="63" t="s">
        <v>43</v>
      </c>
    </row>
    <row r="30" spans="1:1" ht="15" x14ac:dyDescent="0.25">
      <c r="A30" s="63" t="s">
        <v>44</v>
      </c>
    </row>
    <row r="31" spans="1:1" ht="15" x14ac:dyDescent="0.25">
      <c r="A31" s="63" t="s">
        <v>45</v>
      </c>
    </row>
    <row r="32" spans="1:1" ht="15" x14ac:dyDescent="0.25">
      <c r="A32" s="63" t="s">
        <v>46</v>
      </c>
    </row>
    <row r="33" spans="1:1" ht="15" x14ac:dyDescent="0.25">
      <c r="A33" s="63" t="s">
        <v>47</v>
      </c>
    </row>
    <row r="34" spans="1:1" ht="15" x14ac:dyDescent="0.25">
      <c r="A34" s="63" t="s">
        <v>48</v>
      </c>
    </row>
    <row r="35" spans="1:1" ht="15" x14ac:dyDescent="0.25">
      <c r="A35" s="63" t="s">
        <v>49</v>
      </c>
    </row>
    <row r="36" spans="1:1" ht="15" x14ac:dyDescent="0.25">
      <c r="A36" s="63" t="s">
        <v>596</v>
      </c>
    </row>
    <row r="37" spans="1:1" ht="15" x14ac:dyDescent="0.25">
      <c r="A37" s="63" t="s">
        <v>50</v>
      </c>
    </row>
    <row r="38" spans="1:1" ht="15" x14ac:dyDescent="0.25">
      <c r="A38" s="63" t="s">
        <v>51</v>
      </c>
    </row>
    <row r="39" spans="1:1" ht="15" x14ac:dyDescent="0.25">
      <c r="A39" s="63" t="s">
        <v>597</v>
      </c>
    </row>
    <row r="40" spans="1:1" ht="15" x14ac:dyDescent="0.25">
      <c r="A40" s="63" t="s">
        <v>598</v>
      </c>
    </row>
    <row r="41" spans="1:1" ht="15" x14ac:dyDescent="0.25">
      <c r="A41" s="63" t="s">
        <v>52</v>
      </c>
    </row>
    <row r="42" spans="1:1" ht="15" x14ac:dyDescent="0.25">
      <c r="A42" s="63" t="s">
        <v>53</v>
      </c>
    </row>
    <row r="43" spans="1:1" ht="15" x14ac:dyDescent="0.25">
      <c r="A43" s="63" t="s">
        <v>163</v>
      </c>
    </row>
    <row r="44" spans="1:1" ht="15" x14ac:dyDescent="0.25">
      <c r="A44" s="63" t="s">
        <v>54</v>
      </c>
    </row>
    <row r="45" spans="1:1" ht="15" x14ac:dyDescent="0.25">
      <c r="A45" s="63" t="s">
        <v>599</v>
      </c>
    </row>
    <row r="46" spans="1:1" ht="15" x14ac:dyDescent="0.25">
      <c r="A46" s="63" t="s">
        <v>600</v>
      </c>
    </row>
    <row r="47" spans="1:1" ht="15" x14ac:dyDescent="0.25">
      <c r="A47" s="63" t="s">
        <v>601</v>
      </c>
    </row>
    <row r="48" spans="1:1" ht="15" x14ac:dyDescent="0.25">
      <c r="A48" s="63" t="s">
        <v>602</v>
      </c>
    </row>
    <row r="49" spans="1:1" ht="15" x14ac:dyDescent="0.25">
      <c r="A49" s="63" t="s">
        <v>603</v>
      </c>
    </row>
    <row r="50" spans="1:1" ht="15" x14ac:dyDescent="0.25">
      <c r="A50" s="63" t="s">
        <v>604</v>
      </c>
    </row>
    <row r="51" spans="1:1" ht="15" x14ac:dyDescent="0.25">
      <c r="A51" s="63" t="s">
        <v>605</v>
      </c>
    </row>
    <row r="52" spans="1:1" ht="15" x14ac:dyDescent="0.25">
      <c r="A52" s="63" t="s">
        <v>606</v>
      </c>
    </row>
    <row r="53" spans="1:1" ht="15" x14ac:dyDescent="0.25">
      <c r="A53" s="63" t="s">
        <v>607</v>
      </c>
    </row>
    <row r="54" spans="1:1" ht="15" x14ac:dyDescent="0.25">
      <c r="A54" s="63" t="s">
        <v>608</v>
      </c>
    </row>
    <row r="55" spans="1:1" ht="15" x14ac:dyDescent="0.25">
      <c r="A55" s="63" t="s">
        <v>609</v>
      </c>
    </row>
    <row r="56" spans="1:1" ht="15" x14ac:dyDescent="0.25">
      <c r="A56" s="63" t="s">
        <v>610</v>
      </c>
    </row>
    <row r="57" spans="1:1" ht="15" x14ac:dyDescent="0.25">
      <c r="A57" s="63" t="s">
        <v>164</v>
      </c>
    </row>
    <row r="58" spans="1:1" ht="15" x14ac:dyDescent="0.25">
      <c r="A58" s="63" t="s">
        <v>193</v>
      </c>
    </row>
    <row r="59" spans="1:1" ht="15" x14ac:dyDescent="0.25">
      <c r="A59" s="63" t="s">
        <v>165</v>
      </c>
    </row>
    <row r="60" spans="1:1" ht="15" x14ac:dyDescent="0.25">
      <c r="A60" s="63" t="s">
        <v>166</v>
      </c>
    </row>
    <row r="61" spans="1:1" ht="15" x14ac:dyDescent="0.25">
      <c r="A61" s="63" t="s">
        <v>611</v>
      </c>
    </row>
    <row r="62" spans="1:1" ht="15" x14ac:dyDescent="0.25">
      <c r="A62" s="63" t="s">
        <v>612</v>
      </c>
    </row>
    <row r="63" spans="1:1" ht="15" x14ac:dyDescent="0.25">
      <c r="A63" s="63" t="s">
        <v>613</v>
      </c>
    </row>
    <row r="64" spans="1:1" ht="15" x14ac:dyDescent="0.25">
      <c r="A64" s="63" t="s">
        <v>614</v>
      </c>
    </row>
    <row r="65" spans="1:1" ht="15" x14ac:dyDescent="0.25">
      <c r="A65" s="63" t="s">
        <v>615</v>
      </c>
    </row>
    <row r="66" spans="1:1" ht="15" x14ac:dyDescent="0.25">
      <c r="A66" s="63" t="s">
        <v>616</v>
      </c>
    </row>
    <row r="67" spans="1:1" ht="15" x14ac:dyDescent="0.25">
      <c r="A67" s="63" t="s">
        <v>617</v>
      </c>
    </row>
    <row r="68" spans="1:1" ht="15" x14ac:dyDescent="0.25">
      <c r="A68" s="63" t="s">
        <v>618</v>
      </c>
    </row>
    <row r="69" spans="1:1" ht="15" x14ac:dyDescent="0.25">
      <c r="A69" s="63" t="s">
        <v>619</v>
      </c>
    </row>
    <row r="70" spans="1:1" ht="15" x14ac:dyDescent="0.25">
      <c r="A70" s="63" t="s">
        <v>620</v>
      </c>
    </row>
    <row r="71" spans="1:1" ht="15" x14ac:dyDescent="0.25">
      <c r="A71" s="63" t="s">
        <v>621</v>
      </c>
    </row>
    <row r="72" spans="1:1" ht="15" x14ac:dyDescent="0.25">
      <c r="A72" s="63" t="s">
        <v>622</v>
      </c>
    </row>
    <row r="73" spans="1:1" ht="15" x14ac:dyDescent="0.25">
      <c r="A73" s="63" t="s">
        <v>623</v>
      </c>
    </row>
    <row r="74" spans="1:1" ht="15" x14ac:dyDescent="0.25">
      <c r="A74" s="63" t="s">
        <v>624</v>
      </c>
    </row>
    <row r="75" spans="1:1" ht="15" x14ac:dyDescent="0.25">
      <c r="A75" s="63" t="s">
        <v>625</v>
      </c>
    </row>
    <row r="76" spans="1:1" ht="15" x14ac:dyDescent="0.25">
      <c r="A76" s="63" t="s">
        <v>626</v>
      </c>
    </row>
    <row r="77" spans="1:1" ht="15" x14ac:dyDescent="0.25">
      <c r="A77" s="63" t="s">
        <v>627</v>
      </c>
    </row>
    <row r="78" spans="1:1" ht="15" x14ac:dyDescent="0.25">
      <c r="A78" s="63" t="s">
        <v>628</v>
      </c>
    </row>
    <row r="79" spans="1:1" ht="15" x14ac:dyDescent="0.25">
      <c r="A79" s="63" t="s">
        <v>629</v>
      </c>
    </row>
    <row r="80" spans="1:1" ht="15" x14ac:dyDescent="0.25">
      <c r="A80" s="63" t="s">
        <v>630</v>
      </c>
    </row>
    <row r="81" spans="1:1" ht="15" x14ac:dyDescent="0.25">
      <c r="A81" s="63" t="s">
        <v>631</v>
      </c>
    </row>
    <row r="82" spans="1:1" ht="15" x14ac:dyDescent="0.25">
      <c r="A82" s="63" t="s">
        <v>632</v>
      </c>
    </row>
    <row r="83" spans="1:1" ht="15" x14ac:dyDescent="0.25">
      <c r="A83" s="63" t="s">
        <v>633</v>
      </c>
    </row>
    <row r="84" spans="1:1" ht="15" x14ac:dyDescent="0.25">
      <c r="A84" s="63" t="s">
        <v>634</v>
      </c>
    </row>
    <row r="85" spans="1:1" ht="15" x14ac:dyDescent="0.25">
      <c r="A85" s="63" t="s">
        <v>635</v>
      </c>
    </row>
    <row r="86" spans="1:1" ht="15" x14ac:dyDescent="0.25">
      <c r="A86" s="63" t="s">
        <v>636</v>
      </c>
    </row>
    <row r="87" spans="1:1" ht="15" x14ac:dyDescent="0.25">
      <c r="A87" s="63" t="s">
        <v>637</v>
      </c>
    </row>
    <row r="88" spans="1:1" ht="15" x14ac:dyDescent="0.25">
      <c r="A88" s="63" t="s">
        <v>638</v>
      </c>
    </row>
    <row r="89" spans="1:1" ht="15" x14ac:dyDescent="0.25">
      <c r="A89" s="63" t="s">
        <v>639</v>
      </c>
    </row>
    <row r="90" spans="1:1" ht="15" x14ac:dyDescent="0.25">
      <c r="A90" s="63" t="s">
        <v>640</v>
      </c>
    </row>
    <row r="91" spans="1:1" ht="15" x14ac:dyDescent="0.25">
      <c r="A91" s="63" t="s">
        <v>641</v>
      </c>
    </row>
    <row r="92" spans="1:1" ht="15" x14ac:dyDescent="0.25">
      <c r="A92" s="65" t="s">
        <v>642</v>
      </c>
    </row>
    <row r="93" spans="1:1" ht="15" x14ac:dyDescent="0.25">
      <c r="A93" s="63" t="s">
        <v>643</v>
      </c>
    </row>
    <row r="94" spans="1:1" ht="15" x14ac:dyDescent="0.25">
      <c r="A94" s="63" t="s">
        <v>644</v>
      </c>
    </row>
    <row r="95" spans="1:1" ht="15" x14ac:dyDescent="0.25">
      <c r="A95" s="63" t="s">
        <v>645</v>
      </c>
    </row>
    <row r="96" spans="1:1" ht="15" x14ac:dyDescent="0.25">
      <c r="A96" s="63" t="s">
        <v>646</v>
      </c>
    </row>
    <row r="97" spans="1:1" ht="15" x14ac:dyDescent="0.25">
      <c r="A97" s="63" t="s">
        <v>647</v>
      </c>
    </row>
    <row r="98" spans="1:1" ht="15" x14ac:dyDescent="0.25">
      <c r="A98" s="63" t="s">
        <v>648</v>
      </c>
    </row>
    <row r="99" spans="1:1" ht="15" x14ac:dyDescent="0.25">
      <c r="A99" s="63" t="s">
        <v>649</v>
      </c>
    </row>
    <row r="100" spans="1:1" ht="15" x14ac:dyDescent="0.25">
      <c r="A100" s="63" t="s">
        <v>650</v>
      </c>
    </row>
    <row r="101" spans="1:1" ht="15" x14ac:dyDescent="0.25">
      <c r="A101" s="63" t="s">
        <v>651</v>
      </c>
    </row>
    <row r="102" spans="1:1" ht="15" x14ac:dyDescent="0.25">
      <c r="A102" s="63" t="s">
        <v>652</v>
      </c>
    </row>
    <row r="103" spans="1:1" ht="15" x14ac:dyDescent="0.25">
      <c r="A103" s="63" t="s">
        <v>653</v>
      </c>
    </row>
    <row r="104" spans="1:1" ht="15" x14ac:dyDescent="0.25">
      <c r="A104" s="63" t="s">
        <v>654</v>
      </c>
    </row>
    <row r="105" spans="1:1" ht="15" x14ac:dyDescent="0.25">
      <c r="A105" s="63" t="s">
        <v>655</v>
      </c>
    </row>
    <row r="106" spans="1:1" ht="15" x14ac:dyDescent="0.25">
      <c r="A106" s="63" t="s">
        <v>656</v>
      </c>
    </row>
    <row r="107" spans="1:1" ht="15" x14ac:dyDescent="0.25">
      <c r="A107" s="63" t="s">
        <v>657</v>
      </c>
    </row>
    <row r="108" spans="1:1" ht="15" x14ac:dyDescent="0.25">
      <c r="A108" s="63" t="s">
        <v>658</v>
      </c>
    </row>
    <row r="109" spans="1:1" ht="15" x14ac:dyDescent="0.25">
      <c r="A109" s="63" t="s">
        <v>659</v>
      </c>
    </row>
    <row r="110" spans="1:1" ht="15" x14ac:dyDescent="0.25">
      <c r="A110" s="63" t="s">
        <v>660</v>
      </c>
    </row>
    <row r="111" spans="1:1" ht="15" x14ac:dyDescent="0.25">
      <c r="A111" s="63" t="s">
        <v>661</v>
      </c>
    </row>
    <row r="112" spans="1:1" ht="15" x14ac:dyDescent="0.25">
      <c r="A112" s="63" t="s">
        <v>662</v>
      </c>
    </row>
    <row r="113" spans="1:1" ht="15" x14ac:dyDescent="0.25">
      <c r="A113" s="63" t="s">
        <v>663</v>
      </c>
    </row>
    <row r="114" spans="1:1" ht="15" x14ac:dyDescent="0.25">
      <c r="A114" s="63" t="s">
        <v>664</v>
      </c>
    </row>
    <row r="115" spans="1:1" ht="15" x14ac:dyDescent="0.25">
      <c r="A115" s="63" t="s">
        <v>665</v>
      </c>
    </row>
  </sheetData>
  <pageMargins left="0.7" right="0.7" top="0.25" bottom="0.25" header="0.3" footer="0.3"/>
  <pageSetup scale="51"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F10"/>
  <sheetViews>
    <sheetView workbookViewId="0"/>
  </sheetViews>
  <sheetFormatPr defaultRowHeight="15" x14ac:dyDescent="0.25"/>
  <cols>
    <col min="4" max="4" width="17.140625" customWidth="1"/>
    <col min="5" max="5" width="14.140625" customWidth="1"/>
    <col min="6" max="6" width="12.42578125" customWidth="1"/>
  </cols>
  <sheetData>
    <row r="4" spans="4:6" ht="15.75" thickBot="1" x14ac:dyDescent="0.3"/>
    <row r="5" spans="4:6" ht="45.75" thickBot="1" x14ac:dyDescent="0.3">
      <c r="D5" s="81" t="s">
        <v>214</v>
      </c>
      <c r="E5" s="82" t="s">
        <v>215</v>
      </c>
      <c r="F5" s="82" t="s">
        <v>216</v>
      </c>
    </row>
    <row r="6" spans="4:6" ht="15.75" thickBot="1" x14ac:dyDescent="0.3">
      <c r="D6" s="83" t="s">
        <v>217</v>
      </c>
      <c r="E6" s="84">
        <v>1</v>
      </c>
      <c r="F6" s="84">
        <v>1</v>
      </c>
    </row>
    <row r="7" spans="4:6" ht="15.75" thickBot="1" x14ac:dyDescent="0.3">
      <c r="D7" s="83" t="s">
        <v>90</v>
      </c>
      <c r="E7" s="84">
        <v>4</v>
      </c>
      <c r="F7" s="84">
        <v>2</v>
      </c>
    </row>
    <row r="8" spans="4:6" ht="15.75" thickBot="1" x14ac:dyDescent="0.3">
      <c r="D8" s="83" t="s">
        <v>88</v>
      </c>
      <c r="E8" s="84">
        <v>12</v>
      </c>
      <c r="F8" s="84">
        <v>3</v>
      </c>
    </row>
    <row r="9" spans="4:6" ht="15.75" thickBot="1" x14ac:dyDescent="0.3">
      <c r="D9" s="83" t="s">
        <v>89</v>
      </c>
      <c r="E9" s="84">
        <v>52</v>
      </c>
      <c r="F9" s="84">
        <v>5</v>
      </c>
    </row>
    <row r="10" spans="4:6" ht="15.75" thickBot="1" x14ac:dyDescent="0.3">
      <c r="D10" s="83" t="s">
        <v>79</v>
      </c>
      <c r="E10" s="84">
        <v>250</v>
      </c>
      <c r="F10" s="84">
        <v>20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4:K13"/>
  <sheetViews>
    <sheetView workbookViewId="0">
      <selection activeCell="N20" sqref="N20"/>
    </sheetView>
  </sheetViews>
  <sheetFormatPr defaultRowHeight="15" x14ac:dyDescent="0.25"/>
  <sheetData>
    <row r="4" spans="5:11" x14ac:dyDescent="0.25">
      <c r="H4" s="1" t="s">
        <v>210</v>
      </c>
      <c r="I4" s="1"/>
    </row>
    <row r="5" spans="5:11" ht="15.75" thickBot="1" x14ac:dyDescent="0.3"/>
    <row r="6" spans="5:11" x14ac:dyDescent="0.25">
      <c r="E6" s="234"/>
      <c r="F6" s="235"/>
      <c r="G6" s="235"/>
      <c r="H6" s="235"/>
      <c r="I6" s="235"/>
      <c r="J6" s="235"/>
      <c r="K6" s="236"/>
    </row>
    <row r="7" spans="5:11" ht="11.25" customHeight="1" x14ac:dyDescent="0.35">
      <c r="E7" s="237"/>
      <c r="F7" s="238"/>
      <c r="G7" s="238"/>
      <c r="H7" s="238"/>
      <c r="I7" s="238"/>
      <c r="J7" s="238"/>
      <c r="K7" s="239"/>
    </row>
    <row r="8" spans="5:11" ht="45.75" customHeight="1" x14ac:dyDescent="0.25">
      <c r="E8" s="240"/>
      <c r="F8" s="241" t="s">
        <v>666</v>
      </c>
      <c r="G8" s="283" t="s">
        <v>667</v>
      </c>
      <c r="H8" s="284" t="s">
        <v>211</v>
      </c>
      <c r="I8" s="285" t="s">
        <v>158</v>
      </c>
      <c r="J8" s="286" t="s">
        <v>157</v>
      </c>
      <c r="K8" s="242"/>
    </row>
    <row r="9" spans="5:11" ht="45.75" customHeight="1" x14ac:dyDescent="0.25">
      <c r="E9" s="243" t="s">
        <v>174</v>
      </c>
      <c r="F9" s="241" t="s">
        <v>668</v>
      </c>
      <c r="G9" s="283" t="s">
        <v>667</v>
      </c>
      <c r="H9" s="283" t="s">
        <v>85</v>
      </c>
      <c r="I9" s="284" t="s">
        <v>211</v>
      </c>
      <c r="J9" s="285" t="s">
        <v>158</v>
      </c>
      <c r="K9" s="242"/>
    </row>
    <row r="10" spans="5:11" ht="45.75" customHeight="1" x14ac:dyDescent="0.25">
      <c r="E10" s="240"/>
      <c r="F10" s="241" t="s">
        <v>669</v>
      </c>
      <c r="G10" s="283" t="s">
        <v>667</v>
      </c>
      <c r="H10" s="283" t="s">
        <v>85</v>
      </c>
      <c r="I10" s="283" t="s">
        <v>85</v>
      </c>
      <c r="J10" s="284" t="s">
        <v>670</v>
      </c>
      <c r="K10" s="242"/>
    </row>
    <row r="11" spans="5:11" x14ac:dyDescent="0.25">
      <c r="E11" s="240"/>
      <c r="F11" s="244"/>
      <c r="G11" s="245" t="s">
        <v>667</v>
      </c>
      <c r="H11" s="245" t="s">
        <v>211</v>
      </c>
      <c r="I11" s="245" t="s">
        <v>158</v>
      </c>
      <c r="J11" s="245" t="s">
        <v>407</v>
      </c>
      <c r="K11" s="242"/>
    </row>
    <row r="12" spans="5:11" ht="23.25" x14ac:dyDescent="0.35">
      <c r="E12" s="237"/>
      <c r="F12" s="246"/>
      <c r="G12" s="246"/>
      <c r="H12" s="246"/>
      <c r="I12" s="246"/>
      <c r="J12" s="246"/>
      <c r="K12" s="239"/>
    </row>
    <row r="13" spans="5:11" ht="15.75" thickBot="1" x14ac:dyDescent="0.3">
      <c r="E13" s="247"/>
      <c r="F13" s="248"/>
      <c r="G13" s="248"/>
      <c r="H13" s="620" t="s">
        <v>671</v>
      </c>
      <c r="I13" s="620"/>
      <c r="J13" s="248"/>
      <c r="K13" s="249"/>
    </row>
  </sheetData>
  <mergeCells count="1">
    <mergeCell ref="H13:I13"/>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8"/>
  <sheetViews>
    <sheetView workbookViewId="0"/>
  </sheetViews>
  <sheetFormatPr defaultRowHeight="15" x14ac:dyDescent="0.25"/>
  <cols>
    <col min="2" max="2" width="13.42578125" customWidth="1"/>
    <col min="3" max="6" width="11.42578125" customWidth="1"/>
  </cols>
  <sheetData>
    <row r="2" spans="2:6" x14ac:dyDescent="0.25">
      <c r="C2" s="519" t="s">
        <v>196</v>
      </c>
      <c r="D2" s="519"/>
    </row>
    <row r="4" spans="2:6" ht="37.5" customHeight="1" thickBot="1" x14ac:dyDescent="0.3">
      <c r="B4" s="621"/>
      <c r="C4" s="622"/>
      <c r="D4" s="625" t="s">
        <v>194</v>
      </c>
      <c r="E4" s="626"/>
      <c r="F4" s="627"/>
    </row>
    <row r="5" spans="2:6" ht="21.75" customHeight="1" thickTop="1" thickBot="1" x14ac:dyDescent="0.3">
      <c r="B5" s="623"/>
      <c r="C5" s="624"/>
      <c r="D5" s="66" t="s">
        <v>80</v>
      </c>
      <c r="E5" s="67" t="s">
        <v>86</v>
      </c>
      <c r="F5" s="68" t="s">
        <v>87</v>
      </c>
    </row>
    <row r="6" spans="2:6" ht="21.75" customHeight="1" thickTop="1" thickBot="1" x14ac:dyDescent="0.3">
      <c r="B6" s="628" t="s">
        <v>195</v>
      </c>
      <c r="C6" s="67" t="s">
        <v>80</v>
      </c>
      <c r="D6" s="51" t="s">
        <v>80</v>
      </c>
      <c r="E6" s="51" t="s">
        <v>86</v>
      </c>
      <c r="F6" s="54" t="s">
        <v>87</v>
      </c>
    </row>
    <row r="7" spans="2:6" ht="21.75" customHeight="1" thickBot="1" x14ac:dyDescent="0.3">
      <c r="B7" s="629"/>
      <c r="C7" s="69" t="s">
        <v>86</v>
      </c>
      <c r="D7" s="52" t="s">
        <v>86</v>
      </c>
      <c r="E7" s="52" t="s">
        <v>86</v>
      </c>
      <c r="F7" s="55" t="s">
        <v>87</v>
      </c>
    </row>
    <row r="8" spans="2:6" ht="21.75" customHeight="1" x14ac:dyDescent="0.25">
      <c r="B8" s="630"/>
      <c r="C8" s="70" t="s">
        <v>87</v>
      </c>
      <c r="D8" s="53" t="s">
        <v>87</v>
      </c>
      <c r="E8" s="53" t="s">
        <v>87</v>
      </c>
      <c r="F8" s="56" t="s">
        <v>87</v>
      </c>
    </row>
  </sheetData>
  <mergeCells count="4">
    <mergeCell ref="B4:C5"/>
    <mergeCell ref="D4:F4"/>
    <mergeCell ref="B6:B8"/>
    <mergeCell ref="C2:D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6</vt:i4>
      </vt:variant>
    </vt:vector>
  </HeadingPairs>
  <TitlesOfParts>
    <vt:vector size="22" baseType="lpstr">
      <vt:lpstr>OPS2022</vt:lpstr>
      <vt:lpstr>Aggregate</vt:lpstr>
      <vt:lpstr>Evidence request</vt:lpstr>
      <vt:lpstr>Agg2021</vt:lpstr>
      <vt:lpstr>Result2020-21</vt:lpstr>
      <vt:lpstr>OPS2021</vt:lpstr>
      <vt:lpstr>Policy</vt:lpstr>
      <vt:lpstr>Impact &amp; Likelihood Matrix</vt:lpstr>
      <vt:lpstr>Scope</vt:lpstr>
      <vt:lpstr>2020 Operations</vt:lpstr>
      <vt:lpstr>2020 Infrastructure</vt:lpstr>
      <vt:lpstr>Inherent Risk Rating</vt:lpstr>
      <vt:lpstr>Lists for Data Validation</vt:lpstr>
      <vt:lpstr>Testing Frequency</vt:lpstr>
      <vt:lpstr>Residual Risk Rating </vt:lpstr>
      <vt:lpstr>Control Rating</vt:lpstr>
      <vt:lpstr>Aggregate!Print_Area</vt:lpstr>
      <vt:lpstr>'Lists for Data Validation'!Print_Area</vt:lpstr>
      <vt:lpstr>'OPS2021'!Print_Area</vt:lpstr>
      <vt:lpstr>'OPS2022'!Print_Area</vt:lpstr>
      <vt:lpstr>'Result2020-21'!Print_Area</vt:lpstr>
      <vt:lpstr>'2020 Operations'!Print_Titles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Sellinger</dc:creator>
  <cp:lastModifiedBy>Hoang Vinh Nguyen</cp:lastModifiedBy>
  <cp:lastPrinted>2021-11-18T18:55:40Z</cp:lastPrinted>
  <dcterms:created xsi:type="dcterms:W3CDTF">2019-10-02T22:02:23Z</dcterms:created>
  <dcterms:modified xsi:type="dcterms:W3CDTF">2022-03-22T14:03:57Z</dcterms:modified>
</cp:coreProperties>
</file>