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nguyen\Documents\01\2022 aRCSA\Development and Acquisition\01 Matrix\"/>
    </mc:Choice>
  </mc:AlternateContent>
  <bookViews>
    <workbookView xWindow="0" yWindow="0" windowWidth="19200" windowHeight="6390" tabRatio="795" activeTab="1"/>
  </bookViews>
  <sheets>
    <sheet name="DevAcq2022" sheetId="13" r:id="rId1"/>
    <sheet name="Aggregate" sheetId="11" r:id="rId2"/>
    <sheet name="Policy" sheetId="14" r:id="rId3"/>
    <sheet name="DevAcq2021" sheetId="1" r:id="rId4"/>
    <sheet name="Aggr2021" sheetId="12" r:id="rId5"/>
    <sheet name="DevAcq2020" sheetId="10" state="hidden" r:id="rId6"/>
    <sheet name="Inherent Risk Rating" sheetId="3" state="hidden" r:id="rId7"/>
    <sheet name="Testing Frequency" sheetId="4" state="hidden" r:id="rId8"/>
    <sheet name="Residual Risk Rating" sheetId="5" state="hidden" r:id="rId9"/>
    <sheet name="Formula" sheetId="6" state="hidden" r:id="rId10"/>
    <sheet name="Impact &amp; Likelihood Matrix" sheetId="7" state="hidden" r:id="rId11"/>
    <sheet name="Lists for Data Validation" sheetId="9" state="hidden" r:id="rId12"/>
    <sheet name="Control Rating" sheetId="8" state="hidden" r:id="rId13"/>
  </sheets>
  <definedNames>
    <definedName name="_xlnm._FilterDatabase" localSheetId="3" hidden="1">DevAcq2021!$A$1:$AJ$9</definedName>
    <definedName name="_xlnm._FilterDatabase" localSheetId="0" hidden="1">DevAcq2022!$A$1:$AL$8</definedName>
    <definedName name="AS2DocOpenMode" hidden="1">"AS2DocumentEdit"</definedName>
    <definedName name="AS2HasNoAutoHeaderFooter" hidden="1">"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43923.6387152778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_xlnm.Print_Area" localSheetId="11">'Lists for Data Validation'!$A$1:$A$96</definedName>
    <definedName name="TextRefCopyRangeCount" hidden="1">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21" i="11" l="1"/>
  <c r="N20" i="11"/>
  <c r="N19" i="11"/>
  <c r="N18" i="11"/>
  <c r="N17" i="11"/>
  <c r="N16" i="11"/>
  <c r="M21" i="11" l="1"/>
  <c r="M20" i="11"/>
  <c r="M19" i="11"/>
  <c r="M18" i="11"/>
  <c r="M17" i="11"/>
  <c r="M16" i="11"/>
  <c r="A21" i="11"/>
  <c r="A20" i="11"/>
  <c r="A19" i="11"/>
  <c r="A18" i="11"/>
  <c r="A17" i="11"/>
  <c r="A16" i="11"/>
  <c r="T3" i="11" l="1"/>
  <c r="K21" i="11"/>
  <c r="J21" i="11"/>
  <c r="I21" i="11"/>
  <c r="H21" i="11"/>
  <c r="G21" i="11"/>
  <c r="F21" i="11"/>
  <c r="E21" i="11"/>
  <c r="D21" i="11"/>
  <c r="C21" i="11"/>
  <c r="B21" i="11"/>
  <c r="K20" i="11"/>
  <c r="J20" i="11"/>
  <c r="I20" i="11"/>
  <c r="H20" i="11"/>
  <c r="G20" i="11"/>
  <c r="F20" i="11"/>
  <c r="E20" i="11"/>
  <c r="D20" i="11"/>
  <c r="C20" i="11"/>
  <c r="B20" i="11"/>
  <c r="K19" i="11"/>
  <c r="J19" i="11"/>
  <c r="I19" i="11"/>
  <c r="H19" i="11"/>
  <c r="G19" i="11"/>
  <c r="F19" i="11"/>
  <c r="E19" i="11"/>
  <c r="D19" i="11"/>
  <c r="C19" i="11"/>
  <c r="B19" i="11"/>
  <c r="K18" i="11"/>
  <c r="J18" i="11"/>
  <c r="I18" i="11"/>
  <c r="H18" i="11"/>
  <c r="G18" i="11"/>
  <c r="F18" i="11"/>
  <c r="E18" i="11"/>
  <c r="D18" i="11"/>
  <c r="C18" i="11"/>
  <c r="B18" i="11"/>
  <c r="K17" i="11"/>
  <c r="J17" i="11"/>
  <c r="I17" i="11"/>
  <c r="H17" i="11"/>
  <c r="G17" i="11"/>
  <c r="F17" i="11"/>
  <c r="E17" i="11"/>
  <c r="D17" i="11"/>
  <c r="C17" i="11"/>
  <c r="B17" i="11"/>
  <c r="K16" i="11"/>
  <c r="J16" i="11"/>
  <c r="I16" i="11"/>
  <c r="H16" i="11"/>
  <c r="G16" i="11"/>
  <c r="F16" i="11"/>
  <c r="D16" i="11"/>
  <c r="B16" i="11"/>
  <c r="E16" i="11"/>
  <c r="C16" i="11"/>
  <c r="Y21" i="11"/>
  <c r="X21" i="11"/>
  <c r="W21" i="11"/>
  <c r="O21" i="11" s="1"/>
  <c r="V21" i="11"/>
  <c r="U21" i="11"/>
  <c r="Y20" i="11"/>
  <c r="X20" i="11"/>
  <c r="W20" i="11"/>
  <c r="O20" i="11" s="1"/>
  <c r="V20" i="11"/>
  <c r="U20" i="11"/>
  <c r="Y19" i="11"/>
  <c r="X19" i="11"/>
  <c r="W19" i="11"/>
  <c r="O19" i="11" s="1"/>
  <c r="V19" i="11"/>
  <c r="U19" i="11"/>
  <c r="Y18" i="11"/>
  <c r="X18" i="11"/>
  <c r="W18" i="11"/>
  <c r="O18" i="11" s="1"/>
  <c r="V18" i="11"/>
  <c r="U18" i="11"/>
  <c r="Y17" i="11"/>
  <c r="X17" i="11"/>
  <c r="W17" i="11"/>
  <c r="V17" i="11"/>
  <c r="U17" i="11"/>
  <c r="R22" i="11"/>
  <c r="T21" i="11"/>
  <c r="S21" i="11"/>
  <c r="R21" i="11"/>
  <c r="T20" i="11"/>
  <c r="S20" i="11"/>
  <c r="R20" i="11"/>
  <c r="T19" i="11"/>
  <c r="S19" i="11"/>
  <c r="R19" i="11"/>
  <c r="T18" i="11"/>
  <c r="S18" i="11"/>
  <c r="R18" i="11"/>
  <c r="T17" i="11"/>
  <c r="S17" i="11"/>
  <c r="R17" i="11"/>
  <c r="T16" i="11"/>
  <c r="T6" i="11" s="1"/>
  <c r="S16" i="11"/>
  <c r="R16" i="11"/>
  <c r="P20" i="11" l="1"/>
  <c r="F5" i="11"/>
  <c r="H4" i="11"/>
  <c r="P21" i="11"/>
  <c r="T7" i="11"/>
  <c r="T4" i="11"/>
  <c r="P18" i="11"/>
  <c r="T5" i="11"/>
  <c r="G4" i="11"/>
  <c r="P19" i="11"/>
  <c r="G5" i="11"/>
  <c r="F3" i="11"/>
  <c r="H5" i="11"/>
  <c r="G3" i="11"/>
  <c r="F6" i="11"/>
  <c r="H3" i="11"/>
  <c r="H6" i="11"/>
  <c r="F4" i="11"/>
  <c r="T10" i="11" a="1"/>
  <c r="T10" i="11" s="1"/>
  <c r="G10" i="11" a="1"/>
  <c r="G10" i="11" s="1"/>
  <c r="G9" i="11"/>
  <c r="T9" i="11"/>
  <c r="F7" i="11" l="1"/>
  <c r="H10" i="11" a="1"/>
  <c r="H10" i="11" s="1"/>
  <c r="G7" i="11"/>
  <c r="F10" i="11" a="1"/>
  <c r="F10" i="11" s="1"/>
  <c r="H7" i="11"/>
  <c r="I5" i="12"/>
  <c r="M8" i="12"/>
  <c r="L8" i="12"/>
  <c r="K8" i="12"/>
  <c r="J8" i="12"/>
  <c r="I8" i="12"/>
  <c r="M7" i="12"/>
  <c r="L7" i="12"/>
  <c r="J7" i="12"/>
  <c r="M6" i="12"/>
  <c r="L6" i="12"/>
  <c r="K6" i="12"/>
  <c r="J6" i="12"/>
  <c r="I6" i="12"/>
  <c r="M5" i="12"/>
  <c r="N5" i="12" s="1"/>
  <c r="M15" i="12" s="1"/>
  <c r="L5" i="12"/>
  <c r="K5" i="12"/>
  <c r="J5" i="12"/>
  <c r="M9" i="12"/>
  <c r="L9" i="12"/>
  <c r="K9" i="12"/>
  <c r="J9" i="12"/>
  <c r="I9" i="12"/>
  <c r="M4" i="12"/>
  <c r="L4" i="12"/>
  <c r="J4" i="12"/>
  <c r="M3" i="12"/>
  <c r="L3" i="12"/>
  <c r="K3" i="12"/>
  <c r="J3" i="12"/>
  <c r="I3" i="12"/>
  <c r="N9" i="12"/>
  <c r="M12" i="12" s="1"/>
  <c r="H9" i="11"/>
  <c r="D18" i="12"/>
  <c r="F9" i="11"/>
  <c r="M14" i="12" l="1"/>
  <c r="M13" i="12"/>
  <c r="M19" i="12" s="1" a="1"/>
  <c r="M19" i="12" s="1"/>
  <c r="K15" i="12"/>
  <c r="K12" i="12"/>
  <c r="K13" i="12"/>
  <c r="K14" i="12"/>
  <c r="L12" i="12"/>
  <c r="L19" i="12" s="1" a="1"/>
  <c r="L19" i="12" s="1"/>
  <c r="L13" i="12"/>
  <c r="L14" i="12"/>
  <c r="K19" i="12" l="1" a="1"/>
  <c r="K19" i="12" s="1"/>
  <c r="L16" i="12"/>
  <c r="K16" i="12"/>
  <c r="M16" i="12"/>
  <c r="C6" i="12"/>
  <c r="A5" i="12"/>
  <c r="C5" i="12"/>
  <c r="A8" i="12" l="1"/>
  <c r="A6" i="12"/>
  <c r="E8" i="12"/>
  <c r="F8" i="12" s="1"/>
  <c r="D8" i="12"/>
  <c r="C8" i="12"/>
  <c r="C12" i="12" s="1"/>
  <c r="B8" i="12"/>
  <c r="E7" i="12"/>
  <c r="D7" i="12"/>
  <c r="B7" i="12"/>
  <c r="E6" i="12"/>
  <c r="F6" i="12" s="1"/>
  <c r="D6" i="12"/>
  <c r="B6" i="12"/>
  <c r="E5" i="12"/>
  <c r="F5" i="12" s="1"/>
  <c r="D5" i="12"/>
  <c r="B5" i="12"/>
  <c r="D4" i="12"/>
  <c r="B4" i="12"/>
  <c r="E3" i="12"/>
  <c r="D3" i="12"/>
  <c r="C3" i="12"/>
  <c r="B3" i="12"/>
  <c r="A3" i="12"/>
  <c r="D12" i="12" l="1"/>
  <c r="D13" i="12"/>
  <c r="E14" i="12"/>
  <c r="E15" i="12"/>
  <c r="E12" i="12"/>
  <c r="E13" i="12"/>
  <c r="C14" i="12"/>
  <c r="C13" i="12"/>
  <c r="D14" i="12"/>
  <c r="C15" i="12"/>
  <c r="E19" i="12" l="1" a="1"/>
  <c r="E19" i="12" s="1"/>
  <c r="D19" i="12" a="1"/>
  <c r="D19" i="12" s="1"/>
  <c r="C19" i="12" a="1"/>
  <c r="C19" i="12" s="1"/>
  <c r="D16" i="12"/>
  <c r="C16" i="12"/>
  <c r="E16" i="12"/>
  <c r="M18" i="12"/>
  <c r="K18" i="12"/>
  <c r="C18" i="12"/>
  <c r="E18" i="12"/>
  <c r="L18" i="12"/>
  <c r="Y16" i="11" l="1"/>
  <c r="X16" i="11"/>
  <c r="W16" i="11"/>
  <c r="V16" i="11"/>
  <c r="U16" i="11"/>
  <c r="U4" i="11" l="1"/>
  <c r="U3" i="11"/>
  <c r="U5" i="11"/>
  <c r="V3" i="11"/>
  <c r="V6" i="11"/>
  <c r="V5" i="11"/>
  <c r="V4" i="11"/>
  <c r="V7" i="11" s="1"/>
  <c r="O17" i="11"/>
  <c r="P17" i="11" s="1"/>
  <c r="O16" i="11"/>
  <c r="P16" i="11" s="1"/>
  <c r="V10" i="11" l="1" a="1"/>
  <c r="V10" i="11" s="1"/>
  <c r="U7" i="11"/>
  <c r="U10" i="11" a="1"/>
  <c r="U10" i="11" s="1"/>
  <c r="V9" i="11"/>
  <c r="U9" i="11"/>
</calcChain>
</file>

<file path=xl/sharedStrings.xml><?xml version="1.0" encoding="utf-8"?>
<sst xmlns="http://schemas.openxmlformats.org/spreadsheetml/2006/main" count="1401" uniqueCount="535">
  <si>
    <t>RCSA #</t>
  </si>
  <si>
    <t>Key Process</t>
  </si>
  <si>
    <t>Key Steps in the Process</t>
  </si>
  <si>
    <t>Process ID</t>
  </si>
  <si>
    <t>Key Risks</t>
  </si>
  <si>
    <t>Risk ID</t>
  </si>
  <si>
    <t>Type of Risk</t>
  </si>
  <si>
    <t>Impact Rating</t>
  </si>
  <si>
    <t>Probability Rating</t>
  </si>
  <si>
    <t>Inherent Risk Rating</t>
  </si>
  <si>
    <t>Control Description</t>
  </si>
  <si>
    <t xml:space="preserve">Key or Non Key </t>
  </si>
  <si>
    <t>Control ID</t>
  </si>
  <si>
    <t>Type of Control (Preventative or Detective)</t>
  </si>
  <si>
    <t>Control (Automated or Manual)</t>
  </si>
  <si>
    <t>Control Design Effectiveness</t>
  </si>
  <si>
    <t>Control Operating Effectiveness</t>
  </si>
  <si>
    <t>Control Rating</t>
  </si>
  <si>
    <t xml:space="preserve">Control Occurrence </t>
  </si>
  <si>
    <t>Testing Frequency</t>
  </si>
  <si>
    <t>Sample Size</t>
  </si>
  <si>
    <t>Residual Risk Rating</t>
  </si>
  <si>
    <t>Direction of Risk</t>
  </si>
  <si>
    <t>Testing Results</t>
  </si>
  <si>
    <t>Findings</t>
  </si>
  <si>
    <t>Finding ID</t>
  </si>
  <si>
    <t>Recommendation</t>
  </si>
  <si>
    <t>Remediation Plan</t>
  </si>
  <si>
    <t xml:space="preserve">Owner </t>
  </si>
  <si>
    <t>Due Date</t>
  </si>
  <si>
    <t>Application Involved</t>
  </si>
  <si>
    <t>Notes</t>
  </si>
  <si>
    <t>RCSA ID Number</t>
  </si>
  <si>
    <t>Name of the key process that is being performed.</t>
  </si>
  <si>
    <t>Describe the key activity or tasks performed within this process.</t>
  </si>
  <si>
    <t>Process ID Number</t>
  </si>
  <si>
    <t xml:space="preserve">Describe the risk in detail.  
A key risk that is significant and deemed critical to a process, and is a result in the process that is not desired.  It can be identified as previously disclosed errors, losses, failed internal processes, people, systems, or from external events. </t>
  </si>
  <si>
    <t>Risk ID Number</t>
  </si>
  <si>
    <t>Select the risk category based on the bankwide risk taxonomy</t>
  </si>
  <si>
    <t>What is the impact of this risk? 
Select from:  
Very High , 
High,   
Medium, 
Low</t>
  </si>
  <si>
    <t xml:space="preserve">What is the probability of the risk occurring?
Select from:  Possible/Adverse Stress, Probable/Baseline Conditions
</t>
  </si>
  <si>
    <t xml:space="preserve">What is the level of risk before controls, based on the impact and probability?
Select from:
Very High
High
Moderate
Low
</t>
  </si>
  <si>
    <t xml:space="preserve">Describe the control in detail.
A key control that is significant and deemed critical to a given process, and must be performed effectively to reduce the inherent risk that it is associated with, to an acceptable level.  </t>
  </si>
  <si>
    <t xml:space="preserve">Is this a Key Control? 
 Select From: Key, Non Key </t>
  </si>
  <si>
    <t>Control ID Number</t>
  </si>
  <si>
    <t>Is the control preventative or detective?
Select from:
Preventative,
Detective</t>
  </si>
  <si>
    <t>Is the control automated or manual?
Select from:
Automated,
Manual</t>
  </si>
  <si>
    <t>Is the design of the control complete and effective?
Select from:
Strong
Adequate
Weak</t>
  </si>
  <si>
    <t>Is the control operating as designed and effective?
Select from:
Strong
Adequate
Weak</t>
  </si>
  <si>
    <t>What is the control rating?
Select from:
Strong
Adequate
Weak</t>
  </si>
  <si>
    <t>How often is this Control invoked?       
Select From: Daily, Weekly, Monthly, Quarterly, Annually, Transactional</t>
  </si>
  <si>
    <t>How often is this control(s) being tested?
Select from:
Daily,
Weekly,
Monthly,
Quarterly,
Annually</t>
  </si>
  <si>
    <t>What is the sample size for control testing?</t>
  </si>
  <si>
    <t>What is the level of risk after controls?
Select from:
Very High
High
Moderate
Low</t>
  </si>
  <si>
    <t xml:space="preserve">Is the residual risk level increasing or decreasing?
Select from:
Increasing Decreasing  Stable </t>
  </si>
  <si>
    <t>What are the results of this  RCSA?</t>
  </si>
  <si>
    <t>What is the issue or gap for this key process?</t>
  </si>
  <si>
    <t>Based on the issue identified, what is the recommendation to mitigate the risk?</t>
  </si>
  <si>
    <t>Describe the actions being taken to close the finding.</t>
  </si>
  <si>
    <t>Name of the owner of the issue.</t>
  </si>
  <si>
    <t>The date when the remediation action will be completed.</t>
  </si>
  <si>
    <t xml:space="preserve">Which application is performing the key control </t>
  </si>
  <si>
    <t>IT DEV 1</t>
  </si>
  <si>
    <t>IT Development &amp; Acquisition</t>
  </si>
  <si>
    <t>IT DEV-P1</t>
  </si>
  <si>
    <t>Management may not have a process to capture the Hardware devices that are in place at the Bank.  Therefore, a vendor may no longer support the device which could present a security risk to the Bank</t>
  </si>
  <si>
    <t>IT DEV-R1</t>
  </si>
  <si>
    <t>8.4.1 - Operational Risk - Systems - IT Technology, Infrastructure and Platform Stability</t>
  </si>
  <si>
    <t xml:space="preserve">Very High
</t>
  </si>
  <si>
    <t>Possible/Adverse Stress</t>
  </si>
  <si>
    <t xml:space="preserve">High
</t>
  </si>
  <si>
    <t xml:space="preserve">Key </t>
  </si>
  <si>
    <t>IT DEV-C1</t>
  </si>
  <si>
    <t>Detective</t>
  </si>
  <si>
    <t>Automated</t>
  </si>
  <si>
    <t>Adequate</t>
  </si>
  <si>
    <t>Strong</t>
  </si>
  <si>
    <t>Daily</t>
  </si>
  <si>
    <t>Annually</t>
  </si>
  <si>
    <t>Stable</t>
  </si>
  <si>
    <t>Pass</t>
  </si>
  <si>
    <t>N/A</t>
  </si>
  <si>
    <t>IT DEV-C2</t>
  </si>
  <si>
    <t>Manual</t>
  </si>
  <si>
    <t>Weak</t>
  </si>
  <si>
    <t xml:space="preserve">Annually </t>
  </si>
  <si>
    <t>Increasing</t>
  </si>
  <si>
    <t>Debi Gupta/Jose Mendez</t>
  </si>
  <si>
    <t>ServiceNow</t>
  </si>
  <si>
    <t>IT DEV-P2</t>
  </si>
  <si>
    <t>Operating System Software may no longer be supported by the Vendor and may no longer provide security patches.</t>
  </si>
  <si>
    <t>IT DEV-R2</t>
  </si>
  <si>
    <t>8.4.2 - Operational Risk - Systems - Application Maintenance and Change Control</t>
  </si>
  <si>
    <t>IT DEV-C3</t>
  </si>
  <si>
    <t>Preventative</t>
  </si>
  <si>
    <t>IT DEV-C4</t>
  </si>
  <si>
    <t>IT DEV-P3</t>
  </si>
  <si>
    <t>Application Software may no longer be supported by the Vendor and may no longer provide security patches.</t>
  </si>
  <si>
    <t>IT DEV-R3</t>
  </si>
  <si>
    <t>Management Maintains an Inventory of Applications so that there is a process in place to ensure that each is supported by the vendor</t>
  </si>
  <si>
    <t>IT DEV-C5</t>
  </si>
  <si>
    <t>Application Inventory</t>
  </si>
  <si>
    <t>Applications that reach end-of-life are upgraded to ensure that these are supported by the vendor.</t>
  </si>
  <si>
    <t>IT DEV-C6</t>
  </si>
  <si>
    <t xml:space="preserve">Transactional </t>
  </si>
  <si>
    <t xml:space="preserve">Budget Vs Actual Management
1. The CTO receives reports that provide the Budget vs Actual Spend for technology.  These are reviewed by the CTO to ensure that the are significant changes in Month to Month expenses for
2.  Monthly reports are provide to the CTO, which are included to the Board of Directors
a. Software
b Hardware
c IT Vendor Expenses
</t>
  </si>
  <si>
    <t>IT DEV-P4</t>
  </si>
  <si>
    <t>The CTO may not have the necessary support for monitoring ongoing expenses to ensure the Actual expenses are in align with budget.</t>
  </si>
  <si>
    <t>IT DEV-R4</t>
  </si>
  <si>
    <t>8.4.0 - Operational Risk - Systems</t>
  </si>
  <si>
    <t>IT DEV-C7</t>
  </si>
  <si>
    <t xml:space="preserve">Monthly </t>
  </si>
  <si>
    <t>Monthly</t>
  </si>
  <si>
    <t>Fail</t>
  </si>
  <si>
    <t>IT DEV F1 -closed</t>
  </si>
  <si>
    <t>IT DEV-F3 - Closed</t>
  </si>
  <si>
    <t>IT DEV F2 
Closed</t>
  </si>
  <si>
    <t>Low</t>
  </si>
  <si>
    <t>Inherent Risk Determination</t>
  </si>
  <si>
    <t>If the Probabliity = Possible/ Adverse Stress, then the Inherent Risk Value is reduced 1 level from from the Impact Rating</t>
  </si>
  <si>
    <t>If the Probablity = If Probable/Baseline Conditions the Inherent Risk Value the same as the Impact Rating</t>
  </si>
  <si>
    <t>Control Frequency</t>
  </si>
  <si>
    <t>Assumed Population size</t>
  </si>
  <si>
    <t>Minimum Sample Size</t>
  </si>
  <si>
    <t>Annual</t>
  </si>
  <si>
    <t>Quarterly</t>
  </si>
  <si>
    <t>Weekly</t>
  </si>
  <si>
    <t>Residual Risk</t>
  </si>
  <si>
    <t xml:space="preserve">Weak </t>
  </si>
  <si>
    <t xml:space="preserve">Low </t>
  </si>
  <si>
    <t>Moderate</t>
  </si>
  <si>
    <t xml:space="preserve">High </t>
  </si>
  <si>
    <t xml:space="preserve">Very High </t>
  </si>
  <si>
    <t xml:space="preserve">Control </t>
  </si>
  <si>
    <t xml:space="preserve">Adequate </t>
  </si>
  <si>
    <t xml:space="preserve">Strong </t>
  </si>
  <si>
    <t xml:space="preserve">Moderate </t>
  </si>
  <si>
    <t>Very High</t>
  </si>
  <si>
    <t xml:space="preserve">Inherent Risk </t>
  </si>
  <si>
    <t>Frequency</t>
  </si>
  <si>
    <t>Financial Impact</t>
  </si>
  <si>
    <t>Possible / Adverse Stress</t>
  </si>
  <si>
    <t>Probable / Baseline Conditions</t>
  </si>
  <si>
    <t>Profit and Loss Impact</t>
  </si>
  <si>
    <t>Core Equity Impact</t>
  </si>
  <si>
    <t>Balance Sheet Impact</t>
  </si>
  <si>
    <t>Event may occur over a business cycle (e.g. within 5~10 years)</t>
  </si>
  <si>
    <t>Event occurs in business-as-usual situations</t>
  </si>
  <si>
    <t>(CET-1)</t>
  </si>
  <si>
    <t>Definition:</t>
  </si>
  <si>
    <t>(e.g. every year)</t>
  </si>
  <si>
    <t>Impact</t>
  </si>
  <si>
    <t>VH</t>
  </si>
  <si>
    <t>&gt;$5mm (~ 5% Earnings)</t>
  </si>
  <si>
    <t>&gt; 50 bps</t>
  </si>
  <si>
    <t>&gt; 5%</t>
  </si>
  <si>
    <t>H</t>
  </si>
  <si>
    <t>$2mm - $5mm</t>
  </si>
  <si>
    <t>20 bps - 50 bps</t>
  </si>
  <si>
    <t>2% - 5%</t>
  </si>
  <si>
    <t>M</t>
  </si>
  <si>
    <t>$1mm - $2mm</t>
  </si>
  <si>
    <t>10 bps - 20 bps</t>
  </si>
  <si>
    <t>1% - 2%</t>
  </si>
  <si>
    <t>L</t>
  </si>
  <si>
    <t>&lt; $1mm</t>
  </si>
  <si>
    <t>&lt; 10 bps</t>
  </si>
  <si>
    <t>&lt; 1%</t>
  </si>
  <si>
    <t>Non-Financial Impact</t>
  </si>
  <si>
    <t>Regulatory Impact</t>
  </si>
  <si>
    <t>Customer Impact</t>
  </si>
  <si>
    <t>Reputational Impact</t>
  </si>
  <si>
    <t>Significant regulatory scrutiny; potential loss of business license; significant fines</t>
  </si>
  <si>
    <t>Significant impact / loss of customers; likely litigation /  compensation claims; significant loss of deposits</t>
  </si>
  <si>
    <t>Trustee impact, deterioriation of Bank owner's value</t>
  </si>
  <si>
    <t>Regulatory scrutiny; possible legal action/regulatory fines; likely to result in improvement order</t>
  </si>
  <si>
    <t>Potential financial detriment to customers / loss of customers</t>
  </si>
  <si>
    <t>Negative media coverage in general public</t>
  </si>
  <si>
    <t>Internal compliance issues; possibly reportable to regulator; could result in improvement order</t>
  </si>
  <si>
    <t>Moderate impact to customers, limited to a relatively small number</t>
  </si>
  <si>
    <t>Negative coverage within industry</t>
  </si>
  <si>
    <t>Disciplinary warning; minimal regulator action</t>
  </si>
  <si>
    <t>Minimal potential for customers impact</t>
  </si>
  <si>
    <t>Negative press unlikely</t>
  </si>
  <si>
    <t>Materiality Framework During Exceptional Situations</t>
  </si>
  <si>
    <t>Remote / Severe Stress</t>
  </si>
  <si>
    <t>Event occurs in exceptional situations</t>
  </si>
  <si>
    <t>(e.g. tail risk, beyond 10 years)</t>
  </si>
  <si>
    <t>&gt;$10mm (~ 10% Earnings)</t>
  </si>
  <si>
    <t>&gt; 100 bps</t>
  </si>
  <si>
    <t>&gt; 10%</t>
  </si>
  <si>
    <t>$4mm - $10mm</t>
  </si>
  <si>
    <t>40 bps - 100 bps</t>
  </si>
  <si>
    <t>4% - 10%</t>
  </si>
  <si>
    <t>$2mm - $4mm</t>
  </si>
  <si>
    <t>20 bps - 40 bps</t>
  </si>
  <si>
    <t>2% - 4%</t>
  </si>
  <si>
    <t>&lt; $2mm</t>
  </si>
  <si>
    <t>&lt; 20 bps</t>
  </si>
  <si>
    <t>&lt; 2%</t>
  </si>
  <si>
    <t xml:space="preserve">Control Rating </t>
  </si>
  <si>
    <t>Operating Effectiveness</t>
  </si>
  <si>
    <t>Design Effectiveness</t>
  </si>
  <si>
    <t>Risk Taxonomy</t>
  </si>
  <si>
    <t>Type of Control (Preventive or Detective)</t>
  </si>
  <si>
    <t>Key</t>
  </si>
  <si>
    <t>1.1.0 - Credit Risk - Counterparty</t>
  </si>
  <si>
    <t>High</t>
  </si>
  <si>
    <t>Decreasing</t>
  </si>
  <si>
    <t>Non Key</t>
  </si>
  <si>
    <t>1.2.0 - Credit Risk - Concentration</t>
  </si>
  <si>
    <t xml:space="preserve"> </t>
  </si>
  <si>
    <t>1.3.0 - Credit Risk - Settlement</t>
  </si>
  <si>
    <t>1.4.0 - Credit Risk - Collateral / Credit Mitigation</t>
  </si>
  <si>
    <t>Transactional</t>
  </si>
  <si>
    <t>2.1.0 - Liquidity Risk - Funding Liquidity</t>
  </si>
  <si>
    <t>2.2.0 - Liquidity Risk - Non Traded Market</t>
  </si>
  <si>
    <t>3.1.0 - Capital Risk - Capital Adequacy</t>
  </si>
  <si>
    <t>4.1.1 - Market Risk - Interest Rate - Delta</t>
  </si>
  <si>
    <t>4.1.2 - Market Risk - Interest Rate - Gamma (Convexity)</t>
  </si>
  <si>
    <t>4.1.3 - Market Risk - Interest Rate - Vega</t>
  </si>
  <si>
    <t>4.1.4 - Market Risk - Interest Rate - Theta</t>
  </si>
  <si>
    <t>4.1.5 - Market Risk - Interest Rate - Correlation</t>
  </si>
  <si>
    <t>4.1.6 - Market Risk - Interest Rate - Event</t>
  </si>
  <si>
    <t>4.1.7 - Market Risk - Interest Rate - Discount Rate</t>
  </si>
  <si>
    <t>4.1.8 - Market Risk - Interest Rate - Prepayment</t>
  </si>
  <si>
    <t>4.3.1 - Market Risk - Equity - Delta</t>
  </si>
  <si>
    <t>4.3.2 - Market Risk - Equity - Gamma (Convexity)</t>
  </si>
  <si>
    <t>4.3.3 - Market Risk - Equity - Vega</t>
  </si>
  <si>
    <t>4.3.4 - Market Risk - Equity - Theta</t>
  </si>
  <si>
    <t>4.3.5 - Market Risk - Equity - Correlation</t>
  </si>
  <si>
    <t>4.3.6 - Market Risk - Equity - Event</t>
  </si>
  <si>
    <t>4.3.7 - Market Risk - Equity - Dividend</t>
  </si>
  <si>
    <t>4.3.8 - Market Risk - Equity - Borrow Cost</t>
  </si>
  <si>
    <t>4.4.1 - Market Risk - Commodity - Delta</t>
  </si>
  <si>
    <t>4.4.2 - Market Risk - Commodity - Gamma (Convexity)</t>
  </si>
  <si>
    <t>4.4.3 - Market Risk - Commodity - Theta</t>
  </si>
  <si>
    <t>4.4.4 - Market Risk - Commodity - Correlation</t>
  </si>
  <si>
    <t>4.4.5 - Market Risk - Commodity - Event</t>
  </si>
  <si>
    <t>5.2.0 - Model Risk - Model Design</t>
  </si>
  <si>
    <t>5.3.0 - Model Risk - Model Usage</t>
  </si>
  <si>
    <t>6.1.0 - Business Risk - Failure to Meet Earnings Target</t>
  </si>
  <si>
    <t>6.2.0 - Business Risk - Failure to Adapt to Long-Term Strategic Trends</t>
  </si>
  <si>
    <t>6.3.0 - Business Risk - New Business and Change Management</t>
  </si>
  <si>
    <t>6.4.0 - Business Risk - Investment</t>
  </si>
  <si>
    <t>8.1.1 - Operational Risk - Financial Crime - Fraud, Theft or Misappropriation of Assets</t>
  </si>
  <si>
    <t xml:space="preserve">8.1.2 - Operational Risk - Financial Crime - Data Theft or Misuse </t>
  </si>
  <si>
    <t>8.1.3 - Operational Risk - Financial Crime - Data Protection &amp; Customer Confidentiality</t>
  </si>
  <si>
    <t>8.1.4 - Operational Risk - Financial Crime - False Representation &amp; Suitability and Appropriateness</t>
  </si>
  <si>
    <r>
      <rPr>
        <b/>
        <sz val="10"/>
        <color theme="1"/>
        <rFont val="Calibri"/>
        <family val="2"/>
        <scheme val="minor"/>
      </rPr>
      <t>IT Asset Inventory</t>
    </r>
    <r>
      <rPr>
        <sz val="10"/>
        <color theme="1"/>
        <rFont val="Calibri"/>
        <family val="2"/>
        <scheme val="minor"/>
      </rPr>
      <t xml:space="preserve">
1. The KACE Software is used to Automatically capture everything that is attached to the Network.  This is effective as there is an agent located on each server and workstation.
2. For New Servers, Workstations, Printers, Monitors and Laptops equipment is ordered through the ticketing system which is manually entered to capture the request and is retained as a permanent record.  When the Device is provided the PC Name is matched with the KACE.
3.When an asset is decommissioned it is communicated to Finance. 
4.IT Assets have not been compared to Accounting records.  Self Identified </t>
    </r>
  </si>
  <si>
    <t>Management uses a Tool to Capture and record Devices that are resident at the Bank to ensure completeness and accuracy.</t>
  </si>
  <si>
    <t>1 - Extract Kace</t>
  </si>
  <si>
    <t>The Bank does not conduct a periodic reconciliation of the IT Hardware owned to the financial statement records</t>
  </si>
  <si>
    <t>IT Asset Reconciliation</t>
  </si>
  <si>
    <t>Hardware inventory not periodically reviewed to accounting records. IT DEV-F3</t>
  </si>
  <si>
    <t>IT DEV-F3</t>
  </si>
  <si>
    <t>The Bank should annually conduct an review of the IT Assets and compare this to the Accounting Records</t>
  </si>
  <si>
    <t>The Bank will be implementing Hardware Asset Management module that is available for ServiceNow and these will allow the Bank to reconcile the inventory to  fixed assets data maintained  by Accounting Department. 
Apple Bank is conducting a physical Inventory of Hardware Assets.</t>
  </si>
  <si>
    <r>
      <rPr>
        <b/>
        <sz val="10"/>
        <color theme="1"/>
        <rFont val="Calibri"/>
        <family val="2"/>
        <scheme val="minor"/>
      </rPr>
      <t>Software OS Inventory</t>
    </r>
    <r>
      <rPr>
        <sz val="10"/>
        <color theme="1"/>
        <rFont val="Calibri"/>
        <family val="2"/>
        <scheme val="minor"/>
      </rPr>
      <t xml:space="preserve">
1. The Bank has an end of life policy that is in place to provide guidance for monitoring operating system and application software end-of-life.
2.Operating system software is captured  and reported through the use of technology.  This is completed through multiple means including:
- Ongoing Monitoring
- Internal and External Vulnerability Scans
3. All Operating systems that are reaching the end of life are replaced with upgraded supported operating systems.
</t>
    </r>
  </si>
  <si>
    <t>Management Maintains an Inventory of Operating Systems and versions to ensure that these are monitored for End Of Life.  This is achieved so that there is a process in place to ensure that each is supported by the vendor</t>
  </si>
  <si>
    <t>Internal Vulnerability Scans</t>
  </si>
  <si>
    <t>Operating Systems that reach end-of-life are upgraded to ensure that these are supported by the vendor.</t>
  </si>
  <si>
    <t>Internal Vulnerability Scans Follow-up</t>
  </si>
  <si>
    <t xml:space="preserve">Application software resides on Operating Systems that are no longer supported by the vendor.   These include two instances of Windows 7 desktops for data center door access and the document imaging system.  These unsupported systems have been discovered by IT control processes, however these systems are managed outside the IT group. </t>
  </si>
  <si>
    <t>IT DEV F2</t>
  </si>
  <si>
    <t xml:space="preserve">Management should develop a process to communicate when not supported systems are identified the appropriate business owners. </t>
  </si>
  <si>
    <t xml:space="preserve">The Bank will be implementing Software  Asset Management module that is available for ServiceNow. ServiceNow SAM will go out to the software vendor portals to collect data about EOL timeline and allow the Bank to monitor this well before EOL. Once that is done, IT will reach out to these application owners to identify a  path forward for upgrading/replacing these applications running EOL operating systems. </t>
  </si>
  <si>
    <r>
      <rPr>
        <b/>
        <sz val="10"/>
        <color theme="1"/>
        <rFont val="Calibri"/>
        <family val="2"/>
        <scheme val="minor"/>
      </rPr>
      <t>Application Inventory</t>
    </r>
    <r>
      <rPr>
        <sz val="10"/>
        <color theme="1"/>
        <rFont val="Calibri"/>
        <family val="2"/>
        <scheme val="minor"/>
      </rPr>
      <t xml:space="preserve">
1. The Bank has an end of life policy that is in place to provide guidance for monitoring operating system and application software end-of-life.
2.Application software is captured  and reported through the use of technology.  This is completed through multiple means including:
- Ongoing Monitoring
- Internal and External Vulnerability Scans
3. All Applications that are reaching the end of life are replaced with upgraded supported operating systems.
</t>
    </r>
  </si>
  <si>
    <t>Application Inventory is incomplete.   The Bank will need to develop a process to inventory and maintain a complete list of both In-house and Vendor Supported Applications.  This should include details i.e. version, purpose, developer etc.</t>
  </si>
  <si>
    <t>IT DEV F1</t>
  </si>
  <si>
    <t>The Bank is I the process of compiling all the applications at the Bank to create a centralized list.  This effort will need to be completed.</t>
  </si>
  <si>
    <t xml:space="preserve">The Bank has implemented ServiceNow/CMDB module that scans the Bank's IT universe and identifies all software applications that running, This list will be used to eliminate software that are no longer needed and help standardize the application vendors. </t>
  </si>
  <si>
    <t>Vulnerability Scan</t>
  </si>
  <si>
    <t>Reports are generated from the Finance Group which are used by the CTO to monitor ongoing expenses.</t>
  </si>
  <si>
    <t>Residual Rating Verification</t>
  </si>
  <si>
    <t>LOOKUP Table</t>
  </si>
  <si>
    <t>Test Results</t>
  </si>
  <si>
    <t>Residual Rating</t>
  </si>
  <si>
    <t>Risk Trending</t>
  </si>
  <si>
    <t>Combination &lt;Control-Inherent Risk&gt;</t>
  </si>
  <si>
    <t>Residual Rating
(Calculated)</t>
  </si>
  <si>
    <t>Matching?</t>
  </si>
  <si>
    <t>Residaul risk</t>
  </si>
  <si>
    <t>Weak-Low</t>
  </si>
  <si>
    <t>Weak-Moderate</t>
  </si>
  <si>
    <t>Weak-High</t>
  </si>
  <si>
    <t>Weak-Very High</t>
  </si>
  <si>
    <t>Adequate-Low</t>
  </si>
  <si>
    <t>Adequate-Moderate</t>
  </si>
  <si>
    <t>Adequate-High</t>
  </si>
  <si>
    <t>Adequate-Very High</t>
  </si>
  <si>
    <t>Strong-Low</t>
  </si>
  <si>
    <t>Strong-Moderate</t>
  </si>
  <si>
    <t>Strong-High</t>
  </si>
  <si>
    <t>Strong-Very High</t>
  </si>
  <si>
    <t>Select the risk category based on the bank wide risk taxonomy</t>
  </si>
  <si>
    <t xml:space="preserve">3  
</t>
  </si>
  <si>
    <t>TBD</t>
  </si>
  <si>
    <r>
      <t xml:space="preserve">Management Maintains an Inventory of Applications so that there is a process in place to ensure that each is supported by the vendor.
</t>
    </r>
    <r>
      <rPr>
        <b/>
        <sz val="10"/>
        <color theme="1"/>
        <rFont val="Calibri"/>
        <family val="2"/>
        <scheme val="minor"/>
      </rPr>
      <t/>
    </r>
  </si>
  <si>
    <t>5 Users Tested</t>
  </si>
  <si>
    <t>Finding</t>
  </si>
  <si>
    <t>2021 New Process Wording</t>
  </si>
  <si>
    <t>2021 New Risk Wording</t>
  </si>
  <si>
    <t>2021 New Control Wording</t>
  </si>
  <si>
    <t>Control Test #</t>
  </si>
  <si>
    <t>Control ID (GRC)</t>
  </si>
  <si>
    <t>The Bank's IT assets (hardware, software, applications, etc.) may not be appropriately and accurately accounted for because the IT Asset Management (ITAM) process is not adequate.  This may result in inefficient and deficient support, deployment, maintenance, upgrade, and disposal of IT assets</t>
  </si>
  <si>
    <t>IT assets may no longer function or be adequately supported by suppliers/vendors because the assets have reached the status End-of-Life (EOL) or End-of-Support (EOS).  This may expose the Bank to potential business disruptions or security risks.</t>
  </si>
  <si>
    <t>IT assets may no longer be adequately supported by suppliers/vendors because  vendor-related changes are not adequately monitored.  This may expose the Bank to potential business disruptions or security risks.</t>
  </si>
  <si>
    <t>Expenses related to IT assets may not be appropriately controlled because the monitoring of these expenses as well as the planning, budgeting, and acquisition of IT assets are not adequate.  This results in inefficient usage of the Bank's financial resources.</t>
  </si>
  <si>
    <t>Management may not have a process to capture the Hardware devices that are in place at the Bank.  Therefore, a vendor may no longer support the device which could present a security risk to the Bank.</t>
  </si>
  <si>
    <t xml:space="preserve">The CTO may not have the necessary support for monitoring ongoing expenses to ensure the Actual expenses are in align with budget.
</t>
  </si>
  <si>
    <t>Management Maintains an Inventory of Operating Systems and versions to ensure that these are monitored for End Of Life.</t>
  </si>
  <si>
    <t>Reports are generated from the Finance Group which are used by the CTO to monitor ongoing expenses.
Technology Management will analyze usage and other data to make cost-effective decisions and inform IT resource planning, budgeting, and future acquisitions.</t>
  </si>
  <si>
    <t>The Bank does not conduct a periodic reconciliation of the IT Hardware owned to the financial statement records.</t>
  </si>
  <si>
    <r>
      <rPr>
        <b/>
        <sz val="10"/>
        <color theme="1"/>
        <rFont val="Calibri"/>
        <family val="2"/>
        <scheme val="minor"/>
      </rPr>
      <t xml:space="preserve">IT Asset Management (ITAM) Process
</t>
    </r>
    <r>
      <rPr>
        <strike/>
        <sz val="10"/>
        <color theme="1"/>
        <rFont val="Calibri"/>
        <family val="2"/>
        <scheme val="minor"/>
      </rPr>
      <t xml:space="preserve">
</t>
    </r>
    <r>
      <rPr>
        <sz val="10"/>
        <color theme="1"/>
        <rFont val="Calibri"/>
        <family val="2"/>
        <scheme val="minor"/>
      </rPr>
      <t>Management establishes an IT Asset Management (ITAM) process to manage the lifecycle of both hardware and software assets.  To the extent that is practicable, the ITAM process is automated and integrated with other ancillary data sources at the Bank, such as the asset inventory in the Balance Sheet and the asset-related data from IT Help Desk.</t>
    </r>
  </si>
  <si>
    <r>
      <rPr>
        <b/>
        <sz val="10"/>
        <rFont val="Calibri"/>
        <family val="2"/>
        <scheme val="minor"/>
      </rPr>
      <t xml:space="preserve">Periodic  Physical Inventory of IT Assets
</t>
    </r>
    <r>
      <rPr>
        <sz val="10"/>
        <rFont val="Calibri"/>
        <family val="2"/>
        <scheme val="minor"/>
      </rPr>
      <t xml:space="preserve">
A Physical Inventory of IT Assets are taken on a periodic basis  ( every  1 -3 years) and reconciled to the assets records in Service Now</t>
    </r>
  </si>
  <si>
    <r>
      <rPr>
        <b/>
        <sz val="10"/>
        <color theme="1"/>
        <rFont val="Calibri"/>
        <family val="2"/>
        <scheme val="minor"/>
      </rPr>
      <t>Maintenance of Inventory of Applications</t>
    </r>
    <r>
      <rPr>
        <sz val="10"/>
        <color theme="1"/>
        <rFont val="Calibri"/>
        <family val="2"/>
        <scheme val="minor"/>
      </rPr>
      <t xml:space="preserve">
Management Maintains an Inventory of Applications so that there is a process in place to ensure that each is supported by the vendor.
</t>
    </r>
    <r>
      <rPr>
        <b/>
        <sz val="10"/>
        <color theme="1"/>
        <rFont val="Calibri"/>
        <family val="2"/>
        <scheme val="minor"/>
      </rPr>
      <t/>
    </r>
  </si>
  <si>
    <r>
      <rPr>
        <b/>
        <sz val="10"/>
        <color theme="1"/>
        <rFont val="Calibri"/>
        <family val="2"/>
        <scheme val="minor"/>
      </rPr>
      <t xml:space="preserve">Upgrade of End-of-Life (EOL) and End-of-Support  (EOS) -IT Assets
</t>
    </r>
    <r>
      <rPr>
        <sz val="10"/>
        <color theme="1"/>
        <rFont val="Calibri"/>
        <family val="2"/>
        <scheme val="minor"/>
      </rPr>
      <t xml:space="preserve">
End-of-life and end-of-support IT assets are timely reviewed so that upgrades or alternatives to upgrades can be put in place in time .</t>
    </r>
  </si>
  <si>
    <r>
      <rPr>
        <b/>
        <sz val="10"/>
        <rFont val="Calibri"/>
        <family val="2"/>
        <scheme val="minor"/>
      </rPr>
      <t>Monitoring of IT-related Expenses</t>
    </r>
    <r>
      <rPr>
        <sz val="10"/>
        <color theme="1"/>
        <rFont val="Calibri"/>
        <family val="2"/>
        <scheme val="minor"/>
      </rPr>
      <t xml:space="preserve">
Reports are generated from the Finance Group which are used by the CTO to monitor ongoing expenses.
Technology Management will analyze usage and other data to make cost-effective decisions and inform IT resource planning, budgeting, and future acquisitions.</t>
    </r>
  </si>
  <si>
    <t xml:space="preserve">Budget Vs Actual Management
1. The CTO receives reports that provide the Budget vs Actual Spend for technology.  These are reviewed by the CTO to ensure that the are significant changes in Month to Month expenses for
2.  Monthly reports are provided to the CTO, which are included to the Board of Directors
a. Software
b Hardware
c IT Vendor Expenses
</t>
  </si>
  <si>
    <r>
      <rPr>
        <b/>
        <sz val="10"/>
        <color theme="1"/>
        <rFont val="Calibri"/>
        <family val="2"/>
        <scheme val="minor"/>
      </rPr>
      <t>Budget Vs Actual Management</t>
    </r>
    <r>
      <rPr>
        <sz val="10"/>
        <color theme="1"/>
        <rFont val="Calibri"/>
        <family val="2"/>
        <scheme val="minor"/>
      </rPr>
      <t xml:space="preserve">
1. The CTO receives reports that provide the Budget vs Actual Spend for technology.  These are reviewed by the CTO to ensure that there are no unexplained significant changes in Month-to-Month IT related expenses.
2.  Monthly reports are provided to the CTO and  the Board of Directors.  The reports include details on:
a. Software
b Hardware
c IT Vendor Expenses
</t>
    </r>
  </si>
  <si>
    <r>
      <rPr>
        <b/>
        <sz val="10"/>
        <color theme="1"/>
        <rFont val="Calibri"/>
        <family val="2"/>
        <scheme val="minor"/>
      </rPr>
      <t>Application Inventory</t>
    </r>
    <r>
      <rPr>
        <sz val="10"/>
        <color theme="1"/>
        <rFont val="Calibri"/>
        <family val="2"/>
        <scheme val="minor"/>
      </rPr>
      <t xml:space="preserve">
1. The Bank has an end-of-life policy that is in place to provide guidance for the monitoring of the end-of-life of operating system and application software .
2.Application software is captured  and reported through the use of Service Now APM.  This is completed through multiple means, including:
- Ongoing Monitoring
- Internal and External 
- Vulnerability Scans
</t>
    </r>
  </si>
  <si>
    <r>
      <rPr>
        <b/>
        <sz val="10"/>
        <color theme="1"/>
        <rFont val="Calibri"/>
        <family val="2"/>
        <scheme val="minor"/>
      </rPr>
      <t>Software OS Inventory</t>
    </r>
    <r>
      <rPr>
        <sz val="10"/>
        <color theme="1"/>
        <rFont val="Calibri"/>
        <family val="2"/>
        <scheme val="minor"/>
      </rPr>
      <t xml:space="preserve">
1. The Bank has an end-of-life policy that is in place to provide guidance for the monitoring of the end-of-life of operating system and application software.
2.Operating system software is captured  and reported through the use of technology.  This is completed through multiple means including:
- Ongoing Monitoring
- Internal and External Vulnerability Scans
3. All Operating systems that reach the end of life are replaced with the upgraded supported operating systems.
</t>
    </r>
  </si>
  <si>
    <r>
      <rPr>
        <b/>
        <sz val="10"/>
        <color theme="1"/>
        <rFont val="Calibri"/>
        <family val="2"/>
        <scheme val="minor"/>
      </rPr>
      <t>Inventory of IT Asset and Business Software</t>
    </r>
    <r>
      <rPr>
        <sz val="10"/>
        <color theme="1"/>
        <rFont val="Calibri"/>
        <family val="2"/>
        <scheme val="minor"/>
      </rPr>
      <t xml:space="preserve">
1. The APM Module is implemented in Service now to track all IT Assets,   including: Hardware, Operating System Software and Business Applications.
2.  A Physical Inventory of all Physical  IT Assets in the Bank is performed by an external firm in 2020 Q4, during the implementation of the Service Now's Asset Module. Consequently, the assets are tagged and placed into Service Now.
3. New Assets such as laptops are assigned with tags  
</t>
    </r>
  </si>
  <si>
    <t>None</t>
  </si>
  <si>
    <r>
      <rPr>
        <b/>
        <sz val="10"/>
        <color rgb="FFFF0000"/>
        <rFont val="Calibri"/>
        <family val="2"/>
        <scheme val="minor"/>
      </rPr>
      <t>(2021 RCSA)</t>
    </r>
    <r>
      <rPr>
        <sz val="10"/>
        <rFont val="Calibri"/>
        <family val="2"/>
        <scheme val="minor"/>
      </rPr>
      <t xml:space="preserve">
In summary, the team is still in the process of gathering, obtaining  and validating information to complete the IT Asset Inventory.  We recommend that continued emphasis to be placed on validating the IT Assets Information in Service Now. In addition, we recommend that a Holistic review be performed to further determine which additional fields should be candidates for further population, such as: Asset Cost, Acquisition date, etc.</t>
    </r>
  </si>
  <si>
    <r>
      <rPr>
        <b/>
        <sz val="10"/>
        <color rgb="FFFF0000"/>
        <rFont val="Calibri"/>
        <family val="2"/>
        <scheme val="minor"/>
      </rPr>
      <t xml:space="preserve">(2020) </t>
    </r>
    <r>
      <rPr>
        <sz val="10"/>
        <rFont val="Calibri"/>
        <family val="2"/>
        <scheme val="minor"/>
      </rPr>
      <t xml:space="preserve">Management should develop a process to communicate when not supported systems are identified the appropriate business owners. 
</t>
    </r>
    <r>
      <rPr>
        <b/>
        <sz val="10"/>
        <color rgb="FFFF0000"/>
        <rFont val="Calibri"/>
        <family val="2"/>
        <scheme val="minor"/>
      </rPr>
      <t>(2020)</t>
    </r>
    <r>
      <rPr>
        <sz val="10"/>
        <rFont val="Calibri"/>
        <family val="2"/>
        <scheme val="minor"/>
      </rPr>
      <t xml:space="preserve"> Status Closed 
</t>
    </r>
    <r>
      <rPr>
        <sz val="10"/>
        <color rgb="FFFF0000"/>
        <rFont val="Calibri"/>
        <family val="2"/>
        <scheme val="minor"/>
      </rPr>
      <t>(2021 RCSA Recommendations)</t>
    </r>
    <r>
      <rPr>
        <sz val="10"/>
        <rFont val="Calibri"/>
        <family val="2"/>
        <scheme val="minor"/>
      </rPr>
      <t xml:space="preserve">
Continue the process of updating and validating IT Software Asset Inventory. Perform a second holistic look to examine whether there should be additional fields that could facilitate future integration with  PeopleSoft. The additional field candidates include: Actual costs per Unit, Retirement date, software licenses numbers, etc. 
</t>
    </r>
  </si>
  <si>
    <r>
      <rPr>
        <b/>
        <sz val="10"/>
        <color rgb="FFFF0000"/>
        <rFont val="Calibri"/>
        <family val="2"/>
        <scheme val="minor"/>
      </rPr>
      <t xml:space="preserve">(2020) </t>
    </r>
    <r>
      <rPr>
        <sz val="10"/>
        <rFont val="Calibri"/>
        <family val="2"/>
        <scheme val="minor"/>
      </rPr>
      <t xml:space="preserve">Hardware inventory not periodically reviewed to accounting records.
</t>
    </r>
    <r>
      <rPr>
        <b/>
        <sz val="10"/>
        <color rgb="FFFF0000"/>
        <rFont val="Calibri"/>
        <family val="2"/>
        <scheme val="minor"/>
      </rPr>
      <t xml:space="preserve">(2021 Update) </t>
    </r>
    <r>
      <rPr>
        <sz val="10"/>
        <rFont val="Calibri"/>
        <family val="2"/>
        <scheme val="minor"/>
      </rPr>
      <t xml:space="preserve">Status -Issue Close -  Physical Inventory taken as part of the conversion to service now.
</t>
    </r>
    <r>
      <rPr>
        <b/>
        <sz val="10"/>
        <color rgb="FFFF0000"/>
        <rFont val="Calibri"/>
        <family val="2"/>
        <scheme val="minor"/>
      </rPr>
      <t>(2021 RCSA new observations)</t>
    </r>
    <r>
      <rPr>
        <sz val="10"/>
        <rFont val="Calibri"/>
        <family val="2"/>
        <scheme val="minor"/>
      </rPr>
      <t xml:space="preserve">
During the height of the Pandemic and during the AFH  shut down, an IT Asset management module was implemented in Service Now to record all IT Software Assets. The physical inventory and asset tagging was performed by a vendor. Verification was performed by SD personnel, who worked remotely without the one-on-one interaction with other bank personnel that typically was required for a successful implementation. In addition, the vendor performed the assignment during the shut down.  This required visiting various locations, which at times were inaccessible during the early stages of the Pandemic. As a result, the challenges of taking a physical inventory during the pandemic were immense and evident in the gaps of data provided. Consequently, the initial implementation of the inventory required much more data validation than anticipated, while not living up to the pre-pandemic standards.  Examples:
1. Basic Asset Information such as Asset Type Display Name was entered for the IT physical Assets. During our limited test, information on key data fields (e.g.,  scheduled retirement dates) was inconsistent. In some cases, many assets of the same class did not have retirement dates. 
2.  Duplicate Asset Records were found for the same item. For example, two records were  created - duplicate Asset Tag Number for one existing asset record.
3.  Asset Records were not correctly updated to reflect the return of an Asset ( i.e. Surface Pro)
</t>
    </r>
    <r>
      <rPr>
        <b/>
        <sz val="10"/>
        <color rgb="FFFF0000"/>
        <rFont val="Calibri"/>
        <family val="2"/>
        <scheme val="minor"/>
      </rPr>
      <t>Self Identified Issue</t>
    </r>
    <r>
      <rPr>
        <sz val="10"/>
        <rFont val="Calibri"/>
        <family val="2"/>
        <scheme val="minor"/>
      </rPr>
      <t xml:space="preserve">
 ServiceNow CMDB does not pick up (discover) the applications properly.  (ISSUE-0000003537 - ServiceNow CMDB)</t>
    </r>
  </si>
  <si>
    <r>
      <rPr>
        <b/>
        <sz val="10"/>
        <color rgb="FFFF0000"/>
        <rFont val="Calibri"/>
        <family val="2"/>
        <scheme val="minor"/>
      </rPr>
      <t xml:space="preserve">(2020) </t>
    </r>
    <r>
      <rPr>
        <sz val="10"/>
        <rFont val="Calibri"/>
        <family val="2"/>
        <scheme val="minor"/>
      </rPr>
      <t xml:space="preserve">Application Inventory is incomplete.   The Bank will need to develop a process to inventory and maintain a complete list of both In-house and Vendor Supported Applications.  This should include details i.e. version, purpose, developer etc.
</t>
    </r>
    <r>
      <rPr>
        <b/>
        <sz val="10"/>
        <color rgb="FFFF0000"/>
        <rFont val="Calibri"/>
        <family val="2"/>
        <scheme val="minor"/>
      </rPr>
      <t>(2021)</t>
    </r>
    <r>
      <rPr>
        <sz val="10"/>
        <rFont val="Calibri"/>
        <family val="2"/>
        <scheme val="minor"/>
      </rPr>
      <t xml:space="preserve"> Status Closed.</t>
    </r>
  </si>
  <si>
    <r>
      <rPr>
        <b/>
        <sz val="10"/>
        <color rgb="FFFF0000"/>
        <rFont val="Calibri"/>
        <family val="2"/>
        <scheme val="minor"/>
      </rPr>
      <t xml:space="preserve">(2020) </t>
    </r>
    <r>
      <rPr>
        <sz val="10"/>
        <rFont val="Calibri"/>
        <family val="2"/>
        <scheme val="minor"/>
      </rPr>
      <t xml:space="preserve">The Bank is in the process of compiling all the applications at the Bank to create a centralized list.  This effort will need to be completed.
</t>
    </r>
    <r>
      <rPr>
        <b/>
        <sz val="10"/>
        <color rgb="FFFF0000"/>
        <rFont val="Calibri"/>
        <family val="2"/>
        <scheme val="minor"/>
      </rPr>
      <t>(2021 Status)</t>
    </r>
    <r>
      <rPr>
        <sz val="10"/>
        <rFont val="Calibri"/>
        <family val="2"/>
        <scheme val="minor"/>
      </rPr>
      <t xml:space="preserve"> Closed.
</t>
    </r>
  </si>
  <si>
    <r>
      <rPr>
        <b/>
        <sz val="10"/>
        <color rgb="FFFF0000"/>
        <rFont val="Calibri"/>
        <family val="2"/>
        <scheme val="minor"/>
      </rPr>
      <t xml:space="preserve">(2020) </t>
    </r>
    <r>
      <rPr>
        <sz val="10"/>
        <rFont val="Calibri"/>
        <family val="2"/>
        <scheme val="minor"/>
      </rPr>
      <t xml:space="preserve">The Bank has implemented ServiceNow/CMDB module that scans the Bank's IT universe and identifies all software applications that running, This list will be used to eliminate software that are no longer needed and help standardize the application vendors. 
</t>
    </r>
    <r>
      <rPr>
        <b/>
        <sz val="10"/>
        <color rgb="FFFF0000"/>
        <rFont val="Calibri"/>
        <family val="2"/>
        <scheme val="minor"/>
      </rPr>
      <t>(2021 Status)</t>
    </r>
    <r>
      <rPr>
        <sz val="10"/>
        <rFont val="Calibri"/>
        <family val="2"/>
        <scheme val="minor"/>
      </rPr>
      <t xml:space="preserve"> Closed
</t>
    </r>
  </si>
  <si>
    <r>
      <rPr>
        <b/>
        <sz val="10"/>
        <color rgb="FFFF0000"/>
        <rFont val="Calibri"/>
        <family val="2"/>
        <scheme val="minor"/>
      </rPr>
      <t>2021 RCSA</t>
    </r>
    <r>
      <rPr>
        <sz val="10"/>
        <color theme="1"/>
        <rFont val="Calibri"/>
        <family val="2"/>
        <scheme val="minor"/>
      </rPr>
      <t xml:space="preserve"> 
While costs data is maintained at a high level within in the finance group and tracked to specific projects i.e. - Laptop Purchase - we noted the following:
Specific costs are not recorded consistently for workstations,  servers and  other IT  hardware components within Service Now. As a result, it would be difficult to perform a cost reconciliation with the Financial Statements. (</t>
    </r>
    <r>
      <rPr>
        <b/>
        <sz val="10"/>
        <color theme="1"/>
        <rFont val="Calibri"/>
        <family val="2"/>
        <scheme val="minor"/>
      </rPr>
      <t>Note</t>
    </r>
    <r>
      <rPr>
        <sz val="10"/>
        <color theme="1"/>
        <rFont val="Calibri"/>
        <family val="2"/>
        <scheme val="minor"/>
      </rPr>
      <t xml:space="preserve">: the Finance Department did not request that costs be entered during the implementation of Asset Modules).
As per policy: "Technology Management will analyze usage and other data to make cost-effective decisions and inform IT resource planning, budgeting, and future acquisitions."  </t>
    </r>
  </si>
  <si>
    <t>12/31/2020
2021 RCSA
03/31/2022</t>
  </si>
  <si>
    <r>
      <rPr>
        <b/>
        <sz val="10"/>
        <color rgb="FFFF0000"/>
        <rFont val="Calibri"/>
        <family val="2"/>
        <scheme val="minor"/>
      </rPr>
      <t xml:space="preserve">(2020) </t>
    </r>
    <r>
      <rPr>
        <sz val="10"/>
        <rFont val="Calibri"/>
        <family val="2"/>
        <scheme val="minor"/>
      </rPr>
      <t xml:space="preserve">The Bank will implement the Hardware Asset Management module that is available for ServiceNow. This will allow the Bank to reconcile the inventory to  fixed assets data maintained  by Accounting Department. 
</t>
    </r>
    <r>
      <rPr>
        <b/>
        <sz val="10"/>
        <color rgb="FFFF0000"/>
        <rFont val="Calibri"/>
        <family val="2"/>
        <scheme val="minor"/>
      </rPr>
      <t>(2020 Issue Closed)</t>
    </r>
    <r>
      <rPr>
        <sz val="10"/>
        <rFont val="Calibri"/>
        <family val="2"/>
        <scheme val="minor"/>
      </rPr>
      <t xml:space="preserve"> Apple Bank conducted a physical Inventory of Hardware Assets.
</t>
    </r>
    <r>
      <rPr>
        <b/>
        <sz val="10"/>
        <color rgb="FFFF0000"/>
        <rFont val="Calibri"/>
        <family val="2"/>
        <scheme val="minor"/>
      </rPr>
      <t>(2021 Action Plan)</t>
    </r>
    <r>
      <rPr>
        <sz val="10"/>
        <rFont val="Calibri"/>
        <family val="2"/>
        <scheme val="minor"/>
      </rPr>
      <t xml:space="preserve">                                                                                       
IT will continue to validate the hardware asset information in Service Now. IT will work  with Accounting dept. to determine if there is any value in recording asset cost. 
</t>
    </r>
    <r>
      <rPr>
        <b/>
        <sz val="10"/>
        <rFont val="Calibri"/>
        <family val="2"/>
        <scheme val="minor"/>
      </rPr>
      <t xml:space="preserve">
</t>
    </r>
    <r>
      <rPr>
        <b/>
        <sz val="10"/>
        <color rgb="FFFF0000"/>
        <rFont val="Calibri"/>
        <family val="2"/>
        <scheme val="minor"/>
      </rPr>
      <t>(2021 Action Plan)    -  ISSUE-0000003537</t>
    </r>
    <r>
      <rPr>
        <sz val="10"/>
        <rFont val="Calibri"/>
        <family val="2"/>
        <scheme val="minor"/>
      </rPr>
      <t xml:space="preserve">
1. IT will work with CDI to create the workflows and reports required in order to perform the periodic reconciliation.
2. CDI will perform the upgrade of SN to the Quebec version. This will enable the features to allow for the creation of the workflow and reporting for EOS/EOL of OS Software.  IT will validate the Quebec update wiil address the ntoficatiion/alerts and reporting issues.
</t>
    </r>
  </si>
  <si>
    <r>
      <t xml:space="preserve">Management Maintains an Inventory of Operating Systems and versions to ensure that these are monitored for End Of Life.  This is achieved so that there is a process in place to ensure that each is supported by the vendor
</t>
    </r>
    <r>
      <rPr>
        <b/>
        <strike/>
        <sz val="10"/>
        <color theme="1"/>
        <rFont val="Calibri"/>
        <family val="2"/>
        <scheme val="minor"/>
      </rPr>
      <t>.</t>
    </r>
  </si>
  <si>
    <r>
      <rPr>
        <b/>
        <strike/>
        <sz val="10"/>
        <color rgb="FFFF0000"/>
        <rFont val="Calibri"/>
        <family val="2"/>
      </rPr>
      <t xml:space="preserve">(2021 RCSA new observations) </t>
    </r>
    <r>
      <rPr>
        <strike/>
        <sz val="10"/>
        <rFont val="Calibri"/>
        <family val="2"/>
        <scheme val="minor"/>
      </rPr>
      <t xml:space="preserve">The current version of Service Now does NOT allow the capturing AC5of EOL data from OS Software.  This was reported in a Self Identified Issue - EOS/EOL OF WINDOWS OS [ISSUE-0000003451]
</t>
    </r>
  </si>
  <si>
    <r>
      <rPr>
        <b/>
        <strike/>
        <sz val="10"/>
        <color rgb="FFFF0000"/>
        <rFont val="Calibri"/>
        <family val="2"/>
        <scheme val="minor"/>
      </rPr>
      <t>(2021 Recommended Remediation)</t>
    </r>
    <r>
      <rPr>
        <strike/>
        <sz val="10"/>
        <rFont val="Calibri"/>
        <family val="2"/>
        <scheme val="minor"/>
      </rPr>
      <t xml:space="preserve">
IT will implement  the new release of Service Now, when it is fully tested and have the updated features available. 
</t>
    </r>
  </si>
  <si>
    <r>
      <rPr>
        <b/>
        <strike/>
        <sz val="10"/>
        <color rgb="FFFF0000"/>
        <rFont val="Calibri"/>
        <family val="2"/>
        <scheme val="minor"/>
      </rPr>
      <t>(RCSA 2021 Action Plan)</t>
    </r>
    <r>
      <rPr>
        <strike/>
        <sz val="10"/>
        <rFont val="Calibri"/>
        <family val="2"/>
        <scheme val="minor"/>
      </rPr>
      <t xml:space="preserve">
CDI will perform the upgrade of ServiceNow to the new Quebec version. This will enable the features that allow the creation of the workflow and reporting for EOS/EOL of OS Software.  IT will validate the Quebec update to verify that it will address the notification, alerts and reporting issues.</t>
    </r>
  </si>
  <si>
    <r>
      <rPr>
        <b/>
        <sz val="10"/>
        <color rgb="FFFF0000"/>
        <rFont val="Calibri"/>
        <family val="2"/>
        <scheme val="minor"/>
      </rPr>
      <t xml:space="preserve">(2020) </t>
    </r>
    <r>
      <rPr>
        <sz val="10"/>
        <rFont val="Calibri"/>
        <family val="2"/>
        <scheme val="minor"/>
      </rPr>
      <t xml:space="preserve">The Bank will implement the Software Asset Management (SAM) module that is available for ServiceNow. SAM can directly fetch from SNOW portals information about EOL timeline.  This allows the Bank to monitor its assets' EOL. IT can then reach out to the application owners to identify a  path forward for upgrading/replacing these applications running EOL operating systems. 
</t>
    </r>
    <r>
      <rPr>
        <b/>
        <sz val="10"/>
        <color rgb="FFFF0000"/>
        <rFont val="Calibri"/>
        <family val="2"/>
        <scheme val="minor"/>
      </rPr>
      <t xml:space="preserve">(2021) </t>
    </r>
    <r>
      <rPr>
        <sz val="10"/>
        <rFont val="Calibri"/>
        <family val="2"/>
        <scheme val="minor"/>
      </rPr>
      <t xml:space="preserve">Status Issue
Internal Audit -  20-15 #3 - Software license audits are not consistently performed. (3 of 4 action plans closed )
IT management will work with the business departments to document their software license agreements in the Software Asset Management module. IT management will use that information to perform periodic “license audits.” 
Status - RCSA 2021 -  IT will continue the process of updating and validating IT Software/Hardware  Asset Inventory. 
(SElf Identified Issue -  2021 Action Plan)
CDI will perform the upgrade of ServiceNow to the new Quebec version. This will enable the features that allow the creation of the workflow and reporting for EOS/EOL of OS Software.  IT will validate the Quebec update to verify that it will address the notification, alerts and reporting issues.      
</t>
    </r>
    <r>
      <rPr>
        <sz val="10"/>
        <color rgb="FFFF0000"/>
        <rFont val="Calibri"/>
        <family val="2"/>
        <scheme val="minor"/>
      </rPr>
      <t xml:space="preserve">
</t>
    </r>
    <r>
      <rPr>
        <sz val="10"/>
        <rFont val="Calibri"/>
        <family val="2"/>
        <scheme val="minor"/>
      </rPr>
      <t xml:space="preserve">
</t>
    </r>
    <r>
      <rPr>
        <b/>
        <sz val="10"/>
        <color rgb="FFFF0000"/>
        <rFont val="Calibri"/>
        <family val="2"/>
        <scheme val="minor"/>
      </rPr>
      <t/>
    </r>
  </si>
  <si>
    <t xml:space="preserve"> 
Internal Audit - 20-15#3
03/31/2022
2021 RCSA
03/31/2022
2021 - SII
12/31/2021
</t>
  </si>
  <si>
    <r>
      <rPr>
        <b/>
        <sz val="10"/>
        <color theme="1"/>
        <rFont val="Calibri"/>
        <family val="2"/>
        <scheme val="minor"/>
      </rPr>
      <t xml:space="preserve">End-of-Support (EOS)  and  End-of Life (EOL) Monitoring
</t>
    </r>
    <r>
      <rPr>
        <sz val="10"/>
        <color theme="1"/>
        <rFont val="Calibri"/>
        <family val="2"/>
        <scheme val="minor"/>
      </rPr>
      <t xml:space="preserve">
IT Asset inventory processes must  capture the vendor’s End of Life  and End of Support dates for purposes of replacement/disposal planning and risk management.</t>
    </r>
  </si>
  <si>
    <t xml:space="preserve">Operating Systems that reach end-of-life are upgraded to ensure that these are supported by the vendor.
</t>
  </si>
  <si>
    <r>
      <rPr>
        <b/>
        <sz val="10"/>
        <color rgb="FFFF0000"/>
        <rFont val="Calibri"/>
        <family val="2"/>
        <scheme val="minor"/>
      </rPr>
      <t xml:space="preserve">(2020) </t>
    </r>
    <r>
      <rPr>
        <sz val="10"/>
        <rFont val="Calibri"/>
        <family val="2"/>
        <scheme val="minor"/>
      </rPr>
      <t xml:space="preserve">Application software resides on Operating Systems that are no longer supported by the vendor.  These include two instances of Windows 7 desktops: for data center door access and for the document imaging system.  These unsupported systems were discovered by IT control processes. However, these systems are managed outside the IT group. 
Internal Audit - 20-15 #3 - Software license audits are not consistently performed.
</t>
    </r>
    <r>
      <rPr>
        <b/>
        <sz val="10"/>
        <color rgb="FFFF0000"/>
        <rFont val="Calibri"/>
        <family val="2"/>
        <scheme val="minor"/>
      </rPr>
      <t xml:space="preserve">(2021) </t>
    </r>
    <r>
      <rPr>
        <sz val="10"/>
        <rFont val="Calibri"/>
        <family val="2"/>
        <scheme val="minor"/>
      </rPr>
      <t xml:space="preserve">Status  - 3 out of 4 actions plans closed.
</t>
    </r>
    <r>
      <rPr>
        <b/>
        <sz val="10"/>
        <color rgb="FFFF0000"/>
        <rFont val="Calibri"/>
        <family val="2"/>
        <scheme val="minor"/>
      </rPr>
      <t>(2021 RCSA new observations)</t>
    </r>
    <r>
      <rPr>
        <sz val="10"/>
        <rFont val="Calibri"/>
        <family val="2"/>
        <scheme val="minor"/>
      </rPr>
      <t xml:space="preserve">
During the height of the Pandemic and during the AFH  shut down, an IT Asset management module was implemented in Service Now to record all IT Software Assets. The work was performed by IT Infrastructure personnel working remotely.  The licensing information for older applications were not available in many cases.  EOS/EOL for Windows OS are not captured in the ServiceNow table, so that these cannot be reported or notified.  
RCSA has further observations:
1. With the implementation of the new software module, a validation and input data to key fields is still ongoing. This is projected to be completed in 2022. 
2. Key fields that are required for the monitoring of  EOS are not fully populated for all Assets. Examples include: "Retired Date  -  hardware" (some had scheduled retired - dates - others did not) - see ALM_Asset Listing.
</t>
    </r>
    <r>
      <rPr>
        <sz val="10"/>
        <color rgb="FFFF0000"/>
        <rFont val="Calibri"/>
        <family val="2"/>
        <scheme val="minor"/>
      </rPr>
      <t xml:space="preserve">
(2021  Self Identified Issue</t>
    </r>
    <r>
      <rPr>
        <sz val="10"/>
        <rFont val="Calibri"/>
        <family val="2"/>
        <scheme val="minor"/>
      </rPr>
      <t>) The current version of Service Now does NOT allow the capturing of EOL data from OS Software.  This was reported in a Self Identified Issue - EOS/EOL OF WINDOWS OS [ISSUE-0000003451</t>
    </r>
  </si>
  <si>
    <t>None
There are a number (701) of instances of Adobe Systems Acrobat Professional v17.  The majority (353) of the licenses were purchased at the a price of a single user license (US$ 369 or above).  An enterprise-wide license could potentially reduce the license costs. (In the process of being performed.)</t>
  </si>
  <si>
    <t xml:space="preserve">Aggr. Residual Rating </t>
  </si>
  <si>
    <t>Risk Rating</t>
  </si>
  <si>
    <t>Count Inherent Risk</t>
  </si>
  <si>
    <t>Count Control Rating</t>
  </si>
  <si>
    <t>Count Residual Risk</t>
  </si>
  <si>
    <t>Aggregate</t>
  </si>
  <si>
    <t xml:space="preserve">Key/Non Key </t>
  </si>
  <si>
    <t>Possible/Adverse</t>
  </si>
  <si>
    <t>Probable/Baseline</t>
  </si>
  <si>
    <t>4.2.1 - Market Risk - Foreign Exchange/Currency - Delta</t>
  </si>
  <si>
    <t>4.2.2 - Market Risk - Foreign Exchange/Currency - Gamma (Convexity)</t>
  </si>
  <si>
    <t>4.2.3 - Market Risk - Foreign Exchange/Currency - Vega</t>
  </si>
  <si>
    <t>4.2.4 - Market Risk - Foreign Exchange/Currency - Theta</t>
  </si>
  <si>
    <t>4.2.5 - Market Risk - Foreign Exchange/Currency - Correlation</t>
  </si>
  <si>
    <t>4.2.6 - Market Risk - Foreign Exchange/Currency - Event</t>
  </si>
  <si>
    <t>5.1.0 - Model Risk - Intrinsic Uncertainty</t>
  </si>
  <si>
    <t>5.4.0 - Model Risk - Model Documentation</t>
  </si>
  <si>
    <t>5.5.0 - Model Risk - Model Validation</t>
  </si>
  <si>
    <t>7.1.1.1 - Reputational Risk - Product - Product Liability - Financial Product Safety</t>
  </si>
  <si>
    <t>7.1.1.2 - Reputational Risk - Product - Product Liability - Responsible Investment</t>
  </si>
  <si>
    <t>7.2.1.1 - Reputational Risk - Environmental - Climate Change - Greenhouse Gas (GHG) Emissions</t>
  </si>
  <si>
    <t xml:space="preserve">7.2.2.1 - Reputational Risk - Environmental - Natural Resources - Operating from Resource Stressed Locations - Water availability, etc. </t>
  </si>
  <si>
    <t>7.2.3.1 - Reputational Risk - Environmental - Pollution and Waste - Carbon Footprint</t>
  </si>
  <si>
    <t>7.2.3.2. - Reputational Risk - Environmental - Pollution and Waste - Energy Efficiency</t>
  </si>
  <si>
    <t>7.3.1.1 - Reputational Risk - Societal - Human Capital - Diversity and Inclusion (MBE owned, etc.)</t>
  </si>
  <si>
    <t>7.3.1.2 - Reputational Risk - Societal - Human Capital - Health and Safety</t>
  </si>
  <si>
    <t>7.3.1.3 - Reputational Risk - Societal - Human Capital - Economic Contribution - Community Re-investment</t>
  </si>
  <si>
    <t>7.4.1.1 - Reputational Risk - Governance - Corporate Behavior - Anti Bribery Policy</t>
  </si>
  <si>
    <t>7.4.1.2 - Reputational Risk - Governance - Corporate Behavior - Anti Corruption Policy</t>
  </si>
  <si>
    <t>7.4.1.3 - Reputational Risk - Governance - Corporate Behavior - Protected Ethics Advice &amp; Reporting Mechanisms</t>
  </si>
  <si>
    <t>8.1.5 - Operational Risk - Financial Crime - AML | BSA</t>
  </si>
  <si>
    <t>8.1.6 - Operational Risk - Financial Crime - Sanctions</t>
  </si>
  <si>
    <t>8.2.1 - Operational Risk - Compliance - Branch and ATM Operations</t>
  </si>
  <si>
    <t>8.2.2 - Operational Risk - Compliance - Funds Deposit and Transfers/Transactions</t>
  </si>
  <si>
    <t>8.2.3 - Operational Risk - Compliance - Credit Origination</t>
  </si>
  <si>
    <t>8.2.4 - Operational Risk - Compliance - Account Setup and Opening</t>
  </si>
  <si>
    <t>8.2.5 - Operational Risk - Compliance - Customer Communications and Marketing Material</t>
  </si>
  <si>
    <t>8.2.6 - Operational Risk - Compliance - Account Maintenance and Servicing</t>
  </si>
  <si>
    <t xml:space="preserve">8.2.7 - Operational Risk - Compliance - Customer Protection </t>
  </si>
  <si>
    <t xml:space="preserve">8.2.8 - Operational Risk - Compliance - Record Keeping and Customer Reporting </t>
  </si>
  <si>
    <t>8.2.9 - Operational Risk - Compliance - Corporate/Business Practices</t>
  </si>
  <si>
    <t>8.2.10 - Operational Risk - Compliance - Regulatory Reporting</t>
  </si>
  <si>
    <t>8.2.11 - Operational Risk - Compliance - Internal Reporting and Monitoring</t>
  </si>
  <si>
    <t>8.3.1 - Operational Risk - People and Conduct - Employment Laws and HR Practices</t>
  </si>
  <si>
    <t>8.3.2 - Operational Risk - People and Conduct - Discrimination, Harassment or Bullying</t>
  </si>
  <si>
    <t>8.3.3 - Operational Risk - People and Conduct - Diversity, Code of Conduct and Ethical Behavior</t>
  </si>
  <si>
    <t>8.3.4 - Operational Risk - People and Conduct - Compliance with Policies and Procedures</t>
  </si>
  <si>
    <t>8.4.1 - Operational Risk - Processes - Branch and ATM Operations</t>
  </si>
  <si>
    <t>8.4.2 - Operational Risk - Processes - Funds Deposit and Transfers/Transactions</t>
  </si>
  <si>
    <t>8.4.3 - Operational Risk - Processes - Credit Origination</t>
  </si>
  <si>
    <t>8.4.4 - Operational Risk - Processes - Account Setup and Opening</t>
  </si>
  <si>
    <t>8.4.5 - Operational Risk - Processes - Customer Communications and Marketing Material</t>
  </si>
  <si>
    <t>8.4.6 - Operational Risk - Processes - Account Maintenance and Servicing</t>
  </si>
  <si>
    <t xml:space="preserve">8.4.7 - Operational Risk - Processes - Customer Protection </t>
  </si>
  <si>
    <t>8.4.8 - Operational Risk - Processes - Record Keeping and Customer Reporting</t>
  </si>
  <si>
    <t>8.4.9 - Operational Risk - Processes - Corporate/Business Practices</t>
  </si>
  <si>
    <t>8.4.10 - Operational Risk - Processes - Regulatory Reporting</t>
  </si>
  <si>
    <t>8.4.11 - Operational Risk - Processes - Internal Reporting and Monitoring</t>
  </si>
  <si>
    <t>8.5.1 - Operational Risk - Systems - IT Technology, Infrastructure and Platform Stability</t>
  </si>
  <si>
    <t>8.5.2 - Operational Risk - Systems - Application Maintenance, Asset Management and Change Control</t>
  </si>
  <si>
    <t>8.5.3 - Operational Risk - Systems - Application &amp; Process Design, Development and Testing</t>
  </si>
  <si>
    <t>8.5.4 - Operational Risk - Systems - End User Computing</t>
  </si>
  <si>
    <t>8.5.5 - Operational Risk - Systems - Identity Access Management</t>
  </si>
  <si>
    <t>8.5.6 - Operational Risk - Systems - Data Integrity and Quality</t>
  </si>
  <si>
    <t>8.5.7 - Operational Risk - Systems - Data Architecture and Governance</t>
  </si>
  <si>
    <t>8.6.1 - Operational Risk - Third-Party Suppliers, Vendors and Outsourcing - Selection</t>
  </si>
  <si>
    <t>8.6.2 - Operational Risk - Third-Party Suppliers, Vendors and Outsourcing - Contracting</t>
  </si>
  <si>
    <t>8.6.3 - Operational Risk - Third-Party Suppliers, Vendors and Outsourcing  - Due Diligence</t>
  </si>
  <si>
    <t>8.6.4 - Operational Risk - Third-Party Suppliers, Vendors and Outsourcing - Inadequate Monitoring</t>
  </si>
  <si>
    <t>8.6.5 - Operational Risk - Third Party Suppliers, Vendors and Outsourcing  - Supplier Failure</t>
  </si>
  <si>
    <t>8.6.6 - Operational Risk - Third Party Suppliers, Vendors and outsourcing - Fourth Party</t>
  </si>
  <si>
    <t>8.6.7 - Operational Risk - Third Party Suppliers, Vendors and Outsourcing - Offboarding</t>
  </si>
  <si>
    <t>8.7.1 - Operational Risk - Cyber - Appropriate Hardening</t>
  </si>
  <si>
    <t>8.7.2 - Operational Risk - Cyber - Secure Configuration/ Configuration Management</t>
  </si>
  <si>
    <t>8.7.3 - Operational Risk - Cyber - Patch Management</t>
  </si>
  <si>
    <t>8.7.4 - Operational Risk - Cyber - Security Architecture</t>
  </si>
  <si>
    <t xml:space="preserve">8.7.5 - Operational Risk - Cyber - Vulnerability Management/ Zero-Day Vulnerabilities </t>
  </si>
  <si>
    <t>8.7.6 - Operational Risk - Cyber - Anomalies &amp; Events</t>
  </si>
  <si>
    <t>8.7.7 - Operational Risk - Cyber - Protective Technology</t>
  </si>
  <si>
    <t>8.7.8 - Operational Risk - Cyber - Security Continuous Monitoring</t>
  </si>
  <si>
    <t>8.8.1 - Operational Risk - Resiliency - Business Continuity Plan</t>
  </si>
  <si>
    <t>8.8.2 - Operational Risk - Resiliency - Disaster Recovery</t>
  </si>
  <si>
    <t>8.8.3 - Operational Risk - Resiliency - Backups</t>
  </si>
  <si>
    <t>8.8.4 - Operational Risk - Resiliency - Terrorism, Vandalism and Physical Security</t>
  </si>
  <si>
    <t>8.8.4 - Operational Risk  - Terrorism, Vandalism and Physical Security</t>
  </si>
  <si>
    <r>
      <t xml:space="preserve">IT DEV-C3 </t>
    </r>
    <r>
      <rPr>
        <b/>
        <sz val="10"/>
        <color theme="1"/>
        <rFont val="Calibri"/>
        <family val="2"/>
        <scheme val="minor"/>
      </rPr>
      <t>DEPRECATED</t>
    </r>
  </si>
  <si>
    <r>
      <rPr>
        <b/>
        <strike/>
        <sz val="10"/>
        <color theme="1"/>
        <rFont val="Calibri"/>
        <family val="2"/>
        <scheme val="minor"/>
      </rPr>
      <t>Software OS Inventory</t>
    </r>
    <r>
      <rPr>
        <strike/>
        <sz val="10"/>
        <color theme="1"/>
        <rFont val="Calibri"/>
        <family val="2"/>
        <scheme val="minor"/>
      </rPr>
      <t xml:space="preserve">
1. The Bank has an end of life policy that is in place to provide guidance for monitoring operating system and application software end-of-life.
2.Operating system software is captured  and reported through the use of technology.  This is completed through multiple means including:
- Ongoing Monitoring
- Internal and External Vulnerability Scans
3. All Operating systems that are reaching the end of life are replaced with upgraded supported operating systems.
</t>
    </r>
  </si>
  <si>
    <r>
      <rPr>
        <b/>
        <strike/>
        <sz val="10"/>
        <color theme="1"/>
        <rFont val="Calibri"/>
        <family val="2"/>
        <scheme val="minor"/>
      </rPr>
      <t>Software OS Inventory</t>
    </r>
    <r>
      <rPr>
        <strike/>
        <sz val="10"/>
        <color theme="1"/>
        <rFont val="Calibri"/>
        <family val="2"/>
        <scheme val="minor"/>
      </rPr>
      <t xml:space="preserve">
1. The Bank has an end-of-life policy that is in place to provide guidance for the monitoring of the end-of-life of operating system and application software.
2.Operating system software is captured  and reported through the use of technology.  This is completed through multiple means including:
- Ongoing Monitoring
- Internal and External Vulnerability Scans
3. All Operating systems that reach the end of life are replaced with the upgraded supported operating systems.
</t>
    </r>
  </si>
  <si>
    <r>
      <rPr>
        <b/>
        <strike/>
        <sz val="10"/>
        <rFont val="Calibri"/>
        <family val="2"/>
        <scheme val="minor"/>
      </rPr>
      <t>IT Development &amp; Acquisition</t>
    </r>
    <r>
      <rPr>
        <b/>
        <sz val="10"/>
        <rFont val="Calibri"/>
        <family val="2"/>
        <scheme val="minor"/>
      </rPr>
      <t xml:space="preserve"> DEPRECATED</t>
    </r>
  </si>
  <si>
    <t>DEPRECATED</t>
  </si>
  <si>
    <t>IT-DEV-R2</t>
  </si>
  <si>
    <t>Deprecated</t>
  </si>
  <si>
    <t>Down</t>
  </si>
  <si>
    <t>Final Assessment</t>
  </si>
  <si>
    <t>2022 New Process Wording</t>
  </si>
  <si>
    <t>2022 New Risk Wording</t>
  </si>
  <si>
    <t>Risk ID (2021)</t>
  </si>
  <si>
    <t>Risk ID (2022)</t>
  </si>
  <si>
    <t>Control Objective</t>
  </si>
  <si>
    <t>Control Activity</t>
  </si>
  <si>
    <t xml:space="preserve">Describe the control objective in detail.
The objective of the control in addressing the corresponding risk.  </t>
  </si>
  <si>
    <t>Control ID (2021)</t>
  </si>
  <si>
    <t>Control ID (2022)</t>
  </si>
  <si>
    <t>Risk Description</t>
  </si>
  <si>
    <t>Inherent Risk</t>
  </si>
  <si>
    <t>2022-21</t>
  </si>
  <si>
    <t>Mandatory?</t>
  </si>
  <si>
    <t>Yes</t>
  </si>
  <si>
    <t>No</t>
  </si>
  <si>
    <t>Control Statement [A] AFH Asset Management Policy [B] AFH Asset Management Procedures</t>
  </si>
  <si>
    <t>[A] Page 7, Chapter III, Section 3 "Key Components of Policy", "a) General Controls". AFH Technology Management must act in a fiscally responsible manner, to include implementing an ITAM program to support the optimization of IT costs to perform mission and business functions in the most efficient manner that adds the most value.</t>
  </si>
  <si>
    <t>[A] Page 7, Chapter III, Section 3 "Key Components of Policy", "a) General Controls". Technology Management develops ITAM processes and procedures for program implementation, built around the five lifecycle stages: planning and budgeting; acquisition; deployment; management; and retirement or disposal. Processes must include clearly-defined roles and responsibilities, proper governance and controls, and integration points with other processes.</t>
  </si>
  <si>
    <t>[A] Page 7, Chapter III, Section 3 "Key Components of Policy", "a) General Controls". Processes should trigger changes to contract terms and conditions to accommodate for changing technology, vendor, and internal requirement</t>
  </si>
  <si>
    <t>[A] Page 7, Chapter III, Section 3 "Key Components of Policy", "a) General Controls". Technology Management must develop, maintain, and communicate to end users this policy and ITAM processes and procedures, and their integration with other policies and processes that support the management of IT Assets and services</t>
  </si>
  <si>
    <t>[A] Page 7, Chapter III, Section 3 "Key Components of Policy", "a) General Controls". Technology Management must acquire and implement an asset management tool to support core lifecycle processes, and, to the extent practicable, integrate the solution with recognized ancillary data sources used to maintain the asset data (e.g., IT help desk).</t>
  </si>
  <si>
    <t>[A] Page 7, Chapter III, Section 3 "Key Components of Policy", "b) Planning and Budgeting". Technology Management should analyze usage and other data to make cost-effective decisions and inform IT resource planning, budgeting, and future acquisitions</t>
  </si>
  <si>
    <t>[A] Page 7, Chapter III, Section 3 "Key Components of Policy", "b) Planning and Budgeting". The IT Asset inventories and usage should be assessed and controls established to ensure maximum use of IT equipment, installed software, and services (i.e., ensure that AFH needs, and is using, all IT Assets that the Bank is paying for). This is key to performing demand management</t>
  </si>
  <si>
    <t>[A] Page 7, Chapter III, Section 3 "Key Components of Policy", "b) Planning and Budgeting". Technology Management should—in an ongoing manner—right-size the number of IT Assets, operational requirements [including continuity of operations] and initiatives designed to create efficiency through the effective implementation of technology</t>
  </si>
  <si>
    <t>[A] Page 7, Chapter III, Section 3 "Key Components of Policy", "b) Planning and Budgeting". In addition, Technology Management and all Technology department employees should promote further efficiencies in IT by leveraging appropriate IT solutions that consolidate activities such as desktop services, email and collaboration tools</t>
  </si>
  <si>
    <t>[A] Page 7, Chapter III, Section 3 "Key Components of Policy", "b) Planning and Budgeting". Technology Management must analyze the risk of EoL and EoS, in accordance with the AFH Information Security Program Policy</t>
  </si>
  <si>
    <t>[A] Page 7, Chapter III, Section 3 "Key Components of Policy", "b) Planning and Budgeting". and—in collaboration with Information Security and the business lines—must implement plans to manage that risk appropriately</t>
  </si>
  <si>
    <t xml:space="preserve">[A] Page 7, Chapter III, Section 3 "Key Components of Policy", "c) Acquisition". All AFH employees must perform all hardware and software acquisitions in accordance with the AFH Vendor Risk Management and AFH Enterprise Project Management Office policies
</t>
  </si>
  <si>
    <t>[A] Page 8, Chapter III, Section 3 "Key Components of Policy", "c) Acquisition". AFH employees should only acquire IT Assets on the AFH Technical Reference Model (TRM), the standardized list of technologies and versions approved for use in the AFH production environment, instead of purchasing duplicative technologies, provided an approved technology meets the business need.</t>
  </si>
  <si>
    <t>[A] Page 8, Chapter III, Section 3 "Key Components of Policy", "c) Acquisition". Employees must follow the process for alternatives and exceptions for the approval of any nonstandard assets</t>
  </si>
  <si>
    <t>[A] Page 8, Chapter III, Section 3 "Key Components of Policy", "d) Deployment". The Technology department must establish a comprehensive IT Asset inventory by identifying and collecting information using automated [where feasible] discovery and inventory tools. Inventory processes may be manual only where automation is not practicable</t>
  </si>
  <si>
    <t>[A] Page 8, Chapter III, Section 3 "Key Components of Policy", "d) Deployment". Any tool used for Software Asset Management (SAM) must specifically collect information about software license agreements and track and maintain identified software licenses to assist the agency in implementing decisions throughout the SLM lifecycle</t>
  </si>
  <si>
    <t>[A] Page 8, Chapter III, Section 3 "Key Components of Policy", "d) Deployment". In addition to the above, asset catalog processes must also capture the vendor’s EoL and EoS dates for purposes of replacement/disposal planning and risk management</t>
  </si>
  <si>
    <t>[A] Page 8, Chapter III, Section 3 "Key Components of Policy", "e) Management". Technology Management should maintain comprehensive IT Asset data by tracking all assets from purchase to retirement and disposal, including data collected at integration points with ITSM (e.g., capacity management, configuration management, incident management, and service-level management).</t>
  </si>
  <si>
    <t>[A] Page 8, Chapter III, Section 3 "Key Components of Policy", "e) Management". Business Application Services Custodians (i.e., employees in or outside of IT who are responsible for the general management of business application services) are responsible for reporting all acquired software to IT for further management purposes in an effort to ensure all software [and applicable licenses] is tracked and maintained</t>
  </si>
  <si>
    <t>[A] Page 8, Chapter III, Section 3 "Key Components of Policy", "e) Management". Technology Management should ensure that the hardware and software asset management lifecycle processes have integration points with the ITSM processes, primarily with configuration and change management, because the processes impact each other (i.e., a change to a platform may affect licensing)</t>
  </si>
  <si>
    <t>[A] Page 8, Chapter III, Section 3 "Key Components of Policy", "e) Management". Technology employees must ensure that assets are receiving patches in a timely manner and are configured securely (i.e., hardened) in accordance with the AFH Information Security Program Policy and AFH Vulnerability Management Policy</t>
  </si>
  <si>
    <t>[A] Page 8, Chapter III, Section 3 "Key Components of Policy", "e) Management".  Additionally, employees must maintain version control in compliance with underlying contracts where applicable</t>
  </si>
  <si>
    <t>[A] Page 8, Chapter III, Section 3 "Key Components of Policy", "e) Management". In the event Technology Management determines assets must continue to be implemented (i.e., used in the production environment) past their EoL or EoS dates, Technology Management, [in collaboration with the Information Security department], will identify and implement the appropriate mitigating controls</t>
  </si>
  <si>
    <t>[A] Page 8, Chapter III, Section 3 "Key Components of Policy", "e) Management". Technology Management also must adhere to the Exception Policy to confirm that risks are communicated and understood by relevant stakeholders (i.e., the Board of Directors, Board committees, Executive Management, etc.)</t>
  </si>
  <si>
    <t>[A] Page 9, Chapter III, Section 3 "Key Components of Policy", "e) Management". Software License Management (SLM) should be centralized within the Technology department</t>
  </si>
  <si>
    <t>[A] Page 9, Chapter III, Section 3 "Key Components of Policy", "e) Management". Technology Management should provide awareness and education relevant to SLM to improve understanding of legal and compliance requirements, including what is expected of users with regard to the protection of intellectual property rights</t>
  </si>
  <si>
    <t>[A] Page 9, Chapter III, Section 3 "Key Components of Policy", "e) Management". The Technology Department should monitor the performance of the program and IT Assets by developing compliance reports (reporting, at a minimum, the compliance position of managed software through proper SLM) and by developing key performance indicators (KPIs) to quantify the performance of the ITAM program</t>
  </si>
  <si>
    <t>[A] Page 9, Chapter III, Section 3 "Key Components of Policy", "e) Management". Some asset and configuration management KPIs to consider [as a guideline] may include:
• Percent of software licenses deployed relative to the total software licenses purchased
• Percent of licenses purchased but not accounted for in the asset repository
• Percent of IT Assets nearing and currently in EoL and/or EoS state
• Percent of software assets under maintenance contract</t>
  </si>
  <si>
    <t>[A] Page 9, Chapter III, Section 3 "Key Components of Policy", "e) Management". Technology Management should actively manage AFH’s relationships with vendors to develop, manage, and control vendor contracts, relationships, and performance for the efficient delivery of contracted products and services; minimize potential business disruption; and derive the most value from vendors. Refer to the AFH Vendor Risk Management Policy for details</t>
  </si>
  <si>
    <t>[A] Page 9, Chapter III, Section 3 "Key Components of Policy", "f) Retirement/Disposal". If AFH elects to retire/dispose of assets, the Apple Bank Disposal of Documents Procedure, the Record Retention and Disposal Policy, and the IT Asset Management Procedure must be followed</t>
  </si>
  <si>
    <t>Control Description (2021)</t>
  </si>
  <si>
    <r>
      <rPr>
        <b/>
        <sz val="10"/>
        <color theme="1"/>
        <rFont val="Calibri"/>
        <family val="2"/>
        <scheme val="minor"/>
      </rPr>
      <t>Inadequate ITAM Process</t>
    </r>
    <r>
      <rPr>
        <sz val="10"/>
        <color theme="1"/>
        <rFont val="Calibri"/>
        <family val="2"/>
        <scheme val="minor"/>
      </rPr>
      <t xml:space="preserve">
The Bank's IT assets (hardware, software, applications, etc.) may not be appropriately and accurately accounted for because the IT Asset Management (ITAM) process is not adequate.  This may result in inefficient and deficient support, deployment, maintenance, upgrade, and disposal of IT assets</t>
    </r>
  </si>
  <si>
    <r>
      <rPr>
        <b/>
        <sz val="10"/>
        <color theme="1"/>
        <rFont val="Calibri"/>
        <family val="2"/>
        <scheme val="minor"/>
      </rPr>
      <t xml:space="preserve">IT Asset Management (ITAM) Process
</t>
    </r>
    <r>
      <rPr>
        <sz val="10"/>
        <color theme="1"/>
        <rFont val="Calibri"/>
        <family val="2"/>
        <scheme val="minor"/>
      </rPr>
      <t xml:space="preserve">An IT Asset Management (ITAM) process is establihed to manage the lifecycle of both hardware and software assets.  </t>
    </r>
  </si>
  <si>
    <r>
      <rPr>
        <b/>
        <sz val="10"/>
        <color theme="1"/>
        <rFont val="Calibri"/>
        <family val="2"/>
        <scheme val="minor"/>
      </rPr>
      <t xml:space="preserve">Inadequate monitoring of End-of-Support (EOS)  and  End-of Life (EOL) </t>
    </r>
    <r>
      <rPr>
        <sz val="10"/>
        <color theme="1"/>
        <rFont val="Calibri"/>
        <family val="2"/>
        <scheme val="minor"/>
      </rPr>
      <t xml:space="preserve">
IT assets may no longer function or be adequately supported by suppliers/ vendors because the assets' status End-of-Life (EOL) and/or End-of-Support (EOS) status is not adequately monitored.  This may expose the Bank to potential business disruptions or security risks.</t>
    </r>
  </si>
  <si>
    <r>
      <rPr>
        <b/>
        <sz val="10"/>
        <color theme="1"/>
        <rFont val="Calibri"/>
        <family val="2"/>
        <scheme val="minor"/>
      </rPr>
      <t xml:space="preserve">End-of-Support (EOS)  and  End-of Life (EOL) Monitoring
</t>
    </r>
    <r>
      <rPr>
        <sz val="10"/>
        <color theme="1"/>
        <rFont val="Calibri"/>
        <family val="2"/>
        <scheme val="minor"/>
      </rPr>
      <t xml:space="preserve">
The IT asset's status of End of Life  and End of Support is monitored.</t>
    </r>
  </si>
  <si>
    <r>
      <rPr>
        <b/>
        <sz val="10"/>
        <rFont val="Calibri"/>
        <family val="2"/>
        <scheme val="minor"/>
      </rPr>
      <t xml:space="preserve">Periodic  Inventory of IT physical assets and software
</t>
    </r>
    <r>
      <rPr>
        <sz val="10"/>
        <rFont val="Calibri"/>
        <family val="2"/>
        <scheme val="minor"/>
      </rPr>
      <t xml:space="preserve">
An inventory of IT physical Assets and software is performed  on a periodic basis.</t>
    </r>
  </si>
  <si>
    <r>
      <rPr>
        <b/>
        <sz val="10"/>
        <rFont val="Calibri"/>
        <family val="2"/>
        <scheme val="minor"/>
      </rPr>
      <t xml:space="preserve">Periodic  Inventory of IT physical assets and software
</t>
    </r>
    <r>
      <rPr>
        <sz val="10"/>
        <rFont val="Calibri"/>
        <family val="2"/>
        <scheme val="minor"/>
      </rPr>
      <t xml:space="preserve">
An inventory of IT physical Assets and software is performed on a periodic basis  (every  1 -3 years) and reconciled to the assets records in Service Now</t>
    </r>
  </si>
  <si>
    <r>
      <rPr>
        <b/>
        <sz val="10"/>
        <color theme="1"/>
        <rFont val="Calibri"/>
        <family val="2"/>
        <scheme val="minor"/>
      </rPr>
      <t>Infrequent Inventory of IT physical assets and software</t>
    </r>
    <r>
      <rPr>
        <sz val="10"/>
        <color theme="1"/>
        <rFont val="Calibri"/>
        <family val="2"/>
        <scheme val="minor"/>
      </rPr>
      <t xml:space="preserve">
The Bank's IT assets (hardware and software) may not be appropriately and accurately accounted for because the physical inventory of IT assets is not performed periodically.  This may result in inefficient and deficient support, deployment, maintenance, upgrade, and disposal of IT assets</t>
    </r>
  </si>
  <si>
    <r>
      <rPr>
        <b/>
        <sz val="10"/>
        <color theme="1"/>
        <rFont val="Calibri"/>
        <family val="2"/>
        <scheme val="minor"/>
      </rPr>
      <t>Inadequate management of inventory of applications</t>
    </r>
    <r>
      <rPr>
        <sz val="10"/>
        <color theme="1"/>
        <rFont val="Calibri"/>
        <family val="2"/>
        <scheme val="minor"/>
      </rPr>
      <t xml:space="preserve">
Business applications may no longer be adequately supported by vendors because  the inventory of applications in not adequately monitored.  This may expose the Bank to potential business disruptions or security risks.</t>
    </r>
  </si>
  <si>
    <r>
      <rPr>
        <b/>
        <sz val="10"/>
        <color theme="1"/>
        <rFont val="Calibri"/>
        <family val="2"/>
        <scheme val="minor"/>
      </rPr>
      <t>Management of Inventory of Applications</t>
    </r>
    <r>
      <rPr>
        <sz val="10"/>
        <color theme="1"/>
        <rFont val="Calibri"/>
        <family val="2"/>
        <scheme val="minor"/>
      </rPr>
      <t xml:space="preserve">
Management Maintains an Inventory of Applications so that there is a process in place to ensure that each is supported by the vendor.
</t>
    </r>
    <r>
      <rPr>
        <b/>
        <sz val="10"/>
        <color theme="1"/>
        <rFont val="Calibri"/>
        <family val="2"/>
        <scheme val="minor"/>
      </rPr>
      <t/>
    </r>
  </si>
  <si>
    <r>
      <rPr>
        <b/>
        <sz val="10"/>
        <color theme="1"/>
        <rFont val="Calibri"/>
        <family val="2"/>
        <scheme val="minor"/>
      </rPr>
      <t>Management of Inventory of Applications</t>
    </r>
    <r>
      <rPr>
        <sz val="10"/>
        <color theme="1"/>
        <rFont val="Calibri"/>
        <family val="2"/>
        <scheme val="minor"/>
      </rPr>
      <t xml:space="preserve">
The inventory of applications is managed.
</t>
    </r>
    <r>
      <rPr>
        <b/>
        <sz val="10"/>
        <color theme="1"/>
        <rFont val="Calibri"/>
        <family val="2"/>
        <scheme val="minor"/>
      </rPr>
      <t/>
    </r>
  </si>
  <si>
    <r>
      <rPr>
        <b/>
        <sz val="10"/>
        <color theme="1"/>
        <rFont val="Calibri"/>
        <family val="2"/>
        <scheme val="minor"/>
      </rPr>
      <t xml:space="preserve">Management of the upgrade of End-of-Life (EOL) and End-of-Support  (EOS) IT Assets
</t>
    </r>
    <r>
      <rPr>
        <sz val="10"/>
        <color theme="1"/>
        <rFont val="Calibri"/>
        <family val="2"/>
        <scheme val="minor"/>
      </rPr>
      <t xml:space="preserve">
The upgrade of the end-of-life and end-of-support IT assets is managed .</t>
    </r>
  </si>
  <si>
    <r>
      <rPr>
        <b/>
        <sz val="10"/>
        <color theme="1"/>
        <rFont val="Calibri"/>
        <family val="2"/>
        <scheme val="minor"/>
      </rPr>
      <t>Inadequate management of the upgrade of End-of-Life (EOL) and End-of-Support (EOS) of IT Assets</t>
    </r>
    <r>
      <rPr>
        <sz val="10"/>
        <color theme="1"/>
        <rFont val="Calibri"/>
        <family val="2"/>
        <scheme val="minor"/>
      </rPr>
      <t xml:space="preserve">
IT assets may no longer function or be adequately supported by suppliers/ vendors because the management of the upgrade of End-of-Life (EOL) and/or End-of-Support (EOS) assets is not adequate.  This may expose the Bank to potential business disruptions or security risks.</t>
    </r>
  </si>
  <si>
    <r>
      <rPr>
        <b/>
        <sz val="10"/>
        <color theme="1"/>
        <rFont val="Calibri"/>
        <family val="2"/>
        <scheme val="minor"/>
      </rPr>
      <t xml:space="preserve">Management of the upgrade of End-of-Life (EOL) and End-of-Support  (EOS) IT Assets
</t>
    </r>
    <r>
      <rPr>
        <sz val="10"/>
        <color theme="1"/>
        <rFont val="Calibri"/>
        <family val="2"/>
        <scheme val="minor"/>
      </rPr>
      <t xml:space="preserve">
End-of-life and end-of-support IT assets are timely reviewed so that upgrades or alternatives to upgrades can be put in place in time .</t>
    </r>
  </si>
  <si>
    <r>
      <rPr>
        <b/>
        <sz val="10"/>
        <color theme="1"/>
        <rFont val="Calibri"/>
        <family val="2"/>
        <scheme val="minor"/>
      </rPr>
      <t>Inadequate monitoring of IT-related expenses</t>
    </r>
    <r>
      <rPr>
        <sz val="10"/>
        <color theme="1"/>
        <rFont val="Calibri"/>
        <family val="2"/>
        <scheme val="minor"/>
      </rPr>
      <t xml:space="preserve">
Expenses related to IT assets may not be appropriately controlled because the monitoring of these expenses as well as the planning, budgeting, and acquisition of IT assets are not adequate.  This results in inefficient usage of the Bank's financial resources.</t>
    </r>
  </si>
  <si>
    <r>
      <rPr>
        <b/>
        <sz val="10"/>
        <rFont val="Calibri"/>
        <family val="2"/>
        <scheme val="minor"/>
      </rPr>
      <t>Monitoring of IT-related Expenses</t>
    </r>
    <r>
      <rPr>
        <sz val="10"/>
        <color theme="1"/>
        <rFont val="Calibri"/>
        <family val="2"/>
        <scheme val="minor"/>
      </rPr>
      <t xml:space="preserve">
IT-related expenses are monitored.</t>
    </r>
  </si>
  <si>
    <t>IT-DEV-R1</t>
  </si>
  <si>
    <t>IT-DEV-R3</t>
  </si>
  <si>
    <t>IT-DEV-R4</t>
  </si>
  <si>
    <t>IT-DEV-R5</t>
  </si>
  <si>
    <t>IT-DEV-R6</t>
  </si>
  <si>
    <t>Development &amp; Acquisition Control ID</t>
  </si>
  <si>
    <t>Control Title</t>
  </si>
  <si>
    <t>IT DEV-C1
IT DEV-C6</t>
  </si>
  <si>
    <t>IT Asset Management (ITAM) Process
Monitoring of IT-related Expenses</t>
  </si>
  <si>
    <t>Input to  IT resource planning, budgeting, and future acquisitions</t>
  </si>
  <si>
    <t>IT Asset Management (ITAM) Technology</t>
  </si>
  <si>
    <t>IT Asset Management (ITAM) Policy</t>
  </si>
  <si>
    <t>Input to  IT contract management</t>
  </si>
  <si>
    <t>Input to IT demand management</t>
  </si>
  <si>
    <t>Input to Technology implementation</t>
  </si>
  <si>
    <t>Input to IT Operations</t>
  </si>
  <si>
    <t>End-of-Support (EOS)  and  End-of Life (EOL) Monitoring</t>
  </si>
  <si>
    <t>New</t>
  </si>
  <si>
    <t>Acquisition of hardware and software</t>
  </si>
  <si>
    <t>Periodic  Inventory of IT physical assets and software</t>
  </si>
  <si>
    <t>Management of Inventory of Applications</t>
  </si>
  <si>
    <t>IT DEV-C4
IT DEV-C5</t>
  </si>
  <si>
    <t>Management of Inventory of Applications
Management of the upgrade of End-of-Life (EOL) and End-of-Support  (EOS) IT Assets</t>
  </si>
  <si>
    <t>IT DEV-C2
IT DEV-C4</t>
  </si>
  <si>
    <t>Periodic  Inventory of IT physical assets and software
Management of Inventory of Applications</t>
  </si>
  <si>
    <t>Interface with Configuration and Change Management</t>
  </si>
  <si>
    <t>Interface with Patch Management</t>
  </si>
  <si>
    <t>Version Control</t>
  </si>
  <si>
    <t>Communication of Risks related to IT assets and Applications</t>
  </si>
  <si>
    <t>Software License Management</t>
  </si>
  <si>
    <t>Training and awareness on Software License Management (SLM)</t>
  </si>
  <si>
    <t>Compliance and KPI monitoring and report</t>
  </si>
  <si>
    <t>Management and control of vendor contracts, relationships, and performance</t>
  </si>
  <si>
    <t>Retirement and disposal of IT Assets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</si>
</sst>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x14ac:knownFonts="1">
    <font>
      <sz val="11"/>
      <color theme="1"/>
      <name val="Calibri"/>
      <family val="2"/>
      <scheme val="minor"/>
    </font>
    <font>
      <b/>
      <sz val="10"/>
      <color theme="4" tint="-0.249977111117893"/>
      <name val="Calibri"/>
      <family val="2"/>
      <scheme val="minor"/>
    </font>
    <font>
      <sz val="10"/>
      <color theme="1"/>
      <name val="Calibri"/>
      <family val="2"/>
      <scheme val="minor"/>
    </font>
    <font>
      <i/>
      <sz val="10"/>
      <color theme="1"/>
      <name val="Calibri"/>
      <family val="2"/>
      <scheme val="minor"/>
    </font>
    <font>
      <sz val="10"/>
      <name val="Times New Roman"/>
      <family val="1"/>
    </font>
    <font>
      <b/>
      <sz val="11"/>
      <name val="Calibri"/>
      <family val="2"/>
      <scheme val="minor"/>
    </font>
    <font>
      <sz val="9"/>
      <color theme="1"/>
      <name val="Calibri"/>
      <family val="2"/>
      <scheme val="minor"/>
    </font>
    <font>
      <sz val="12"/>
      <color theme="1"/>
      <name val="Calibri"/>
      <family val="2"/>
      <scheme val="minor"/>
    </font>
    <font>
      <strike/>
      <sz val="10"/>
      <color theme="1"/>
      <name val="Calibri"/>
      <family val="2"/>
      <scheme val="minor"/>
    </font>
    <font>
      <sz val="10"/>
      <color rgb="FFFF0000"/>
      <name val="Calibri"/>
      <family val="2"/>
      <scheme val="minor"/>
    </font>
    <font>
      <b/>
      <sz val="11"/>
      <color theme="1"/>
      <name val="Calibri"/>
      <family val="2"/>
      <scheme val="minor"/>
    </font>
    <font>
      <sz val="11"/>
      <color rgb="FF000000"/>
      <name val="Calibri"/>
      <family val="2"/>
    </font>
    <font>
      <sz val="18"/>
      <name val="Arial"/>
      <family val="2"/>
    </font>
    <font>
      <sz val="9"/>
      <color rgb="FF000000"/>
      <name val="Calibri"/>
      <family val="2"/>
    </font>
    <font>
      <b/>
      <sz val="11"/>
      <color rgb="FF000000"/>
      <name val="Calibri"/>
      <family val="2"/>
    </font>
    <font>
      <sz val="8"/>
      <color rgb="FF000000"/>
      <name val="Calibri"/>
      <family val="2"/>
      <scheme val="minor"/>
    </font>
    <font>
      <b/>
      <sz val="8"/>
      <color rgb="FF000000"/>
      <name val="Calibri"/>
      <family val="2"/>
      <scheme val="minor"/>
    </font>
    <font>
      <b/>
      <sz val="11"/>
      <color rgb="FFFFFFFF"/>
      <name val="Calibri"/>
      <family val="2"/>
    </font>
    <font>
      <sz val="11"/>
      <color theme="1"/>
      <name val="Calibri"/>
      <family val="2"/>
    </font>
    <font>
      <b/>
      <sz val="10"/>
      <color theme="4"/>
      <name val="Calibri"/>
      <family val="2"/>
      <scheme val="minor"/>
    </font>
    <font>
      <b/>
      <sz val="11"/>
      <color theme="0"/>
      <name val="Calibri"/>
      <family val="2"/>
      <scheme val="minor"/>
    </font>
    <font>
      <b/>
      <sz val="10"/>
      <color theme="1"/>
      <name val="Calibri"/>
      <family val="2"/>
      <scheme val="minor"/>
    </font>
    <font>
      <b/>
      <sz val="11"/>
      <color theme="1" tint="0.14999847407452621"/>
      <name val="Calibri"/>
      <family val="2"/>
      <scheme val="minor"/>
    </font>
    <font>
      <b/>
      <sz val="10"/>
      <name val="Calibri"/>
      <family val="2"/>
      <scheme val="minor"/>
    </font>
    <font>
      <b/>
      <sz val="10"/>
      <color rgb="FFFF0000"/>
      <name val="Calibri"/>
      <family val="2"/>
      <scheme val="minor"/>
    </font>
    <font>
      <sz val="10"/>
      <name val="Calibri"/>
      <family val="2"/>
      <scheme val="minor"/>
    </font>
    <font>
      <b/>
      <strike/>
      <sz val="10"/>
      <color theme="1"/>
      <name val="Calibri"/>
      <family val="2"/>
      <scheme val="minor"/>
    </font>
    <font>
      <strike/>
      <sz val="10"/>
      <name val="Calibri"/>
      <family val="2"/>
      <scheme val="minor"/>
    </font>
    <font>
      <b/>
      <strike/>
      <sz val="10"/>
      <color rgb="FFFF0000"/>
      <name val="Calibri"/>
      <family val="2"/>
    </font>
    <font>
      <b/>
      <strike/>
      <sz val="10"/>
      <color rgb="FFFF0000"/>
      <name val="Calibri"/>
      <family val="2"/>
      <scheme val="minor"/>
    </font>
    <font>
      <b/>
      <strike/>
      <sz val="10"/>
      <name val="Calibri"/>
      <family val="2"/>
      <scheme val="minor"/>
    </font>
  </fonts>
  <fills count="29">
    <fill>
      <patternFill patternType="none"/>
    </fill>
    <fill>
      <patternFill patternType="gray125"/>
    </fill>
    <fill>
      <patternFill patternType="solid">
        <fgColor theme="7" tint="0.79998168889431442"/>
        <bgColor indexed="64"/>
      </patternFill>
    </fill>
    <fill>
      <patternFill patternType="solid">
        <fgColor rgb="FFE7E6E6"/>
        <bgColor indexed="64"/>
      </patternFill>
    </fill>
    <fill>
      <patternFill patternType="solid">
        <fgColor rgb="FFBDD7EE"/>
        <bgColor indexed="64"/>
      </patternFill>
    </fill>
    <fill>
      <patternFill patternType="solid">
        <fgColor rgb="FF70AD47"/>
        <bgColor indexed="64"/>
      </patternFill>
    </fill>
    <fill>
      <patternFill patternType="solid">
        <fgColor rgb="FFFFC000"/>
        <bgColor indexed="64"/>
      </patternFill>
    </fill>
    <fill>
      <patternFill patternType="solid">
        <fgColor rgb="FFFF5050"/>
        <bgColor indexed="64"/>
      </patternFill>
    </fill>
    <fill>
      <patternFill patternType="solid">
        <fgColor rgb="FFFF0000"/>
        <bgColor indexed="64"/>
      </patternFill>
    </fill>
    <fill>
      <patternFill patternType="solid">
        <fgColor rgb="FFD9D9D9"/>
        <bgColor indexed="64"/>
      </patternFill>
    </fill>
    <fill>
      <patternFill patternType="solid">
        <fgColor rgb="FFE2EFDA"/>
        <bgColor indexed="64"/>
      </patternFill>
    </fill>
    <fill>
      <patternFill patternType="solid">
        <fgColor rgb="FFFFFFFF"/>
        <bgColor indexed="64"/>
      </patternFill>
    </fill>
    <fill>
      <patternFill patternType="solid">
        <fgColor rgb="FFFCE4D6"/>
        <bgColor indexed="64"/>
      </patternFill>
    </fill>
    <fill>
      <patternFill patternType="solid">
        <fgColor rgb="FFDDEBF7"/>
        <bgColor indexed="64"/>
      </patternFill>
    </fill>
    <fill>
      <patternFill patternType="solid">
        <fgColor theme="4" tint="0.59999389629810485"/>
        <bgColor indexed="64"/>
      </patternFill>
    </fill>
    <fill>
      <patternFill patternType="solid">
        <fgColor rgb="FFEAEFF7"/>
        <bgColor indexed="64"/>
      </patternFill>
    </fill>
    <fill>
      <patternFill patternType="solid">
        <fgColor rgb="FFD2DEEF"/>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0"/>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2"/>
        <bgColor indexed="64"/>
      </patternFill>
    </fill>
    <fill>
      <patternFill patternType="solid">
        <fgColor rgb="FFFFFF00"/>
        <bgColor indexed="64"/>
      </patternFill>
    </fill>
    <fill>
      <patternFill patternType="solid">
        <fgColor rgb="FF92D050"/>
        <bgColor indexed="64"/>
      </patternFill>
    </fill>
    <fill>
      <patternFill patternType="solid">
        <fgColor theme="5" tint="0.39997558519241921"/>
        <bgColor indexed="64"/>
      </patternFill>
    </fill>
    <fill>
      <patternFill patternType="solid">
        <fgColor theme="4" tint="-0.249977111117893"/>
        <bgColor indexed="64"/>
      </patternFill>
    </fill>
  </fills>
  <borders count="7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top/>
      <bottom style="thin">
        <color rgb="FF000000"/>
      </bottom>
      <diagonal/>
    </border>
    <border>
      <left/>
      <right style="medium">
        <color rgb="FF000000"/>
      </right>
      <top/>
      <bottom/>
      <diagonal/>
    </border>
    <border>
      <left style="medium">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diagonal/>
    </border>
    <border>
      <left/>
      <right/>
      <top style="thin">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BFBFBF"/>
      </left>
      <right style="medium">
        <color rgb="FFBFBFBF"/>
      </right>
      <top style="medium">
        <color rgb="FFBFBFBF"/>
      </top>
      <bottom/>
      <diagonal/>
    </border>
    <border>
      <left style="medium">
        <color rgb="FFBFBFBF"/>
      </left>
      <right/>
      <top style="medium">
        <color rgb="FFBFBFBF"/>
      </top>
      <bottom style="medium">
        <color rgb="FFBFBFBF"/>
      </bottom>
      <diagonal/>
    </border>
    <border>
      <left/>
      <right style="medium">
        <color rgb="FFBFBFBF"/>
      </right>
      <top style="medium">
        <color rgb="FFBFBFBF"/>
      </top>
      <bottom style="medium">
        <color rgb="FFBFBFBF"/>
      </bottom>
      <diagonal/>
    </border>
    <border>
      <left/>
      <right style="medium">
        <color rgb="FFBFBFBF"/>
      </right>
      <top/>
      <bottom/>
      <diagonal/>
    </border>
    <border>
      <left/>
      <right/>
      <top style="medium">
        <color rgb="FFBFBFBF"/>
      </top>
      <bottom style="medium">
        <color rgb="FFBFBFBF"/>
      </bottom>
      <diagonal/>
    </border>
    <border>
      <left style="medium">
        <color rgb="FFBFBFBF"/>
      </left>
      <right style="medium">
        <color rgb="FFBFBFBF"/>
      </right>
      <top/>
      <bottom style="medium">
        <color rgb="FFBFBFBF"/>
      </bottom>
      <diagonal/>
    </border>
    <border>
      <left style="medium">
        <color rgb="FFBFBFBF"/>
      </left>
      <right/>
      <top/>
      <bottom/>
      <diagonal/>
    </border>
    <border>
      <left style="medium">
        <color rgb="FFBFBFBF"/>
      </left>
      <right style="medium">
        <color rgb="FFBFBFBF"/>
      </right>
      <top/>
      <bottom/>
      <diagonal/>
    </border>
    <border>
      <left style="medium">
        <color rgb="FFBFBFBF"/>
      </left>
      <right/>
      <top/>
      <bottom style="medium">
        <color rgb="FFBFBFBF"/>
      </bottom>
      <diagonal/>
    </border>
    <border>
      <left/>
      <right style="medium">
        <color rgb="FFBFBFBF"/>
      </right>
      <top/>
      <bottom style="medium">
        <color rgb="FFBFBFBF"/>
      </bottom>
      <diagonal/>
    </border>
    <border>
      <left/>
      <right/>
      <top/>
      <bottom style="medium">
        <color rgb="FFBFBFBF"/>
      </bottom>
      <diagonal/>
    </border>
    <border>
      <left/>
      <right style="medium">
        <color rgb="FFBFBFBF"/>
      </right>
      <top style="medium">
        <color rgb="FFBFBFBF"/>
      </top>
      <bottom/>
      <diagonal/>
    </border>
    <border>
      <left/>
      <right style="medium">
        <color rgb="FFBFBFBF"/>
      </right>
      <top/>
      <bottom style="medium">
        <color rgb="FFA6A6A6"/>
      </bottom>
      <diagonal/>
    </border>
    <border>
      <left style="medium">
        <color rgb="FFBFBFBF"/>
      </left>
      <right style="medium">
        <color rgb="FFBFBFBF"/>
      </right>
      <top/>
      <bottom style="medium">
        <color rgb="FFA6A6A6"/>
      </bottom>
      <diagonal/>
    </border>
    <border>
      <left/>
      <right/>
      <top/>
      <bottom style="medium">
        <color rgb="FFA6A6A6"/>
      </bottom>
      <diagonal/>
    </border>
    <border>
      <left/>
      <right/>
      <top style="medium">
        <color rgb="FFA6A6A6"/>
      </top>
      <bottom/>
      <diagonal/>
    </border>
    <border>
      <left style="medium">
        <color rgb="FFBFBFBF"/>
      </left>
      <right/>
      <top style="medium">
        <color rgb="FFBFBFBF"/>
      </top>
      <bottom/>
      <diagonal/>
    </border>
    <border>
      <left style="thin">
        <color indexed="64"/>
      </left>
      <right/>
      <top style="thin">
        <color indexed="64"/>
      </top>
      <bottom/>
      <diagonal/>
    </border>
    <border>
      <left/>
      <right/>
      <top style="thin">
        <color indexed="64"/>
      </top>
      <bottom/>
      <diagonal/>
    </border>
    <border>
      <left style="medium">
        <color rgb="FFFFFFFF"/>
      </left>
      <right/>
      <top style="thin">
        <color indexed="64"/>
      </top>
      <bottom style="thick">
        <color rgb="FFFFFFFF"/>
      </bottom>
      <diagonal/>
    </border>
    <border>
      <left/>
      <right/>
      <top style="thin">
        <color indexed="64"/>
      </top>
      <bottom style="thick">
        <color rgb="FFFFFFFF"/>
      </bottom>
      <diagonal/>
    </border>
    <border>
      <left/>
      <right style="thin">
        <color indexed="64"/>
      </right>
      <top style="thin">
        <color indexed="64"/>
      </top>
      <bottom style="thick">
        <color rgb="FFFFFFFF"/>
      </bottom>
      <diagonal/>
    </border>
    <border>
      <left style="thin">
        <color indexed="64"/>
      </left>
      <right/>
      <top/>
      <bottom style="thick">
        <color rgb="FFFFFFFF"/>
      </bottom>
      <diagonal/>
    </border>
    <border>
      <left/>
      <right/>
      <top/>
      <bottom style="thick">
        <color rgb="FFFFFFFF"/>
      </bottom>
      <diagonal/>
    </border>
    <border>
      <left style="thick">
        <color rgb="FFFFFFFF"/>
      </left>
      <right style="medium">
        <color rgb="FFFFFFFF"/>
      </right>
      <top style="thick">
        <color rgb="FFFFFFFF"/>
      </top>
      <bottom style="medium">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thin">
        <color indexed="64"/>
      </right>
      <top style="thick">
        <color rgb="FFFFFFFF"/>
      </top>
      <bottom style="medium">
        <color rgb="FFFFFFFF"/>
      </bottom>
      <diagonal/>
    </border>
    <border>
      <left style="thin">
        <color indexed="64"/>
      </left>
      <right style="medium">
        <color rgb="FFFFFFFF"/>
      </right>
      <top style="thick">
        <color rgb="FFFFFFFF"/>
      </top>
      <bottom/>
      <diagonal/>
    </border>
    <border>
      <left style="medium">
        <color rgb="FFFFFFFF"/>
      </left>
      <right style="medium">
        <color rgb="FFFFFFFF"/>
      </right>
      <top style="medium">
        <color rgb="FFFFFFFF"/>
      </top>
      <bottom style="medium">
        <color rgb="FFFFFFFF"/>
      </bottom>
      <diagonal/>
    </border>
    <border>
      <left style="medium">
        <color rgb="FFFFFFFF"/>
      </left>
      <right style="thin">
        <color indexed="64"/>
      </right>
      <top style="medium">
        <color rgb="FFFFFFFF"/>
      </top>
      <bottom style="medium">
        <color rgb="FFFFFFFF"/>
      </bottom>
      <diagonal/>
    </border>
    <border>
      <left style="thin">
        <color indexed="64"/>
      </left>
      <right style="medium">
        <color rgb="FFFFFFFF"/>
      </right>
      <top/>
      <bottom/>
      <diagonal/>
    </border>
    <border>
      <left style="thin">
        <color indexed="64"/>
      </left>
      <right style="medium">
        <color rgb="FFFFFFFF"/>
      </right>
      <top/>
      <bottom style="thin">
        <color indexed="64"/>
      </bottom>
      <diagonal/>
    </border>
    <border>
      <left style="medium">
        <color rgb="FFFFFFFF"/>
      </left>
      <right style="medium">
        <color rgb="FFFFFFFF"/>
      </right>
      <top style="medium">
        <color rgb="FFFFFFFF"/>
      </top>
      <bottom style="thin">
        <color indexed="64"/>
      </bottom>
      <diagonal/>
    </border>
    <border>
      <left style="medium">
        <color rgb="FFFFFFFF"/>
      </left>
      <right style="thin">
        <color indexed="64"/>
      </right>
      <top style="medium">
        <color rgb="FFFFFFFF"/>
      </top>
      <bottom style="thin">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top/>
      <bottom style="medium">
        <color indexed="64"/>
      </bottom>
      <diagonal/>
    </border>
    <border>
      <left/>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2">
    <xf numFmtId="0" fontId="0" fillId="0" borderId="0"/>
    <xf numFmtId="0" fontId="4" fillId="0" borderId="0"/>
  </cellStyleXfs>
  <cellXfs count="299">
    <xf numFmtId="0" fontId="0" fillId="0" borderId="0" xfId="0"/>
    <xf numFmtId="0" fontId="1" fillId="0" borderId="1" xfId="0" applyFont="1" applyFill="1" applyBorder="1" applyAlignment="1">
      <alignment vertical="top" wrapText="1"/>
    </xf>
    <xf numFmtId="0" fontId="1" fillId="0" borderId="1" xfId="0" applyFont="1" applyFill="1" applyBorder="1" applyAlignment="1">
      <alignment horizontal="center" vertical="top" wrapText="1"/>
    </xf>
    <xf numFmtId="0" fontId="1" fillId="0" borderId="2" xfId="0" applyFont="1" applyFill="1" applyBorder="1" applyAlignment="1">
      <alignment horizontal="center" vertical="top" wrapText="1"/>
    </xf>
    <xf numFmtId="0" fontId="1" fillId="0" borderId="0" xfId="0" applyFont="1" applyFill="1" applyAlignment="1">
      <alignment vertical="top" wrapText="1"/>
    </xf>
    <xf numFmtId="0" fontId="2" fillId="2" borderId="1" xfId="0" applyFont="1" applyFill="1" applyBorder="1" applyAlignment="1">
      <alignment vertical="top" wrapText="1"/>
    </xf>
    <xf numFmtId="0" fontId="2" fillId="0" borderId="1" xfId="0" applyFont="1" applyBorder="1" applyAlignment="1">
      <alignment vertical="top" wrapText="1"/>
    </xf>
    <xf numFmtId="0" fontId="2" fillId="0" borderId="0" xfId="0" applyFont="1" applyAlignment="1">
      <alignment vertical="top" wrapText="1"/>
    </xf>
    <xf numFmtId="0" fontId="2" fillId="0" borderId="1" xfId="0" applyFont="1" applyFill="1" applyBorder="1" applyAlignment="1">
      <alignment vertical="top" wrapText="1"/>
    </xf>
    <xf numFmtId="0" fontId="2" fillId="0" borderId="1" xfId="0" applyFont="1" applyFill="1" applyBorder="1" applyAlignment="1">
      <alignment horizontal="left" vertical="top" wrapText="1"/>
    </xf>
    <xf numFmtId="0" fontId="2" fillId="0" borderId="4" xfId="0" applyFont="1" applyFill="1" applyBorder="1" applyAlignment="1">
      <alignment vertical="top" wrapText="1"/>
    </xf>
    <xf numFmtId="0" fontId="0" fillId="0" borderId="1" xfId="0" applyFill="1" applyBorder="1" applyAlignment="1">
      <alignment vertical="top" wrapText="1"/>
    </xf>
    <xf numFmtId="14" fontId="2" fillId="0" borderId="1" xfId="0" applyNumberFormat="1" applyFont="1" applyFill="1" applyBorder="1" applyAlignment="1">
      <alignment vertical="top" wrapText="1"/>
    </xf>
    <xf numFmtId="0" fontId="6" fillId="0" borderId="1" xfId="0" applyFont="1" applyBorder="1" applyAlignment="1">
      <alignment vertical="top" wrapText="1"/>
    </xf>
    <xf numFmtId="0" fontId="3" fillId="0" borderId="1" xfId="0" applyFont="1" applyBorder="1" applyAlignment="1">
      <alignment vertical="top" wrapText="1"/>
    </xf>
    <xf numFmtId="0" fontId="5" fillId="0" borderId="1" xfId="1" applyFont="1" applyFill="1" applyBorder="1" applyAlignment="1">
      <alignment vertical="top" wrapText="1"/>
    </xf>
    <xf numFmtId="0" fontId="2" fillId="0" borderId="0" xfId="0" applyFont="1" applyBorder="1" applyAlignment="1">
      <alignment vertical="top" wrapText="1"/>
    </xf>
    <xf numFmtId="0" fontId="7" fillId="0" borderId="0" xfId="0" applyFont="1" applyFill="1" applyBorder="1" applyAlignment="1">
      <alignment horizontal="left" vertical="center" wrapText="1"/>
    </xf>
    <xf numFmtId="0" fontId="7" fillId="0" borderId="0" xfId="0" applyFont="1" applyFill="1" applyBorder="1" applyAlignment="1">
      <alignment horizontal="left" wrapText="1"/>
    </xf>
    <xf numFmtId="0" fontId="8" fillId="0" borderId="1" xfId="0" applyFont="1" applyFill="1" applyBorder="1" applyAlignment="1">
      <alignment vertical="top" wrapText="1"/>
    </xf>
    <xf numFmtId="0" fontId="2" fillId="0" borderId="0" xfId="0" applyFont="1" applyFill="1" applyAlignment="1">
      <alignment vertical="top" wrapText="1"/>
    </xf>
    <xf numFmtId="0" fontId="10" fillId="0" borderId="0" xfId="0" applyFont="1"/>
    <xf numFmtId="0" fontId="10" fillId="3" borderId="5" xfId="0" applyFont="1" applyFill="1" applyBorder="1" applyAlignment="1">
      <alignment horizontal="justify" vertical="center" wrapText="1"/>
    </xf>
    <xf numFmtId="0" fontId="10" fillId="3" borderId="6" xfId="0" applyFont="1" applyFill="1" applyBorder="1" applyAlignment="1">
      <alignment horizontal="justify" vertical="center" wrapText="1"/>
    </xf>
    <xf numFmtId="0" fontId="0" fillId="0" borderId="7" xfId="0" applyBorder="1" applyAlignment="1">
      <alignment horizontal="justify" vertical="center" wrapText="1"/>
    </xf>
    <xf numFmtId="0" fontId="0" fillId="0" borderId="8" xfId="0" applyBorder="1" applyAlignment="1">
      <alignment horizontal="justify" vertical="center" wrapText="1"/>
    </xf>
    <xf numFmtId="0" fontId="11" fillId="0" borderId="9" xfId="0" applyFont="1" applyBorder="1" applyAlignment="1">
      <alignment horizontal="left" wrapText="1" readingOrder="1"/>
    </xf>
    <xf numFmtId="0" fontId="11" fillId="0" borderId="10" xfId="0" applyFont="1" applyBorder="1" applyAlignment="1">
      <alignment horizontal="left" wrapText="1" readingOrder="1"/>
    </xf>
    <xf numFmtId="0" fontId="11" fillId="0" borderId="11" xfId="0" applyFont="1" applyBorder="1" applyAlignment="1">
      <alignment horizontal="left" wrapText="1" readingOrder="1"/>
    </xf>
    <xf numFmtId="0" fontId="11" fillId="0" borderId="12" xfId="0" applyFont="1" applyBorder="1" applyAlignment="1">
      <alignment horizontal="left" wrapText="1" readingOrder="1"/>
    </xf>
    <xf numFmtId="0" fontId="12" fillId="0" borderId="13" xfId="0" applyFont="1" applyBorder="1" applyAlignment="1">
      <alignment wrapText="1"/>
    </xf>
    <xf numFmtId="0" fontId="11" fillId="0" borderId="14" xfId="0" applyFont="1" applyBorder="1" applyAlignment="1">
      <alignment horizontal="left" wrapText="1" readingOrder="1"/>
    </xf>
    <xf numFmtId="0" fontId="11" fillId="0" borderId="15" xfId="0" applyFont="1" applyBorder="1" applyAlignment="1">
      <alignment horizontal="left" wrapText="1" readingOrder="1"/>
    </xf>
    <xf numFmtId="0" fontId="13" fillId="4" borderId="16" xfId="0" applyFont="1" applyFill="1" applyBorder="1" applyAlignment="1">
      <alignment horizontal="center" vertical="center" textRotation="90" wrapText="1" readingOrder="1"/>
    </xf>
    <xf numFmtId="0" fontId="13" fillId="5" borderId="16" xfId="0" applyFont="1" applyFill="1" applyBorder="1" applyAlignment="1">
      <alignment horizontal="center" wrapText="1" readingOrder="1"/>
    </xf>
    <xf numFmtId="0" fontId="13" fillId="6" borderId="16" xfId="0" applyFont="1" applyFill="1" applyBorder="1" applyAlignment="1">
      <alignment horizontal="center" wrapText="1" readingOrder="1"/>
    </xf>
    <xf numFmtId="0" fontId="13" fillId="7" borderId="16" xfId="0" applyFont="1" applyFill="1" applyBorder="1" applyAlignment="1">
      <alignment horizontal="center" wrapText="1" readingOrder="1"/>
    </xf>
    <xf numFmtId="0" fontId="13" fillId="8" borderId="16" xfId="0" applyFont="1" applyFill="1" applyBorder="1" applyAlignment="1">
      <alignment horizontal="center" wrapText="1" readingOrder="1"/>
    </xf>
    <xf numFmtId="0" fontId="11" fillId="0" borderId="17" xfId="0" applyFont="1" applyBorder="1" applyAlignment="1">
      <alignment horizontal="left" wrapText="1" readingOrder="1"/>
    </xf>
    <xf numFmtId="0" fontId="14" fillId="0" borderId="15" xfId="0" applyFont="1" applyBorder="1" applyAlignment="1">
      <alignment horizontal="center" vertical="center" textRotation="90" wrapText="1" readingOrder="1"/>
    </xf>
    <xf numFmtId="0" fontId="11" fillId="4" borderId="16" xfId="0" applyFont="1" applyFill="1" applyBorder="1" applyAlignment="1">
      <alignment horizontal="center" wrapText="1" readingOrder="1"/>
    </xf>
    <xf numFmtId="0" fontId="13" fillId="4" borderId="16" xfId="0" applyFont="1" applyFill="1" applyBorder="1" applyAlignment="1">
      <alignment horizontal="center" wrapText="1" readingOrder="1"/>
    </xf>
    <xf numFmtId="0" fontId="12" fillId="0" borderId="18" xfId="0" applyFont="1" applyBorder="1" applyAlignment="1">
      <alignment wrapText="1"/>
    </xf>
    <xf numFmtId="0" fontId="11" fillId="0" borderId="19" xfId="0" applyFont="1" applyBorder="1" applyAlignment="1">
      <alignment horizontal="left" wrapText="1" readingOrder="1"/>
    </xf>
    <xf numFmtId="0" fontId="11" fillId="0" borderId="20" xfId="0" applyFont="1" applyBorder="1" applyAlignment="1">
      <alignment horizontal="left" wrapText="1" readingOrder="1"/>
    </xf>
    <xf numFmtId="0" fontId="11" fillId="0" borderId="21" xfId="0" applyFont="1" applyBorder="1" applyAlignment="1">
      <alignment horizontal="left" wrapText="1" readingOrder="1"/>
    </xf>
    <xf numFmtId="0" fontId="15" fillId="10" borderId="27" xfId="0" applyFont="1" applyFill="1" applyBorder="1" applyAlignment="1">
      <alignment horizontal="center" vertical="center" wrapText="1"/>
    </xf>
    <xf numFmtId="0" fontId="15" fillId="12" borderId="25" xfId="0" applyFont="1" applyFill="1" applyBorder="1" applyAlignment="1">
      <alignment horizontal="center" vertical="center" wrapText="1"/>
    </xf>
    <xf numFmtId="0" fontId="16" fillId="9" borderId="28" xfId="0" applyFont="1" applyFill="1" applyBorder="1" applyAlignment="1">
      <alignment horizontal="center" vertical="center" wrapText="1"/>
    </xf>
    <xf numFmtId="0" fontId="15" fillId="0" borderId="25" xfId="0" applyFont="1" applyBorder="1" applyAlignment="1">
      <alignment horizontal="center" vertical="center" wrapText="1"/>
    </xf>
    <xf numFmtId="0" fontId="16" fillId="9" borderId="30" xfId="0" applyFont="1" applyFill="1" applyBorder="1" applyAlignment="1">
      <alignment horizontal="center" vertical="center" wrapText="1"/>
    </xf>
    <xf numFmtId="0" fontId="15" fillId="0" borderId="31" xfId="0" applyFont="1" applyBorder="1" applyAlignment="1">
      <alignment horizontal="center" vertical="center" wrapText="1"/>
    </xf>
    <xf numFmtId="0" fontId="0" fillId="12" borderId="31" xfId="0" applyFill="1" applyBorder="1" applyAlignment="1">
      <alignment vertical="center" wrapText="1"/>
    </xf>
    <xf numFmtId="0" fontId="15" fillId="0" borderId="31" xfId="0" applyFont="1" applyBorder="1" applyAlignment="1">
      <alignment horizontal="center" vertical="center"/>
    </xf>
    <xf numFmtId="0" fontId="15" fillId="0" borderId="32" xfId="0" applyFont="1" applyBorder="1" applyAlignment="1">
      <alignment horizontal="center" vertical="center"/>
    </xf>
    <xf numFmtId="0" fontId="15" fillId="11" borderId="29" xfId="0" applyFont="1" applyFill="1" applyBorder="1" applyAlignment="1">
      <alignment vertical="center"/>
    </xf>
    <xf numFmtId="0" fontId="15" fillId="10" borderId="32" xfId="0" applyFont="1" applyFill="1" applyBorder="1" applyAlignment="1">
      <alignment horizontal="center" vertical="center" wrapText="1"/>
    </xf>
    <xf numFmtId="0" fontId="15" fillId="12" borderId="31" xfId="0" applyFont="1" applyFill="1" applyBorder="1" applyAlignment="1">
      <alignment horizontal="center" vertical="center" wrapText="1"/>
    </xf>
    <xf numFmtId="0" fontId="15" fillId="0" borderId="34" xfId="0" applyFont="1" applyBorder="1" applyAlignment="1">
      <alignment horizontal="center" vertical="center" wrapText="1"/>
    </xf>
    <xf numFmtId="0" fontId="15" fillId="0" borderId="34" xfId="0" applyFont="1" applyBorder="1" applyAlignment="1">
      <alignment horizontal="center" vertical="center"/>
    </xf>
    <xf numFmtId="0" fontId="15" fillId="0" borderId="36" xfId="0" applyFont="1" applyBorder="1" applyAlignment="1">
      <alignment horizontal="center" vertical="center"/>
    </xf>
    <xf numFmtId="0" fontId="15" fillId="11" borderId="35" xfId="0" applyFont="1" applyFill="1" applyBorder="1" applyAlignment="1">
      <alignment vertical="center"/>
    </xf>
    <xf numFmtId="0" fontId="15" fillId="0" borderId="36" xfId="0" applyFont="1" applyBorder="1" applyAlignment="1">
      <alignment horizontal="center" vertical="center" wrapText="1"/>
    </xf>
    <xf numFmtId="0" fontId="15" fillId="0" borderId="35" xfId="0" applyFont="1" applyBorder="1" applyAlignment="1">
      <alignment horizontal="center" vertical="center" wrapText="1"/>
    </xf>
    <xf numFmtId="0" fontId="15" fillId="11" borderId="37" xfId="0" applyFont="1" applyFill="1" applyBorder="1" applyAlignment="1">
      <alignment horizontal="center" vertical="center"/>
    </xf>
    <xf numFmtId="0" fontId="15" fillId="11" borderId="0" xfId="0" applyFont="1" applyFill="1" applyAlignment="1">
      <alignment horizontal="center" vertical="center"/>
    </xf>
    <xf numFmtId="0" fontId="15" fillId="11" borderId="32" xfId="0" applyFont="1" applyFill="1" applyBorder="1" applyAlignment="1">
      <alignment horizontal="center" vertical="center"/>
    </xf>
    <xf numFmtId="0" fontId="15" fillId="9" borderId="28" xfId="0" applyFont="1" applyFill="1" applyBorder="1" applyAlignment="1">
      <alignment horizontal="center" vertical="center" wrapText="1"/>
    </xf>
    <xf numFmtId="0" fontId="15" fillId="9" borderId="30" xfId="0" applyFont="1" applyFill="1" applyBorder="1" applyAlignment="1">
      <alignment horizontal="center" vertical="center" wrapText="1"/>
    </xf>
    <xf numFmtId="0" fontId="15" fillId="11" borderId="25" xfId="0" applyFont="1" applyFill="1" applyBorder="1" applyAlignment="1">
      <alignment vertical="center"/>
    </xf>
    <xf numFmtId="0" fontId="0" fillId="0" borderId="0" xfId="0" applyAlignment="1">
      <alignment vertical="center"/>
    </xf>
    <xf numFmtId="0" fontId="14" fillId="14" borderId="46" xfId="0" applyFont="1" applyFill="1" applyBorder="1" applyAlignment="1">
      <alignment horizontal="left" vertical="center" wrapText="1" readingOrder="1"/>
    </xf>
    <xf numFmtId="0" fontId="14" fillId="14" borderId="47" xfId="0" applyFont="1" applyFill="1" applyBorder="1" applyAlignment="1">
      <alignment horizontal="left" vertical="center" wrapText="1" readingOrder="1"/>
    </xf>
    <xf numFmtId="0" fontId="14" fillId="14" borderId="48" xfId="0" applyFont="1" applyFill="1" applyBorder="1" applyAlignment="1">
      <alignment horizontal="left" vertical="center" wrapText="1" readingOrder="1"/>
    </xf>
    <xf numFmtId="0" fontId="11" fillId="15" borderId="50" xfId="0" applyFont="1" applyFill="1" applyBorder="1" applyAlignment="1">
      <alignment horizontal="left" vertical="center" wrapText="1" readingOrder="1"/>
    </xf>
    <xf numFmtId="0" fontId="11" fillId="15" borderId="51" xfId="0" applyFont="1" applyFill="1" applyBorder="1" applyAlignment="1">
      <alignment horizontal="left" vertical="center" wrapText="1" readingOrder="1"/>
    </xf>
    <xf numFmtId="0" fontId="14" fillId="14" borderId="50" xfId="0" applyFont="1" applyFill="1" applyBorder="1" applyAlignment="1">
      <alignment horizontal="left" vertical="center" wrapText="1" readingOrder="1"/>
    </xf>
    <xf numFmtId="0" fontId="11" fillId="16" borderId="50" xfId="0" applyFont="1" applyFill="1" applyBorder="1" applyAlignment="1">
      <alignment horizontal="left" vertical="center" wrapText="1" readingOrder="1"/>
    </xf>
    <xf numFmtId="0" fontId="11" fillId="16" borderId="51" xfId="0" applyFont="1" applyFill="1" applyBorder="1" applyAlignment="1">
      <alignment horizontal="left" vertical="center" wrapText="1" readingOrder="1"/>
    </xf>
    <xf numFmtId="0" fontId="14" fillId="14" borderId="54" xfId="0" applyFont="1" applyFill="1" applyBorder="1" applyAlignment="1">
      <alignment horizontal="left" vertical="center" wrapText="1" readingOrder="1"/>
    </xf>
    <xf numFmtId="0" fontId="11" fillId="15" borderId="54" xfId="0" applyFont="1" applyFill="1" applyBorder="1" applyAlignment="1">
      <alignment horizontal="left" vertical="center" wrapText="1" readingOrder="1"/>
    </xf>
    <xf numFmtId="0" fontId="11" fillId="15" borderId="55" xfId="0" applyFont="1" applyFill="1" applyBorder="1" applyAlignment="1">
      <alignment horizontal="left" vertical="center" wrapText="1" readingOrder="1"/>
    </xf>
    <xf numFmtId="0" fontId="1" fillId="0" borderId="56" xfId="0" applyFont="1" applyFill="1" applyBorder="1" applyAlignment="1">
      <alignment vertical="top"/>
    </xf>
    <xf numFmtId="0" fontId="1" fillId="0" borderId="5" xfId="0" applyFont="1" applyFill="1" applyBorder="1" applyAlignment="1">
      <alignment vertical="top" wrapText="1"/>
    </xf>
    <xf numFmtId="0" fontId="1" fillId="0" borderId="57" xfId="0" applyFont="1" applyFill="1" applyBorder="1" applyAlignment="1">
      <alignment vertical="top" wrapText="1"/>
    </xf>
    <xf numFmtId="0" fontId="1" fillId="0" borderId="58" xfId="0" applyFont="1" applyFill="1" applyBorder="1" applyAlignment="1">
      <alignment vertical="top" wrapText="1"/>
    </xf>
    <xf numFmtId="0" fontId="19" fillId="0" borderId="57" xfId="0" applyFont="1" applyBorder="1" applyAlignment="1">
      <alignment vertical="top"/>
    </xf>
    <xf numFmtId="0" fontId="19" fillId="0" borderId="5" xfId="0" applyFont="1" applyBorder="1" applyAlignment="1">
      <alignment vertical="top"/>
    </xf>
    <xf numFmtId="0" fontId="2" fillId="0" borderId="0" xfId="0" applyFont="1" applyAlignment="1">
      <alignment vertical="top"/>
    </xf>
    <xf numFmtId="0" fontId="0" fillId="0" borderId="1" xfId="0" applyBorder="1" applyAlignment="1">
      <alignment vertical="center"/>
    </xf>
    <xf numFmtId="0" fontId="2" fillId="0" borderId="59" xfId="0" applyFont="1" applyBorder="1" applyAlignment="1">
      <alignment vertical="top"/>
    </xf>
    <xf numFmtId="0" fontId="2" fillId="0" borderId="60" xfId="0" applyFont="1" applyBorder="1" applyAlignment="1">
      <alignment vertical="top"/>
    </xf>
    <xf numFmtId="0" fontId="2" fillId="0" borderId="56" xfId="0" applyFont="1" applyBorder="1" applyAlignment="1">
      <alignment vertical="top" wrapText="1"/>
    </xf>
    <xf numFmtId="0" fontId="2" fillId="0" borderId="58" xfId="0" applyFont="1" applyBorder="1" applyAlignment="1">
      <alignment vertical="top"/>
    </xf>
    <xf numFmtId="0" fontId="2" fillId="0" borderId="0" xfId="0" applyFont="1" applyBorder="1" applyAlignment="1">
      <alignment vertical="top"/>
    </xf>
    <xf numFmtId="0" fontId="2" fillId="0" borderId="61" xfId="0" applyFont="1" applyBorder="1" applyAlignment="1">
      <alignment vertical="top"/>
    </xf>
    <xf numFmtId="0" fontId="2" fillId="0" borderId="62" xfId="0" applyFont="1" applyBorder="1" applyAlignment="1">
      <alignment vertical="top"/>
    </xf>
    <xf numFmtId="0" fontId="2" fillId="0" borderId="61" xfId="0" applyFont="1" applyBorder="1" applyAlignment="1">
      <alignment vertical="top" wrapText="1"/>
    </xf>
    <xf numFmtId="0" fontId="2" fillId="0" borderId="56" xfId="0" applyFont="1" applyBorder="1" applyAlignment="1">
      <alignment vertical="top"/>
    </xf>
    <xf numFmtId="0" fontId="0" fillId="0" borderId="1" xfId="0" applyBorder="1" applyAlignment="1">
      <alignment horizontal="left" vertical="center"/>
    </xf>
    <xf numFmtId="0" fontId="2" fillId="0" borderId="63" xfId="0" applyFont="1" applyBorder="1" applyAlignment="1">
      <alignment vertical="top"/>
    </xf>
    <xf numFmtId="0" fontId="2" fillId="0" borderId="64" xfId="0" applyFont="1" applyBorder="1" applyAlignment="1">
      <alignment vertical="top" wrapText="1"/>
    </xf>
    <xf numFmtId="0" fontId="2" fillId="0" borderId="62" xfId="0" applyFont="1" applyBorder="1" applyAlignment="1">
      <alignment vertical="top" wrapText="1"/>
    </xf>
    <xf numFmtId="0" fontId="2" fillId="0" borderId="64" xfId="0" applyFont="1" applyBorder="1" applyAlignment="1">
      <alignment vertical="top"/>
    </xf>
    <xf numFmtId="0" fontId="2" fillId="0" borderId="7" xfId="0" applyFont="1" applyBorder="1" applyAlignment="1">
      <alignment vertical="top"/>
    </xf>
    <xf numFmtId="0" fontId="2" fillId="0" borderId="65" xfId="0" applyFont="1" applyBorder="1" applyAlignment="1">
      <alignment vertical="top"/>
    </xf>
    <xf numFmtId="0" fontId="2" fillId="0" borderId="8" xfId="0" applyFont="1" applyBorder="1" applyAlignment="1">
      <alignment vertical="top"/>
    </xf>
    <xf numFmtId="0" fontId="0" fillId="0" borderId="1" xfId="0" applyFont="1" applyBorder="1" applyAlignment="1">
      <alignment vertical="center"/>
    </xf>
    <xf numFmtId="0" fontId="2" fillId="0" borderId="3" xfId="0" applyFont="1" applyFill="1" applyBorder="1" applyAlignment="1">
      <alignment horizontal="left" vertical="top" wrapText="1"/>
    </xf>
    <xf numFmtId="0" fontId="10" fillId="0" borderId="0" xfId="0" applyFont="1" applyAlignment="1">
      <alignment horizontal="center"/>
    </xf>
    <xf numFmtId="0" fontId="10" fillId="17" borderId="56" xfId="0" applyFont="1" applyFill="1" applyBorder="1" applyAlignment="1">
      <alignment horizontal="center" vertical="center" wrapText="1"/>
    </xf>
    <xf numFmtId="0" fontId="10" fillId="17" borderId="60" xfId="0" applyFont="1" applyFill="1" applyBorder="1" applyAlignment="1">
      <alignment horizontal="center" vertical="center" wrapText="1"/>
    </xf>
    <xf numFmtId="0" fontId="10" fillId="17" borderId="59" xfId="0" applyFont="1" applyFill="1" applyBorder="1" applyAlignment="1">
      <alignment horizontal="center" vertical="center" wrapText="1"/>
    </xf>
    <xf numFmtId="0" fontId="0" fillId="0" borderId="0" xfId="0" applyAlignment="1">
      <alignment horizontal="center" vertical="center" wrapText="1"/>
    </xf>
    <xf numFmtId="0" fontId="10" fillId="0" borderId="0" xfId="0" applyFont="1" applyAlignment="1">
      <alignment horizontal="center" vertical="center" wrapText="1"/>
    </xf>
    <xf numFmtId="0" fontId="0" fillId="0" borderId="67" xfId="0" applyBorder="1" applyAlignment="1">
      <alignment horizontal="left" vertical="top" wrapText="1"/>
    </xf>
    <xf numFmtId="0" fontId="0" fillId="0" borderId="1" xfId="0" applyBorder="1" applyAlignment="1">
      <alignment horizontal="center" vertical="center"/>
    </xf>
    <xf numFmtId="0" fontId="0" fillId="0" borderId="68" xfId="0" applyBorder="1" applyAlignment="1">
      <alignment horizontal="center" vertical="center"/>
    </xf>
    <xf numFmtId="0" fontId="0" fillId="0" borderId="0" xfId="0" applyAlignment="1">
      <alignment vertical="top" wrapText="1"/>
    </xf>
    <xf numFmtId="0" fontId="0" fillId="0" borderId="0" xfId="0" applyAlignment="1">
      <alignment horizontal="center" vertical="center"/>
    </xf>
    <xf numFmtId="0" fontId="0" fillId="0" borderId="0" xfId="0" applyAlignment="1">
      <alignment vertical="center" wrapText="1"/>
    </xf>
    <xf numFmtId="0" fontId="0" fillId="0" borderId="8" xfId="0" applyBorder="1"/>
    <xf numFmtId="0" fontId="0" fillId="0" borderId="69" xfId="0" applyBorder="1" applyAlignment="1">
      <alignment horizontal="left" vertical="top" wrapText="1"/>
    </xf>
    <xf numFmtId="0" fontId="0" fillId="0" borderId="70" xfId="0" applyBorder="1" applyAlignment="1">
      <alignment horizontal="center" vertical="center"/>
    </xf>
    <xf numFmtId="0" fontId="10" fillId="17" borderId="57" xfId="0" applyFont="1" applyFill="1" applyBorder="1" applyAlignment="1">
      <alignment horizontal="center" vertical="center" wrapText="1"/>
    </xf>
    <xf numFmtId="0" fontId="10" fillId="17" borderId="66" xfId="0" applyFont="1" applyFill="1" applyBorder="1" applyAlignment="1">
      <alignment horizontal="center" vertical="center" wrapText="1"/>
    </xf>
    <xf numFmtId="0" fontId="10" fillId="17" borderId="6" xfId="0" applyFont="1" applyFill="1" applyBorder="1" applyAlignment="1">
      <alignment horizontal="center" vertical="center" wrapText="1"/>
    </xf>
    <xf numFmtId="0" fontId="0" fillId="0" borderId="71" xfId="0" applyBorder="1" applyAlignment="1">
      <alignment horizontal="center" vertical="center"/>
    </xf>
    <xf numFmtId="0" fontId="0" fillId="0" borderId="0" xfId="0" applyBorder="1" applyAlignment="1">
      <alignment horizontal="left" vertical="top" wrapText="1"/>
    </xf>
    <xf numFmtId="0" fontId="0" fillId="0" borderId="0" xfId="0" applyBorder="1" applyAlignment="1">
      <alignment horizontal="center" vertical="center"/>
    </xf>
    <xf numFmtId="0" fontId="0" fillId="0" borderId="0" xfId="0" applyFill="1" applyBorder="1" applyAlignment="1">
      <alignment horizontal="center" vertical="center"/>
    </xf>
    <xf numFmtId="14" fontId="0" fillId="0" borderId="0" xfId="0" applyNumberFormat="1" applyBorder="1" applyAlignment="1">
      <alignment horizontal="center" vertical="center"/>
    </xf>
    <xf numFmtId="0" fontId="23" fillId="0" borderId="1" xfId="1" applyFont="1" applyFill="1" applyBorder="1" applyAlignment="1">
      <alignment vertical="top" wrapText="1"/>
    </xf>
    <xf numFmtId="0" fontId="2" fillId="0" borderId="0" xfId="0" applyFont="1" applyFill="1" applyBorder="1" applyAlignment="1">
      <alignment horizontal="left" vertical="center" wrapText="1"/>
    </xf>
    <xf numFmtId="0" fontId="2" fillId="0" borderId="0" xfId="0" applyFont="1" applyFill="1" applyBorder="1" applyAlignment="1">
      <alignment horizontal="left" wrapText="1"/>
    </xf>
    <xf numFmtId="0" fontId="2" fillId="0" borderId="3" xfId="0" applyFont="1" applyFill="1" applyBorder="1" applyAlignment="1">
      <alignment horizontal="left" vertical="top" wrapText="1"/>
    </xf>
    <xf numFmtId="0" fontId="1" fillId="0"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0" xfId="0" applyFont="1" applyAlignment="1">
      <alignment horizontal="left" vertical="top" wrapText="1"/>
    </xf>
    <xf numFmtId="0" fontId="2" fillId="20" borderId="1" xfId="0" applyFont="1" applyFill="1" applyBorder="1" applyAlignment="1">
      <alignment vertical="top" wrapText="1"/>
    </xf>
    <xf numFmtId="0" fontId="25" fillId="0" borderId="1" xfId="0" applyFont="1" applyFill="1" applyBorder="1" applyAlignment="1">
      <alignment vertical="top" wrapText="1"/>
    </xf>
    <xf numFmtId="0" fontId="25" fillId="0" borderId="1" xfId="0" applyFont="1" applyFill="1" applyBorder="1" applyAlignment="1">
      <alignment horizontal="left" vertical="top" wrapText="1"/>
    </xf>
    <xf numFmtId="0" fontId="25" fillId="0" borderId="0" xfId="0" applyFont="1" applyFill="1" applyAlignment="1">
      <alignment vertical="top" wrapText="1"/>
    </xf>
    <xf numFmtId="0" fontId="25" fillId="0" borderId="4" xfId="0" applyFont="1" applyFill="1" applyBorder="1" applyAlignment="1">
      <alignment vertical="top" wrapText="1"/>
    </xf>
    <xf numFmtId="14" fontId="9" fillId="0" borderId="1" xfId="0" applyNumberFormat="1" applyFont="1" applyFill="1" applyBorder="1" applyAlignment="1">
      <alignment vertical="top" wrapText="1"/>
    </xf>
    <xf numFmtId="0" fontId="8" fillId="0" borderId="0" xfId="0" applyFont="1" applyAlignment="1">
      <alignment vertical="top" wrapText="1"/>
    </xf>
    <xf numFmtId="0" fontId="10" fillId="14" borderId="0" xfId="0" applyFont="1" applyFill="1" applyAlignment="1">
      <alignment horizontal="center" vertical="center" wrapText="1"/>
    </xf>
    <xf numFmtId="0" fontId="0" fillId="0" borderId="40" xfId="0" applyBorder="1"/>
    <xf numFmtId="0" fontId="10" fillId="19" borderId="0" xfId="0" applyFont="1" applyFill="1" applyAlignment="1">
      <alignment horizontal="center" vertical="center"/>
    </xf>
    <xf numFmtId="0" fontId="2" fillId="0" borderId="58" xfId="0" applyFont="1" applyBorder="1" applyAlignment="1">
      <alignment horizontal="center" vertical="top" wrapText="1"/>
    </xf>
    <xf numFmtId="0" fontId="2" fillId="0" borderId="58" xfId="0" applyFont="1" applyBorder="1" applyAlignment="1">
      <alignment horizontal="center" vertical="center"/>
    </xf>
    <xf numFmtId="0" fontId="2" fillId="0" borderId="61" xfId="0" applyFont="1" applyBorder="1" applyAlignment="1">
      <alignment horizontal="center" vertical="top" wrapText="1"/>
    </xf>
    <xf numFmtId="0" fontId="2" fillId="0" borderId="61" xfId="0" applyFont="1" applyBorder="1" applyAlignment="1">
      <alignment horizontal="center" vertical="center"/>
    </xf>
    <xf numFmtId="0" fontId="0" fillId="0" borderId="0" xfId="0" applyFont="1"/>
    <xf numFmtId="0" fontId="2" fillId="0" borderId="7" xfId="0" applyFont="1" applyBorder="1" applyAlignment="1">
      <alignment horizontal="center" vertical="center"/>
    </xf>
    <xf numFmtId="0" fontId="10" fillId="21" borderId="0" xfId="0" applyFont="1" applyFill="1"/>
    <xf numFmtId="0" fontId="2" fillId="0" borderId="7" xfId="0" applyFont="1" applyBorder="1" applyAlignment="1">
      <alignment horizontal="center" vertical="top"/>
    </xf>
    <xf numFmtId="0" fontId="10" fillId="0" borderId="0" xfId="0" applyFont="1" applyAlignment="1">
      <alignment horizontal="center" vertical="center"/>
    </xf>
    <xf numFmtId="0" fontId="10" fillId="22" borderId="0" xfId="0" applyFont="1" applyFill="1" applyAlignment="1">
      <alignment horizontal="center" vertical="center"/>
    </xf>
    <xf numFmtId="0" fontId="0" fillId="0" borderId="56" xfId="0" applyBorder="1"/>
    <xf numFmtId="0" fontId="0" fillId="0" borderId="60" xfId="0" applyBorder="1"/>
    <xf numFmtId="0" fontId="0" fillId="0" borderId="59" xfId="0" applyBorder="1"/>
    <xf numFmtId="0" fontId="0" fillId="0" borderId="65" xfId="0" applyBorder="1"/>
    <xf numFmtId="0" fontId="0" fillId="0" borderId="64" xfId="0" applyBorder="1"/>
    <xf numFmtId="0" fontId="0" fillId="0" borderId="57" xfId="0" applyBorder="1"/>
    <xf numFmtId="0" fontId="0" fillId="0" borderId="66" xfId="0" applyBorder="1"/>
    <xf numFmtId="0" fontId="0" fillId="0" borderId="6" xfId="0" applyBorder="1"/>
    <xf numFmtId="0" fontId="3" fillId="0" borderId="3" xfId="0" applyFont="1" applyBorder="1" applyAlignment="1">
      <alignment vertical="top" wrapText="1"/>
    </xf>
    <xf numFmtId="0" fontId="23" fillId="0" borderId="3" xfId="1" applyFont="1" applyFill="1" applyBorder="1" applyAlignment="1">
      <alignment vertical="top" wrapText="1"/>
    </xf>
    <xf numFmtId="0" fontId="2" fillId="0" borderId="3" xfId="0" applyFont="1" applyFill="1" applyBorder="1" applyAlignment="1">
      <alignment vertical="top" wrapText="1"/>
    </xf>
    <xf numFmtId="0" fontId="3" fillId="23" borderId="3" xfId="0" applyFont="1" applyFill="1" applyBorder="1" applyAlignment="1">
      <alignment vertical="top" wrapText="1"/>
    </xf>
    <xf numFmtId="0" fontId="23" fillId="23" borderId="3" xfId="1" applyFont="1" applyFill="1" applyBorder="1" applyAlignment="1">
      <alignment vertical="top" wrapText="1"/>
    </xf>
    <xf numFmtId="0" fontId="8" fillId="23" borderId="1" xfId="0" applyFont="1" applyFill="1" applyBorder="1" applyAlignment="1">
      <alignment vertical="top" wrapText="1"/>
    </xf>
    <xf numFmtId="0" fontId="8" fillId="23" borderId="3" xfId="0" applyFont="1" applyFill="1" applyBorder="1" applyAlignment="1">
      <alignment horizontal="left" vertical="top" wrapText="1"/>
    </xf>
    <xf numFmtId="0" fontId="8" fillId="23" borderId="1" xfId="0" applyFont="1" applyFill="1" applyBorder="1" applyAlignment="1">
      <alignment horizontal="left" vertical="top" wrapText="1"/>
    </xf>
    <xf numFmtId="0" fontId="27" fillId="23" borderId="1" xfId="0" applyFont="1" applyFill="1" applyBorder="1" applyAlignment="1">
      <alignment vertical="top" wrapText="1"/>
    </xf>
    <xf numFmtId="14" fontId="8" fillId="23" borderId="1" xfId="0" applyNumberFormat="1" applyFont="1" applyFill="1" applyBorder="1" applyAlignment="1">
      <alignment horizontal="left" vertical="top" wrapText="1"/>
    </xf>
    <xf numFmtId="0" fontId="8" fillId="23" borderId="3" xfId="0" applyFont="1" applyFill="1" applyBorder="1" applyAlignment="1">
      <alignment vertical="top" wrapText="1"/>
    </xf>
    <xf numFmtId="0" fontId="0" fillId="0" borderId="67" xfId="0" applyFont="1" applyBorder="1" applyAlignment="1">
      <alignment horizontal="left" vertical="top" wrapText="1"/>
    </xf>
    <xf numFmtId="0" fontId="0" fillId="0" borderId="1" xfId="0" applyFont="1" applyBorder="1" applyAlignment="1">
      <alignment horizontal="center" vertical="center"/>
    </xf>
    <xf numFmtId="0" fontId="0" fillId="0" borderId="68" xfId="0" applyFont="1" applyBorder="1" applyAlignment="1">
      <alignment horizontal="center" vertical="center"/>
    </xf>
    <xf numFmtId="0" fontId="2" fillId="0" borderId="3" xfId="0" applyFont="1" applyFill="1" applyBorder="1" applyAlignment="1">
      <alignment horizontal="left" vertical="top" wrapText="1"/>
    </xf>
    <xf numFmtId="0" fontId="0" fillId="24" borderId="0" xfId="0" applyFill="1"/>
    <xf numFmtId="0" fontId="10" fillId="25" borderId="0" xfId="0" applyFont="1" applyFill="1"/>
    <xf numFmtId="0" fontId="2" fillId="24" borderId="1" xfId="0" applyFont="1" applyFill="1" applyBorder="1" applyAlignment="1">
      <alignment vertical="top" wrapText="1"/>
    </xf>
    <xf numFmtId="0" fontId="2" fillId="24" borderId="1" xfId="0" applyFont="1" applyFill="1" applyBorder="1" applyAlignment="1">
      <alignment horizontal="left" vertical="top" wrapText="1"/>
    </xf>
    <xf numFmtId="0" fontId="8" fillId="24" borderId="1" xfId="0" applyFont="1" applyFill="1" applyBorder="1" applyAlignment="1">
      <alignment vertical="top" wrapText="1"/>
    </xf>
    <xf numFmtId="14" fontId="25" fillId="0" borderId="1" xfId="0" applyNumberFormat="1" applyFont="1" applyFill="1" applyBorder="1" applyAlignment="1">
      <alignment vertical="top" wrapText="1"/>
    </xf>
    <xf numFmtId="0" fontId="10" fillId="26" borderId="56" xfId="0" applyFont="1" applyFill="1" applyBorder="1" applyAlignment="1">
      <alignment horizontal="center" vertical="center" wrapText="1"/>
    </xf>
    <xf numFmtId="0" fontId="22" fillId="26" borderId="59" xfId="0" applyFont="1" applyFill="1" applyBorder="1" applyAlignment="1">
      <alignment horizontal="center" vertical="center" wrapText="1"/>
    </xf>
    <xf numFmtId="0" fontId="0" fillId="0" borderId="72" xfId="0" applyBorder="1"/>
    <xf numFmtId="0" fontId="0" fillId="0" borderId="73" xfId="0" applyBorder="1"/>
    <xf numFmtId="0" fontId="0" fillId="0" borderId="73" xfId="0" applyBorder="1" applyAlignment="1">
      <alignment horizontal="center" vertical="center"/>
    </xf>
    <xf numFmtId="0" fontId="0" fillId="0" borderId="74" xfId="0" applyBorder="1" applyAlignment="1">
      <alignment horizontal="center" vertical="center"/>
    </xf>
    <xf numFmtId="0" fontId="0" fillId="0" borderId="67" xfId="0" applyBorder="1"/>
    <xf numFmtId="0" fontId="0" fillId="0" borderId="1" xfId="0" applyBorder="1"/>
    <xf numFmtId="0" fontId="0" fillId="0" borderId="69" xfId="0" applyBorder="1" applyAlignment="1">
      <alignment horizontal="left" vertical="center"/>
    </xf>
    <xf numFmtId="0" fontId="0" fillId="0" borderId="73" xfId="0" applyBorder="1" applyAlignment="1">
      <alignment vertical="top" wrapText="1"/>
    </xf>
    <xf numFmtId="0" fontId="0" fillId="0" borderId="1" xfId="0" applyBorder="1" applyAlignment="1">
      <alignment vertical="top" wrapText="1"/>
    </xf>
    <xf numFmtId="0" fontId="10" fillId="19" borderId="72" xfId="0" applyFont="1" applyFill="1" applyBorder="1" applyAlignment="1">
      <alignment horizontal="center" vertical="center" wrapText="1"/>
    </xf>
    <xf numFmtId="0" fontId="10" fillId="19" borderId="73" xfId="0" applyFont="1" applyFill="1" applyBorder="1" applyAlignment="1">
      <alignment horizontal="center" vertical="center" wrapText="1"/>
    </xf>
    <xf numFmtId="0" fontId="10" fillId="27" borderId="74" xfId="0" applyFont="1" applyFill="1" applyBorder="1" applyAlignment="1">
      <alignment horizontal="center" vertical="center" wrapText="1"/>
    </xf>
    <xf numFmtId="0" fontId="0" fillId="0" borderId="67" xfId="0" applyBorder="1" applyAlignment="1">
      <alignment horizontal="center" vertical="center" wrapText="1"/>
    </xf>
    <xf numFmtId="0" fontId="0" fillId="0" borderId="67" xfId="0" applyFont="1" applyBorder="1" applyAlignment="1">
      <alignment horizontal="center" vertical="center" wrapText="1"/>
    </xf>
    <xf numFmtId="0" fontId="0" fillId="0" borderId="69" xfId="0" applyBorder="1" applyAlignment="1">
      <alignment horizontal="center" vertical="center" wrapText="1"/>
    </xf>
    <xf numFmtId="0" fontId="0" fillId="0" borderId="72" xfId="0" applyBorder="1" applyAlignment="1">
      <alignment horizontal="left" vertical="top" wrapText="1"/>
    </xf>
    <xf numFmtId="0" fontId="0" fillId="0" borderId="73" xfId="0" applyBorder="1" applyAlignment="1">
      <alignment horizontal="left" vertical="top" wrapText="1"/>
    </xf>
    <xf numFmtId="0" fontId="0" fillId="0" borderId="1" xfId="0" applyBorder="1" applyAlignment="1">
      <alignment horizontal="left" vertical="top" wrapText="1"/>
    </xf>
    <xf numFmtId="0" fontId="0" fillId="0" borderId="68" xfId="0" applyFill="1" applyBorder="1" applyAlignment="1">
      <alignment horizontal="center" vertical="center"/>
    </xf>
    <xf numFmtId="0" fontId="0" fillId="0" borderId="1" xfId="0" applyFont="1" applyBorder="1" applyAlignment="1">
      <alignment horizontal="left" vertical="top" wrapText="1"/>
    </xf>
    <xf numFmtId="0" fontId="0" fillId="0" borderId="68" xfId="0" applyFont="1" applyFill="1" applyBorder="1" applyAlignment="1">
      <alignment horizontal="center" vertical="center"/>
    </xf>
    <xf numFmtId="0" fontId="0" fillId="0" borderId="70" xfId="0" applyBorder="1" applyAlignment="1">
      <alignment horizontal="left" vertical="top" wrapText="1"/>
    </xf>
    <xf numFmtId="0" fontId="0" fillId="0" borderId="71" xfId="0" applyFill="1" applyBorder="1" applyAlignment="1">
      <alignment horizontal="center" vertical="center"/>
    </xf>
    <xf numFmtId="0" fontId="10" fillId="19" borderId="57" xfId="0" applyFont="1" applyFill="1" applyBorder="1" applyAlignment="1">
      <alignment horizontal="center" vertical="center"/>
    </xf>
    <xf numFmtId="0" fontId="10" fillId="19" borderId="66" xfId="0" applyFont="1" applyFill="1" applyBorder="1" applyAlignment="1">
      <alignment horizontal="center" vertical="center" wrapText="1"/>
    </xf>
    <xf numFmtId="0" fontId="10" fillId="14" borderId="66" xfId="0" applyFont="1" applyFill="1" applyBorder="1" applyAlignment="1">
      <alignment horizontal="center" vertical="center" wrapText="1"/>
    </xf>
    <xf numFmtId="0" fontId="10" fillId="14" borderId="6" xfId="0" applyFont="1" applyFill="1" applyBorder="1" applyAlignment="1">
      <alignment horizontal="center" vertical="center" wrapText="1"/>
    </xf>
    <xf numFmtId="0" fontId="0" fillId="0" borderId="0" xfId="0" applyFill="1"/>
    <xf numFmtId="0" fontId="10" fillId="0" borderId="0" xfId="0" applyFont="1" applyFill="1"/>
    <xf numFmtId="0" fontId="0" fillId="0" borderId="0" xfId="0" applyFont="1" applyFill="1"/>
    <xf numFmtId="0" fontId="20" fillId="28" borderId="0" xfId="0" applyFont="1" applyFill="1" applyBorder="1" applyAlignment="1">
      <alignment horizontal="center" vertical="top" wrapText="1"/>
    </xf>
    <xf numFmtId="0" fontId="0" fillId="0" borderId="56" xfId="0" applyBorder="1" applyAlignment="1">
      <alignment vertical="top" wrapText="1"/>
    </xf>
    <xf numFmtId="0" fontId="0" fillId="0" borderId="60" xfId="0" applyBorder="1" applyAlignment="1">
      <alignment horizontal="center" vertical="center"/>
    </xf>
    <xf numFmtId="0" fontId="0" fillId="0" borderId="60" xfId="0" applyBorder="1" applyAlignment="1">
      <alignment horizontal="center" vertical="center" wrapText="1"/>
    </xf>
    <xf numFmtId="0" fontId="20" fillId="28" borderId="0" xfId="0" applyFont="1" applyFill="1" applyBorder="1" applyAlignment="1">
      <alignment horizontal="center" vertical="center" wrapText="1"/>
    </xf>
    <xf numFmtId="0" fontId="25" fillId="24" borderId="1" xfId="0" applyFont="1" applyFill="1" applyBorder="1" applyAlignment="1">
      <alignment vertical="top" wrapText="1"/>
    </xf>
    <xf numFmtId="0" fontId="21" fillId="24" borderId="1" xfId="0" applyFont="1" applyFill="1" applyBorder="1" applyAlignment="1">
      <alignment horizontal="center" vertical="top" wrapText="1"/>
    </xf>
    <xf numFmtId="0" fontId="2" fillId="24" borderId="1" xfId="0" applyFont="1" applyFill="1" applyBorder="1" applyAlignment="1">
      <alignment horizontal="center" vertical="top" wrapText="1"/>
    </xf>
    <xf numFmtId="0" fontId="3" fillId="0" borderId="1" xfId="0" applyFont="1" applyBorder="1" applyAlignment="1">
      <alignment horizontal="left" vertical="top" wrapText="1"/>
    </xf>
    <xf numFmtId="0" fontId="23" fillId="0" borderId="1" xfId="1" applyFont="1" applyFill="1" applyBorder="1" applyAlignment="1">
      <alignment horizontal="left" vertical="top" wrapText="1"/>
    </xf>
    <xf numFmtId="0" fontId="2" fillId="24"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10" fillId="17" borderId="64" xfId="0" applyFont="1" applyFill="1" applyBorder="1" applyAlignment="1">
      <alignment horizontal="center"/>
    </xf>
    <xf numFmtId="0" fontId="20" fillId="18" borderId="0" xfId="0" applyFont="1" applyFill="1" applyAlignment="1">
      <alignment horizontal="center"/>
    </xf>
    <xf numFmtId="0" fontId="10" fillId="17" borderId="57" xfId="0" applyFont="1" applyFill="1" applyBorder="1" applyAlignment="1">
      <alignment horizontal="center"/>
    </xf>
    <xf numFmtId="0" fontId="10" fillId="17" borderId="66" xfId="0" applyFont="1" applyFill="1" applyBorder="1" applyAlignment="1">
      <alignment horizontal="center"/>
    </xf>
    <xf numFmtId="0" fontId="10" fillId="17" borderId="6" xfId="0" applyFont="1" applyFill="1" applyBorder="1" applyAlignment="1">
      <alignment horizontal="center"/>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23" fillId="0" borderId="3" xfId="1" applyFont="1" applyFill="1" applyBorder="1" applyAlignment="1">
      <alignment horizontal="left" vertical="top" wrapText="1"/>
    </xf>
    <xf numFmtId="0" fontId="23" fillId="0" borderId="4" xfId="1" applyFont="1" applyFill="1" applyBorder="1" applyAlignment="1">
      <alignment horizontal="left" vertical="top" wrapText="1"/>
    </xf>
    <xf numFmtId="0" fontId="0" fillId="0" borderId="0" xfId="0" applyAlignment="1">
      <alignment horizontal="center"/>
    </xf>
    <xf numFmtId="0" fontId="5" fillId="0" borderId="3" xfId="1" applyFont="1" applyFill="1" applyBorder="1" applyAlignment="1">
      <alignment horizontal="left" vertical="top" wrapText="1"/>
    </xf>
    <xf numFmtId="0" fontId="5" fillId="0" borderId="4" xfId="1" applyFont="1" applyFill="1" applyBorder="1" applyAlignment="1">
      <alignment horizontal="left" vertical="top" wrapText="1"/>
    </xf>
    <xf numFmtId="0" fontId="14" fillId="0" borderId="20" xfId="0" applyFont="1" applyBorder="1" applyAlignment="1">
      <alignment horizontal="left" wrapText="1" readingOrder="1"/>
    </xf>
    <xf numFmtId="0" fontId="16" fillId="13" borderId="22" xfId="0" applyFont="1" applyFill="1" applyBorder="1" applyAlignment="1">
      <alignment horizontal="center" vertical="center"/>
    </xf>
    <xf numFmtId="0" fontId="16" fillId="13" borderId="29" xfId="0" applyFont="1" applyFill="1" applyBorder="1" applyAlignment="1">
      <alignment horizontal="center" vertical="center"/>
    </xf>
    <xf numFmtId="0" fontId="16" fillId="13" borderId="27" xfId="0" applyFont="1" applyFill="1" applyBorder="1" applyAlignment="1">
      <alignment horizontal="center" vertical="center"/>
    </xf>
    <xf numFmtId="0" fontId="15" fillId="0" borderId="23" xfId="0" applyFont="1" applyBorder="1" applyAlignment="1">
      <alignment horizontal="center" vertical="center"/>
    </xf>
    <xf numFmtId="0" fontId="15" fillId="0" borderId="24" xfId="0" applyFont="1" applyBorder="1" applyAlignment="1">
      <alignment horizontal="center" vertical="center"/>
    </xf>
    <xf numFmtId="0" fontId="16" fillId="13" borderId="35" xfId="0" applyFont="1" applyFill="1" applyBorder="1" applyAlignment="1">
      <alignment horizontal="center" vertical="center"/>
    </xf>
    <xf numFmtId="0" fontId="16" fillId="9" borderId="23" xfId="0" applyFont="1" applyFill="1" applyBorder="1" applyAlignment="1">
      <alignment horizontal="center" vertical="center"/>
    </xf>
    <xf numFmtId="0" fontId="16" fillId="9" borderId="26" xfId="0" applyFont="1" applyFill="1" applyBorder="1" applyAlignment="1">
      <alignment horizontal="center" vertical="center"/>
    </xf>
    <xf numFmtId="0" fontId="16" fillId="9" borderId="24" xfId="0" applyFont="1" applyFill="1" applyBorder="1" applyAlignment="1">
      <alignment horizontal="center" vertical="center"/>
    </xf>
    <xf numFmtId="0" fontId="15" fillId="9" borderId="22" xfId="0" applyFont="1" applyFill="1" applyBorder="1" applyAlignment="1">
      <alignment horizontal="center" vertical="center"/>
    </xf>
    <xf numFmtId="0" fontId="15" fillId="9" borderId="27" xfId="0" applyFont="1" applyFill="1" applyBorder="1" applyAlignment="1">
      <alignment horizontal="center" vertical="center"/>
    </xf>
    <xf numFmtId="0" fontId="16" fillId="10" borderId="23" xfId="0" applyFont="1" applyFill="1" applyBorder="1" applyAlignment="1">
      <alignment horizontal="center" vertical="center"/>
    </xf>
    <xf numFmtId="0" fontId="16" fillId="10" borderId="24" xfId="0" applyFont="1" applyFill="1" applyBorder="1" applyAlignment="1">
      <alignment horizontal="center" vertical="center"/>
    </xf>
    <xf numFmtId="0" fontId="15" fillId="11" borderId="29" xfId="0" applyFont="1" applyFill="1" applyBorder="1" applyAlignment="1">
      <alignment horizontal="center" vertical="center"/>
    </xf>
    <xf numFmtId="0" fontId="16" fillId="12" borderId="23" xfId="0" applyFont="1" applyFill="1" applyBorder="1" applyAlignment="1">
      <alignment horizontal="center" vertical="center"/>
    </xf>
    <xf numFmtId="0" fontId="16" fillId="12" borderId="26" xfId="0" applyFont="1" applyFill="1" applyBorder="1" applyAlignment="1">
      <alignment horizontal="center" vertical="center"/>
    </xf>
    <xf numFmtId="0" fontId="16" fillId="12" borderId="24" xfId="0" applyFont="1" applyFill="1" applyBorder="1" applyAlignment="1">
      <alignment horizontal="center" vertical="center"/>
    </xf>
    <xf numFmtId="0" fontId="15" fillId="10" borderId="23" xfId="0" applyFont="1" applyFill="1" applyBorder="1" applyAlignment="1">
      <alignment horizontal="center" vertical="center" wrapText="1"/>
    </xf>
    <xf numFmtId="0" fontId="15" fillId="10" borderId="24" xfId="0" applyFont="1" applyFill="1" applyBorder="1" applyAlignment="1">
      <alignment horizontal="center" vertical="center" wrapText="1"/>
    </xf>
    <xf numFmtId="0" fontId="15" fillId="12" borderId="22" xfId="0" applyFont="1" applyFill="1" applyBorder="1" applyAlignment="1">
      <alignment horizontal="center" vertical="center"/>
    </xf>
    <xf numFmtId="0" fontId="15" fillId="12" borderId="29" xfId="0" applyFont="1" applyFill="1" applyBorder="1" applyAlignment="1">
      <alignment horizontal="center" vertical="center"/>
    </xf>
    <xf numFmtId="0" fontId="15" fillId="12" borderId="27" xfId="0" applyFont="1" applyFill="1" applyBorder="1" applyAlignment="1">
      <alignment horizontal="center" vertical="center"/>
    </xf>
    <xf numFmtId="0" fontId="15" fillId="0" borderId="38"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31" xfId="0" applyFont="1" applyBorder="1" applyAlignment="1">
      <alignment horizontal="center" vertical="center" wrapText="1"/>
    </xf>
    <xf numFmtId="0" fontId="15" fillId="11" borderId="32" xfId="0" applyFont="1" applyFill="1" applyBorder="1" applyAlignment="1">
      <alignment horizontal="center" vertical="center"/>
    </xf>
    <xf numFmtId="0" fontId="15" fillId="11" borderId="33" xfId="0" applyFont="1" applyFill="1" applyBorder="1" applyAlignment="1">
      <alignment horizontal="center" vertical="center"/>
    </xf>
    <xf numFmtId="0" fontId="15" fillId="11" borderId="25" xfId="0" applyFont="1" applyFill="1" applyBorder="1" applyAlignment="1">
      <alignment horizontal="center" vertical="center"/>
    </xf>
    <xf numFmtId="0" fontId="15" fillId="0" borderId="22" xfId="0" applyFont="1" applyBorder="1" applyAlignment="1">
      <alignment horizontal="center" vertical="center" wrapText="1"/>
    </xf>
    <xf numFmtId="0" fontId="15" fillId="0" borderId="27" xfId="0" applyFont="1" applyBorder="1" applyAlignment="1">
      <alignment horizontal="center" vertical="center" wrapText="1"/>
    </xf>
    <xf numFmtId="0" fontId="10" fillId="0" borderId="0" xfId="0" applyFont="1" applyAlignment="1">
      <alignment horizontal="center"/>
    </xf>
    <xf numFmtId="0" fontId="17" fillId="14" borderId="39" xfId="0" applyFont="1" applyFill="1" applyBorder="1" applyAlignment="1">
      <alignment horizontal="left" vertical="center" wrapText="1" readingOrder="1"/>
    </xf>
    <xf numFmtId="0" fontId="17" fillId="14" borderId="40" xfId="0" applyFont="1" applyFill="1" applyBorder="1" applyAlignment="1">
      <alignment horizontal="left" vertical="center" wrapText="1" readingOrder="1"/>
    </xf>
    <xf numFmtId="0" fontId="17" fillId="14" borderId="44" xfId="0" applyFont="1" applyFill="1" applyBorder="1" applyAlignment="1">
      <alignment horizontal="left" vertical="center" wrapText="1" readingOrder="1"/>
    </xf>
    <xf numFmtId="0" fontId="17" fillId="14" borderId="45" xfId="0" applyFont="1" applyFill="1" applyBorder="1" applyAlignment="1">
      <alignment horizontal="left" vertical="center" wrapText="1" readingOrder="1"/>
    </xf>
    <xf numFmtId="0" fontId="18" fillId="14" borderId="41" xfId="0" applyFont="1" applyFill="1" applyBorder="1" applyAlignment="1">
      <alignment horizontal="center" vertical="center" wrapText="1" readingOrder="1"/>
    </xf>
    <xf numFmtId="0" fontId="18" fillId="14" borderId="42" xfId="0" applyFont="1" applyFill="1" applyBorder="1" applyAlignment="1">
      <alignment horizontal="center" vertical="center" wrapText="1" readingOrder="1"/>
    </xf>
    <xf numFmtId="0" fontId="18" fillId="14" borderId="43" xfId="0" applyFont="1" applyFill="1" applyBorder="1" applyAlignment="1">
      <alignment horizontal="center" vertical="center" wrapText="1" readingOrder="1"/>
    </xf>
    <xf numFmtId="0" fontId="18" fillId="14" borderId="49" xfId="0" applyFont="1" applyFill="1" applyBorder="1" applyAlignment="1">
      <alignment horizontal="center" vertical="center" wrapText="1" readingOrder="1"/>
    </xf>
    <xf numFmtId="0" fontId="18" fillId="14" borderId="52" xfId="0" applyFont="1" applyFill="1" applyBorder="1" applyAlignment="1">
      <alignment horizontal="center" vertical="center" wrapText="1" readingOrder="1"/>
    </xf>
    <xf numFmtId="0" fontId="18" fillId="14" borderId="53" xfId="0" applyFont="1" applyFill="1" applyBorder="1" applyAlignment="1">
      <alignment horizontal="center" vertical="center" wrapText="1" readingOrder="1"/>
    </xf>
    <xf numFmtId="0" fontId="10" fillId="0" borderId="0" xfId="0" applyFont="1" applyFill="1" applyBorder="1" applyAlignment="1">
      <alignment horizontal="center"/>
    </xf>
    <xf numFmtId="0" fontId="10" fillId="0" borderId="0" xfId="0" applyFont="1" applyFill="1" applyBorder="1" applyAlignment="1">
      <alignment horizontal="center" vertical="center" wrapText="1"/>
    </xf>
    <xf numFmtId="0" fontId="0" fillId="0" borderId="0" xfId="0" applyFont="1" applyFill="1" applyBorder="1" applyAlignment="1">
      <alignment horizontal="center" vertical="center"/>
    </xf>
    <xf numFmtId="14" fontId="0" fillId="0" borderId="0" xfId="0" applyNumberFormat="1" applyFill="1" applyBorder="1" applyAlignment="1">
      <alignment horizontal="center" vertical="center"/>
    </xf>
    <xf numFmtId="0" fontId="0" fillId="26" borderId="62" xfId="0" applyFill="1" applyBorder="1" applyAlignment="1">
      <alignment horizontal="center" vertical="center"/>
    </xf>
    <xf numFmtId="0" fontId="0" fillId="26" borderId="63" xfId="0" applyFill="1" applyBorder="1" applyAlignment="1">
      <alignment horizontal="center" vertical="center"/>
    </xf>
    <xf numFmtId="0" fontId="0" fillId="26" borderId="62" xfId="0" applyFont="1" applyFill="1" applyBorder="1" applyAlignment="1">
      <alignment horizontal="center" vertical="center"/>
    </xf>
    <xf numFmtId="0" fontId="0" fillId="26" borderId="63" xfId="0" applyFont="1" applyFill="1" applyBorder="1" applyAlignment="1">
      <alignment horizontal="center" vertical="center"/>
    </xf>
    <xf numFmtId="0" fontId="0" fillId="26" borderId="65" xfId="0" applyFill="1" applyBorder="1" applyAlignment="1">
      <alignment horizontal="center" vertical="center"/>
    </xf>
    <xf numFmtId="0" fontId="0" fillId="26" borderId="8" xfId="0" applyFill="1" applyBorder="1" applyAlignment="1">
      <alignment horizontal="center" vertical="center"/>
    </xf>
  </cellXfs>
  <cellStyles count="2">
    <cellStyle name="Normal" xfId="0" builtinId="0"/>
    <cellStyle name="Normal 2" xfId="1"/>
  </cellStyles>
  <dxfs count="33">
    <dxf>
      <font>
        <color rgb="FF9C0006"/>
      </font>
      <fill>
        <patternFill>
          <bgColor rgb="FFFFC7CE"/>
        </patternFill>
      </fill>
    </dxf>
    <dxf>
      <font>
        <color rgb="FF006100"/>
      </font>
      <fill>
        <patternFill>
          <bgColor rgb="FFC6EFCE"/>
        </patternFill>
      </fill>
    </dxf>
    <dxf>
      <font>
        <color rgb="FF9C0006"/>
      </font>
    </dxf>
    <dxf>
      <font>
        <color rgb="FF9C0006"/>
      </font>
      <fill>
        <patternFill>
          <bgColor rgb="FFFFC7CE"/>
        </patternFill>
      </fill>
    </dxf>
    <dxf>
      <font>
        <color rgb="FF006100"/>
      </font>
      <fill>
        <patternFill>
          <bgColor rgb="FFC6EFCE"/>
        </patternFill>
      </fill>
    </dxf>
    <dxf>
      <font>
        <color rgb="FF9C0006"/>
      </font>
    </dxf>
    <dxf>
      <font>
        <color rgb="FF9C0006"/>
      </font>
      <fill>
        <patternFill>
          <bgColor rgb="FFFFC7CE"/>
        </patternFill>
      </fill>
    </dxf>
    <dxf>
      <font>
        <color rgb="FF006100"/>
      </font>
      <fill>
        <patternFill>
          <bgColor rgb="FFC6EFCE"/>
        </patternFill>
      </fill>
    </dxf>
    <dxf>
      <font>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dxf>
    <dxf>
      <font>
        <color rgb="FF9C0006"/>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150C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8"/>
  <sheetViews>
    <sheetView zoomScale="60" zoomScaleNormal="60" workbookViewId="0">
      <pane ySplit="2" topLeftCell="A3" activePane="bottomLeft" state="frozen"/>
      <selection activeCell="F1" sqref="F1"/>
      <selection pane="bottomLeft" activeCell="S6" sqref="S6:S8"/>
    </sheetView>
  </sheetViews>
  <sheetFormatPr defaultColWidth="9.140625" defaultRowHeight="12.75" x14ac:dyDescent="0.25"/>
  <cols>
    <col min="1" max="1" width="12.140625" style="7" customWidth="1"/>
    <col min="2" max="2" width="28.5703125" style="7" customWidth="1"/>
    <col min="3" max="4" width="31.42578125" style="7" customWidth="1"/>
    <col min="5" max="5" width="13.140625" style="7" customWidth="1"/>
    <col min="6" max="6" width="28.85546875" style="7" customWidth="1"/>
    <col min="7" max="7" width="40" style="7" customWidth="1"/>
    <col min="8" max="8" width="10.140625" style="7" customWidth="1"/>
    <col min="9" max="9" width="11" style="7" customWidth="1"/>
    <col min="10" max="10" width="12.42578125" style="7" customWidth="1"/>
    <col min="11" max="11" width="13.42578125" style="7" customWidth="1"/>
    <col min="12" max="12" width="17.5703125" style="7" customWidth="1"/>
    <col min="13" max="13" width="16.85546875" style="7" customWidth="1"/>
    <col min="14" max="16" width="39.140625" style="7" customWidth="1"/>
    <col min="17" max="17" width="11.5703125" style="7" customWidth="1"/>
    <col min="18" max="19" width="14.42578125" style="7" customWidth="1"/>
    <col min="20" max="20" width="16.5703125" style="7" customWidth="1"/>
    <col min="21" max="21" width="13.42578125" style="7" customWidth="1"/>
    <col min="22" max="22" width="11.42578125" style="7" customWidth="1"/>
    <col min="23" max="23" width="10.140625" style="7" customWidth="1"/>
    <col min="24" max="24" width="9.140625" style="7" customWidth="1"/>
    <col min="25" max="25" width="14.5703125" style="7" customWidth="1"/>
    <col min="26" max="26" width="12.5703125" style="7" customWidth="1"/>
    <col min="27" max="27" width="16.28515625" style="138" customWidth="1"/>
    <col min="28" max="28" width="16" style="7" customWidth="1"/>
    <col min="29" max="29" width="12.5703125" style="7" customWidth="1"/>
    <col min="30" max="30" width="14.140625" style="20" customWidth="1"/>
    <col min="31" max="31" width="102" style="142" customWidth="1"/>
    <col min="32" max="32" width="11.5703125" style="7" customWidth="1"/>
    <col min="33" max="33" width="55.85546875" style="142" customWidth="1"/>
    <col min="34" max="34" width="68.5703125" style="142" customWidth="1"/>
    <col min="35" max="35" width="11.5703125" style="7" customWidth="1"/>
    <col min="36" max="36" width="12.42578125" style="7" customWidth="1"/>
    <col min="37" max="37" width="18.42578125" style="7" customWidth="1"/>
    <col min="38" max="38" width="53.85546875" style="7" customWidth="1"/>
    <col min="39" max="16384" width="9.140625" style="7"/>
  </cols>
  <sheetData>
    <row r="1" spans="1:38" s="4" customFormat="1" ht="36.75" customHeight="1" x14ac:dyDescent="0.25">
      <c r="A1" s="1" t="s">
        <v>0</v>
      </c>
      <c r="B1" s="2" t="s">
        <v>1</v>
      </c>
      <c r="C1" s="2" t="s">
        <v>2</v>
      </c>
      <c r="D1" s="2" t="s">
        <v>439</v>
      </c>
      <c r="E1" s="2" t="s">
        <v>3</v>
      </c>
      <c r="F1" s="2" t="s">
        <v>4</v>
      </c>
      <c r="G1" s="2" t="s">
        <v>440</v>
      </c>
      <c r="H1" s="2" t="s">
        <v>441</v>
      </c>
      <c r="I1" s="2" t="s">
        <v>442</v>
      </c>
      <c r="J1" s="2" t="s">
        <v>6</v>
      </c>
      <c r="K1" s="2" t="s">
        <v>7</v>
      </c>
      <c r="L1" s="2" t="s">
        <v>8</v>
      </c>
      <c r="M1" s="2" t="s">
        <v>9</v>
      </c>
      <c r="N1" s="2" t="s">
        <v>485</v>
      </c>
      <c r="O1" s="2" t="s">
        <v>443</v>
      </c>
      <c r="P1" s="2" t="s">
        <v>444</v>
      </c>
      <c r="Q1" s="2" t="s">
        <v>11</v>
      </c>
      <c r="R1" s="2" t="s">
        <v>446</v>
      </c>
      <c r="S1" s="2" t="s">
        <v>447</v>
      </c>
      <c r="T1" s="2" t="s">
        <v>13</v>
      </c>
      <c r="U1" s="2" t="s">
        <v>14</v>
      </c>
      <c r="V1" s="2" t="s">
        <v>15</v>
      </c>
      <c r="W1" s="2" t="s">
        <v>16</v>
      </c>
      <c r="X1" s="2" t="s">
        <v>17</v>
      </c>
      <c r="Y1" s="2" t="s">
        <v>18</v>
      </c>
      <c r="Z1" s="2" t="s">
        <v>19</v>
      </c>
      <c r="AA1" s="136" t="s">
        <v>20</v>
      </c>
      <c r="AB1" s="2" t="s">
        <v>21</v>
      </c>
      <c r="AC1" s="2" t="s">
        <v>22</v>
      </c>
      <c r="AD1" s="2" t="s">
        <v>23</v>
      </c>
      <c r="AE1" s="2" t="s">
        <v>300</v>
      </c>
      <c r="AF1" s="2" t="s">
        <v>25</v>
      </c>
      <c r="AG1" s="2" t="s">
        <v>26</v>
      </c>
      <c r="AH1" s="2" t="s">
        <v>27</v>
      </c>
      <c r="AI1" s="2" t="s">
        <v>28</v>
      </c>
      <c r="AJ1" s="3" t="s">
        <v>29</v>
      </c>
      <c r="AK1" s="2" t="s">
        <v>30</v>
      </c>
      <c r="AL1" s="1" t="s">
        <v>31</v>
      </c>
    </row>
    <row r="2" spans="1:38" ht="52.5" customHeight="1" x14ac:dyDescent="0.25">
      <c r="A2" s="5" t="s">
        <v>32</v>
      </c>
      <c r="B2" s="5" t="s">
        <v>33</v>
      </c>
      <c r="C2" s="5" t="s">
        <v>34</v>
      </c>
      <c r="D2" s="5" t="s">
        <v>34</v>
      </c>
      <c r="E2" s="5" t="s">
        <v>35</v>
      </c>
      <c r="F2" s="5" t="s">
        <v>36</v>
      </c>
      <c r="G2" s="5" t="s">
        <v>36</v>
      </c>
      <c r="H2" s="5" t="s">
        <v>37</v>
      </c>
      <c r="I2" s="5" t="s">
        <v>37</v>
      </c>
      <c r="J2" s="5" t="s">
        <v>295</v>
      </c>
      <c r="K2" s="5" t="s">
        <v>39</v>
      </c>
      <c r="L2" s="5" t="s">
        <v>40</v>
      </c>
      <c r="M2" s="5" t="s">
        <v>41</v>
      </c>
      <c r="N2" s="5" t="s">
        <v>42</v>
      </c>
      <c r="O2" s="5" t="s">
        <v>445</v>
      </c>
      <c r="P2" s="5" t="s">
        <v>42</v>
      </c>
      <c r="Q2" s="5" t="s">
        <v>43</v>
      </c>
      <c r="R2" s="5" t="s">
        <v>44</v>
      </c>
      <c r="S2" s="5"/>
      <c r="T2" s="5" t="s">
        <v>45</v>
      </c>
      <c r="U2" s="5" t="s">
        <v>46</v>
      </c>
      <c r="V2" s="5" t="s">
        <v>47</v>
      </c>
      <c r="W2" s="5" t="s">
        <v>48</v>
      </c>
      <c r="X2" s="5" t="s">
        <v>49</v>
      </c>
      <c r="Y2" s="5" t="s">
        <v>50</v>
      </c>
      <c r="Z2" s="5" t="s">
        <v>51</v>
      </c>
      <c r="AA2" s="137" t="s">
        <v>52</v>
      </c>
      <c r="AB2" s="5" t="s">
        <v>53</v>
      </c>
      <c r="AC2" s="5" t="s">
        <v>54</v>
      </c>
      <c r="AD2" s="5" t="s">
        <v>55</v>
      </c>
      <c r="AE2" s="5" t="s">
        <v>56</v>
      </c>
      <c r="AF2" s="5" t="s">
        <v>56</v>
      </c>
      <c r="AG2" s="5" t="s">
        <v>57</v>
      </c>
      <c r="AH2" s="5" t="s">
        <v>58</v>
      </c>
      <c r="AI2" s="5" t="s">
        <v>59</v>
      </c>
      <c r="AJ2" s="5" t="s">
        <v>60</v>
      </c>
      <c r="AK2" s="5" t="s">
        <v>61</v>
      </c>
      <c r="AL2" s="6"/>
    </row>
    <row r="3" spans="1:38" ht="150" customHeight="1" x14ac:dyDescent="0.25">
      <c r="A3" s="228" t="s">
        <v>62</v>
      </c>
      <c r="B3" s="229" t="s">
        <v>63</v>
      </c>
      <c r="C3" s="230" t="s">
        <v>324</v>
      </c>
      <c r="D3" s="231" t="s">
        <v>324</v>
      </c>
      <c r="E3" s="231" t="s">
        <v>64</v>
      </c>
      <c r="F3" s="230" t="s">
        <v>306</v>
      </c>
      <c r="G3" s="8" t="s">
        <v>486</v>
      </c>
      <c r="H3" s="227" t="s">
        <v>66</v>
      </c>
      <c r="I3" s="8" t="s">
        <v>501</v>
      </c>
      <c r="J3" s="8" t="s">
        <v>67</v>
      </c>
      <c r="K3" s="9" t="s">
        <v>207</v>
      </c>
      <c r="L3" s="9" t="s">
        <v>353</v>
      </c>
      <c r="M3" s="8" t="s">
        <v>207</v>
      </c>
      <c r="N3" s="186" t="s">
        <v>315</v>
      </c>
      <c r="O3" s="8" t="s">
        <v>487</v>
      </c>
      <c r="P3" s="19" t="s">
        <v>315</v>
      </c>
      <c r="Q3" s="8" t="s">
        <v>71</v>
      </c>
      <c r="R3" s="185" t="s">
        <v>72</v>
      </c>
      <c r="S3" s="9" t="s">
        <v>72</v>
      </c>
      <c r="T3" s="8" t="s">
        <v>73</v>
      </c>
      <c r="U3" s="8" t="s">
        <v>74</v>
      </c>
      <c r="V3" s="8"/>
      <c r="W3" s="8"/>
      <c r="X3" s="8"/>
      <c r="Y3" s="8" t="s">
        <v>104</v>
      </c>
      <c r="Z3" s="8" t="s">
        <v>78</v>
      </c>
      <c r="AA3" s="9" t="s">
        <v>296</v>
      </c>
      <c r="AB3" s="6"/>
      <c r="AC3" s="8" t="s">
        <v>208</v>
      </c>
      <c r="AD3" s="8"/>
      <c r="AE3" s="140" t="s">
        <v>325</v>
      </c>
      <c r="AF3" s="140" t="s">
        <v>325</v>
      </c>
      <c r="AG3" s="140" t="s">
        <v>325</v>
      </c>
      <c r="AH3" s="140" t="s">
        <v>325</v>
      </c>
      <c r="AI3" s="140" t="s">
        <v>325</v>
      </c>
      <c r="AJ3" s="140" t="s">
        <v>325</v>
      </c>
      <c r="AK3" s="140" t="s">
        <v>325</v>
      </c>
      <c r="AL3" s="140" t="s">
        <v>325</v>
      </c>
    </row>
    <row r="4" spans="1:38" s="20" customFormat="1" ht="215.25" customHeight="1" x14ac:dyDescent="0.25">
      <c r="A4" s="228"/>
      <c r="B4" s="229"/>
      <c r="C4" s="230"/>
      <c r="D4" s="231"/>
      <c r="E4" s="231"/>
      <c r="F4" s="230"/>
      <c r="G4" s="8" t="s">
        <v>492</v>
      </c>
      <c r="H4" s="227"/>
      <c r="I4" s="8" t="s">
        <v>435</v>
      </c>
      <c r="J4" s="8"/>
      <c r="K4" s="9" t="s">
        <v>207</v>
      </c>
      <c r="L4" s="9" t="s">
        <v>353</v>
      </c>
      <c r="M4" s="8" t="s">
        <v>207</v>
      </c>
      <c r="N4" s="225" t="s">
        <v>316</v>
      </c>
      <c r="O4" s="140" t="s">
        <v>490</v>
      </c>
      <c r="P4" s="140" t="s">
        <v>491</v>
      </c>
      <c r="Q4" s="8" t="s">
        <v>71</v>
      </c>
      <c r="R4" s="185" t="s">
        <v>82</v>
      </c>
      <c r="S4" s="9" t="s">
        <v>82</v>
      </c>
      <c r="T4" s="8" t="s">
        <v>73</v>
      </c>
      <c r="U4" s="8" t="s">
        <v>83</v>
      </c>
      <c r="V4" s="8"/>
      <c r="W4" s="8"/>
      <c r="X4" s="8"/>
      <c r="Y4" s="8" t="s">
        <v>85</v>
      </c>
      <c r="Z4" s="8" t="s">
        <v>78</v>
      </c>
      <c r="AA4" s="9" t="s">
        <v>299</v>
      </c>
      <c r="AB4" s="8"/>
      <c r="AC4" s="8" t="s">
        <v>86</v>
      </c>
      <c r="AD4" s="139"/>
      <c r="AE4" s="140" t="s">
        <v>325</v>
      </c>
      <c r="AF4" s="141" t="s">
        <v>325</v>
      </c>
      <c r="AG4" s="140" t="s">
        <v>325</v>
      </c>
      <c r="AH4" s="140" t="s">
        <v>325</v>
      </c>
      <c r="AI4" s="140" t="s">
        <v>325</v>
      </c>
      <c r="AJ4" s="187" t="s">
        <v>325</v>
      </c>
      <c r="AK4" s="140" t="s">
        <v>325</v>
      </c>
      <c r="AL4" s="140" t="s">
        <v>325</v>
      </c>
    </row>
    <row r="5" spans="1:38" ht="285.75" customHeight="1" x14ac:dyDescent="0.25">
      <c r="A5" s="14" t="s">
        <v>62</v>
      </c>
      <c r="B5" s="132" t="s">
        <v>63</v>
      </c>
      <c r="C5" s="184" t="s">
        <v>323</v>
      </c>
      <c r="D5" s="8" t="s">
        <v>323</v>
      </c>
      <c r="E5" s="8" t="s">
        <v>89</v>
      </c>
      <c r="F5" s="184" t="s">
        <v>307</v>
      </c>
      <c r="G5" s="8" t="s">
        <v>488</v>
      </c>
      <c r="H5" s="184" t="s">
        <v>435</v>
      </c>
      <c r="I5" s="8" t="s">
        <v>502</v>
      </c>
      <c r="J5" s="8"/>
      <c r="K5" s="8" t="s">
        <v>207</v>
      </c>
      <c r="L5" s="9" t="s">
        <v>353</v>
      </c>
      <c r="M5" s="8" t="s">
        <v>207</v>
      </c>
      <c r="N5" s="184" t="s">
        <v>341</v>
      </c>
      <c r="O5" s="8" t="s">
        <v>489</v>
      </c>
      <c r="P5" s="8" t="s">
        <v>341</v>
      </c>
      <c r="Q5" s="8" t="s">
        <v>71</v>
      </c>
      <c r="R5" s="185" t="s">
        <v>95</v>
      </c>
      <c r="S5" s="9" t="s">
        <v>93</v>
      </c>
      <c r="T5" s="8" t="s">
        <v>94</v>
      </c>
      <c r="U5" s="8" t="s">
        <v>83</v>
      </c>
      <c r="V5" s="8"/>
      <c r="W5" s="8"/>
      <c r="X5" s="8"/>
      <c r="Y5" s="8" t="s">
        <v>104</v>
      </c>
      <c r="Z5" s="8" t="s">
        <v>78</v>
      </c>
      <c r="AA5" s="9">
        <v>2</v>
      </c>
      <c r="AB5" s="6"/>
      <c r="AC5" s="8" t="s">
        <v>86</v>
      </c>
      <c r="AD5" s="8"/>
      <c r="AE5" s="141" t="s">
        <v>325</v>
      </c>
      <c r="AF5" s="140" t="s">
        <v>325</v>
      </c>
      <c r="AG5" s="140" t="s">
        <v>325</v>
      </c>
      <c r="AH5" s="140" t="s">
        <v>325</v>
      </c>
      <c r="AI5" s="140" t="s">
        <v>325</v>
      </c>
      <c r="AJ5" s="187" t="s">
        <v>325</v>
      </c>
      <c r="AK5" s="140" t="s">
        <v>325</v>
      </c>
      <c r="AL5" s="140" t="s">
        <v>325</v>
      </c>
    </row>
    <row r="6" spans="1:38" s="20" customFormat="1" ht="155.25" customHeight="1" x14ac:dyDescent="0.25">
      <c r="A6" s="228" t="s">
        <v>62</v>
      </c>
      <c r="B6" s="229" t="s">
        <v>63</v>
      </c>
      <c r="C6" s="230" t="s">
        <v>322</v>
      </c>
      <c r="D6" s="231" t="s">
        <v>322</v>
      </c>
      <c r="E6" s="231" t="s">
        <v>96</v>
      </c>
      <c r="F6" s="230" t="s">
        <v>308</v>
      </c>
      <c r="G6" s="8" t="s">
        <v>493</v>
      </c>
      <c r="H6" s="226" t="s">
        <v>98</v>
      </c>
      <c r="I6" s="8" t="s">
        <v>503</v>
      </c>
      <c r="J6" s="8" t="s">
        <v>92</v>
      </c>
      <c r="K6" s="9" t="s">
        <v>207</v>
      </c>
      <c r="L6" s="9" t="s">
        <v>353</v>
      </c>
      <c r="M6" s="8" t="s">
        <v>207</v>
      </c>
      <c r="N6" s="184" t="s">
        <v>317</v>
      </c>
      <c r="O6" s="8" t="s">
        <v>495</v>
      </c>
      <c r="P6" s="8" t="s">
        <v>494</v>
      </c>
      <c r="Q6" s="8" t="s">
        <v>71</v>
      </c>
      <c r="R6" s="185" t="s">
        <v>100</v>
      </c>
      <c r="S6" s="9" t="s">
        <v>95</v>
      </c>
      <c r="T6" s="8" t="s">
        <v>73</v>
      </c>
      <c r="U6" s="8" t="s">
        <v>74</v>
      </c>
      <c r="V6" s="8"/>
      <c r="W6" s="8"/>
      <c r="X6" s="8"/>
      <c r="Y6" s="8" t="s">
        <v>104</v>
      </c>
      <c r="Z6" s="8" t="s">
        <v>78</v>
      </c>
      <c r="AA6" s="9">
        <v>1</v>
      </c>
      <c r="AB6" s="8"/>
      <c r="AC6" s="8" t="s">
        <v>79</v>
      </c>
      <c r="AD6" s="8"/>
      <c r="AE6" s="140" t="s">
        <v>325</v>
      </c>
      <c r="AF6" s="140" t="s">
        <v>325</v>
      </c>
      <c r="AG6" s="140" t="s">
        <v>325</v>
      </c>
      <c r="AH6" s="140" t="s">
        <v>325</v>
      </c>
      <c r="AI6" s="140" t="s">
        <v>325</v>
      </c>
      <c r="AJ6" s="187" t="s">
        <v>325</v>
      </c>
      <c r="AK6" s="140" t="s">
        <v>325</v>
      </c>
      <c r="AL6" s="140" t="s">
        <v>325</v>
      </c>
    </row>
    <row r="7" spans="1:38" ht="147.75" customHeight="1" x14ac:dyDescent="0.25">
      <c r="A7" s="228"/>
      <c r="B7" s="229"/>
      <c r="C7" s="230"/>
      <c r="D7" s="231"/>
      <c r="E7" s="231"/>
      <c r="F7" s="230"/>
      <c r="G7" s="8" t="s">
        <v>497</v>
      </c>
      <c r="H7" s="226"/>
      <c r="I7" s="8" t="s">
        <v>504</v>
      </c>
      <c r="J7" s="8"/>
      <c r="K7" s="9" t="s">
        <v>207</v>
      </c>
      <c r="L7" s="9" t="s">
        <v>353</v>
      </c>
      <c r="M7" s="8" t="s">
        <v>207</v>
      </c>
      <c r="N7" s="184" t="s">
        <v>318</v>
      </c>
      <c r="O7" s="8" t="s">
        <v>496</v>
      </c>
      <c r="P7" s="8" t="s">
        <v>498</v>
      </c>
      <c r="Q7" s="8" t="s">
        <v>71</v>
      </c>
      <c r="R7" s="185" t="s">
        <v>103</v>
      </c>
      <c r="S7" s="9" t="s">
        <v>100</v>
      </c>
      <c r="T7" s="8" t="s">
        <v>94</v>
      </c>
      <c r="U7" s="8" t="s">
        <v>83</v>
      </c>
      <c r="V7" s="8"/>
      <c r="W7" s="8"/>
      <c r="X7" s="8"/>
      <c r="Y7" s="8" t="s">
        <v>104</v>
      </c>
      <c r="Z7" s="8" t="s">
        <v>78</v>
      </c>
      <c r="AA7" s="9">
        <v>2</v>
      </c>
      <c r="AB7" s="8"/>
      <c r="AC7" s="8" t="s">
        <v>79</v>
      </c>
      <c r="AD7" s="8"/>
      <c r="AE7" s="140" t="s">
        <v>325</v>
      </c>
      <c r="AF7" s="140" t="s">
        <v>325</v>
      </c>
      <c r="AG7" s="140" t="s">
        <v>325</v>
      </c>
      <c r="AH7" s="140" t="s">
        <v>325</v>
      </c>
      <c r="AI7" s="140" t="s">
        <v>325</v>
      </c>
      <c r="AJ7" s="140" t="s">
        <v>325</v>
      </c>
      <c r="AK7" s="140" t="s">
        <v>325</v>
      </c>
      <c r="AL7" s="140" t="s">
        <v>325</v>
      </c>
    </row>
    <row r="8" spans="1:38" ht="181.5" customHeight="1" x14ac:dyDescent="0.25">
      <c r="A8" s="14" t="s">
        <v>62</v>
      </c>
      <c r="B8" s="132" t="s">
        <v>63</v>
      </c>
      <c r="C8" s="184" t="s">
        <v>321</v>
      </c>
      <c r="D8" s="8" t="s">
        <v>321</v>
      </c>
      <c r="E8" s="9" t="s">
        <v>106</v>
      </c>
      <c r="F8" s="184" t="s">
        <v>309</v>
      </c>
      <c r="G8" s="8" t="s">
        <v>499</v>
      </c>
      <c r="H8" s="185" t="s">
        <v>108</v>
      </c>
      <c r="I8" s="8" t="s">
        <v>505</v>
      </c>
      <c r="J8" s="8" t="s">
        <v>109</v>
      </c>
      <c r="K8" s="8" t="s">
        <v>130</v>
      </c>
      <c r="L8" s="8" t="s">
        <v>353</v>
      </c>
      <c r="M8" s="8" t="s">
        <v>130</v>
      </c>
      <c r="N8" s="185" t="s">
        <v>319</v>
      </c>
      <c r="O8" s="9" t="s">
        <v>500</v>
      </c>
      <c r="P8" s="9" t="s">
        <v>319</v>
      </c>
      <c r="Q8" s="8" t="s">
        <v>71</v>
      </c>
      <c r="R8" s="185" t="s">
        <v>110</v>
      </c>
      <c r="S8" s="9" t="s">
        <v>103</v>
      </c>
      <c r="T8" s="8" t="s">
        <v>73</v>
      </c>
      <c r="U8" s="8" t="s">
        <v>83</v>
      </c>
      <c r="V8" s="8"/>
      <c r="W8" s="8"/>
      <c r="X8" s="8"/>
      <c r="Y8" s="8" t="s">
        <v>111</v>
      </c>
      <c r="Z8" s="8" t="s">
        <v>78</v>
      </c>
      <c r="AA8" s="9">
        <v>4</v>
      </c>
      <c r="AB8" s="8"/>
      <c r="AC8" s="8" t="s">
        <v>79</v>
      </c>
      <c r="AD8" s="8"/>
      <c r="AE8" s="140" t="s">
        <v>325</v>
      </c>
      <c r="AF8" s="140" t="s">
        <v>325</v>
      </c>
      <c r="AG8" s="140" t="s">
        <v>325</v>
      </c>
      <c r="AH8" s="140" t="s">
        <v>325</v>
      </c>
      <c r="AI8" s="140" t="s">
        <v>325</v>
      </c>
      <c r="AJ8" s="140" t="s">
        <v>325</v>
      </c>
      <c r="AK8" s="140" t="s">
        <v>325</v>
      </c>
      <c r="AL8" s="140" t="s">
        <v>325</v>
      </c>
    </row>
    <row r="10" spans="1:38" x14ac:dyDescent="0.25">
      <c r="B10" s="16"/>
      <c r="C10" s="133"/>
      <c r="D10" s="133"/>
      <c r="E10" s="16"/>
      <c r="F10" s="16"/>
      <c r="G10" s="16"/>
    </row>
    <row r="11" spans="1:38" x14ac:dyDescent="0.25">
      <c r="B11" s="16"/>
      <c r="C11" s="133"/>
      <c r="D11" s="133"/>
      <c r="E11" s="16"/>
      <c r="F11" s="16"/>
      <c r="G11" s="16"/>
    </row>
    <row r="12" spans="1:38" x14ac:dyDescent="0.25">
      <c r="B12" s="16"/>
      <c r="C12" s="133"/>
      <c r="D12" s="133"/>
      <c r="E12" s="16"/>
      <c r="F12" s="16"/>
      <c r="G12" s="16"/>
    </row>
    <row r="13" spans="1:38" x14ac:dyDescent="0.25">
      <c r="B13" s="16"/>
      <c r="C13" s="133"/>
      <c r="D13" s="133"/>
      <c r="E13" s="16"/>
      <c r="F13" s="16"/>
      <c r="G13" s="16"/>
    </row>
    <row r="14" spans="1:38" x14ac:dyDescent="0.25">
      <c r="B14" s="16"/>
      <c r="C14" s="133"/>
      <c r="D14" s="133"/>
      <c r="E14" s="16"/>
      <c r="F14" s="16"/>
      <c r="G14" s="16"/>
    </row>
    <row r="15" spans="1:38" x14ac:dyDescent="0.25">
      <c r="B15" s="16"/>
      <c r="C15" s="133"/>
      <c r="D15" s="133"/>
      <c r="E15" s="16"/>
      <c r="F15" s="16"/>
      <c r="G15" s="16"/>
    </row>
    <row r="16" spans="1:38" x14ac:dyDescent="0.2">
      <c r="B16" s="16"/>
      <c r="C16" s="134"/>
      <c r="D16" s="134"/>
      <c r="E16" s="16"/>
      <c r="F16" s="16"/>
      <c r="G16" s="16"/>
    </row>
    <row r="17" spans="2:7" x14ac:dyDescent="0.25">
      <c r="B17" s="16"/>
      <c r="C17" s="16"/>
      <c r="D17" s="16"/>
      <c r="E17" s="16"/>
      <c r="F17" s="16"/>
      <c r="G17" s="16"/>
    </row>
    <row r="18" spans="2:7" x14ac:dyDescent="0.25">
      <c r="B18" s="16"/>
      <c r="C18" s="16"/>
      <c r="D18" s="16"/>
      <c r="E18" s="16"/>
      <c r="F18" s="16"/>
      <c r="G18" s="16"/>
    </row>
  </sheetData>
  <autoFilter ref="A1:AL8"/>
  <mergeCells count="14">
    <mergeCell ref="H6:H7"/>
    <mergeCell ref="H3:H4"/>
    <mergeCell ref="A6:A7"/>
    <mergeCell ref="B6:B7"/>
    <mergeCell ref="C6:C7"/>
    <mergeCell ref="D6:D7"/>
    <mergeCell ref="E6:E7"/>
    <mergeCell ref="F6:F7"/>
    <mergeCell ref="A3:A4"/>
    <mergeCell ref="B3:B4"/>
    <mergeCell ref="C3:C4"/>
    <mergeCell ref="D3:D4"/>
    <mergeCell ref="E3:E4"/>
    <mergeCell ref="F3:F4"/>
  </mergeCells>
  <conditionalFormatting sqref="AD3:AD8">
    <cfRule type="cellIs" dxfId="32" priority="1" operator="equal">
      <formula>"Pass"</formula>
    </cfRule>
    <cfRule type="cellIs" dxfId="31" priority="2" operator="equal">
      <formula>"Fail"</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showErrorMessage="1">
          <x14:formula1>
            <xm:f>'Lists for Data Validation'!$A$2:$A$96</xm:f>
          </x14:formula1>
          <xm:sqref>J3:J8</xm:sqref>
        </x14:dataValidation>
        <x14:dataValidation type="list" allowBlank="1" showInputMessage="1" showErrorMessage="1">
          <x14:formula1>
            <xm:f>'Lists for Data Validation'!$K$2:$K$5</xm:f>
          </x14:formula1>
          <xm:sqref>AB3:AB8</xm:sqref>
        </x14:dataValidation>
        <x14:dataValidation type="list" allowBlank="1" showInputMessage="1" showErrorMessage="1">
          <x14:formula1>
            <xm:f>'Lists for Data Validation'!$D$2:$D$5</xm:f>
          </x14:formula1>
          <xm:sqref>K5 M3:M8</xm:sqref>
        </x14:dataValidation>
        <x14:dataValidation type="list" allowBlank="1" showInputMessage="1" showErrorMessage="1">
          <x14:formula1>
            <xm:f>'Lists for Data Validation'!$C$2:$C$3</xm:f>
          </x14:formula1>
          <xm:sqref>L3:L8</xm:sqref>
        </x14:dataValidation>
        <x14:dataValidation type="list" allowBlank="1" showInputMessage="1" showErrorMessage="1">
          <x14:formula1>
            <xm:f>'Lists for Data Validation'!$E$2:$E$3</xm:f>
          </x14:formula1>
          <xm:sqref>T3:T8</xm:sqref>
        </x14:dataValidation>
        <x14:dataValidation type="list" allowBlank="1" showInputMessage="1" showErrorMessage="1">
          <x14:formula1>
            <xm:f>'Lists for Data Validation'!$F$2:$F$3</xm:f>
          </x14:formula1>
          <xm:sqref>U3:U8</xm:sqref>
        </x14:dataValidation>
        <x14:dataValidation type="list" allowBlank="1" showInputMessage="1" showErrorMessage="1">
          <x14:formula1>
            <xm:f>'Lists for Data Validation'!$M$2:$M$3</xm:f>
          </x14:formula1>
          <xm:sqref>Q3:Q8</xm:sqref>
        </x14:dataValidation>
        <x14:dataValidation type="list" allowBlank="1" showInputMessage="1" showErrorMessage="1">
          <x14:formula1>
            <xm:f>'Lists for Data Validation'!$N$2:$N$7</xm:f>
          </x14:formula1>
          <xm:sqref>Y3:Y8</xm:sqref>
        </x14:dataValidation>
        <x14:dataValidation type="list" allowBlank="1" showInputMessage="1" showErrorMessage="1">
          <x14:formula1>
            <xm:f>'Lists for Data Validation'!$J$2:$J$6</xm:f>
          </x14:formula1>
          <xm:sqref>Z3:Z8</xm:sqref>
        </x14:dataValidation>
        <x14:dataValidation type="list" allowBlank="1" showInputMessage="1" showErrorMessage="1">
          <x14:formula1>
            <xm:f>'Lists for Data Validation'!$L$2:$L$4</xm:f>
          </x14:formula1>
          <xm:sqref>AC3:AC8</xm:sqref>
        </x14:dataValidation>
        <x14:dataValidation type="list" allowBlank="1" showInputMessage="1" showErrorMessage="1">
          <x14:formula1>
            <xm:f>'Lists for Data Validation'!$H$2:$H$4</xm:f>
          </x14:formula1>
          <xm:sqref>W3:W6 W8:X8</xm:sqref>
        </x14:dataValidation>
        <x14:dataValidation type="list" allowBlank="1" showInputMessage="1" showErrorMessage="1">
          <x14:formula1>
            <xm:f>'Lists for Data Validation'!$G$2:$G$4</xm:f>
          </x14:formula1>
          <xm:sqref>W7 V3:V8</xm:sqref>
        </x14:dataValidation>
        <x14:dataValidation type="list" allowBlank="1" showInputMessage="1" showErrorMessage="1">
          <x14:formula1>
            <xm:f>'Lists for Data Validation'!$B$2:$B$5</xm:f>
          </x14:formula1>
          <xm:sqref>K6:K8 K3:K4</xm:sqref>
        </x14:dataValidation>
        <x14:dataValidation type="list" allowBlank="1" showInputMessage="1" showErrorMessage="1">
          <x14:formula1>
            <xm:f>'Lists for Data Validation'!$I$2:$I$4</xm:f>
          </x14:formula1>
          <xm:sqref>X3:X7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E29"/>
  <sheetViews>
    <sheetView tabSelected="1" zoomScale="60" zoomScaleNormal="60" workbookViewId="0">
      <selection activeCell="L3" sqref="L3"/>
    </sheetView>
  </sheetViews>
  <sheetFormatPr defaultRowHeight="15" x14ac:dyDescent="0.25"/>
  <cols>
    <col min="1" max="1" width="13.7109375" customWidth="1"/>
    <col min="2" max="2" width="38.140625" customWidth="1"/>
    <col min="3" max="3" width="12.5703125" customWidth="1"/>
    <col min="4" max="4" width="35.42578125" customWidth="1"/>
    <col min="5" max="5" width="12.28515625" customWidth="1"/>
    <col min="6" max="6" width="19.5703125" customWidth="1"/>
    <col min="7" max="7" width="18.140625" customWidth="1"/>
    <col min="8" max="8" width="12.7109375" customWidth="1"/>
    <col min="9" max="9" width="12" customWidth="1"/>
    <col min="10" max="10" width="12.85546875" customWidth="1"/>
    <col min="11" max="11" width="14.85546875" customWidth="1"/>
    <col min="12" max="12" width="3.140625" customWidth="1"/>
    <col min="13" max="13" width="18.5703125" customWidth="1"/>
    <col min="14" max="14" width="29.42578125" customWidth="1"/>
    <col min="15" max="15" width="22.5703125" customWidth="1"/>
    <col min="16" max="16" width="15.5703125" customWidth="1"/>
    <col min="17" max="17" width="3.42578125" customWidth="1"/>
    <col min="18" max="18" width="16.42578125" customWidth="1"/>
    <col min="19" max="19" width="41.5703125" bestFit="1" customWidth="1"/>
    <col min="20" max="20" width="24.28515625" customWidth="1"/>
    <col min="21" max="21" width="19" bestFit="1" customWidth="1"/>
    <col min="22" max="22" width="19.140625" bestFit="1" customWidth="1"/>
    <col min="23" max="23" width="20.140625" bestFit="1" customWidth="1"/>
    <col min="24" max="24" width="19.140625" bestFit="1" customWidth="1"/>
    <col min="25" max="25" width="21.5703125" bestFit="1" customWidth="1"/>
    <col min="26" max="26" width="21.5703125" style="217" customWidth="1"/>
    <col min="27" max="27" width="3.42578125" customWidth="1"/>
    <col min="28" max="28" width="27" customWidth="1"/>
    <col min="29" max="29" width="17.140625" customWidth="1"/>
    <col min="31" max="31" width="19.5703125" bestFit="1" customWidth="1"/>
  </cols>
  <sheetData>
    <row r="1" spans="1:31" ht="15.75" thickBot="1" x14ac:dyDescent="0.3">
      <c r="R1" s="219"/>
      <c r="S1" s="219"/>
      <c r="T1" s="219"/>
    </row>
    <row r="2" spans="1:31" ht="49.5" customHeight="1" thickBot="1" x14ac:dyDescent="0.3">
      <c r="D2" s="213" t="s">
        <v>346</v>
      </c>
      <c r="E2" s="214" t="s">
        <v>17</v>
      </c>
      <c r="F2" s="215" t="s">
        <v>347</v>
      </c>
      <c r="G2" s="215" t="s">
        <v>348</v>
      </c>
      <c r="H2" s="216" t="s">
        <v>349</v>
      </c>
      <c r="R2" s="148" t="s">
        <v>346</v>
      </c>
      <c r="S2" s="148" t="s">
        <v>17</v>
      </c>
      <c r="T2" s="146" t="s">
        <v>347</v>
      </c>
      <c r="U2" s="146" t="s">
        <v>348</v>
      </c>
      <c r="V2" s="146" t="s">
        <v>349</v>
      </c>
    </row>
    <row r="3" spans="1:31" x14ac:dyDescent="0.25">
      <c r="D3" s="151" t="s">
        <v>137</v>
      </c>
      <c r="E3" s="152" t="s">
        <v>76</v>
      </c>
      <c r="F3" s="217">
        <f>COUNTIF(E$16:E$29,D3)</f>
        <v>0</v>
      </c>
      <c r="G3" s="217">
        <f>COUNTIF(H$16:H$29,E3)</f>
        <v>0</v>
      </c>
      <c r="H3" s="217">
        <f>COUNTIF(K$16:K$29,D3)</f>
        <v>0</v>
      </c>
      <c r="R3" s="149" t="s">
        <v>137</v>
      </c>
      <c r="S3" s="150" t="s">
        <v>76</v>
      </c>
      <c r="T3" s="219">
        <f>COUNTIF(T$16:T$29,R3)</f>
        <v>0</v>
      </c>
      <c r="U3" s="219">
        <f>COUNTIF(W$16:W$29,S3)</f>
        <v>0</v>
      </c>
      <c r="V3" s="219">
        <f>COUNTIF(Y$16:Y$29,R3)</f>
        <v>0</v>
      </c>
    </row>
    <row r="4" spans="1:31" x14ac:dyDescent="0.25">
      <c r="D4" s="151" t="s">
        <v>207</v>
      </c>
      <c r="E4" s="152" t="s">
        <v>75</v>
      </c>
      <c r="F4" s="218">
        <f t="shared" ref="F4:F6" si="0">COUNTIF(E$16:E$29,D4)</f>
        <v>5</v>
      </c>
      <c r="G4" s="218">
        <f t="shared" ref="G4:G5" si="1">COUNTIF(H$16:H$29,E4)</f>
        <v>0</v>
      </c>
      <c r="H4" s="217">
        <f t="shared" ref="H4:H6" si="2">COUNTIF(K$16:K$29,D4)</f>
        <v>0</v>
      </c>
      <c r="R4" s="151" t="s">
        <v>207</v>
      </c>
      <c r="S4" s="152" t="s">
        <v>75</v>
      </c>
      <c r="T4" s="219">
        <f t="shared" ref="T4:T6" si="3">COUNTIF(T$16:T$29,R4)</f>
        <v>5</v>
      </c>
      <c r="U4" s="219">
        <f t="shared" ref="U4:U5" si="4">COUNTIF(W$16:W$29,S4)</f>
        <v>4</v>
      </c>
      <c r="V4" s="219">
        <f t="shared" ref="V4:V6" si="5">COUNTIF(Y$16:Y$29,R4)</f>
        <v>2</v>
      </c>
    </row>
    <row r="5" spans="1:31" ht="15.75" thickBot="1" x14ac:dyDescent="0.3">
      <c r="D5" s="151" t="s">
        <v>130</v>
      </c>
      <c r="E5" s="154" t="s">
        <v>84</v>
      </c>
      <c r="F5" s="217">
        <f t="shared" si="0"/>
        <v>1</v>
      </c>
      <c r="G5" s="217">
        <f t="shared" si="1"/>
        <v>0</v>
      </c>
      <c r="H5" s="218">
        <f t="shared" si="2"/>
        <v>0</v>
      </c>
      <c r="R5" s="151" t="s">
        <v>130</v>
      </c>
      <c r="S5" s="154" t="s">
        <v>84</v>
      </c>
      <c r="T5" s="219">
        <f t="shared" si="3"/>
        <v>1</v>
      </c>
      <c r="U5" s="219">
        <f t="shared" si="4"/>
        <v>2</v>
      </c>
      <c r="V5" s="219">
        <f t="shared" si="5"/>
        <v>3</v>
      </c>
    </row>
    <row r="6" spans="1:31" ht="15.75" thickBot="1" x14ac:dyDescent="0.3">
      <c r="D6" s="156" t="s">
        <v>117</v>
      </c>
      <c r="F6" s="217">
        <f t="shared" si="0"/>
        <v>0</v>
      </c>
      <c r="G6" s="217"/>
      <c r="H6" s="218">
        <f t="shared" si="2"/>
        <v>0</v>
      </c>
      <c r="R6" s="156" t="s">
        <v>117</v>
      </c>
      <c r="T6" s="219">
        <f t="shared" si="3"/>
        <v>0</v>
      </c>
      <c r="U6" s="219"/>
      <c r="V6" s="219">
        <f t="shared" si="5"/>
        <v>1</v>
      </c>
    </row>
    <row r="7" spans="1:31" x14ac:dyDescent="0.25">
      <c r="F7" s="147">
        <f>SUM(F3:F6)</f>
        <v>6</v>
      </c>
      <c r="G7" s="147">
        <f t="shared" ref="G7:H7" si="6">SUM(G3:G6)</f>
        <v>0</v>
      </c>
      <c r="H7" s="147">
        <f t="shared" si="6"/>
        <v>0</v>
      </c>
      <c r="T7" s="147">
        <f>SUM(T3:T6)</f>
        <v>6</v>
      </c>
      <c r="U7" s="147">
        <f t="shared" ref="U7:V7" si="7">SUM(U3:U6)</f>
        <v>6</v>
      </c>
      <c r="V7" s="147">
        <f t="shared" si="7"/>
        <v>6</v>
      </c>
    </row>
    <row r="9" spans="1:31" x14ac:dyDescent="0.25">
      <c r="E9" s="157" t="s">
        <v>350</v>
      </c>
      <c r="F9" s="158" t="str">
        <f ca="1">INDIRECT(ADDRESS(F10,4))</f>
        <v>High</v>
      </c>
      <c r="G9" s="158">
        <f ca="1">INDIRECT(ADDRESS(G10,5))</f>
        <v>0</v>
      </c>
      <c r="H9" s="158" t="str">
        <f ca="1">INDIRECT(ADDRESS(H10,4))</f>
        <v>Low</v>
      </c>
      <c r="S9" s="157" t="s">
        <v>350</v>
      </c>
      <c r="T9" s="158" t="str">
        <f ca="1">INDIRECT(ADDRESS(T10,18))</f>
        <v>High</v>
      </c>
      <c r="U9" s="158" t="str">
        <f ca="1">INDIRECT(ADDRESS(U10,19))</f>
        <v>Adequate</v>
      </c>
      <c r="V9" s="158" t="str">
        <f ca="1">INDIRECT(ADDRESS(V10,18))</f>
        <v>Moderate</v>
      </c>
    </row>
    <row r="10" spans="1:31" x14ac:dyDescent="0.25">
      <c r="F10">
        <f t="array" ref="F10">MAX(IF($F$3:$F$6=MAX(F3:F6),ROW($F$3:$F$6)))</f>
        <v>4</v>
      </c>
      <c r="G10">
        <f t="array" ref="G10">MAX(IF($G$3:$G$6=MAX(G3:G6),ROW($G$3:$G$6)))</f>
        <v>6</v>
      </c>
      <c r="H10">
        <f t="array" ref="H10">MAX(IF($H$3:$H$6=MAX(H3:H6),ROW($H$3:$H$6)))</f>
        <v>6</v>
      </c>
      <c r="T10">
        <f t="array" ref="T10">MAX(IF($T$3:$T$6=MAX(T3:T6),ROW($T$3:$T$6)))</f>
        <v>4</v>
      </c>
      <c r="U10">
        <f t="array" ref="U10">MAX(IF($U$3:$U$6=MAX(U3:U6),ROW($U$3:$U$6)))</f>
        <v>4</v>
      </c>
      <c r="V10">
        <f t="array" ref="V10">MAX(IF($V$3:$V$6=MAX(V3:V6),ROW($V$3:$V$6)))</f>
        <v>5</v>
      </c>
    </row>
    <row r="13" spans="1:31" ht="15.75" thickBot="1" x14ac:dyDescent="0.3"/>
    <row r="14" spans="1:31" ht="15.75" thickBot="1" x14ac:dyDescent="0.3">
      <c r="A14" s="234">
        <v>2022</v>
      </c>
      <c r="B14" s="235"/>
      <c r="C14" s="235"/>
      <c r="D14" s="235"/>
      <c r="E14" s="235"/>
      <c r="F14" s="235"/>
      <c r="G14" s="235"/>
      <c r="H14" s="235"/>
      <c r="I14" s="235"/>
      <c r="J14" s="236"/>
      <c r="K14" s="126" t="s">
        <v>450</v>
      </c>
      <c r="M14" s="233" t="s">
        <v>274</v>
      </c>
      <c r="N14" s="233"/>
      <c r="O14" s="233"/>
      <c r="P14" s="233"/>
      <c r="R14" s="232">
        <v>2021</v>
      </c>
      <c r="S14" s="232"/>
      <c r="T14" s="232"/>
      <c r="U14" s="232"/>
      <c r="V14" s="232"/>
      <c r="W14" s="232"/>
      <c r="X14" s="232"/>
      <c r="Y14" s="232"/>
      <c r="Z14" s="289"/>
      <c r="AB14" s="109" t="s">
        <v>275</v>
      </c>
    </row>
    <row r="15" spans="1:31" s="113" customFormat="1" ht="50.25" customHeight="1" thickBot="1" x14ac:dyDescent="0.3">
      <c r="A15" s="110" t="s">
        <v>5</v>
      </c>
      <c r="B15" s="111" t="s">
        <v>448</v>
      </c>
      <c r="C15" s="110" t="s">
        <v>12</v>
      </c>
      <c r="D15" s="111" t="s">
        <v>443</v>
      </c>
      <c r="E15" s="111" t="s">
        <v>449</v>
      </c>
      <c r="F15" s="110" t="s">
        <v>202</v>
      </c>
      <c r="G15" s="111" t="s">
        <v>201</v>
      </c>
      <c r="H15" s="111" t="s">
        <v>17</v>
      </c>
      <c r="I15" s="111" t="s">
        <v>276</v>
      </c>
      <c r="J15" s="112" t="s">
        <v>277</v>
      </c>
      <c r="K15" s="112" t="s">
        <v>278</v>
      </c>
      <c r="M15" s="199" t="s">
        <v>9</v>
      </c>
      <c r="N15" s="200" t="s">
        <v>279</v>
      </c>
      <c r="O15" s="200" t="s">
        <v>280</v>
      </c>
      <c r="P15" s="201" t="s">
        <v>281</v>
      </c>
      <c r="Q15" s="114"/>
      <c r="R15" s="124" t="s">
        <v>12</v>
      </c>
      <c r="S15" s="125" t="s">
        <v>10</v>
      </c>
      <c r="T15" s="125" t="s">
        <v>449</v>
      </c>
      <c r="U15" s="125" t="s">
        <v>202</v>
      </c>
      <c r="V15" s="125" t="s">
        <v>201</v>
      </c>
      <c r="W15" s="125" t="s">
        <v>17</v>
      </c>
      <c r="X15" s="125" t="s">
        <v>276</v>
      </c>
      <c r="Y15" s="126" t="s">
        <v>277</v>
      </c>
      <c r="Z15" s="290"/>
      <c r="AB15" s="188" t="s">
        <v>279</v>
      </c>
      <c r="AC15" s="189" t="s">
        <v>282</v>
      </c>
    </row>
    <row r="16" spans="1:31" ht="39" customHeight="1" x14ac:dyDescent="0.25">
      <c r="A16" s="205" t="str">
        <f>DevAcq2022!I3</f>
        <v>IT-DEV-R1</v>
      </c>
      <c r="B16" s="206" t="str">
        <f>LEFT(DevAcq2022!G3, SEARCH(CHAR(10), DevAcq2022!G3)-1)</f>
        <v>Inadequate ITAM Process</v>
      </c>
      <c r="C16" s="206" t="str">
        <f>DevAcq2022!S3</f>
        <v>IT DEV-C1</v>
      </c>
      <c r="D16" s="206" t="str">
        <f>LEFT(DevAcq2022!O3, SEARCH(CHAR(10), DevAcq2022!O3)-1)</f>
        <v>IT Asset Management (ITAM) Process</v>
      </c>
      <c r="E16" s="206" t="str">
        <f>DevAcq2022!M3</f>
        <v>High</v>
      </c>
      <c r="F16" s="192">
        <f>DevAcq2022!V3</f>
        <v>0</v>
      </c>
      <c r="G16" s="192">
        <f>DevAcq2022!W3</f>
        <v>0</v>
      </c>
      <c r="H16" s="192">
        <f>DevAcq2022!X3</f>
        <v>0</v>
      </c>
      <c r="I16" s="192">
        <f>DevAcq2022!AD3</f>
        <v>0</v>
      </c>
      <c r="J16" s="192">
        <f>DevAcq2022!AB3</f>
        <v>0</v>
      </c>
      <c r="K16" s="193" t="str">
        <f>DevAcq2022!AC3</f>
        <v>Decreasing</v>
      </c>
      <c r="M16" s="202" t="str">
        <f>DevAcq2022!M3</f>
        <v>High</v>
      </c>
      <c r="N16" s="116" t="str">
        <f>H16&amp;"-"&amp;M16</f>
        <v>0-High</v>
      </c>
      <c r="O16" s="116" t="e">
        <f>VLOOKUP(N16,AB$16:AC$27,2,FALSE)</f>
        <v>#N/A</v>
      </c>
      <c r="P16" s="117" t="e">
        <f>(J16=O16)</f>
        <v>#N/A</v>
      </c>
      <c r="R16" s="190" t="str">
        <f>DevAcq2021!Q3</f>
        <v>IT DEV-C1</v>
      </c>
      <c r="S16" s="197" t="str">
        <f>LEFT(DevAcq2021!N3, SEARCH(CHAR(10), DevAcq2021!N3)-1)</f>
        <v>IT Asset Management (ITAM) Process</v>
      </c>
      <c r="T16" s="191" t="str">
        <f>DevAcq2021!L3</f>
        <v>High</v>
      </c>
      <c r="U16" s="192" t="str">
        <f>DevAcq2021!T3</f>
        <v>Adequate</v>
      </c>
      <c r="V16" s="192" t="str">
        <f>DevAcq2021!U3</f>
        <v>Strong</v>
      </c>
      <c r="W16" s="192" t="str">
        <f>DevAcq2021!V3</f>
        <v>Adequate</v>
      </c>
      <c r="X16" s="192" t="str">
        <f>DevAcq2021!AB3</f>
        <v>Pass</v>
      </c>
      <c r="Y16" s="193" t="str">
        <f>DevAcq2021!Z3</f>
        <v>Moderate</v>
      </c>
      <c r="Z16" s="130"/>
      <c r="AB16" s="293" t="s">
        <v>283</v>
      </c>
      <c r="AC16" s="294" t="s">
        <v>117</v>
      </c>
      <c r="AE16" s="118"/>
    </row>
    <row r="17" spans="1:29" ht="33.75" customHeight="1" x14ac:dyDescent="0.25">
      <c r="A17" s="115" t="str">
        <f>DevAcq2022!I4</f>
        <v>IT-DEV-R2</v>
      </c>
      <c r="B17" s="207" t="str">
        <f>LEFT(DevAcq2022!G4, SEARCH(CHAR(10), DevAcq2022!G4)-1)</f>
        <v>Infrequent Inventory of IT physical assets and software</v>
      </c>
      <c r="C17" s="207" t="str">
        <f>DevAcq2022!S4</f>
        <v>IT DEV-C2</v>
      </c>
      <c r="D17" s="207" t="str">
        <f>LEFT(DevAcq2022!O4, SEARCH(CHAR(10), DevAcq2022!O4)-1)</f>
        <v>Periodic  Inventory of IT physical assets and software</v>
      </c>
      <c r="E17" s="207" t="str">
        <f>DevAcq2022!M4</f>
        <v>High</v>
      </c>
      <c r="F17" s="116">
        <f>DevAcq2022!V4</f>
        <v>0</v>
      </c>
      <c r="G17" s="116">
        <f>DevAcq2022!W4</f>
        <v>0</v>
      </c>
      <c r="H17" s="116">
        <f>DevAcq2022!X4</f>
        <v>0</v>
      </c>
      <c r="I17" s="116">
        <f>DevAcq2022!AD4</f>
        <v>0</v>
      </c>
      <c r="J17" s="116">
        <f>DevAcq2022!AB4</f>
        <v>0</v>
      </c>
      <c r="K17" s="208" t="str">
        <f>DevAcq2022!AC4</f>
        <v>Increasing</v>
      </c>
      <c r="M17" s="202" t="str">
        <f>DevAcq2022!M4</f>
        <v>High</v>
      </c>
      <c r="N17" s="116" t="str">
        <f t="shared" ref="N17:N21" si="8">H17&amp;"-"&amp;M17</f>
        <v>0-High</v>
      </c>
      <c r="O17" s="116" t="e">
        <f t="shared" ref="O17" si="9">VLOOKUP(N17,AB$16:AC$27,2,FALSE)</f>
        <v>#N/A</v>
      </c>
      <c r="P17" s="117" t="e">
        <f t="shared" ref="P17:P21" si="10">(J17=O17)</f>
        <v>#N/A</v>
      </c>
      <c r="R17" s="194" t="str">
        <f>DevAcq2021!Q4</f>
        <v>IT DEV-C2</v>
      </c>
      <c r="S17" s="198" t="str">
        <f>LEFT(DevAcq2021!N4, SEARCH(CHAR(10), DevAcq2021!N4)-1)</f>
        <v>Periodic  Physical Inventory of IT Assets</v>
      </c>
      <c r="T17" s="195" t="str">
        <f>DevAcq2021!L4</f>
        <v>High</v>
      </c>
      <c r="U17" s="116" t="str">
        <f>DevAcq2021!T4</f>
        <v>Adequate</v>
      </c>
      <c r="V17" s="116" t="str">
        <f>DevAcq2021!U4</f>
        <v>Weak</v>
      </c>
      <c r="W17" s="116" t="str">
        <f>DevAcq2021!V4</f>
        <v>Weak</v>
      </c>
      <c r="X17" s="116" t="str">
        <f>DevAcq2021!AB4</f>
        <v>Fail</v>
      </c>
      <c r="Y17" s="117" t="str">
        <f>DevAcq2021!Z4</f>
        <v>High</v>
      </c>
      <c r="Z17" s="130"/>
      <c r="AB17" s="293" t="s">
        <v>284</v>
      </c>
      <c r="AC17" s="294" t="s">
        <v>130</v>
      </c>
    </row>
    <row r="18" spans="1:29" s="153" customFormat="1" ht="33.75" customHeight="1" x14ac:dyDescent="0.25">
      <c r="A18" s="178" t="str">
        <f>DevAcq2022!I5</f>
        <v>IT-DEV-R3</v>
      </c>
      <c r="B18" s="209" t="str">
        <f>LEFT(DevAcq2022!G5, SEARCH(CHAR(10), DevAcq2022!G5)-1)</f>
        <v xml:space="preserve">Inadequate monitoring of End-of-Support (EOS)  and  End-of Life (EOL) </v>
      </c>
      <c r="C18" s="209" t="str">
        <f>DevAcq2022!S5</f>
        <v>IT DEV-C3</v>
      </c>
      <c r="D18" s="209" t="str">
        <f>LEFT(DevAcq2022!O5, SEARCH(CHAR(10), DevAcq2022!O5)-1)</f>
        <v>End-of-Support (EOS)  and  End-of Life (EOL) Monitoring</v>
      </c>
      <c r="E18" s="209" t="str">
        <f>DevAcq2022!M5</f>
        <v>High</v>
      </c>
      <c r="F18" s="179">
        <f>DevAcq2022!V5</f>
        <v>0</v>
      </c>
      <c r="G18" s="179">
        <f>DevAcq2022!W5</f>
        <v>0</v>
      </c>
      <c r="H18" s="179">
        <f>DevAcq2022!X5</f>
        <v>0</v>
      </c>
      <c r="I18" s="179">
        <f>DevAcq2022!AD5</f>
        <v>0</v>
      </c>
      <c r="J18" s="179">
        <f>DevAcq2022!AB5</f>
        <v>0</v>
      </c>
      <c r="K18" s="210" t="str">
        <f>DevAcq2022!AC5</f>
        <v>Increasing</v>
      </c>
      <c r="M18" s="203" t="str">
        <f>DevAcq2022!M5</f>
        <v>High</v>
      </c>
      <c r="N18" s="179" t="str">
        <f t="shared" si="8"/>
        <v>0-High</v>
      </c>
      <c r="O18" s="179" t="e">
        <f t="shared" ref="O18:O21" si="11">VLOOKUP(N18,AB$16:AC$27,2,FALSE)</f>
        <v>#N/A</v>
      </c>
      <c r="P18" s="180" t="e">
        <f t="shared" si="10"/>
        <v>#N/A</v>
      </c>
      <c r="Q18"/>
      <c r="R18" s="194" t="str">
        <f>DevAcq2021!Q5</f>
        <v>IT DEV-C4</v>
      </c>
      <c r="S18" s="198" t="str">
        <f>LEFT(DevAcq2021!N5, SEARCH(CHAR(10), DevAcq2021!N5)-1)</f>
        <v>End-of-Support (EOS)  and  End-of Life (EOL) Monitoring</v>
      </c>
      <c r="T18" s="195" t="str">
        <f>DevAcq2021!L5</f>
        <v>High</v>
      </c>
      <c r="U18" s="179" t="str">
        <f>DevAcq2021!T5</f>
        <v>Adequate</v>
      </c>
      <c r="V18" s="179" t="str">
        <f>DevAcq2021!U5</f>
        <v>Weak</v>
      </c>
      <c r="W18" s="179" t="str">
        <f>DevAcq2021!V5</f>
        <v>Weak</v>
      </c>
      <c r="X18" s="179" t="str">
        <f>DevAcq2021!AB5</f>
        <v>Fail</v>
      </c>
      <c r="Y18" s="180" t="str">
        <f>DevAcq2021!Z5</f>
        <v>High</v>
      </c>
      <c r="Z18" s="291"/>
      <c r="AB18" s="295" t="s">
        <v>285</v>
      </c>
      <c r="AC18" s="296" t="s">
        <v>207</v>
      </c>
    </row>
    <row r="19" spans="1:29" ht="37.5" customHeight="1" x14ac:dyDescent="0.25">
      <c r="A19" s="115" t="str">
        <f>DevAcq2022!I6</f>
        <v>IT-DEV-R4</v>
      </c>
      <c r="B19" s="207" t="str">
        <f>LEFT(DevAcq2022!G6, SEARCH(CHAR(10), DevAcq2022!G6)-1)</f>
        <v>Inadequate management of inventory of applications</v>
      </c>
      <c r="C19" s="207" t="str">
        <f>DevAcq2022!S6</f>
        <v>IT DEV-C4</v>
      </c>
      <c r="D19" s="207" t="str">
        <f>LEFT(DevAcq2022!O6, SEARCH(CHAR(10), DevAcq2022!O6)-1)</f>
        <v>Management of Inventory of Applications</v>
      </c>
      <c r="E19" s="207" t="str">
        <f>DevAcq2022!M6</f>
        <v>High</v>
      </c>
      <c r="F19" s="116">
        <f>DevAcq2022!V6</f>
        <v>0</v>
      </c>
      <c r="G19" s="116">
        <f>DevAcq2022!W6</f>
        <v>0</v>
      </c>
      <c r="H19" s="116">
        <f>DevAcq2022!X6</f>
        <v>0</v>
      </c>
      <c r="I19" s="116">
        <f>DevAcq2022!AD6</f>
        <v>0</v>
      </c>
      <c r="J19" s="116">
        <f>DevAcq2022!AB6</f>
        <v>0</v>
      </c>
      <c r="K19" s="208" t="str">
        <f>DevAcq2022!AC6</f>
        <v>Stable</v>
      </c>
      <c r="M19" s="202" t="str">
        <f>DevAcq2022!M6</f>
        <v>High</v>
      </c>
      <c r="N19" s="116" t="str">
        <f t="shared" si="8"/>
        <v>0-High</v>
      </c>
      <c r="O19" s="116" t="e">
        <f t="shared" si="11"/>
        <v>#N/A</v>
      </c>
      <c r="P19" s="117" t="e">
        <f t="shared" si="10"/>
        <v>#N/A</v>
      </c>
      <c r="R19" s="194" t="str">
        <f>DevAcq2021!Q6</f>
        <v>IT DEV-C5</v>
      </c>
      <c r="S19" s="198" t="str">
        <f>LEFT(DevAcq2021!N6, SEARCH(CHAR(10), DevAcq2021!N6)-1)</f>
        <v>Maintenance of Inventory of Applications</v>
      </c>
      <c r="T19" s="195" t="str">
        <f>DevAcq2021!L6</f>
        <v>High</v>
      </c>
      <c r="U19" s="116" t="str">
        <f>DevAcq2021!T6</f>
        <v>Adequate</v>
      </c>
      <c r="V19" s="116" t="str">
        <f>DevAcq2021!U6</f>
        <v>Adequate</v>
      </c>
      <c r="W19" s="116" t="str">
        <f>DevAcq2021!V6</f>
        <v>Adequate</v>
      </c>
      <c r="X19" s="116" t="str">
        <f>DevAcq2021!AB6</f>
        <v>Pass</v>
      </c>
      <c r="Y19" s="117" t="str">
        <f>DevAcq2021!Z6</f>
        <v>Moderate</v>
      </c>
      <c r="Z19" s="130"/>
      <c r="AB19" s="293" t="s">
        <v>286</v>
      </c>
      <c r="AC19" s="294" t="s">
        <v>137</v>
      </c>
    </row>
    <row r="20" spans="1:29" ht="57.75" customHeight="1" x14ac:dyDescent="0.25">
      <c r="A20" s="115" t="str">
        <f>DevAcq2022!I7</f>
        <v>IT-DEV-R5</v>
      </c>
      <c r="B20" s="207" t="str">
        <f>LEFT(DevAcq2022!G7, SEARCH(CHAR(10), DevAcq2022!G7)-1)</f>
        <v>Inadequate management of the upgrade of End-of-Life (EOL) and End-of-Support (EOS) of IT Assets</v>
      </c>
      <c r="C20" s="207" t="str">
        <f>DevAcq2022!S7</f>
        <v>IT DEV-C5</v>
      </c>
      <c r="D20" s="207" t="str">
        <f>LEFT(DevAcq2022!O7, SEARCH(CHAR(10), DevAcq2022!O7)-1)</f>
        <v>Management of the upgrade of End-of-Life (EOL) and End-of-Support  (EOS) IT Assets</v>
      </c>
      <c r="E20" s="207" t="str">
        <f>DevAcq2022!M7</f>
        <v>High</v>
      </c>
      <c r="F20" s="116">
        <f>DevAcq2022!V7</f>
        <v>0</v>
      </c>
      <c r="G20" s="116">
        <f>DevAcq2022!W7</f>
        <v>0</v>
      </c>
      <c r="H20" s="116">
        <f>DevAcq2022!X7</f>
        <v>0</v>
      </c>
      <c r="I20" s="116">
        <f>DevAcq2022!AD7</f>
        <v>0</v>
      </c>
      <c r="J20" s="116">
        <f>DevAcq2022!AB7</f>
        <v>0</v>
      </c>
      <c r="K20" s="208" t="str">
        <f>DevAcq2022!AC7</f>
        <v>Stable</v>
      </c>
      <c r="M20" s="202" t="str">
        <f>DevAcq2022!M7</f>
        <v>High</v>
      </c>
      <c r="N20" s="116" t="str">
        <f t="shared" si="8"/>
        <v>0-High</v>
      </c>
      <c r="O20" s="116" t="e">
        <f t="shared" si="11"/>
        <v>#N/A</v>
      </c>
      <c r="P20" s="117" t="e">
        <f t="shared" si="10"/>
        <v>#N/A</v>
      </c>
      <c r="R20" s="194" t="str">
        <f>DevAcq2021!Q7</f>
        <v>IT DEV-C6</v>
      </c>
      <c r="S20" s="198" t="str">
        <f>LEFT(DevAcq2021!N7, SEARCH(CHAR(10), DevAcq2021!N7)-1)</f>
        <v>Upgrade of End-of-Life (EOL) and End-of-Support  (EOS) -IT Assets</v>
      </c>
      <c r="T20" s="195" t="str">
        <f>DevAcq2021!L7</f>
        <v>High</v>
      </c>
      <c r="U20" s="116" t="str">
        <f>DevAcq2021!T7</f>
        <v>Adequate</v>
      </c>
      <c r="V20" s="116" t="str">
        <f>DevAcq2021!U7</f>
        <v>Adequate</v>
      </c>
      <c r="W20" s="116" t="str">
        <f>DevAcq2021!V7</f>
        <v>Adequate</v>
      </c>
      <c r="X20" s="116" t="str">
        <f>DevAcq2021!AB7</f>
        <v>Pass</v>
      </c>
      <c r="Y20" s="117" t="str">
        <f>DevAcq2021!Z7</f>
        <v>Moderate</v>
      </c>
      <c r="Z20" s="130"/>
      <c r="AB20" s="293" t="s">
        <v>287</v>
      </c>
      <c r="AC20" s="294" t="s">
        <v>117</v>
      </c>
    </row>
    <row r="21" spans="1:29" ht="30" x14ac:dyDescent="0.25">
      <c r="A21" s="115" t="str">
        <f>DevAcq2022!I8</f>
        <v>IT-DEV-R6</v>
      </c>
      <c r="B21" s="207" t="str">
        <f>LEFT(DevAcq2022!G8, SEARCH(CHAR(10), DevAcq2022!G8)-1)</f>
        <v>Inadequate monitoring of IT-related expenses</v>
      </c>
      <c r="C21" s="207" t="str">
        <f>DevAcq2022!S8</f>
        <v>IT DEV-C6</v>
      </c>
      <c r="D21" s="207" t="str">
        <f>LEFT(DevAcq2022!O8, SEARCH(CHAR(10), DevAcq2022!O8)-1)</f>
        <v>Monitoring of IT-related Expenses</v>
      </c>
      <c r="E21" s="207" t="str">
        <f>DevAcq2022!M8</f>
        <v>Moderate</v>
      </c>
      <c r="F21" s="116">
        <f>DevAcq2022!V8</f>
        <v>0</v>
      </c>
      <c r="G21" s="116">
        <f>DevAcq2022!W8</f>
        <v>0</v>
      </c>
      <c r="H21" s="116">
        <f>DevAcq2022!X8</f>
        <v>0</v>
      </c>
      <c r="I21" s="116">
        <f>DevAcq2022!AD8</f>
        <v>0</v>
      </c>
      <c r="J21" s="116">
        <f>DevAcq2022!AB8</f>
        <v>0</v>
      </c>
      <c r="K21" s="208" t="str">
        <f>DevAcq2022!AC8</f>
        <v>Stable</v>
      </c>
      <c r="M21" s="202" t="str">
        <f>DevAcq2022!M8</f>
        <v>Moderate</v>
      </c>
      <c r="N21" s="116" t="str">
        <f t="shared" si="8"/>
        <v>0-Moderate</v>
      </c>
      <c r="O21" s="116" t="e">
        <f t="shared" si="11"/>
        <v>#N/A</v>
      </c>
      <c r="P21" s="117" t="e">
        <f t="shared" si="10"/>
        <v>#N/A</v>
      </c>
      <c r="R21" s="194" t="str">
        <f>DevAcq2021!Q8</f>
        <v>IT DEV-C7</v>
      </c>
      <c r="S21" s="198" t="str">
        <f>LEFT(DevAcq2021!N8, SEARCH(CHAR(10), DevAcq2021!N8)-1)</f>
        <v>Monitoring of IT-related Expenses</v>
      </c>
      <c r="T21" s="195" t="str">
        <f>DevAcq2021!L8</f>
        <v>Moderate</v>
      </c>
      <c r="U21" s="116" t="str">
        <f>DevAcq2021!T8</f>
        <v>Adequate</v>
      </c>
      <c r="V21" s="116" t="str">
        <f>DevAcq2021!U8</f>
        <v>Adequate</v>
      </c>
      <c r="W21" s="116" t="str">
        <f>DevAcq2021!V8</f>
        <v>Adequate</v>
      </c>
      <c r="X21" s="116" t="str">
        <f>DevAcq2021!AB8</f>
        <v>Pass</v>
      </c>
      <c r="Y21" s="117" t="str">
        <f>DevAcq2021!Z8</f>
        <v>Low</v>
      </c>
      <c r="Z21" s="130"/>
      <c r="AB21" s="293" t="s">
        <v>288</v>
      </c>
      <c r="AC21" s="294" t="s">
        <v>117</v>
      </c>
    </row>
    <row r="22" spans="1:29" ht="15.75" thickBot="1" x14ac:dyDescent="0.3">
      <c r="A22" s="122"/>
      <c r="B22" s="211"/>
      <c r="C22" s="211"/>
      <c r="D22" s="211"/>
      <c r="E22" s="211"/>
      <c r="F22" s="123"/>
      <c r="G22" s="123"/>
      <c r="H22" s="123"/>
      <c r="I22" s="123"/>
      <c r="J22" s="123"/>
      <c r="K22" s="212"/>
      <c r="M22" s="204"/>
      <c r="N22" s="123"/>
      <c r="O22" s="123"/>
      <c r="P22" s="127"/>
      <c r="R22" s="196" t="str">
        <f>DevAcq2021!Q9</f>
        <v>IT DEV-C3</v>
      </c>
      <c r="S22" s="123" t="s">
        <v>434</v>
      </c>
      <c r="T22" s="123" t="s">
        <v>434</v>
      </c>
      <c r="U22" s="123" t="s">
        <v>434</v>
      </c>
      <c r="V22" s="123" t="s">
        <v>434</v>
      </c>
      <c r="W22" s="123" t="s">
        <v>434</v>
      </c>
      <c r="X22" s="123" t="s">
        <v>434</v>
      </c>
      <c r="Y22" s="127" t="s">
        <v>434</v>
      </c>
      <c r="Z22" s="130"/>
      <c r="AB22" s="293" t="s">
        <v>289</v>
      </c>
      <c r="AC22" s="294" t="s">
        <v>130</v>
      </c>
    </row>
    <row r="23" spans="1:29" x14ac:dyDescent="0.25">
      <c r="C23" s="128"/>
      <c r="D23" s="128"/>
      <c r="E23" s="128"/>
      <c r="F23" s="129"/>
      <c r="G23" s="129"/>
      <c r="H23" s="129"/>
      <c r="I23" s="129"/>
      <c r="J23" s="129"/>
      <c r="K23" s="130"/>
      <c r="M23" s="120"/>
      <c r="N23" s="70"/>
      <c r="O23" s="70"/>
      <c r="U23" s="129"/>
      <c r="V23" s="129"/>
      <c r="W23" s="129"/>
      <c r="X23" s="129"/>
      <c r="Y23" s="129"/>
      <c r="Z23" s="130"/>
      <c r="AB23" s="293" t="s">
        <v>290</v>
      </c>
      <c r="AC23" s="294" t="s">
        <v>207</v>
      </c>
    </row>
    <row r="24" spans="1:29" x14ac:dyDescent="0.25">
      <c r="C24" s="128"/>
      <c r="D24" s="128"/>
      <c r="E24" s="128"/>
      <c r="F24" s="129"/>
      <c r="G24" s="129"/>
      <c r="H24" s="129"/>
      <c r="I24" s="129"/>
      <c r="J24" s="129"/>
      <c r="K24" s="130"/>
      <c r="M24" s="120"/>
      <c r="N24" s="70"/>
      <c r="O24" s="70"/>
      <c r="U24" s="129"/>
      <c r="V24" s="129"/>
      <c r="W24" s="129"/>
      <c r="X24" s="129"/>
      <c r="Y24" s="129"/>
      <c r="Z24" s="130"/>
      <c r="AB24" s="293" t="s">
        <v>291</v>
      </c>
      <c r="AC24" s="294" t="s">
        <v>117</v>
      </c>
    </row>
    <row r="25" spans="1:29" x14ac:dyDescent="0.25">
      <c r="C25" s="128"/>
      <c r="D25" s="128"/>
      <c r="E25" s="128"/>
      <c r="F25" s="129"/>
      <c r="G25" s="129"/>
      <c r="H25" s="129"/>
      <c r="I25" s="129"/>
      <c r="J25" s="129"/>
      <c r="K25" s="130"/>
      <c r="M25" s="120"/>
      <c r="N25" s="70"/>
      <c r="O25" s="70"/>
      <c r="U25" s="129"/>
      <c r="V25" s="129"/>
      <c r="W25" s="129"/>
      <c r="X25" s="129"/>
      <c r="Y25" s="129"/>
      <c r="Z25" s="130"/>
      <c r="AB25" s="293" t="s">
        <v>292</v>
      </c>
      <c r="AC25" s="294" t="s">
        <v>117</v>
      </c>
    </row>
    <row r="26" spans="1:29" x14ac:dyDescent="0.25">
      <c r="C26" s="128"/>
      <c r="D26" s="128"/>
      <c r="E26" s="128"/>
      <c r="F26" s="129"/>
      <c r="G26" s="129"/>
      <c r="H26" s="129"/>
      <c r="I26" s="129"/>
      <c r="J26" s="129"/>
      <c r="K26" s="130"/>
      <c r="M26" s="120"/>
      <c r="N26" s="70"/>
      <c r="O26" s="70"/>
      <c r="U26" s="129"/>
      <c r="V26" s="129"/>
      <c r="W26" s="129"/>
      <c r="X26" s="129"/>
      <c r="Y26" s="129"/>
      <c r="Z26" s="130"/>
      <c r="AB26" s="293" t="s">
        <v>293</v>
      </c>
      <c r="AC26" s="294" t="s">
        <v>117</v>
      </c>
    </row>
    <row r="27" spans="1:29" ht="15.75" thickBot="1" x14ac:dyDescent="0.3">
      <c r="C27" s="128"/>
      <c r="D27" s="128"/>
      <c r="E27" s="128"/>
      <c r="F27" s="129"/>
      <c r="G27" s="129"/>
      <c r="H27" s="129"/>
      <c r="I27" s="129"/>
      <c r="J27" s="129"/>
      <c r="K27" s="130"/>
      <c r="M27" s="120"/>
      <c r="N27" s="70"/>
      <c r="O27" s="70"/>
      <c r="U27" s="129"/>
      <c r="V27" s="129"/>
      <c r="W27" s="129"/>
      <c r="X27" s="129"/>
      <c r="Y27" s="129"/>
      <c r="Z27" s="130"/>
      <c r="AB27" s="297" t="s">
        <v>294</v>
      </c>
      <c r="AC27" s="298" t="s">
        <v>130</v>
      </c>
    </row>
    <row r="28" spans="1:29" x14ac:dyDescent="0.25">
      <c r="C28" s="128"/>
      <c r="D28" s="128"/>
      <c r="E28" s="128"/>
      <c r="F28" s="129"/>
      <c r="G28" s="129"/>
      <c r="H28" s="129"/>
      <c r="I28" s="129"/>
      <c r="J28" s="129"/>
      <c r="K28" s="130"/>
      <c r="M28" s="120"/>
      <c r="N28" s="70"/>
      <c r="O28" s="70"/>
      <c r="U28" s="129"/>
      <c r="V28" s="129"/>
      <c r="W28" s="129"/>
      <c r="X28" s="129"/>
      <c r="Y28" s="129"/>
      <c r="Z28" s="130"/>
    </row>
    <row r="29" spans="1:29" x14ac:dyDescent="0.25">
      <c r="C29" s="128"/>
      <c r="D29" s="128"/>
      <c r="E29" s="128"/>
      <c r="F29" s="129"/>
      <c r="G29" s="131"/>
      <c r="H29" s="131"/>
      <c r="I29" s="131"/>
      <c r="J29" s="131"/>
      <c r="K29" s="130"/>
      <c r="M29" s="120"/>
      <c r="N29" s="70"/>
      <c r="O29" s="70"/>
      <c r="U29" s="129"/>
      <c r="V29" s="129"/>
      <c r="W29" s="129"/>
      <c r="X29" s="131"/>
      <c r="Y29" s="131"/>
      <c r="Z29" s="292"/>
    </row>
  </sheetData>
  <mergeCells count="3">
    <mergeCell ref="R14:Y14"/>
    <mergeCell ref="M14:P14"/>
    <mergeCell ref="A14:J14"/>
  </mergeCells>
  <conditionalFormatting sqref="K17:K29">
    <cfRule type="cellIs" dxfId="30" priority="27" operator="equal">
      <formula>"Stable"</formula>
    </cfRule>
    <cfRule type="cellIs" dxfId="29" priority="28" operator="equal">
      <formula>"Down"</formula>
    </cfRule>
    <cfRule type="cellIs" dxfId="28" priority="29" operator="equal">
      <formula>"Up"</formula>
    </cfRule>
  </conditionalFormatting>
  <conditionalFormatting sqref="I16:J29">
    <cfRule type="cellIs" dxfId="27" priority="25" operator="equal">
      <formula>"Pass"</formula>
    </cfRule>
    <cfRule type="cellIs" dxfId="26" priority="26" operator="equal">
      <formula>"Fail"</formula>
    </cfRule>
  </conditionalFormatting>
  <conditionalFormatting sqref="X16:Z29">
    <cfRule type="cellIs" dxfId="25" priority="23" operator="equal">
      <formula>"Pass"</formula>
    </cfRule>
    <cfRule type="cellIs" dxfId="24" priority="24" operator="equal">
      <formula>"Fail"</formula>
    </cfRule>
  </conditionalFormatting>
  <conditionalFormatting sqref="K17:K29">
    <cfRule type="cellIs" dxfId="23" priority="20" operator="equal">
      <formula>"Stable"</formula>
    </cfRule>
    <cfRule type="cellIs" dxfId="22" priority="21" operator="equal">
      <formula>"Decreasing"</formula>
    </cfRule>
    <cfRule type="cellIs" dxfId="21" priority="22" operator="equal">
      <formula>"Increasing"</formula>
    </cfRule>
  </conditionalFormatting>
  <conditionalFormatting sqref="P19">
    <cfRule type="cellIs" dxfId="20" priority="18" operator="equal">
      <formula>FALSE</formula>
    </cfRule>
    <cfRule type="cellIs" dxfId="19" priority="19" operator="equal">
      <formula>TRUE</formula>
    </cfRule>
  </conditionalFormatting>
  <conditionalFormatting sqref="P20:P22">
    <cfRule type="cellIs" dxfId="18" priority="16" operator="equal">
      <formula>FALSE</formula>
    </cfRule>
    <cfRule type="cellIs" dxfId="17" priority="17" operator="equal">
      <formula>TRUE</formula>
    </cfRule>
  </conditionalFormatting>
  <conditionalFormatting sqref="P16:P18">
    <cfRule type="cellIs" dxfId="16" priority="14" operator="equal">
      <formula>FALSE</formula>
    </cfRule>
    <cfRule type="cellIs" dxfId="15" priority="15" operator="equal">
      <formula>TRUE</formula>
    </cfRule>
  </conditionalFormatting>
  <conditionalFormatting sqref="F16:H22">
    <cfRule type="cellIs" dxfId="14" priority="13" operator="equal">
      <formula>"Weak"</formula>
    </cfRule>
  </conditionalFormatting>
  <conditionalFormatting sqref="U16:W22">
    <cfRule type="cellIs" dxfId="13" priority="12" operator="equal">
      <formula>"Weak"</formula>
    </cfRule>
  </conditionalFormatting>
  <conditionalFormatting sqref="K16">
    <cfRule type="cellIs" dxfId="12" priority="10" operator="equal">
      <formula>"Pass"</formula>
    </cfRule>
    <cfRule type="cellIs" dxfId="11" priority="11" operator="equal">
      <formula>"Fail"</formula>
    </cfRule>
  </conditionalFormatting>
  <conditionalFormatting sqref="G3:H10">
    <cfRule type="cellIs" dxfId="10" priority="8" operator="equal">
      <formula>"Pass"</formula>
    </cfRule>
    <cfRule type="cellIs" dxfId="9" priority="9" operator="equal">
      <formula>"Fail"</formula>
    </cfRule>
  </conditionalFormatting>
  <conditionalFormatting sqref="D6:H10 D3:D5 F3:H5">
    <cfRule type="cellIs" dxfId="8" priority="7" operator="equal">
      <formula>"Weak"</formula>
    </cfRule>
  </conditionalFormatting>
  <conditionalFormatting sqref="T7:U10 U3:U6">
    <cfRule type="cellIs" dxfId="7" priority="5" operator="equal">
      <formula>"Pass"</formula>
    </cfRule>
    <cfRule type="cellIs" dxfId="6" priority="6" operator="equal">
      <formula>"Fail"</formula>
    </cfRule>
  </conditionalFormatting>
  <conditionalFormatting sqref="R7:U10 R3:S6 U3:U6">
    <cfRule type="cellIs" dxfId="5" priority="4" operator="equal">
      <formula>"Weak"</formula>
    </cfRule>
  </conditionalFormatting>
  <conditionalFormatting sqref="T3:T6">
    <cfRule type="cellIs" dxfId="4" priority="2" operator="equal">
      <formula>"Pass"</formula>
    </cfRule>
    <cfRule type="cellIs" dxfId="3" priority="3" operator="equal">
      <formula>"Fail"</formula>
    </cfRule>
  </conditionalFormatting>
  <conditionalFormatting sqref="T3:T6">
    <cfRule type="cellIs" dxfId="2" priority="1" operator="equal">
      <formula>"Weak"</formula>
    </cfRule>
  </conditionalFormatting>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31"/>
  <sheetViews>
    <sheetView workbookViewId="0">
      <selection activeCell="A34" sqref="A34"/>
    </sheetView>
  </sheetViews>
  <sheetFormatPr defaultRowHeight="15" x14ac:dyDescent="0.25"/>
  <cols>
    <col min="1" max="1" width="94.85546875" customWidth="1"/>
    <col min="2" max="2" width="9.140625" style="119"/>
    <col min="3" max="3" width="19.42578125" customWidth="1"/>
    <col min="4" max="4" width="48.7109375" customWidth="1"/>
  </cols>
  <sheetData>
    <row r="1" spans="1:4" ht="45.75" thickBot="1" x14ac:dyDescent="0.3">
      <c r="A1" s="220" t="s">
        <v>454</v>
      </c>
      <c r="B1" s="224" t="s">
        <v>451</v>
      </c>
      <c r="C1" s="220" t="s">
        <v>506</v>
      </c>
      <c r="D1" s="220" t="s">
        <v>507</v>
      </c>
    </row>
    <row r="2" spans="1:4" ht="69" customHeight="1" x14ac:dyDescent="0.25">
      <c r="A2" s="221" t="s">
        <v>455</v>
      </c>
      <c r="B2" s="222" t="s">
        <v>452</v>
      </c>
      <c r="C2" s="223" t="s">
        <v>508</v>
      </c>
      <c r="D2" s="223" t="s">
        <v>509</v>
      </c>
    </row>
    <row r="3" spans="1:4" ht="75" x14ac:dyDescent="0.25">
      <c r="A3" s="118" t="s">
        <v>456</v>
      </c>
      <c r="B3" s="119" t="s">
        <v>452</v>
      </c>
      <c r="C3" s="113" t="s">
        <v>508</v>
      </c>
      <c r="D3" s="113" t="s">
        <v>509</v>
      </c>
    </row>
    <row r="4" spans="1:4" ht="45" x14ac:dyDescent="0.25">
      <c r="A4" s="118" t="s">
        <v>457</v>
      </c>
      <c r="B4" s="119" t="s">
        <v>453</v>
      </c>
      <c r="C4" s="119" t="s">
        <v>297</v>
      </c>
      <c r="D4" s="113" t="s">
        <v>513</v>
      </c>
    </row>
    <row r="5" spans="1:4" ht="60" x14ac:dyDescent="0.25">
      <c r="A5" s="118" t="s">
        <v>458</v>
      </c>
      <c r="B5" s="119" t="s">
        <v>452</v>
      </c>
      <c r="C5" s="119" t="s">
        <v>297</v>
      </c>
      <c r="D5" s="113" t="s">
        <v>512</v>
      </c>
    </row>
    <row r="6" spans="1:4" ht="60" x14ac:dyDescent="0.25">
      <c r="A6" s="118" t="s">
        <v>459</v>
      </c>
      <c r="B6" s="119" t="s">
        <v>452</v>
      </c>
      <c r="C6" s="119" t="s">
        <v>297</v>
      </c>
      <c r="D6" s="113" t="s">
        <v>511</v>
      </c>
    </row>
    <row r="7" spans="1:4" ht="45" x14ac:dyDescent="0.25">
      <c r="A7" s="118" t="s">
        <v>460</v>
      </c>
      <c r="B7" s="119" t="s">
        <v>453</v>
      </c>
      <c r="C7" s="113" t="s">
        <v>297</v>
      </c>
      <c r="D7" s="113" t="s">
        <v>510</v>
      </c>
    </row>
    <row r="8" spans="1:4" ht="60" x14ac:dyDescent="0.25">
      <c r="A8" s="118" t="s">
        <v>461</v>
      </c>
      <c r="B8" s="119" t="s">
        <v>453</v>
      </c>
      <c r="C8" s="119" t="s">
        <v>297</v>
      </c>
      <c r="D8" s="113" t="s">
        <v>514</v>
      </c>
    </row>
    <row r="9" spans="1:4" ht="60" x14ac:dyDescent="0.25">
      <c r="A9" s="118" t="s">
        <v>462</v>
      </c>
      <c r="B9" s="119" t="s">
        <v>453</v>
      </c>
      <c r="C9" s="119" t="s">
        <v>297</v>
      </c>
      <c r="D9" s="113" t="s">
        <v>515</v>
      </c>
    </row>
    <row r="10" spans="1:4" ht="60" x14ac:dyDescent="0.25">
      <c r="A10" s="118" t="s">
        <v>463</v>
      </c>
      <c r="B10" s="119" t="s">
        <v>453</v>
      </c>
      <c r="C10" s="119" t="s">
        <v>297</v>
      </c>
      <c r="D10" s="113" t="s">
        <v>516</v>
      </c>
    </row>
    <row r="11" spans="1:4" ht="45" x14ac:dyDescent="0.25">
      <c r="A11" s="118" t="s">
        <v>464</v>
      </c>
      <c r="B11" s="119" t="s">
        <v>452</v>
      </c>
      <c r="C11" s="119" t="s">
        <v>93</v>
      </c>
      <c r="D11" s="113" t="s">
        <v>517</v>
      </c>
    </row>
    <row r="12" spans="1:4" ht="45" x14ac:dyDescent="0.25">
      <c r="A12" s="118" t="s">
        <v>465</v>
      </c>
      <c r="B12" s="119" t="s">
        <v>452</v>
      </c>
      <c r="C12" s="119" t="s">
        <v>93</v>
      </c>
      <c r="D12" s="113" t="s">
        <v>517</v>
      </c>
    </row>
    <row r="13" spans="1:4" ht="60" x14ac:dyDescent="0.25">
      <c r="A13" s="118" t="s">
        <v>466</v>
      </c>
      <c r="B13" s="119" t="s">
        <v>452</v>
      </c>
      <c r="C13" s="119" t="s">
        <v>518</v>
      </c>
      <c r="D13" s="113" t="s">
        <v>519</v>
      </c>
    </row>
    <row r="14" spans="1:4" ht="60" x14ac:dyDescent="0.25">
      <c r="A14" s="118" t="s">
        <v>467</v>
      </c>
      <c r="B14" s="119" t="s">
        <v>453</v>
      </c>
      <c r="C14" s="119" t="s">
        <v>518</v>
      </c>
      <c r="D14" s="113" t="s">
        <v>519</v>
      </c>
    </row>
    <row r="15" spans="1:4" ht="30" x14ac:dyDescent="0.25">
      <c r="A15" s="118" t="s">
        <v>468</v>
      </c>
      <c r="B15" s="119" t="s">
        <v>452</v>
      </c>
      <c r="C15" s="119" t="s">
        <v>518</v>
      </c>
      <c r="D15" s="113" t="s">
        <v>519</v>
      </c>
    </row>
    <row r="16" spans="1:4" ht="60" x14ac:dyDescent="0.25">
      <c r="A16" s="118" t="s">
        <v>469</v>
      </c>
      <c r="B16" s="119" t="s">
        <v>452</v>
      </c>
      <c r="C16" s="119" t="s">
        <v>82</v>
      </c>
      <c r="D16" s="113" t="s">
        <v>520</v>
      </c>
    </row>
    <row r="17" spans="1:4" ht="60" x14ac:dyDescent="0.25">
      <c r="A17" s="118" t="s">
        <v>470</v>
      </c>
      <c r="B17" s="119" t="s">
        <v>452</v>
      </c>
      <c r="C17" s="113" t="s">
        <v>522</v>
      </c>
      <c r="D17" s="113" t="s">
        <v>523</v>
      </c>
    </row>
    <row r="18" spans="1:4" ht="45" x14ac:dyDescent="0.25">
      <c r="A18" s="118" t="s">
        <v>471</v>
      </c>
      <c r="B18" s="119" t="s">
        <v>452</v>
      </c>
      <c r="C18" s="113" t="s">
        <v>522</v>
      </c>
      <c r="D18" s="113" t="s">
        <v>523</v>
      </c>
    </row>
    <row r="19" spans="1:4" ht="60" x14ac:dyDescent="0.25">
      <c r="A19" s="118" t="s">
        <v>472</v>
      </c>
      <c r="B19" s="119" t="s">
        <v>453</v>
      </c>
      <c r="C19" s="113" t="s">
        <v>524</v>
      </c>
      <c r="D19" s="113" t="s">
        <v>525</v>
      </c>
    </row>
    <row r="20" spans="1:4" ht="75" x14ac:dyDescent="0.25">
      <c r="A20" s="118" t="s">
        <v>473</v>
      </c>
      <c r="B20" s="119" t="s">
        <v>452</v>
      </c>
      <c r="C20" s="113" t="s">
        <v>95</v>
      </c>
      <c r="D20" s="113" t="s">
        <v>521</v>
      </c>
    </row>
    <row r="21" spans="1:4" ht="75" x14ac:dyDescent="0.25">
      <c r="A21" s="118" t="s">
        <v>474</v>
      </c>
      <c r="B21" s="119" t="s">
        <v>453</v>
      </c>
      <c r="C21" s="119" t="s">
        <v>297</v>
      </c>
      <c r="D21" s="113" t="s">
        <v>526</v>
      </c>
    </row>
    <row r="22" spans="1:4" ht="60" x14ac:dyDescent="0.25">
      <c r="A22" s="118" t="s">
        <v>475</v>
      </c>
      <c r="B22" s="119" t="s">
        <v>452</v>
      </c>
      <c r="C22" s="119" t="s">
        <v>297</v>
      </c>
      <c r="D22" s="113" t="s">
        <v>527</v>
      </c>
    </row>
    <row r="23" spans="1:4" ht="30" x14ac:dyDescent="0.25">
      <c r="A23" s="118" t="s">
        <v>476</v>
      </c>
      <c r="B23" s="119" t="s">
        <v>452</v>
      </c>
      <c r="C23" s="119" t="s">
        <v>297</v>
      </c>
      <c r="D23" s="113" t="s">
        <v>528</v>
      </c>
    </row>
    <row r="24" spans="1:4" ht="60" x14ac:dyDescent="0.25">
      <c r="A24" s="118" t="s">
        <v>477</v>
      </c>
      <c r="B24" s="119" t="s">
        <v>452</v>
      </c>
      <c r="C24" s="113" t="s">
        <v>522</v>
      </c>
      <c r="D24" s="113" t="s">
        <v>523</v>
      </c>
    </row>
    <row r="25" spans="1:4" ht="60" x14ac:dyDescent="0.25">
      <c r="A25" s="118" t="s">
        <v>478</v>
      </c>
      <c r="B25" s="119" t="s">
        <v>452</v>
      </c>
      <c r="C25" s="119" t="s">
        <v>297</v>
      </c>
      <c r="D25" s="113" t="s">
        <v>529</v>
      </c>
    </row>
    <row r="26" spans="1:4" ht="30" x14ac:dyDescent="0.25">
      <c r="A26" s="118" t="s">
        <v>479</v>
      </c>
      <c r="B26" s="119" t="s">
        <v>453</v>
      </c>
      <c r="C26" s="119" t="s">
        <v>297</v>
      </c>
      <c r="D26" s="113" t="s">
        <v>530</v>
      </c>
    </row>
    <row r="27" spans="1:4" ht="60" x14ac:dyDescent="0.25">
      <c r="A27" s="118" t="s">
        <v>480</v>
      </c>
      <c r="B27" s="119" t="s">
        <v>453</v>
      </c>
      <c r="C27" s="119" t="s">
        <v>297</v>
      </c>
      <c r="D27" s="113" t="s">
        <v>531</v>
      </c>
    </row>
    <row r="28" spans="1:4" ht="60" x14ac:dyDescent="0.25">
      <c r="A28" s="118" t="s">
        <v>481</v>
      </c>
      <c r="B28" s="119" t="s">
        <v>453</v>
      </c>
      <c r="C28" s="119" t="s">
        <v>297</v>
      </c>
      <c r="D28" s="113" t="s">
        <v>532</v>
      </c>
    </row>
    <row r="29" spans="1:4" ht="90" x14ac:dyDescent="0.25">
      <c r="A29" s="118" t="s">
        <v>482</v>
      </c>
      <c r="B29" s="119" t="s">
        <v>453</v>
      </c>
      <c r="C29" s="119" t="s">
        <v>297</v>
      </c>
      <c r="D29" s="113" t="s">
        <v>532</v>
      </c>
    </row>
    <row r="30" spans="1:4" ht="75" x14ac:dyDescent="0.25">
      <c r="A30" s="118" t="s">
        <v>483</v>
      </c>
      <c r="B30" s="119" t="s">
        <v>453</v>
      </c>
      <c r="C30" s="119" t="s">
        <v>297</v>
      </c>
      <c r="D30" s="113" t="s">
        <v>533</v>
      </c>
    </row>
    <row r="31" spans="1:4" ht="45" x14ac:dyDescent="0.25">
      <c r="A31" s="118" t="s">
        <v>484</v>
      </c>
      <c r="B31" s="119" t="s">
        <v>452</v>
      </c>
      <c r="C31" s="119" t="s">
        <v>297</v>
      </c>
      <c r="D31" s="113" t="s">
        <v>534</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79998168889431442"/>
  </sheetPr>
  <dimension ref="A1:AJ19"/>
  <sheetViews>
    <sheetView topLeftCell="J1" zoomScale="90" zoomScaleNormal="90" workbookViewId="0">
      <pane ySplit="2" topLeftCell="A3" activePane="bottomLeft" state="frozen"/>
      <selection activeCell="F1" sqref="F1"/>
      <selection pane="bottomLeft" activeCell="M4" sqref="M4"/>
    </sheetView>
  </sheetViews>
  <sheetFormatPr defaultColWidth="9.140625" defaultRowHeight="12.75" x14ac:dyDescent="0.25"/>
  <cols>
    <col min="1" max="1" width="12.140625" style="7" customWidth="1"/>
    <col min="2" max="2" width="28.5703125" style="7" customWidth="1"/>
    <col min="3" max="4" width="31.42578125" style="7" customWidth="1"/>
    <col min="5" max="5" width="13.140625" style="7" customWidth="1"/>
    <col min="6" max="7" width="28.85546875" style="7" customWidth="1"/>
    <col min="8" max="8" width="8.140625" style="7" customWidth="1"/>
    <col min="9" max="9" width="12.42578125" style="7" customWidth="1"/>
    <col min="10" max="10" width="13.42578125" style="7" customWidth="1"/>
    <col min="11" max="11" width="17.5703125" style="7" customWidth="1"/>
    <col min="12" max="12" width="16.85546875" style="7" customWidth="1"/>
    <col min="13" max="14" width="39.140625" style="7" customWidth="1"/>
    <col min="15" max="15" width="11.5703125" style="7" customWidth="1"/>
    <col min="16" max="17" width="14.42578125" style="7" customWidth="1"/>
    <col min="18" max="18" width="16.5703125" style="7" customWidth="1"/>
    <col min="19" max="19" width="13.42578125" style="7" customWidth="1"/>
    <col min="20" max="20" width="11.42578125" style="7" customWidth="1"/>
    <col min="21" max="21" width="10.140625" style="7" customWidth="1"/>
    <col min="22" max="22" width="9.140625" style="7" customWidth="1"/>
    <col min="23" max="23" width="14.5703125" style="7" customWidth="1"/>
    <col min="24" max="24" width="12.5703125" style="7" customWidth="1"/>
    <col min="25" max="25" width="16.28515625" style="138" customWidth="1"/>
    <col min="26" max="26" width="16" style="7" customWidth="1"/>
    <col min="27" max="27" width="12.5703125" style="7" customWidth="1"/>
    <col min="28" max="28" width="14.140625" style="20" customWidth="1"/>
    <col min="29" max="29" width="102" style="142" customWidth="1"/>
    <col min="30" max="30" width="11.5703125" style="7" customWidth="1"/>
    <col min="31" max="31" width="55.85546875" style="142" customWidth="1"/>
    <col min="32" max="32" width="68.5703125" style="142" customWidth="1"/>
    <col min="33" max="33" width="11.5703125" style="7" customWidth="1"/>
    <col min="34" max="34" width="12.42578125" style="7" customWidth="1"/>
    <col min="35" max="35" width="18.42578125" style="7" customWidth="1"/>
    <col min="36" max="36" width="53.85546875" style="7" customWidth="1"/>
    <col min="37" max="16384" width="9.140625" style="7"/>
  </cols>
  <sheetData>
    <row r="1" spans="1:36" s="4" customFormat="1" ht="36.75" customHeight="1" x14ac:dyDescent="0.25">
      <c r="A1" s="1" t="s">
        <v>0</v>
      </c>
      <c r="B1" s="2" t="s">
        <v>1</v>
      </c>
      <c r="C1" s="2" t="s">
        <v>2</v>
      </c>
      <c r="D1" s="2" t="s">
        <v>301</v>
      </c>
      <c r="E1" s="2" t="s">
        <v>3</v>
      </c>
      <c r="F1" s="2" t="s">
        <v>4</v>
      </c>
      <c r="G1" s="2" t="s">
        <v>302</v>
      </c>
      <c r="H1" s="2" t="s">
        <v>5</v>
      </c>
      <c r="I1" s="2" t="s">
        <v>6</v>
      </c>
      <c r="J1" s="2" t="s">
        <v>7</v>
      </c>
      <c r="K1" s="2" t="s">
        <v>8</v>
      </c>
      <c r="L1" s="2" t="s">
        <v>9</v>
      </c>
      <c r="M1" s="2" t="s">
        <v>10</v>
      </c>
      <c r="N1" s="2" t="s">
        <v>303</v>
      </c>
      <c r="O1" s="2" t="s">
        <v>11</v>
      </c>
      <c r="P1" s="2" t="s">
        <v>305</v>
      </c>
      <c r="Q1" s="2" t="s">
        <v>304</v>
      </c>
      <c r="R1" s="2" t="s">
        <v>13</v>
      </c>
      <c r="S1" s="2" t="s">
        <v>14</v>
      </c>
      <c r="T1" s="2" t="s">
        <v>15</v>
      </c>
      <c r="U1" s="2" t="s">
        <v>16</v>
      </c>
      <c r="V1" s="2" t="s">
        <v>17</v>
      </c>
      <c r="W1" s="2" t="s">
        <v>18</v>
      </c>
      <c r="X1" s="2" t="s">
        <v>19</v>
      </c>
      <c r="Y1" s="136" t="s">
        <v>20</v>
      </c>
      <c r="Z1" s="2" t="s">
        <v>21</v>
      </c>
      <c r="AA1" s="2" t="s">
        <v>22</v>
      </c>
      <c r="AB1" s="2" t="s">
        <v>23</v>
      </c>
      <c r="AC1" s="2" t="s">
        <v>300</v>
      </c>
      <c r="AD1" s="2" t="s">
        <v>25</v>
      </c>
      <c r="AE1" s="2" t="s">
        <v>26</v>
      </c>
      <c r="AF1" s="2" t="s">
        <v>27</v>
      </c>
      <c r="AG1" s="2" t="s">
        <v>28</v>
      </c>
      <c r="AH1" s="3" t="s">
        <v>29</v>
      </c>
      <c r="AI1" s="2" t="s">
        <v>30</v>
      </c>
      <c r="AJ1" s="1" t="s">
        <v>31</v>
      </c>
    </row>
    <row r="2" spans="1:36" ht="52.5" customHeight="1" x14ac:dyDescent="0.25">
      <c r="A2" s="5" t="s">
        <v>32</v>
      </c>
      <c r="B2" s="5" t="s">
        <v>33</v>
      </c>
      <c r="C2" s="5" t="s">
        <v>34</v>
      </c>
      <c r="D2" s="5"/>
      <c r="E2" s="5" t="s">
        <v>35</v>
      </c>
      <c r="F2" s="5" t="s">
        <v>36</v>
      </c>
      <c r="G2" s="5"/>
      <c r="H2" s="5" t="s">
        <v>37</v>
      </c>
      <c r="I2" s="5" t="s">
        <v>295</v>
      </c>
      <c r="J2" s="5" t="s">
        <v>39</v>
      </c>
      <c r="K2" s="5" t="s">
        <v>40</v>
      </c>
      <c r="L2" s="5" t="s">
        <v>41</v>
      </c>
      <c r="M2" s="5" t="s">
        <v>42</v>
      </c>
      <c r="N2" s="5"/>
      <c r="O2" s="5" t="s">
        <v>43</v>
      </c>
      <c r="P2" s="5" t="s">
        <v>44</v>
      </c>
      <c r="Q2" s="5"/>
      <c r="R2" s="5" t="s">
        <v>45</v>
      </c>
      <c r="S2" s="5" t="s">
        <v>46</v>
      </c>
      <c r="T2" s="5" t="s">
        <v>47</v>
      </c>
      <c r="U2" s="5" t="s">
        <v>48</v>
      </c>
      <c r="V2" s="5" t="s">
        <v>49</v>
      </c>
      <c r="W2" s="5" t="s">
        <v>50</v>
      </c>
      <c r="X2" s="5" t="s">
        <v>51</v>
      </c>
      <c r="Y2" s="137" t="s">
        <v>52</v>
      </c>
      <c r="Z2" s="5" t="s">
        <v>53</v>
      </c>
      <c r="AA2" s="5" t="s">
        <v>54</v>
      </c>
      <c r="AB2" s="5" t="s">
        <v>55</v>
      </c>
      <c r="AC2" s="5" t="s">
        <v>56</v>
      </c>
      <c r="AD2" s="5" t="s">
        <v>56</v>
      </c>
      <c r="AE2" s="5" t="s">
        <v>57</v>
      </c>
      <c r="AF2" s="5" t="s">
        <v>58</v>
      </c>
      <c r="AG2" s="5" t="s">
        <v>59</v>
      </c>
      <c r="AH2" s="5" t="s">
        <v>60</v>
      </c>
      <c r="AI2" s="5" t="s">
        <v>61</v>
      </c>
      <c r="AJ2" s="6"/>
    </row>
    <row r="3" spans="1:36" ht="150" customHeight="1" x14ac:dyDescent="0.25">
      <c r="A3" s="239" t="s">
        <v>62</v>
      </c>
      <c r="B3" s="241" t="s">
        <v>63</v>
      </c>
      <c r="C3" s="237" t="s">
        <v>249</v>
      </c>
      <c r="D3" s="237" t="s">
        <v>324</v>
      </c>
      <c r="E3" s="237" t="s">
        <v>64</v>
      </c>
      <c r="F3" s="237" t="s">
        <v>310</v>
      </c>
      <c r="G3" s="237" t="s">
        <v>306</v>
      </c>
      <c r="H3" s="237" t="s">
        <v>66</v>
      </c>
      <c r="I3" s="237" t="s">
        <v>67</v>
      </c>
      <c r="J3" s="108" t="s">
        <v>207</v>
      </c>
      <c r="K3" s="108" t="s">
        <v>353</v>
      </c>
      <c r="L3" s="8" t="s">
        <v>207</v>
      </c>
      <c r="M3" s="8" t="s">
        <v>250</v>
      </c>
      <c r="N3" s="19" t="s">
        <v>315</v>
      </c>
      <c r="O3" s="8" t="s">
        <v>71</v>
      </c>
      <c r="P3" s="185" t="s">
        <v>72</v>
      </c>
      <c r="Q3" s="9" t="s">
        <v>72</v>
      </c>
      <c r="R3" s="8" t="s">
        <v>73</v>
      </c>
      <c r="S3" s="8" t="s">
        <v>74</v>
      </c>
      <c r="T3" s="8" t="s">
        <v>75</v>
      </c>
      <c r="U3" s="8" t="s">
        <v>76</v>
      </c>
      <c r="V3" s="8" t="s">
        <v>75</v>
      </c>
      <c r="W3" s="8" t="s">
        <v>104</v>
      </c>
      <c r="X3" s="8" t="s">
        <v>78</v>
      </c>
      <c r="Y3" s="9" t="s">
        <v>296</v>
      </c>
      <c r="Z3" s="7" t="s">
        <v>130</v>
      </c>
      <c r="AA3" s="8" t="s">
        <v>208</v>
      </c>
      <c r="AB3" s="8" t="s">
        <v>80</v>
      </c>
      <c r="AC3" s="140" t="s">
        <v>325</v>
      </c>
      <c r="AD3" s="140" t="s">
        <v>325</v>
      </c>
      <c r="AE3" s="140" t="s">
        <v>325</v>
      </c>
      <c r="AF3" s="140" t="s">
        <v>325</v>
      </c>
      <c r="AG3" s="140" t="s">
        <v>325</v>
      </c>
      <c r="AH3" s="140" t="s">
        <v>325</v>
      </c>
      <c r="AI3" s="140" t="s">
        <v>325</v>
      </c>
      <c r="AJ3" s="8" t="s">
        <v>325</v>
      </c>
    </row>
    <row r="4" spans="1:36" s="20" customFormat="1" ht="339.6" customHeight="1" x14ac:dyDescent="0.25">
      <c r="A4" s="240"/>
      <c r="B4" s="242"/>
      <c r="C4" s="238"/>
      <c r="D4" s="238"/>
      <c r="E4" s="238"/>
      <c r="F4" s="238"/>
      <c r="G4" s="238"/>
      <c r="H4" s="238"/>
      <c r="I4" s="238"/>
      <c r="J4" s="135" t="s">
        <v>207</v>
      </c>
      <c r="K4" s="108" t="s">
        <v>353</v>
      </c>
      <c r="L4" s="8" t="s">
        <v>207</v>
      </c>
      <c r="M4" s="10" t="s">
        <v>314</v>
      </c>
      <c r="N4" s="143" t="s">
        <v>316</v>
      </c>
      <c r="O4" s="8" t="s">
        <v>71</v>
      </c>
      <c r="P4" s="185" t="s">
        <v>82</v>
      </c>
      <c r="Q4" s="9" t="s">
        <v>82</v>
      </c>
      <c r="R4" s="8" t="s">
        <v>73</v>
      </c>
      <c r="S4" s="8" t="s">
        <v>83</v>
      </c>
      <c r="T4" s="8" t="s">
        <v>75</v>
      </c>
      <c r="U4" s="8" t="s">
        <v>84</v>
      </c>
      <c r="V4" s="8" t="s">
        <v>84</v>
      </c>
      <c r="W4" s="8" t="s">
        <v>85</v>
      </c>
      <c r="X4" s="8" t="s">
        <v>78</v>
      </c>
      <c r="Y4" s="9" t="s">
        <v>299</v>
      </c>
      <c r="Z4" s="8" t="s">
        <v>207</v>
      </c>
      <c r="AA4" s="8" t="s">
        <v>86</v>
      </c>
      <c r="AB4" s="139" t="s">
        <v>113</v>
      </c>
      <c r="AC4" s="140" t="s">
        <v>328</v>
      </c>
      <c r="AD4" s="9" t="s">
        <v>115</v>
      </c>
      <c r="AE4" s="140" t="s">
        <v>326</v>
      </c>
      <c r="AF4" s="140" t="s">
        <v>334</v>
      </c>
      <c r="AG4" s="8" t="s">
        <v>87</v>
      </c>
      <c r="AH4" s="12" t="s">
        <v>333</v>
      </c>
      <c r="AI4" s="8" t="s">
        <v>88</v>
      </c>
      <c r="AJ4" s="8" t="s">
        <v>325</v>
      </c>
    </row>
    <row r="5" spans="1:36" ht="409.5" customHeight="1" x14ac:dyDescent="0.25">
      <c r="A5" s="167" t="s">
        <v>62</v>
      </c>
      <c r="B5" s="168" t="s">
        <v>63</v>
      </c>
      <c r="C5" s="169" t="s">
        <v>258</v>
      </c>
      <c r="D5" s="169" t="s">
        <v>323</v>
      </c>
      <c r="E5" s="169" t="s">
        <v>89</v>
      </c>
      <c r="F5" s="169" t="s">
        <v>90</v>
      </c>
      <c r="G5" s="169" t="s">
        <v>307</v>
      </c>
      <c r="H5" s="10" t="s">
        <v>435</v>
      </c>
      <c r="I5" s="10"/>
      <c r="J5" s="8" t="s">
        <v>207</v>
      </c>
      <c r="K5" s="108" t="s">
        <v>353</v>
      </c>
      <c r="L5" s="8" t="s">
        <v>207</v>
      </c>
      <c r="M5" s="6" t="s">
        <v>342</v>
      </c>
      <c r="N5" s="6" t="s">
        <v>341</v>
      </c>
      <c r="O5" s="8" t="s">
        <v>71</v>
      </c>
      <c r="P5" s="185" t="s">
        <v>95</v>
      </c>
      <c r="Q5" s="9" t="s">
        <v>95</v>
      </c>
      <c r="R5" s="8" t="s">
        <v>94</v>
      </c>
      <c r="S5" s="8" t="s">
        <v>83</v>
      </c>
      <c r="T5" s="8" t="s">
        <v>75</v>
      </c>
      <c r="U5" s="8" t="s">
        <v>84</v>
      </c>
      <c r="V5" s="8" t="s">
        <v>84</v>
      </c>
      <c r="W5" s="8" t="s">
        <v>104</v>
      </c>
      <c r="X5" s="8" t="s">
        <v>78</v>
      </c>
      <c r="Y5" s="9">
        <v>2</v>
      </c>
      <c r="Z5" s="7" t="s">
        <v>207</v>
      </c>
      <c r="AA5" s="8" t="s">
        <v>86</v>
      </c>
      <c r="AB5" s="8" t="s">
        <v>113</v>
      </c>
      <c r="AC5" s="141" t="s">
        <v>343</v>
      </c>
      <c r="AD5" s="8" t="s">
        <v>116</v>
      </c>
      <c r="AE5" s="140" t="s">
        <v>327</v>
      </c>
      <c r="AF5" s="140" t="s">
        <v>339</v>
      </c>
      <c r="AG5" s="8" t="s">
        <v>87</v>
      </c>
      <c r="AH5" s="144" t="s">
        <v>340</v>
      </c>
      <c r="AI5" s="8" t="s">
        <v>88</v>
      </c>
      <c r="AJ5" s="8" t="s">
        <v>344</v>
      </c>
    </row>
    <row r="6" spans="1:36" s="20" customFormat="1" ht="242.25" customHeight="1" x14ac:dyDescent="0.25">
      <c r="A6" s="239" t="s">
        <v>62</v>
      </c>
      <c r="B6" s="241" t="s">
        <v>63</v>
      </c>
      <c r="C6" s="237" t="s">
        <v>267</v>
      </c>
      <c r="D6" s="237" t="s">
        <v>322</v>
      </c>
      <c r="E6" s="237" t="s">
        <v>96</v>
      </c>
      <c r="F6" s="237" t="s">
        <v>97</v>
      </c>
      <c r="G6" s="237" t="s">
        <v>308</v>
      </c>
      <c r="H6" s="237" t="s">
        <v>98</v>
      </c>
      <c r="I6" s="237" t="s">
        <v>92</v>
      </c>
      <c r="J6" s="108" t="s">
        <v>207</v>
      </c>
      <c r="K6" s="108" t="s">
        <v>353</v>
      </c>
      <c r="L6" s="8" t="s">
        <v>207</v>
      </c>
      <c r="M6" s="8" t="s">
        <v>298</v>
      </c>
      <c r="N6" s="8" t="s">
        <v>317</v>
      </c>
      <c r="O6" s="8" t="s">
        <v>71</v>
      </c>
      <c r="P6" s="185" t="s">
        <v>100</v>
      </c>
      <c r="Q6" s="9" t="s">
        <v>100</v>
      </c>
      <c r="R6" s="8" t="s">
        <v>73</v>
      </c>
      <c r="S6" s="8" t="s">
        <v>74</v>
      </c>
      <c r="T6" s="8" t="s">
        <v>75</v>
      </c>
      <c r="U6" s="8" t="s">
        <v>75</v>
      </c>
      <c r="V6" s="8" t="s">
        <v>75</v>
      </c>
      <c r="W6" s="8" t="s">
        <v>104</v>
      </c>
      <c r="X6" s="8" t="s">
        <v>78</v>
      </c>
      <c r="Y6" s="9">
        <v>1</v>
      </c>
      <c r="Z6" s="8" t="s">
        <v>130</v>
      </c>
      <c r="AA6" s="8" t="s">
        <v>79</v>
      </c>
      <c r="AB6" s="8" t="s">
        <v>80</v>
      </c>
      <c r="AC6" s="140" t="s">
        <v>329</v>
      </c>
      <c r="AD6" s="8" t="s">
        <v>114</v>
      </c>
      <c r="AE6" s="140" t="s">
        <v>330</v>
      </c>
      <c r="AF6" s="140" t="s">
        <v>331</v>
      </c>
      <c r="AG6" s="8" t="s">
        <v>87</v>
      </c>
      <c r="AH6" s="12" t="s">
        <v>211</v>
      </c>
      <c r="AI6" s="8" t="s">
        <v>88</v>
      </c>
      <c r="AJ6" s="8" t="s">
        <v>325</v>
      </c>
    </row>
    <row r="7" spans="1:36" ht="126.95" customHeight="1" x14ac:dyDescent="0.25">
      <c r="A7" s="240"/>
      <c r="B7" s="242"/>
      <c r="C7" s="238"/>
      <c r="D7" s="238"/>
      <c r="E7" s="238"/>
      <c r="F7" s="238"/>
      <c r="G7" s="238"/>
      <c r="H7" s="238"/>
      <c r="I7" s="238"/>
      <c r="J7" s="108" t="s">
        <v>207</v>
      </c>
      <c r="K7" s="108" t="s">
        <v>353</v>
      </c>
      <c r="L7" s="8" t="s">
        <v>207</v>
      </c>
      <c r="M7" s="6" t="s">
        <v>102</v>
      </c>
      <c r="N7" s="6" t="s">
        <v>318</v>
      </c>
      <c r="O7" s="8" t="s">
        <v>71</v>
      </c>
      <c r="P7" s="185" t="s">
        <v>103</v>
      </c>
      <c r="Q7" s="9" t="s">
        <v>103</v>
      </c>
      <c r="R7" s="8" t="s">
        <v>94</v>
      </c>
      <c r="S7" s="8" t="s">
        <v>83</v>
      </c>
      <c r="T7" s="8" t="s">
        <v>75</v>
      </c>
      <c r="U7" s="8" t="s">
        <v>75</v>
      </c>
      <c r="V7" s="8" t="s">
        <v>75</v>
      </c>
      <c r="W7" s="8" t="s">
        <v>104</v>
      </c>
      <c r="X7" s="8" t="s">
        <v>78</v>
      </c>
      <c r="Y7" s="9">
        <v>2</v>
      </c>
      <c r="Z7" s="8" t="s">
        <v>130</v>
      </c>
      <c r="AA7" s="8" t="s">
        <v>79</v>
      </c>
      <c r="AB7" s="8" t="s">
        <v>80</v>
      </c>
      <c r="AC7" s="140" t="s">
        <v>325</v>
      </c>
      <c r="AD7" s="140" t="s">
        <v>325</v>
      </c>
      <c r="AE7" s="140" t="s">
        <v>325</v>
      </c>
      <c r="AF7" s="140" t="s">
        <v>325</v>
      </c>
      <c r="AG7" s="140" t="s">
        <v>325</v>
      </c>
      <c r="AH7" s="140" t="s">
        <v>325</v>
      </c>
      <c r="AI7" s="140" t="s">
        <v>325</v>
      </c>
      <c r="AJ7" s="8" t="s">
        <v>325</v>
      </c>
    </row>
    <row r="8" spans="1:36" ht="249" customHeight="1" x14ac:dyDescent="0.25">
      <c r="A8" s="14" t="s">
        <v>62</v>
      </c>
      <c r="B8" s="132" t="s">
        <v>63</v>
      </c>
      <c r="C8" s="8" t="s">
        <v>320</v>
      </c>
      <c r="D8" s="8" t="s">
        <v>321</v>
      </c>
      <c r="E8" s="9" t="s">
        <v>106</v>
      </c>
      <c r="F8" s="8" t="s">
        <v>311</v>
      </c>
      <c r="G8" s="8" t="s">
        <v>309</v>
      </c>
      <c r="H8" s="9" t="s">
        <v>108</v>
      </c>
      <c r="I8" s="8" t="s">
        <v>109</v>
      </c>
      <c r="J8" s="8" t="s">
        <v>130</v>
      </c>
      <c r="K8" s="8" t="s">
        <v>353</v>
      </c>
      <c r="L8" s="8" t="s">
        <v>130</v>
      </c>
      <c r="M8" s="9" t="s">
        <v>313</v>
      </c>
      <c r="N8" s="9" t="s">
        <v>319</v>
      </c>
      <c r="O8" s="8" t="s">
        <v>71</v>
      </c>
      <c r="P8" s="185" t="s">
        <v>110</v>
      </c>
      <c r="Q8" s="9" t="s">
        <v>110</v>
      </c>
      <c r="R8" s="8" t="s">
        <v>73</v>
      </c>
      <c r="S8" s="8" t="s">
        <v>83</v>
      </c>
      <c r="T8" s="8" t="s">
        <v>75</v>
      </c>
      <c r="U8" s="8" t="s">
        <v>75</v>
      </c>
      <c r="V8" s="8" t="s">
        <v>75</v>
      </c>
      <c r="W8" s="8" t="s">
        <v>111</v>
      </c>
      <c r="X8" s="8" t="s">
        <v>78</v>
      </c>
      <c r="Y8" s="9">
        <v>4</v>
      </c>
      <c r="Z8" s="8" t="s">
        <v>117</v>
      </c>
      <c r="AA8" s="8" t="s">
        <v>79</v>
      </c>
      <c r="AB8" s="8" t="s">
        <v>80</v>
      </c>
      <c r="AC8" s="140" t="s">
        <v>325</v>
      </c>
      <c r="AD8" s="140" t="s">
        <v>325</v>
      </c>
      <c r="AE8" s="140" t="s">
        <v>325</v>
      </c>
      <c r="AF8" s="140" t="s">
        <v>325</v>
      </c>
      <c r="AG8" s="140" t="s">
        <v>325</v>
      </c>
      <c r="AH8" s="140" t="s">
        <v>325</v>
      </c>
      <c r="AI8" s="140" t="s">
        <v>325</v>
      </c>
      <c r="AJ8" s="8" t="s">
        <v>332</v>
      </c>
    </row>
    <row r="9" spans="1:36" s="145" customFormat="1" ht="105.6" customHeight="1" x14ac:dyDescent="0.25">
      <c r="A9" s="170" t="s">
        <v>62</v>
      </c>
      <c r="B9" s="171" t="s">
        <v>433</v>
      </c>
      <c r="C9" s="177" t="s">
        <v>431</v>
      </c>
      <c r="D9" s="177" t="s">
        <v>432</v>
      </c>
      <c r="E9" s="177" t="s">
        <v>89</v>
      </c>
      <c r="F9" s="177" t="s">
        <v>90</v>
      </c>
      <c r="G9" s="177" t="s">
        <v>307</v>
      </c>
      <c r="H9" s="177" t="s">
        <v>91</v>
      </c>
      <c r="I9" s="177" t="s">
        <v>92</v>
      </c>
      <c r="J9" s="172" t="s">
        <v>130</v>
      </c>
      <c r="K9" s="173" t="s">
        <v>69</v>
      </c>
      <c r="L9" s="172" t="s">
        <v>117</v>
      </c>
      <c r="M9" s="172" t="s">
        <v>335</v>
      </c>
      <c r="N9" s="172" t="s">
        <v>312</v>
      </c>
      <c r="O9" s="172" t="s">
        <v>71</v>
      </c>
      <c r="P9" s="174" t="s">
        <v>430</v>
      </c>
      <c r="Q9" s="174" t="s">
        <v>93</v>
      </c>
      <c r="R9" s="172" t="s">
        <v>94</v>
      </c>
      <c r="S9" s="172" t="s">
        <v>74</v>
      </c>
      <c r="T9" s="172" t="s">
        <v>75</v>
      </c>
      <c r="U9" s="172" t="s">
        <v>84</v>
      </c>
      <c r="V9" s="172" t="s">
        <v>84</v>
      </c>
      <c r="W9" s="172" t="s">
        <v>104</v>
      </c>
      <c r="X9" s="172" t="s">
        <v>78</v>
      </c>
      <c r="Y9" s="174">
        <v>1</v>
      </c>
      <c r="Z9" s="172" t="s">
        <v>117</v>
      </c>
      <c r="AA9" s="172" t="s">
        <v>86</v>
      </c>
      <c r="AB9" s="172" t="s">
        <v>113</v>
      </c>
      <c r="AC9" s="175" t="s">
        <v>336</v>
      </c>
      <c r="AD9" s="172" t="s">
        <v>297</v>
      </c>
      <c r="AE9" s="175" t="s">
        <v>337</v>
      </c>
      <c r="AF9" s="175" t="s">
        <v>338</v>
      </c>
      <c r="AG9" s="172" t="s">
        <v>87</v>
      </c>
      <c r="AH9" s="176">
        <v>44561</v>
      </c>
      <c r="AI9" s="172" t="s">
        <v>88</v>
      </c>
      <c r="AJ9" s="172" t="s">
        <v>325</v>
      </c>
    </row>
    <row r="11" spans="1:36" x14ac:dyDescent="0.25">
      <c r="B11" s="16"/>
      <c r="C11" s="133"/>
      <c r="D11" s="133"/>
      <c r="E11" s="16"/>
      <c r="F11" s="16"/>
      <c r="G11" s="16"/>
    </row>
    <row r="12" spans="1:36" x14ac:dyDescent="0.25">
      <c r="B12" s="16"/>
      <c r="C12" s="133"/>
      <c r="D12" s="133"/>
      <c r="E12" s="16"/>
      <c r="F12" s="16"/>
      <c r="G12" s="16"/>
    </row>
    <row r="13" spans="1:36" x14ac:dyDescent="0.25">
      <c r="B13" s="16"/>
      <c r="C13" s="133"/>
      <c r="D13" s="133"/>
      <c r="E13" s="16"/>
      <c r="F13" s="16"/>
      <c r="G13" s="16"/>
    </row>
    <row r="14" spans="1:36" x14ac:dyDescent="0.25">
      <c r="B14" s="16"/>
      <c r="C14" s="133"/>
      <c r="D14" s="133"/>
      <c r="E14" s="16"/>
      <c r="F14" s="16"/>
      <c r="G14" s="16"/>
    </row>
    <row r="15" spans="1:36" x14ac:dyDescent="0.25">
      <c r="B15" s="16"/>
      <c r="C15" s="133"/>
      <c r="D15" s="133"/>
      <c r="E15" s="16"/>
      <c r="F15" s="16"/>
      <c r="G15" s="16"/>
    </row>
    <row r="16" spans="1:36" x14ac:dyDescent="0.25">
      <c r="B16" s="16"/>
      <c r="C16" s="133"/>
      <c r="D16" s="133"/>
      <c r="E16" s="16"/>
      <c r="F16" s="16"/>
      <c r="G16" s="16"/>
    </row>
    <row r="17" spans="2:7" x14ac:dyDescent="0.2">
      <c r="B17" s="16"/>
      <c r="C17" s="134"/>
      <c r="D17" s="134"/>
      <c r="E17" s="16"/>
      <c r="F17" s="16"/>
      <c r="G17" s="16"/>
    </row>
    <row r="18" spans="2:7" x14ac:dyDescent="0.25">
      <c r="B18" s="16"/>
      <c r="C18" s="16"/>
      <c r="D18" s="16"/>
      <c r="E18" s="16"/>
      <c r="F18" s="16"/>
      <c r="G18" s="16"/>
    </row>
    <row r="19" spans="2:7" x14ac:dyDescent="0.25">
      <c r="B19" s="16"/>
      <c r="C19" s="16"/>
      <c r="D19" s="16"/>
      <c r="E19" s="16"/>
      <c r="F19" s="16"/>
      <c r="G19" s="16"/>
    </row>
  </sheetData>
  <autoFilter ref="A1:AJ9"/>
  <mergeCells count="18">
    <mergeCell ref="I3:I4"/>
    <mergeCell ref="H3:H4"/>
    <mergeCell ref="D3:D4"/>
    <mergeCell ref="G3:G4"/>
    <mergeCell ref="A3:A4"/>
    <mergeCell ref="B3:B4"/>
    <mergeCell ref="C3:C4"/>
    <mergeCell ref="E3:E4"/>
    <mergeCell ref="F3:F4"/>
    <mergeCell ref="G6:G7"/>
    <mergeCell ref="I6:I7"/>
    <mergeCell ref="A6:A7"/>
    <mergeCell ref="B6:B7"/>
    <mergeCell ref="C6:C7"/>
    <mergeCell ref="E6:E7"/>
    <mergeCell ref="F6:F7"/>
    <mergeCell ref="H6:H7"/>
    <mergeCell ref="D6:D7"/>
  </mergeCells>
  <conditionalFormatting sqref="AB3:AB9">
    <cfRule type="cellIs" dxfId="1" priority="1" operator="equal">
      <formula>"Pass"</formula>
    </cfRule>
    <cfRule type="cellIs" dxfId="0" priority="2" operator="equal">
      <formula>"Fail"</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showErrorMessage="1">
          <x14:formula1>
            <xm:f>'Lists for Data Validation'!$I$2:$I$4</xm:f>
          </x14:formula1>
          <xm:sqref>U9:V9 V3:V7</xm:sqref>
        </x14:dataValidation>
        <x14:dataValidation type="list" allowBlank="1" showInputMessage="1" showErrorMessage="1">
          <x14:formula1>
            <xm:f>'Lists for Data Validation'!$B$2:$B$5</xm:f>
          </x14:formula1>
          <xm:sqref>J6:J8 J3:J4</xm:sqref>
        </x14:dataValidation>
        <x14:dataValidation type="list" allowBlank="1" showInputMessage="1" showErrorMessage="1">
          <x14:formula1>
            <xm:f>'Lists for Data Validation'!$G$2:$G$4</xm:f>
          </x14:formula1>
          <xm:sqref>U7 T3:T9</xm:sqref>
        </x14:dataValidation>
        <x14:dataValidation type="list" allowBlank="1" showInputMessage="1" showErrorMessage="1">
          <x14:formula1>
            <xm:f>'Lists for Data Validation'!$H$2:$H$4</xm:f>
          </x14:formula1>
          <xm:sqref>U3:U6 U8:V8</xm:sqref>
        </x14:dataValidation>
        <x14:dataValidation type="list" allowBlank="1" showInputMessage="1" showErrorMessage="1">
          <x14:formula1>
            <xm:f>'Lists for Data Validation'!$L$2:$L$4</xm:f>
          </x14:formula1>
          <xm:sqref>AA3:AA9</xm:sqref>
        </x14:dataValidation>
        <x14:dataValidation type="list" allowBlank="1" showInputMessage="1" showErrorMessage="1">
          <x14:formula1>
            <xm:f>'Lists for Data Validation'!$J$2:$J$6</xm:f>
          </x14:formula1>
          <xm:sqref>X3:X9</xm:sqref>
        </x14:dataValidation>
        <x14:dataValidation type="list" allowBlank="1" showInputMessage="1" showErrorMessage="1">
          <x14:formula1>
            <xm:f>'Lists for Data Validation'!$N$2:$N$7</xm:f>
          </x14:formula1>
          <xm:sqref>W3:W9</xm:sqref>
        </x14:dataValidation>
        <x14:dataValidation type="list" allowBlank="1" showInputMessage="1" showErrorMessage="1">
          <x14:formula1>
            <xm:f>'Lists for Data Validation'!$M$2:$M$3</xm:f>
          </x14:formula1>
          <xm:sqref>O3:O9</xm:sqref>
        </x14:dataValidation>
        <x14:dataValidation type="list" allowBlank="1" showInputMessage="1" showErrorMessage="1">
          <x14:formula1>
            <xm:f>'Lists for Data Validation'!$F$2:$F$3</xm:f>
          </x14:formula1>
          <xm:sqref>S3:S9</xm:sqref>
        </x14:dataValidation>
        <x14:dataValidation type="list" allowBlank="1" showInputMessage="1" showErrorMessage="1">
          <x14:formula1>
            <xm:f>'Lists for Data Validation'!$E$2:$E$3</xm:f>
          </x14:formula1>
          <xm:sqref>R3:R9</xm:sqref>
        </x14:dataValidation>
        <x14:dataValidation type="list" allowBlank="1" showInputMessage="1" showErrorMessage="1">
          <x14:formula1>
            <xm:f>'Lists for Data Validation'!$C$2:$C$3</xm:f>
          </x14:formula1>
          <xm:sqref>K3:K9</xm:sqref>
        </x14:dataValidation>
        <x14:dataValidation type="list" allowBlank="1" showInputMessage="1" showErrorMessage="1">
          <x14:formula1>
            <xm:f>'Lists for Data Validation'!$D$2:$D$5</xm:f>
          </x14:formula1>
          <xm:sqref>J5 J9 L3:L9</xm:sqref>
        </x14:dataValidation>
        <x14:dataValidation type="list" allowBlank="1" showInputMessage="1" showErrorMessage="1">
          <x14:formula1>
            <xm:f>'Lists for Data Validation'!$K$2:$K$5</xm:f>
          </x14:formula1>
          <xm:sqref>Z3:Z9</xm:sqref>
        </x14:dataValidation>
        <x14:dataValidation type="list" allowBlank="1" showInputMessage="1" showErrorMessage="1">
          <x14:formula1>
            <xm:f>'Lists for Data Validation'!$A$2:$A$96</xm:f>
          </x14:formula1>
          <xm:sqref>I3:I9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topLeftCell="A7" zoomScale="90" zoomScaleNormal="90" workbookViewId="0">
      <selection activeCell="F18" sqref="F18"/>
    </sheetView>
  </sheetViews>
  <sheetFormatPr defaultRowHeight="15" x14ac:dyDescent="0.25"/>
  <cols>
    <col min="1" max="1" width="14.42578125" customWidth="1"/>
    <col min="2" max="2" width="17.5703125" customWidth="1"/>
    <col min="3" max="5" width="12.7109375" customWidth="1"/>
    <col min="6" max="6" width="13.7109375" customWidth="1"/>
    <col min="7" max="7" width="12.140625" customWidth="1"/>
    <col min="9" max="9" width="18.42578125" customWidth="1"/>
    <col min="10" max="10" width="14.42578125" customWidth="1"/>
    <col min="11" max="11" width="12.42578125" customWidth="1"/>
    <col min="12" max="13" width="11.140625" customWidth="1"/>
    <col min="14" max="14" width="14.5703125" customWidth="1"/>
  </cols>
  <sheetData>
    <row r="1" spans="1:14" x14ac:dyDescent="0.25">
      <c r="A1" s="243">
        <v>2021</v>
      </c>
      <c r="B1" s="243"/>
      <c r="C1" s="243"/>
      <c r="D1" s="243"/>
      <c r="E1" s="243"/>
      <c r="F1" s="243"/>
      <c r="I1" s="243">
        <v>2020</v>
      </c>
      <c r="J1" s="243"/>
      <c r="K1" s="243"/>
      <c r="L1" s="243"/>
      <c r="M1" s="243"/>
      <c r="N1" s="243"/>
    </row>
    <row r="2" spans="1:14" ht="30.75" thickBot="1" x14ac:dyDescent="0.3">
      <c r="A2" s="146" t="s">
        <v>5</v>
      </c>
      <c r="B2" s="146" t="s">
        <v>12</v>
      </c>
      <c r="C2" s="146" t="s">
        <v>9</v>
      </c>
      <c r="D2" s="146" t="s">
        <v>17</v>
      </c>
      <c r="E2" s="146" t="s">
        <v>277</v>
      </c>
      <c r="F2" s="146" t="s">
        <v>345</v>
      </c>
      <c r="I2" s="146" t="s">
        <v>5</v>
      </c>
      <c r="J2" s="146" t="s">
        <v>12</v>
      </c>
      <c r="K2" s="146" t="s">
        <v>9</v>
      </c>
      <c r="L2" s="146" t="s">
        <v>17</v>
      </c>
      <c r="M2" s="146" t="s">
        <v>277</v>
      </c>
      <c r="N2" s="146" t="s">
        <v>345</v>
      </c>
    </row>
    <row r="3" spans="1:14" x14ac:dyDescent="0.25">
      <c r="A3" s="159" t="str">
        <f>DevAcq2021!H3</f>
        <v>IT DEV-R1</v>
      </c>
      <c r="B3" s="160" t="str">
        <f>DevAcq2021!Q3</f>
        <v>IT DEV-C1</v>
      </c>
      <c r="C3" s="160" t="str">
        <f>DevAcq2021!L3</f>
        <v>High</v>
      </c>
      <c r="D3" s="160" t="str">
        <f>DevAcq2021!V3</f>
        <v>Adequate</v>
      </c>
      <c r="E3" s="160" t="str">
        <f>DevAcq2021!Z3</f>
        <v>Moderate</v>
      </c>
      <c r="F3" s="161" t="s">
        <v>117</v>
      </c>
      <c r="G3" t="s">
        <v>437</v>
      </c>
      <c r="I3" s="159" t="str">
        <f>DevAcq2020!F4</f>
        <v>IT DEV-R1</v>
      </c>
      <c r="J3" s="160" t="str">
        <f>DevAcq2020!M4</f>
        <v>IT DEV-C1</v>
      </c>
      <c r="K3" s="160" t="str">
        <f>DevAcq2020!J4</f>
        <v>High</v>
      </c>
      <c r="L3" s="160" t="str">
        <f>DevAcq2020!R4</f>
        <v>Adequate</v>
      </c>
      <c r="M3" s="160" t="str">
        <f>DevAcq2020!V4</f>
        <v>Moderate</v>
      </c>
      <c r="N3" s="161" t="s">
        <v>207</v>
      </c>
    </row>
    <row r="4" spans="1:14" ht="15.75" thickBot="1" x14ac:dyDescent="0.3">
      <c r="A4" s="162"/>
      <c r="B4" s="163" t="str">
        <f>DevAcq2021!Q4</f>
        <v>IT DEV-C2</v>
      </c>
      <c r="C4" s="163"/>
      <c r="D4" s="163" t="str">
        <f>DevAcq2021!V4</f>
        <v>Weak</v>
      </c>
      <c r="E4" s="163"/>
      <c r="F4" s="121"/>
      <c r="I4" s="162"/>
      <c r="J4" s="163" t="str">
        <f>DevAcq2020!M5</f>
        <v>IT DEV-C2</v>
      </c>
      <c r="K4" s="163"/>
      <c r="L4" s="163" t="str">
        <f>DevAcq2020!R5</f>
        <v>Weak</v>
      </c>
      <c r="M4" s="163" t="str">
        <f>DevAcq2020!V5</f>
        <v>High</v>
      </c>
      <c r="N4" s="121"/>
    </row>
    <row r="5" spans="1:14" ht="15.75" thickBot="1" x14ac:dyDescent="0.3">
      <c r="A5" s="159" t="str">
        <f>DevAcq2021!H5</f>
        <v>IT-DEV-R2</v>
      </c>
      <c r="B5" s="163" t="str">
        <f>DevAcq2021!Q5</f>
        <v>IT DEV-C4</v>
      </c>
      <c r="C5" s="163" t="str">
        <f>DevAcq2021!L5</f>
        <v>High</v>
      </c>
      <c r="D5" s="163" t="str">
        <f>DevAcq2021!V5</f>
        <v>Weak</v>
      </c>
      <c r="E5" s="163" t="str">
        <f>DevAcq2021!Z5</f>
        <v>High</v>
      </c>
      <c r="F5" s="121" t="str">
        <f>E5</f>
        <v>High</v>
      </c>
      <c r="G5" t="s">
        <v>437</v>
      </c>
      <c r="I5" s="159" t="str">
        <f>DevAcq2020!F6</f>
        <v>IT DEV-R2</v>
      </c>
      <c r="J5" s="163" t="str">
        <f>DevAcq2020!M7</f>
        <v>IT DEV-C4</v>
      </c>
      <c r="K5" s="163" t="str">
        <f>DevAcq2020!J7</f>
        <v>High</v>
      </c>
      <c r="L5" s="163" t="str">
        <f>DevAcq2020!R7</f>
        <v>Weak</v>
      </c>
      <c r="M5" s="163" t="str">
        <f>DevAcq2020!V7</f>
        <v>High</v>
      </c>
      <c r="N5" s="121" t="str">
        <f t="shared" ref="N5" si="0">M5</f>
        <v>High</v>
      </c>
    </row>
    <row r="6" spans="1:14" x14ac:dyDescent="0.25">
      <c r="A6" s="159" t="str">
        <f>DevAcq2021!H6</f>
        <v>IT DEV-R3</v>
      </c>
      <c r="B6" s="160" t="str">
        <f>DevAcq2021!Q6</f>
        <v>IT DEV-C5</v>
      </c>
      <c r="C6" s="160" t="str">
        <f>DevAcq2021!L6</f>
        <v>High</v>
      </c>
      <c r="D6" s="160" t="str">
        <f>DevAcq2021!V6</f>
        <v>Adequate</v>
      </c>
      <c r="E6" s="160" t="str">
        <f>DevAcq2021!Z6</f>
        <v>Moderate</v>
      </c>
      <c r="F6" s="161" t="str">
        <f t="shared" ref="F6:F8" si="1">E6</f>
        <v>Moderate</v>
      </c>
      <c r="G6" t="s">
        <v>437</v>
      </c>
      <c r="I6" s="159" t="str">
        <f>DevAcq2020!F8</f>
        <v>IT DEV-R3</v>
      </c>
      <c r="J6" s="160" t="str">
        <f>DevAcq2020!M8</f>
        <v>IT DEV-C5</v>
      </c>
      <c r="K6" s="160" t="str">
        <f>DevAcq2020!J8</f>
        <v>High</v>
      </c>
      <c r="L6" s="160" t="str">
        <f>DevAcq2020!R8</f>
        <v>Weak</v>
      </c>
      <c r="M6" s="160" t="str">
        <f>DevAcq2020!V8</f>
        <v>High</v>
      </c>
      <c r="N6" s="161" t="s">
        <v>207</v>
      </c>
    </row>
    <row r="7" spans="1:14" ht="15.75" thickBot="1" x14ac:dyDescent="0.3">
      <c r="A7" s="162"/>
      <c r="B7" s="163" t="str">
        <f>DevAcq2021!Q7</f>
        <v>IT DEV-C6</v>
      </c>
      <c r="C7" s="163"/>
      <c r="D7" s="163" t="str">
        <f>DevAcq2021!V7</f>
        <v>Adequate</v>
      </c>
      <c r="E7" s="163" t="str">
        <f>DevAcq2021!Z7</f>
        <v>Moderate</v>
      </c>
      <c r="F7" s="121"/>
      <c r="I7" s="162"/>
      <c r="J7" s="163" t="str">
        <f>DevAcq2020!M9</f>
        <v>IT DEV-C6</v>
      </c>
      <c r="K7" s="163"/>
      <c r="L7" s="163" t="str">
        <f>DevAcq2020!R9</f>
        <v>Adequate</v>
      </c>
      <c r="M7" s="163" t="str">
        <f>DevAcq2020!V9</f>
        <v>Moderate</v>
      </c>
      <c r="N7" s="121"/>
    </row>
    <row r="8" spans="1:14" ht="15.75" thickBot="1" x14ac:dyDescent="0.3">
      <c r="A8" s="164" t="str">
        <f>DevAcq2021!H8</f>
        <v>IT DEV-R4</v>
      </c>
      <c r="B8" s="165" t="str">
        <f>DevAcq2021!Q8</f>
        <v>IT DEV-C7</v>
      </c>
      <c r="C8" s="165" t="str">
        <f>DevAcq2021!L8</f>
        <v>Moderate</v>
      </c>
      <c r="D8" s="165" t="str">
        <f>DevAcq2021!V8</f>
        <v>Adequate</v>
      </c>
      <c r="E8" s="165" t="str">
        <f>DevAcq2021!Z8</f>
        <v>Low</v>
      </c>
      <c r="F8" s="166" t="str">
        <f t="shared" si="1"/>
        <v>Low</v>
      </c>
      <c r="G8" t="s">
        <v>437</v>
      </c>
      <c r="I8" s="164" t="str">
        <f>DevAcq2020!F10</f>
        <v>IT DEV-R4</v>
      </c>
      <c r="J8" s="165" t="str">
        <f>DevAcq2020!M10</f>
        <v>IT DEV-C7</v>
      </c>
      <c r="K8" s="165" t="str">
        <f>DevAcq2020!J10</f>
        <v>Moderate</v>
      </c>
      <c r="L8" s="165" t="str">
        <f>DevAcq2020!R10</f>
        <v>Strong</v>
      </c>
      <c r="M8" s="165" t="str">
        <f>DevAcq2020!V10</f>
        <v>Moderate</v>
      </c>
      <c r="N8" s="166" t="s">
        <v>130</v>
      </c>
    </row>
    <row r="9" spans="1:14" ht="15.75" thickBot="1" x14ac:dyDescent="0.3">
      <c r="A9" s="182" t="s">
        <v>91</v>
      </c>
      <c r="B9" s="182" t="s">
        <v>93</v>
      </c>
      <c r="C9" s="182" t="s">
        <v>436</v>
      </c>
      <c r="D9" s="182" t="s">
        <v>436</v>
      </c>
      <c r="E9" s="182" t="s">
        <v>436</v>
      </c>
      <c r="F9" s="182" t="s">
        <v>436</v>
      </c>
      <c r="I9" s="164" t="str">
        <f>DevAcq2020!F6</f>
        <v>IT DEV-R2</v>
      </c>
      <c r="J9" s="165" t="str">
        <f>DevAcq2020!M6</f>
        <v>IT DEV-C3</v>
      </c>
      <c r="K9" s="165" t="str">
        <f>DevAcq2020!J6</f>
        <v>High</v>
      </c>
      <c r="L9" s="165" t="str">
        <f>DevAcq2020!R6</f>
        <v>Strong</v>
      </c>
      <c r="M9" s="165" t="str">
        <f>DevAcq2020!V6</f>
        <v>Moderate</v>
      </c>
      <c r="N9" s="166" t="str">
        <f>M9</f>
        <v>Moderate</v>
      </c>
    </row>
    <row r="11" spans="1:14" ht="45.75" thickBot="1" x14ac:dyDescent="0.3">
      <c r="A11" s="148" t="s">
        <v>346</v>
      </c>
      <c r="B11" s="148" t="s">
        <v>17</v>
      </c>
      <c r="C11" s="146" t="s">
        <v>347</v>
      </c>
      <c r="D11" s="146" t="s">
        <v>348</v>
      </c>
      <c r="E11" s="146" t="s">
        <v>349</v>
      </c>
      <c r="I11" s="148" t="s">
        <v>346</v>
      </c>
      <c r="J11" s="148" t="s">
        <v>17</v>
      </c>
      <c r="K11" s="146" t="s">
        <v>347</v>
      </c>
      <c r="L11" s="146" t="s">
        <v>348</v>
      </c>
      <c r="M11" s="146" t="s">
        <v>349</v>
      </c>
    </row>
    <row r="12" spans="1:14" x14ac:dyDescent="0.25">
      <c r="A12" s="149" t="s">
        <v>137</v>
      </c>
      <c r="B12" s="150" t="s">
        <v>76</v>
      </c>
      <c r="C12">
        <f>COUNTIF(C$3:C$8,A12)</f>
        <v>0</v>
      </c>
      <c r="D12">
        <f t="shared" ref="C12:D14" si="2">COUNTIF(D$3:D$8,B12)</f>
        <v>0</v>
      </c>
      <c r="E12">
        <f>COUNTIF(F$3:F$8,A12)</f>
        <v>0</v>
      </c>
      <c r="I12" s="149" t="s">
        <v>137</v>
      </c>
      <c r="J12" s="150" t="s">
        <v>76</v>
      </c>
      <c r="K12">
        <f>COUNTIF(K$3:K$9,I12)</f>
        <v>0</v>
      </c>
      <c r="L12">
        <f>COUNTIF(L$3:L$7,J12)</f>
        <v>0</v>
      </c>
      <c r="M12">
        <f>COUNTIF(N$3:N$9,I12)</f>
        <v>0</v>
      </c>
    </row>
    <row r="13" spans="1:14" x14ac:dyDescent="0.25">
      <c r="A13" s="151" t="s">
        <v>207</v>
      </c>
      <c r="B13" s="152" t="s">
        <v>75</v>
      </c>
      <c r="C13" s="155">
        <f t="shared" si="2"/>
        <v>3</v>
      </c>
      <c r="D13" s="155">
        <f t="shared" si="2"/>
        <v>4</v>
      </c>
      <c r="E13">
        <f>COUNTIF(F$3:F$8,A13)</f>
        <v>1</v>
      </c>
      <c r="I13" s="151" t="s">
        <v>207</v>
      </c>
      <c r="J13" s="152" t="s">
        <v>75</v>
      </c>
      <c r="K13" s="155">
        <f t="shared" ref="K13:K15" si="3">COUNTIF(K$3:K$9,I13)</f>
        <v>4</v>
      </c>
      <c r="L13">
        <f>COUNTIF(L$3:L$7,J13)</f>
        <v>2</v>
      </c>
      <c r="M13" s="155">
        <f t="shared" ref="M13:M15" si="4">COUNTIF(N$3:N$9,I13)</f>
        <v>3</v>
      </c>
    </row>
    <row r="14" spans="1:14" ht="15.75" thickBot="1" x14ac:dyDescent="0.3">
      <c r="A14" s="151" t="s">
        <v>130</v>
      </c>
      <c r="B14" s="154" t="s">
        <v>84</v>
      </c>
      <c r="C14" s="153">
        <f t="shared" si="2"/>
        <v>1</v>
      </c>
      <c r="D14">
        <f t="shared" si="2"/>
        <v>2</v>
      </c>
      <c r="E14" s="153">
        <f>COUNTIF(F$3:F$8,A14)</f>
        <v>1</v>
      </c>
      <c r="I14" s="151" t="s">
        <v>130</v>
      </c>
      <c r="J14" s="154" t="s">
        <v>84</v>
      </c>
      <c r="K14" s="153">
        <f t="shared" si="3"/>
        <v>1</v>
      </c>
      <c r="L14" s="155">
        <f>COUNTIF(L$3:L$7,J14)</f>
        <v>3</v>
      </c>
      <c r="M14" s="153">
        <f t="shared" si="4"/>
        <v>2</v>
      </c>
    </row>
    <row r="15" spans="1:14" ht="15.75" thickBot="1" x14ac:dyDescent="0.3">
      <c r="A15" s="156" t="s">
        <v>117</v>
      </c>
      <c r="C15" s="153">
        <f>COUNTIF(C$3:C$8,A15)</f>
        <v>0</v>
      </c>
      <c r="E15" s="155">
        <f>COUNTIF(F$3:F$8,A15)</f>
        <v>2</v>
      </c>
      <c r="I15" s="156" t="s">
        <v>117</v>
      </c>
      <c r="K15" s="153">
        <f t="shared" si="3"/>
        <v>0</v>
      </c>
      <c r="M15" s="153">
        <f t="shared" si="4"/>
        <v>0</v>
      </c>
    </row>
    <row r="16" spans="1:14" x14ac:dyDescent="0.25">
      <c r="C16" s="147">
        <f>SUM(C12:C15)</f>
        <v>4</v>
      </c>
      <c r="D16" s="147">
        <f t="shared" ref="D16:E16" si="5">SUM(D12:D15)</f>
        <v>6</v>
      </c>
      <c r="E16" s="147">
        <f t="shared" si="5"/>
        <v>4</v>
      </c>
      <c r="K16" s="147">
        <f>SUM(K12:K15)</f>
        <v>5</v>
      </c>
      <c r="L16" s="147">
        <f t="shared" ref="L16:M16" si="6">SUM(L12:L15)</f>
        <v>5</v>
      </c>
      <c r="M16" s="147">
        <f t="shared" si="6"/>
        <v>5</v>
      </c>
    </row>
    <row r="18" spans="2:13" x14ac:dyDescent="0.25">
      <c r="B18" s="157" t="s">
        <v>350</v>
      </c>
      <c r="C18" s="158" t="str">
        <f ca="1">INDIRECT(ADDRESS(C19,1))</f>
        <v>High</v>
      </c>
      <c r="D18" s="158" t="str">
        <f ca="1">INDIRECT(ADDRESS(D19,2))</f>
        <v>Adequate</v>
      </c>
      <c r="E18" s="158" t="str">
        <f ca="1">INDIRECT(ADDRESS(E19,1))</f>
        <v>Low</v>
      </c>
      <c r="J18" s="157" t="s">
        <v>350</v>
      </c>
      <c r="K18" s="158" t="str">
        <f ca="1">INDIRECT(ADDRESS(K19,1))</f>
        <v>High</v>
      </c>
      <c r="L18" s="158" t="str">
        <f ca="1">INDIRECT(ADDRESS(L19,2))</f>
        <v>Weak</v>
      </c>
      <c r="M18" s="158" t="str">
        <f ca="1">INDIRECT(ADDRESS(M19,1))</f>
        <v>High</v>
      </c>
    </row>
    <row r="19" spans="2:13" x14ac:dyDescent="0.25">
      <c r="C19">
        <f t="array" ref="C19">MAX(IF($C$12:$C$15=MAX(C12:C15),ROW($C$12:$C$15)))</f>
        <v>13</v>
      </c>
      <c r="D19">
        <f t="array" ref="D19">MAX(IF($D$12:$D$15=MAX(D12:D15),ROW($D$12:$D$15)))</f>
        <v>13</v>
      </c>
      <c r="E19">
        <f t="array" ref="E19">MAX(IF($E$12:$E$15=MAX(E12:E15),ROW($E$12:$E$15)))</f>
        <v>15</v>
      </c>
      <c r="K19">
        <f t="array" ref="K19">MAX(IF($K$12:$K$15=MAX(K12:K15),ROW($K$12:$K$15)))</f>
        <v>13</v>
      </c>
      <c r="L19">
        <f t="array" ref="L19">MAX(IF($L$12:$L$15=MAX(L12:L15),ROW($L$12:$L$15)))</f>
        <v>14</v>
      </c>
      <c r="M19">
        <f t="array" ref="M19">MAX(IF($M$12:M$15=MAX(M12:M15),ROW($M$12:$M$15)))</f>
        <v>13</v>
      </c>
    </row>
    <row r="21" spans="2:13" x14ac:dyDescent="0.25">
      <c r="B21" s="21" t="s">
        <v>438</v>
      </c>
      <c r="C21" s="183" t="s">
        <v>207</v>
      </c>
      <c r="D21" s="183" t="s">
        <v>75</v>
      </c>
      <c r="E21" s="183" t="s">
        <v>130</v>
      </c>
    </row>
  </sheetData>
  <mergeCells count="2">
    <mergeCell ref="I1:N1"/>
    <mergeCell ref="A1:F1"/>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F21"/>
  <sheetViews>
    <sheetView zoomScale="70" zoomScaleNormal="70" workbookViewId="0">
      <pane ySplit="3" topLeftCell="A4" activePane="bottomLeft" state="frozen"/>
      <selection pane="bottomLeft" activeCell="I6" sqref="I6"/>
    </sheetView>
  </sheetViews>
  <sheetFormatPr defaultColWidth="9.140625" defaultRowHeight="12.75" x14ac:dyDescent="0.25"/>
  <cols>
    <col min="1" max="1" width="16.140625" style="7" customWidth="1"/>
    <col min="2" max="2" width="28.5703125" style="7" customWidth="1"/>
    <col min="3" max="3" width="31.42578125" style="7" customWidth="1"/>
    <col min="4" max="4" width="13.140625" style="7" customWidth="1"/>
    <col min="5" max="5" width="28.85546875" style="7" customWidth="1"/>
    <col min="6" max="6" width="11.140625" style="7" customWidth="1"/>
    <col min="7" max="7" width="21.42578125" style="7" customWidth="1"/>
    <col min="8" max="8" width="14.42578125" style="7" customWidth="1"/>
    <col min="9" max="9" width="13.85546875" style="7" customWidth="1"/>
    <col min="10" max="10" width="17" style="7" customWidth="1"/>
    <col min="11" max="11" width="24.85546875" style="7" customWidth="1"/>
    <col min="12" max="12" width="18" style="7" customWidth="1"/>
    <col min="13" max="13" width="14.42578125" style="7" customWidth="1"/>
    <col min="14" max="14" width="28.5703125" style="7" customWidth="1"/>
    <col min="15" max="15" width="13.42578125" style="7" customWidth="1"/>
    <col min="16" max="16" width="11.42578125" style="7" customWidth="1"/>
    <col min="17" max="17" width="14.5703125" style="7" customWidth="1"/>
    <col min="18" max="18" width="16.140625" style="7" customWidth="1"/>
    <col min="19" max="19" width="14.5703125" style="7" customWidth="1"/>
    <col min="20" max="20" width="12.5703125" style="7" customWidth="1"/>
    <col min="21" max="21" width="12.140625" style="7" customWidth="1"/>
    <col min="22" max="23" width="12.5703125" style="7" customWidth="1"/>
    <col min="24" max="24" width="14.140625" style="7" customWidth="1"/>
    <col min="25" max="25" width="25.85546875" style="7" customWidth="1"/>
    <col min="26" max="26" width="11.5703125" style="7" customWidth="1"/>
    <col min="27" max="27" width="16.42578125" style="7" customWidth="1"/>
    <col min="28" max="28" width="23.85546875" style="7" customWidth="1"/>
    <col min="29" max="29" width="11.5703125" style="7" customWidth="1"/>
    <col min="30" max="30" width="12.42578125" style="7" customWidth="1"/>
    <col min="31" max="31" width="18.42578125" style="7" customWidth="1"/>
    <col min="32" max="16384" width="9.140625" style="7"/>
  </cols>
  <sheetData>
    <row r="1" spans="1:32" s="4" customFormat="1" ht="53.25"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3" t="s">
        <v>29</v>
      </c>
      <c r="AE1" s="2" t="s">
        <v>30</v>
      </c>
      <c r="AF1" s="1" t="s">
        <v>31</v>
      </c>
    </row>
    <row r="2" spans="1:32" ht="137.25" hidden="1" customHeight="1" x14ac:dyDescent="0.25">
      <c r="A2" s="5" t="s">
        <v>32</v>
      </c>
      <c r="B2" s="5" t="s">
        <v>33</v>
      </c>
      <c r="C2" s="5" t="s">
        <v>34</v>
      </c>
      <c r="D2" s="5" t="s">
        <v>35</v>
      </c>
      <c r="E2" s="5" t="s">
        <v>36</v>
      </c>
      <c r="F2" s="5" t="s">
        <v>37</v>
      </c>
      <c r="G2" s="5" t="s">
        <v>38</v>
      </c>
      <c r="H2" s="5" t="s">
        <v>39</v>
      </c>
      <c r="I2" s="5" t="s">
        <v>40</v>
      </c>
      <c r="J2" s="5" t="s">
        <v>41</v>
      </c>
      <c r="K2" s="5" t="s">
        <v>42</v>
      </c>
      <c r="L2" s="5" t="s">
        <v>43</v>
      </c>
      <c r="M2" s="5" t="s">
        <v>44</v>
      </c>
      <c r="N2" s="5" t="s">
        <v>45</v>
      </c>
      <c r="O2" s="5" t="s">
        <v>46</v>
      </c>
      <c r="P2" s="5" t="s">
        <v>47</v>
      </c>
      <c r="Q2" s="5" t="s">
        <v>48</v>
      </c>
      <c r="R2" s="5" t="s">
        <v>49</v>
      </c>
      <c r="S2" s="5" t="s">
        <v>50</v>
      </c>
      <c r="T2" s="5" t="s">
        <v>51</v>
      </c>
      <c r="U2" s="5" t="s">
        <v>52</v>
      </c>
      <c r="V2" s="5" t="s">
        <v>53</v>
      </c>
      <c r="W2" s="5" t="s">
        <v>54</v>
      </c>
      <c r="X2" s="5" t="s">
        <v>55</v>
      </c>
      <c r="Y2" s="5" t="s">
        <v>56</v>
      </c>
      <c r="Z2" s="5" t="s">
        <v>56</v>
      </c>
      <c r="AA2" s="5" t="s">
        <v>57</v>
      </c>
      <c r="AB2" s="5" t="s">
        <v>58</v>
      </c>
      <c r="AC2" s="5" t="s">
        <v>59</v>
      </c>
      <c r="AD2" s="5" t="s">
        <v>60</v>
      </c>
      <c r="AE2" s="5" t="s">
        <v>61</v>
      </c>
      <c r="AF2" s="6"/>
    </row>
    <row r="3" spans="1:32" ht="5.25" hidden="1" customHeight="1" x14ac:dyDescent="0.25">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6"/>
    </row>
    <row r="4" spans="1:32" ht="93.95" customHeight="1" x14ac:dyDescent="0.25">
      <c r="A4" s="239" t="s">
        <v>62</v>
      </c>
      <c r="B4" s="244" t="s">
        <v>63</v>
      </c>
      <c r="C4" s="237" t="s">
        <v>249</v>
      </c>
      <c r="D4" s="237" t="s">
        <v>64</v>
      </c>
      <c r="E4" s="237" t="s">
        <v>65</v>
      </c>
      <c r="F4" s="237" t="s">
        <v>66</v>
      </c>
      <c r="G4" s="237" t="s">
        <v>67</v>
      </c>
      <c r="H4" s="108" t="s">
        <v>137</v>
      </c>
      <c r="I4" s="108" t="s">
        <v>69</v>
      </c>
      <c r="J4" s="108" t="s">
        <v>207</v>
      </c>
      <c r="K4" s="8" t="s">
        <v>250</v>
      </c>
      <c r="L4" s="8" t="s">
        <v>71</v>
      </c>
      <c r="M4" s="9" t="s">
        <v>72</v>
      </c>
      <c r="N4" s="8" t="s">
        <v>73</v>
      </c>
      <c r="O4" s="8" t="s">
        <v>74</v>
      </c>
      <c r="P4" s="8" t="s">
        <v>75</v>
      </c>
      <c r="Q4" s="8" t="s">
        <v>76</v>
      </c>
      <c r="R4" s="8" t="s">
        <v>75</v>
      </c>
      <c r="S4" s="8" t="s">
        <v>77</v>
      </c>
      <c r="T4" s="8" t="s">
        <v>78</v>
      </c>
      <c r="U4" s="8" t="s">
        <v>251</v>
      </c>
      <c r="V4" s="8" t="s">
        <v>130</v>
      </c>
      <c r="W4" s="8" t="s">
        <v>79</v>
      </c>
      <c r="X4" s="8" t="s">
        <v>80</v>
      </c>
      <c r="Y4" s="8" t="s">
        <v>81</v>
      </c>
      <c r="Z4" s="8" t="s">
        <v>81</v>
      </c>
      <c r="AA4" s="8" t="s">
        <v>81</v>
      </c>
      <c r="AB4" s="8" t="s">
        <v>81</v>
      </c>
      <c r="AC4" s="8" t="s">
        <v>81</v>
      </c>
      <c r="AD4" s="8" t="s">
        <v>81</v>
      </c>
      <c r="AE4" s="8" t="s">
        <v>81</v>
      </c>
      <c r="AF4" s="8"/>
    </row>
    <row r="5" spans="1:32" ht="171.95" customHeight="1" x14ac:dyDescent="0.25">
      <c r="A5" s="240"/>
      <c r="B5" s="245"/>
      <c r="C5" s="238"/>
      <c r="D5" s="238"/>
      <c r="E5" s="238"/>
      <c r="F5" s="238"/>
      <c r="G5" s="238"/>
      <c r="H5" s="108" t="s">
        <v>68</v>
      </c>
      <c r="I5" s="108" t="s">
        <v>69</v>
      </c>
      <c r="J5" s="181" t="s">
        <v>207</v>
      </c>
      <c r="K5" s="10" t="s">
        <v>252</v>
      </c>
      <c r="L5" s="8" t="s">
        <v>71</v>
      </c>
      <c r="M5" s="9" t="s">
        <v>82</v>
      </c>
      <c r="N5" s="8" t="s">
        <v>73</v>
      </c>
      <c r="O5" s="8" t="s">
        <v>83</v>
      </c>
      <c r="P5" s="8" t="s">
        <v>84</v>
      </c>
      <c r="Q5" s="8" t="s">
        <v>84</v>
      </c>
      <c r="R5" s="8" t="s">
        <v>84</v>
      </c>
      <c r="S5" s="8" t="s">
        <v>85</v>
      </c>
      <c r="T5" s="8" t="s">
        <v>78</v>
      </c>
      <c r="U5" s="8" t="s">
        <v>253</v>
      </c>
      <c r="V5" s="8" t="s">
        <v>207</v>
      </c>
      <c r="W5" s="8" t="s">
        <v>86</v>
      </c>
      <c r="X5" s="8" t="s">
        <v>113</v>
      </c>
      <c r="Y5" s="11" t="s">
        <v>254</v>
      </c>
      <c r="Z5" s="9" t="s">
        <v>255</v>
      </c>
      <c r="AA5" s="8" t="s">
        <v>256</v>
      </c>
      <c r="AB5" s="8" t="s">
        <v>257</v>
      </c>
      <c r="AC5" s="8" t="s">
        <v>87</v>
      </c>
      <c r="AD5" s="12">
        <v>44196</v>
      </c>
      <c r="AE5" s="8" t="s">
        <v>88</v>
      </c>
      <c r="AF5" s="8"/>
    </row>
    <row r="6" spans="1:32" ht="150.75" customHeight="1" x14ac:dyDescent="0.25">
      <c r="A6" s="239" t="s">
        <v>62</v>
      </c>
      <c r="B6" s="244" t="s">
        <v>63</v>
      </c>
      <c r="C6" s="237" t="s">
        <v>258</v>
      </c>
      <c r="D6" s="237" t="s">
        <v>89</v>
      </c>
      <c r="E6" s="237" t="s">
        <v>90</v>
      </c>
      <c r="F6" s="237" t="s">
        <v>91</v>
      </c>
      <c r="G6" s="237" t="s">
        <v>92</v>
      </c>
      <c r="H6" s="108" t="s">
        <v>68</v>
      </c>
      <c r="I6" s="108" t="s">
        <v>69</v>
      </c>
      <c r="J6" s="181" t="s">
        <v>207</v>
      </c>
      <c r="K6" s="13" t="s">
        <v>259</v>
      </c>
      <c r="L6" s="8" t="s">
        <v>71</v>
      </c>
      <c r="M6" s="9" t="s">
        <v>93</v>
      </c>
      <c r="N6" s="8" t="s">
        <v>94</v>
      </c>
      <c r="O6" s="8" t="s">
        <v>74</v>
      </c>
      <c r="P6" s="8" t="s">
        <v>76</v>
      </c>
      <c r="Q6" s="8" t="s">
        <v>76</v>
      </c>
      <c r="R6" s="8" t="s">
        <v>76</v>
      </c>
      <c r="S6" s="8" t="s">
        <v>77</v>
      </c>
      <c r="T6" s="8" t="s">
        <v>77</v>
      </c>
      <c r="U6" s="8" t="s">
        <v>260</v>
      </c>
      <c r="V6" s="8" t="s">
        <v>130</v>
      </c>
      <c r="W6" s="8" t="s">
        <v>79</v>
      </c>
      <c r="X6" s="8" t="s">
        <v>80</v>
      </c>
      <c r="Y6" s="8" t="s">
        <v>81</v>
      </c>
      <c r="Z6" s="8" t="s">
        <v>81</v>
      </c>
      <c r="AA6" s="8" t="s">
        <v>81</v>
      </c>
      <c r="AB6" s="8" t="s">
        <v>81</v>
      </c>
      <c r="AC6" s="8" t="s">
        <v>81</v>
      </c>
      <c r="AD6" s="8" t="s">
        <v>81</v>
      </c>
      <c r="AE6" s="8" t="s">
        <v>81</v>
      </c>
      <c r="AF6" s="8"/>
    </row>
    <row r="7" spans="1:32" ht="230.25" customHeight="1" x14ac:dyDescent="0.25">
      <c r="A7" s="240"/>
      <c r="B7" s="245"/>
      <c r="C7" s="238"/>
      <c r="D7" s="238"/>
      <c r="E7" s="238"/>
      <c r="F7" s="238"/>
      <c r="G7" s="238"/>
      <c r="H7" s="108" t="s">
        <v>68</v>
      </c>
      <c r="I7" s="108" t="s">
        <v>69</v>
      </c>
      <c r="J7" s="181" t="s">
        <v>207</v>
      </c>
      <c r="K7" s="13" t="s">
        <v>261</v>
      </c>
      <c r="L7" s="8" t="s">
        <v>71</v>
      </c>
      <c r="M7" s="9" t="s">
        <v>95</v>
      </c>
      <c r="N7" s="8" t="s">
        <v>94</v>
      </c>
      <c r="O7" s="8" t="s">
        <v>83</v>
      </c>
      <c r="P7" s="8" t="s">
        <v>84</v>
      </c>
      <c r="Q7" s="8" t="s">
        <v>84</v>
      </c>
      <c r="R7" s="8" t="s">
        <v>84</v>
      </c>
      <c r="S7" s="8" t="s">
        <v>77</v>
      </c>
      <c r="T7" s="8" t="s">
        <v>77</v>
      </c>
      <c r="U7" s="8" t="s">
        <v>262</v>
      </c>
      <c r="V7" s="8" t="s">
        <v>207</v>
      </c>
      <c r="W7" s="8" t="s">
        <v>86</v>
      </c>
      <c r="X7" s="8" t="s">
        <v>113</v>
      </c>
      <c r="Y7" s="9" t="s">
        <v>263</v>
      </c>
      <c r="Z7" s="8" t="s">
        <v>264</v>
      </c>
      <c r="AA7" s="8" t="s">
        <v>265</v>
      </c>
      <c r="AB7" s="8" t="s">
        <v>266</v>
      </c>
      <c r="AC7" s="8" t="s">
        <v>87</v>
      </c>
      <c r="AD7" s="12">
        <v>44196</v>
      </c>
      <c r="AE7" s="8" t="s">
        <v>88</v>
      </c>
      <c r="AF7" s="8"/>
    </row>
    <row r="8" spans="1:32" ht="135.75" customHeight="1" x14ac:dyDescent="0.25">
      <c r="A8" s="239" t="s">
        <v>62</v>
      </c>
      <c r="B8" s="244" t="s">
        <v>63</v>
      </c>
      <c r="C8" s="237" t="s">
        <v>267</v>
      </c>
      <c r="D8" s="237" t="s">
        <v>96</v>
      </c>
      <c r="E8" s="237" t="s">
        <v>97</v>
      </c>
      <c r="F8" s="237" t="s">
        <v>98</v>
      </c>
      <c r="G8" s="237" t="s">
        <v>92</v>
      </c>
      <c r="H8" s="108" t="s">
        <v>68</v>
      </c>
      <c r="I8" s="108" t="s">
        <v>69</v>
      </c>
      <c r="J8" s="181" t="s">
        <v>207</v>
      </c>
      <c r="K8" s="13" t="s">
        <v>99</v>
      </c>
      <c r="L8" s="8" t="s">
        <v>71</v>
      </c>
      <c r="M8" s="9" t="s">
        <v>100</v>
      </c>
      <c r="N8" s="8" t="s">
        <v>73</v>
      </c>
      <c r="O8" s="8" t="s">
        <v>74</v>
      </c>
      <c r="P8" s="8" t="s">
        <v>84</v>
      </c>
      <c r="Q8" s="8" t="s">
        <v>84</v>
      </c>
      <c r="R8" s="8" t="s">
        <v>84</v>
      </c>
      <c r="S8" s="8" t="s">
        <v>77</v>
      </c>
      <c r="T8" s="8" t="s">
        <v>77</v>
      </c>
      <c r="U8" s="8" t="s">
        <v>101</v>
      </c>
      <c r="V8" s="8" t="s">
        <v>207</v>
      </c>
      <c r="W8" s="8" t="s">
        <v>86</v>
      </c>
      <c r="X8" s="8" t="s">
        <v>113</v>
      </c>
      <c r="Y8" s="8" t="s">
        <v>268</v>
      </c>
      <c r="Z8" s="8" t="s">
        <v>269</v>
      </c>
      <c r="AA8" s="8" t="s">
        <v>270</v>
      </c>
      <c r="AB8" s="8" t="s">
        <v>271</v>
      </c>
      <c r="AC8" s="8" t="s">
        <v>87</v>
      </c>
      <c r="AD8" s="12">
        <v>44104</v>
      </c>
      <c r="AE8" s="8" t="s">
        <v>88</v>
      </c>
      <c r="AF8" s="8"/>
    </row>
    <row r="9" spans="1:32" ht="138" customHeight="1" x14ac:dyDescent="0.25">
      <c r="A9" s="240"/>
      <c r="B9" s="245"/>
      <c r="C9" s="238"/>
      <c r="D9" s="238"/>
      <c r="E9" s="238"/>
      <c r="F9" s="238"/>
      <c r="G9" s="238"/>
      <c r="H9" s="108" t="s">
        <v>68</v>
      </c>
      <c r="I9" s="108" t="s">
        <v>69</v>
      </c>
      <c r="J9" s="181" t="s">
        <v>207</v>
      </c>
      <c r="K9" s="13" t="s">
        <v>102</v>
      </c>
      <c r="L9" s="8" t="s">
        <v>71</v>
      </c>
      <c r="M9" s="9" t="s">
        <v>103</v>
      </c>
      <c r="N9" s="8" t="s">
        <v>94</v>
      </c>
      <c r="O9" s="8" t="s">
        <v>83</v>
      </c>
      <c r="P9" s="8" t="s">
        <v>75</v>
      </c>
      <c r="Q9" s="8" t="s">
        <v>75</v>
      </c>
      <c r="R9" s="8" t="s">
        <v>75</v>
      </c>
      <c r="S9" s="8" t="s">
        <v>104</v>
      </c>
      <c r="T9" s="8" t="s">
        <v>77</v>
      </c>
      <c r="U9" s="8" t="s">
        <v>272</v>
      </c>
      <c r="V9" s="8" t="s">
        <v>130</v>
      </c>
      <c r="W9" s="8" t="s">
        <v>79</v>
      </c>
      <c r="X9" s="8" t="s">
        <v>80</v>
      </c>
      <c r="Y9" s="8" t="s">
        <v>81</v>
      </c>
      <c r="Z9" s="8" t="s">
        <v>81</v>
      </c>
      <c r="AA9" s="8" t="s">
        <v>81</v>
      </c>
      <c r="AB9" s="8" t="s">
        <v>81</v>
      </c>
      <c r="AC9" s="8" t="s">
        <v>81</v>
      </c>
      <c r="AD9" s="8" t="s">
        <v>81</v>
      </c>
      <c r="AE9" s="8" t="s">
        <v>81</v>
      </c>
      <c r="AF9" s="8"/>
    </row>
    <row r="10" spans="1:32" ht="231.75" customHeight="1" x14ac:dyDescent="0.25">
      <c r="A10" s="14" t="s">
        <v>62</v>
      </c>
      <c r="B10" s="15" t="s">
        <v>63</v>
      </c>
      <c r="C10" s="8" t="s">
        <v>105</v>
      </c>
      <c r="D10" s="9" t="s">
        <v>106</v>
      </c>
      <c r="E10" s="8" t="s">
        <v>107</v>
      </c>
      <c r="F10" s="9" t="s">
        <v>108</v>
      </c>
      <c r="G10" s="8" t="s">
        <v>109</v>
      </c>
      <c r="H10" s="8" t="s">
        <v>70</v>
      </c>
      <c r="I10" s="8" t="s">
        <v>69</v>
      </c>
      <c r="J10" s="8" t="s">
        <v>130</v>
      </c>
      <c r="K10" s="9" t="s">
        <v>273</v>
      </c>
      <c r="L10" s="8" t="s">
        <v>71</v>
      </c>
      <c r="M10" s="9" t="s">
        <v>110</v>
      </c>
      <c r="N10" s="8" t="s">
        <v>73</v>
      </c>
      <c r="O10" s="8" t="s">
        <v>83</v>
      </c>
      <c r="P10" s="8" t="s">
        <v>76</v>
      </c>
      <c r="Q10" s="8" t="s">
        <v>76</v>
      </c>
      <c r="R10" s="8" t="s">
        <v>76</v>
      </c>
      <c r="S10" s="8" t="s">
        <v>111</v>
      </c>
      <c r="T10" s="8" t="s">
        <v>112</v>
      </c>
      <c r="U10" s="8">
        <v>1</v>
      </c>
      <c r="V10" s="8" t="s">
        <v>130</v>
      </c>
      <c r="W10" s="8" t="s">
        <v>79</v>
      </c>
      <c r="X10" s="8" t="s">
        <v>80</v>
      </c>
      <c r="Y10" s="8" t="s">
        <v>81</v>
      </c>
      <c r="Z10" s="8" t="s">
        <v>81</v>
      </c>
      <c r="AA10" s="8" t="s">
        <v>81</v>
      </c>
      <c r="AB10" s="8" t="s">
        <v>81</v>
      </c>
      <c r="AC10" s="8" t="s">
        <v>81</v>
      </c>
      <c r="AD10" s="8" t="s">
        <v>81</v>
      </c>
      <c r="AE10" s="8" t="s">
        <v>81</v>
      </c>
      <c r="AF10" s="8"/>
    </row>
    <row r="13" spans="1:32" ht="15.75" x14ac:dyDescent="0.25">
      <c r="B13" s="16"/>
      <c r="C13" s="17"/>
      <c r="D13" s="16"/>
      <c r="E13" s="16"/>
    </row>
    <row r="14" spans="1:32" ht="15.75" x14ac:dyDescent="0.25">
      <c r="B14" s="16"/>
      <c r="C14" s="17"/>
      <c r="D14" s="16"/>
      <c r="E14" s="16"/>
    </row>
    <row r="15" spans="1:32" ht="15.75" x14ac:dyDescent="0.25">
      <c r="B15" s="16"/>
      <c r="C15" s="17"/>
      <c r="D15" s="16"/>
      <c r="E15" s="16"/>
    </row>
    <row r="16" spans="1:32" ht="15.75" x14ac:dyDescent="0.25">
      <c r="B16" s="16"/>
      <c r="C16" s="17"/>
      <c r="D16" s="16"/>
      <c r="E16" s="16"/>
    </row>
    <row r="17" spans="2:5" ht="15.75" x14ac:dyDescent="0.25">
      <c r="B17" s="16"/>
      <c r="C17" s="17"/>
      <c r="D17" s="16"/>
      <c r="E17" s="16"/>
    </row>
    <row r="18" spans="2:5" ht="15.75" x14ac:dyDescent="0.25">
      <c r="B18" s="16"/>
      <c r="C18" s="17"/>
      <c r="D18" s="16"/>
      <c r="E18" s="16"/>
    </row>
    <row r="19" spans="2:5" ht="15.75" x14ac:dyDescent="0.25">
      <c r="B19" s="16"/>
      <c r="C19" s="18"/>
      <c r="D19" s="16"/>
      <c r="E19" s="16"/>
    </row>
    <row r="20" spans="2:5" x14ac:dyDescent="0.25">
      <c r="B20" s="16"/>
      <c r="C20" s="16"/>
      <c r="D20" s="16"/>
      <c r="E20" s="16"/>
    </row>
    <row r="21" spans="2:5" x14ac:dyDescent="0.25">
      <c r="B21" s="16"/>
      <c r="C21" s="16"/>
      <c r="D21" s="16"/>
      <c r="E21" s="16"/>
    </row>
  </sheetData>
  <mergeCells count="21">
    <mergeCell ref="G4:G5"/>
    <mergeCell ref="A6:A7"/>
    <mergeCell ref="B6:B7"/>
    <mergeCell ref="C6:C7"/>
    <mergeCell ref="D6:D7"/>
    <mergeCell ref="E6:E7"/>
    <mergeCell ref="F6:F7"/>
    <mergeCell ref="G6:G7"/>
    <mergeCell ref="A4:A5"/>
    <mergeCell ref="B4:B5"/>
    <mergeCell ref="C4:C5"/>
    <mergeCell ref="D4:D5"/>
    <mergeCell ref="E4:E5"/>
    <mergeCell ref="F4:F5"/>
    <mergeCell ref="G8:G9"/>
    <mergeCell ref="A8:A9"/>
    <mergeCell ref="B8:B9"/>
    <mergeCell ref="C8:C9"/>
    <mergeCell ref="D8:D9"/>
    <mergeCell ref="E8:E9"/>
    <mergeCell ref="F8:F9"/>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C7"/>
  <sheetViews>
    <sheetView zoomScale="95" workbookViewId="0">
      <selection activeCell="N37" sqref="N37"/>
    </sheetView>
  </sheetViews>
  <sheetFormatPr defaultRowHeight="15" x14ac:dyDescent="0.25"/>
  <sheetData>
    <row r="4" spans="3:3" x14ac:dyDescent="0.25">
      <c r="C4" s="21" t="s">
        <v>118</v>
      </c>
    </row>
    <row r="6" spans="3:3" x14ac:dyDescent="0.25">
      <c r="C6" t="s">
        <v>119</v>
      </c>
    </row>
    <row r="7" spans="3:3" x14ac:dyDescent="0.25">
      <c r="C7" t="s">
        <v>120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F10"/>
  <sheetViews>
    <sheetView workbookViewId="0">
      <selection activeCell="N37" sqref="N37"/>
    </sheetView>
  </sheetViews>
  <sheetFormatPr defaultRowHeight="15" x14ac:dyDescent="0.25"/>
  <cols>
    <col min="4" max="4" width="17.140625" customWidth="1"/>
    <col min="5" max="5" width="14.140625" customWidth="1"/>
    <col min="6" max="6" width="12.42578125" customWidth="1"/>
  </cols>
  <sheetData>
    <row r="4" spans="4:6" ht="15.75" thickBot="1" x14ac:dyDescent="0.3"/>
    <row r="5" spans="4:6" ht="45.75" thickBot="1" x14ac:dyDescent="0.3">
      <c r="D5" s="22" t="s">
        <v>121</v>
      </c>
      <c r="E5" s="23" t="s">
        <v>122</v>
      </c>
      <c r="F5" s="23" t="s">
        <v>123</v>
      </c>
    </row>
    <row r="6" spans="4:6" ht="15.75" thickBot="1" x14ac:dyDescent="0.3">
      <c r="D6" s="24" t="s">
        <v>124</v>
      </c>
      <c r="E6" s="25">
        <v>1</v>
      </c>
      <c r="F6" s="25">
        <v>1</v>
      </c>
    </row>
    <row r="7" spans="4:6" ht="15.75" thickBot="1" x14ac:dyDescent="0.3">
      <c r="D7" s="24" t="s">
        <v>125</v>
      </c>
      <c r="E7" s="25">
        <v>4</v>
      </c>
      <c r="F7" s="25">
        <v>2</v>
      </c>
    </row>
    <row r="8" spans="4:6" ht="15.75" thickBot="1" x14ac:dyDescent="0.3">
      <c r="D8" s="24" t="s">
        <v>112</v>
      </c>
      <c r="E8" s="25">
        <v>12</v>
      </c>
      <c r="F8" s="25">
        <v>3</v>
      </c>
    </row>
    <row r="9" spans="4:6" ht="15.75" thickBot="1" x14ac:dyDescent="0.3">
      <c r="D9" s="24" t="s">
        <v>126</v>
      </c>
      <c r="E9" s="25">
        <v>52</v>
      </c>
      <c r="F9" s="25">
        <v>5</v>
      </c>
    </row>
    <row r="10" spans="4:6" ht="15.75" thickBot="1" x14ac:dyDescent="0.3">
      <c r="D10" s="24" t="s">
        <v>77</v>
      </c>
      <c r="E10" s="25">
        <v>250</v>
      </c>
      <c r="F10" s="25">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K13"/>
  <sheetViews>
    <sheetView topLeftCell="A4" zoomScale="120" zoomScaleNormal="120" workbookViewId="0">
      <selection activeCell="J20" sqref="J19:J20"/>
    </sheetView>
  </sheetViews>
  <sheetFormatPr defaultRowHeight="15" x14ac:dyDescent="0.25"/>
  <sheetData>
    <row r="4" spans="5:11" x14ac:dyDescent="0.25">
      <c r="H4" s="21" t="s">
        <v>127</v>
      </c>
      <c r="I4" s="21"/>
    </row>
    <row r="5" spans="5:11" ht="15.75" thickBot="1" x14ac:dyDescent="0.3"/>
    <row r="6" spans="5:11" x14ac:dyDescent="0.25">
      <c r="E6" s="26"/>
      <c r="F6" s="27"/>
      <c r="G6" s="27"/>
      <c r="H6" s="27"/>
      <c r="I6" s="27"/>
      <c r="J6" s="27"/>
      <c r="K6" s="28"/>
    </row>
    <row r="7" spans="5:11" ht="23.25" x14ac:dyDescent="0.35">
      <c r="E7" s="29"/>
      <c r="F7" s="30"/>
      <c r="G7" s="30"/>
      <c r="H7" s="30"/>
      <c r="I7" s="30"/>
      <c r="J7" s="30"/>
      <c r="K7" s="31"/>
    </row>
    <row r="8" spans="5:11" ht="41.25" customHeight="1" x14ac:dyDescent="0.25">
      <c r="E8" s="32"/>
      <c r="F8" s="33" t="s">
        <v>128</v>
      </c>
      <c r="G8" s="34" t="s">
        <v>129</v>
      </c>
      <c r="H8" s="35" t="s">
        <v>130</v>
      </c>
      <c r="I8" s="36" t="s">
        <v>131</v>
      </c>
      <c r="J8" s="37" t="s">
        <v>132</v>
      </c>
      <c r="K8" s="38"/>
    </row>
    <row r="9" spans="5:11" ht="40.5" customHeight="1" x14ac:dyDescent="0.25">
      <c r="E9" s="39" t="s">
        <v>133</v>
      </c>
      <c r="F9" s="33" t="s">
        <v>134</v>
      </c>
      <c r="G9" s="34" t="s">
        <v>129</v>
      </c>
      <c r="H9" s="34" t="s">
        <v>117</v>
      </c>
      <c r="I9" s="35" t="s">
        <v>130</v>
      </c>
      <c r="J9" s="36" t="s">
        <v>131</v>
      </c>
      <c r="K9" s="38"/>
    </row>
    <row r="10" spans="5:11" ht="38.25" customHeight="1" x14ac:dyDescent="0.25">
      <c r="E10" s="32"/>
      <c r="F10" s="33" t="s">
        <v>135</v>
      </c>
      <c r="G10" s="34" t="s">
        <v>129</v>
      </c>
      <c r="H10" s="34" t="s">
        <v>117</v>
      </c>
      <c r="I10" s="34" t="s">
        <v>117</v>
      </c>
      <c r="J10" s="35" t="s">
        <v>136</v>
      </c>
      <c r="K10" s="38"/>
    </row>
    <row r="11" spans="5:11" x14ac:dyDescent="0.25">
      <c r="E11" s="32"/>
      <c r="F11" s="40"/>
      <c r="G11" s="41" t="s">
        <v>129</v>
      </c>
      <c r="H11" s="41" t="s">
        <v>130</v>
      </c>
      <c r="I11" s="41" t="s">
        <v>131</v>
      </c>
      <c r="J11" s="41" t="s">
        <v>137</v>
      </c>
      <c r="K11" s="38"/>
    </row>
    <row r="12" spans="5:11" ht="23.25" x14ac:dyDescent="0.35">
      <c r="E12" s="29"/>
      <c r="F12" s="42"/>
      <c r="G12" s="42"/>
      <c r="H12" s="42"/>
      <c r="I12" s="42"/>
      <c r="J12" s="42"/>
      <c r="K12" s="31"/>
    </row>
    <row r="13" spans="5:11" ht="15.75" thickBot="1" x14ac:dyDescent="0.3">
      <c r="E13" s="43"/>
      <c r="F13" s="44"/>
      <c r="G13" s="44"/>
      <c r="H13" s="246" t="s">
        <v>138</v>
      </c>
      <c r="I13" s="246"/>
      <c r="J13" s="44"/>
      <c r="K13" s="45"/>
    </row>
  </sheetData>
  <mergeCells count="1">
    <mergeCell ref="H13:I13"/>
  </mergeCell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K13"/>
  <sheetViews>
    <sheetView topLeftCell="A7" zoomScale="120" zoomScaleNormal="120" workbookViewId="0">
      <selection activeCell="N37" sqref="N37"/>
    </sheetView>
  </sheetViews>
  <sheetFormatPr defaultRowHeight="15" x14ac:dyDescent="0.25"/>
  <sheetData>
    <row r="4" spans="5:11" x14ac:dyDescent="0.25">
      <c r="H4" s="21" t="s">
        <v>127</v>
      </c>
      <c r="I4" s="21"/>
    </row>
    <row r="5" spans="5:11" ht="15.75" thickBot="1" x14ac:dyDescent="0.3"/>
    <row r="6" spans="5:11" x14ac:dyDescent="0.25">
      <c r="E6" s="26"/>
      <c r="F6" s="27"/>
      <c r="G6" s="27"/>
      <c r="H6" s="27"/>
      <c r="I6" s="27"/>
      <c r="J6" s="27"/>
      <c r="K6" s="28"/>
    </row>
    <row r="7" spans="5:11" ht="23.25" x14ac:dyDescent="0.35">
      <c r="E7" s="29"/>
      <c r="F7" s="30"/>
      <c r="G7" s="30"/>
      <c r="H7" s="30"/>
      <c r="I7" s="30"/>
      <c r="J7" s="30"/>
      <c r="K7" s="31"/>
    </row>
    <row r="8" spans="5:11" x14ac:dyDescent="0.25">
      <c r="E8" s="32"/>
      <c r="F8" s="33" t="s">
        <v>128</v>
      </c>
      <c r="G8" s="34" t="s">
        <v>129</v>
      </c>
      <c r="H8" s="35" t="s">
        <v>130</v>
      </c>
      <c r="I8" s="36" t="s">
        <v>131</v>
      </c>
      <c r="J8" s="37" t="s">
        <v>132</v>
      </c>
      <c r="K8" s="38"/>
    </row>
    <row r="9" spans="5:11" ht="40.5" customHeight="1" x14ac:dyDescent="0.25">
      <c r="E9" s="39" t="s">
        <v>133</v>
      </c>
      <c r="F9" s="33" t="s">
        <v>134</v>
      </c>
      <c r="G9" s="34" t="s">
        <v>129</v>
      </c>
      <c r="H9" s="34" t="s">
        <v>117</v>
      </c>
      <c r="I9" s="35" t="s">
        <v>130</v>
      </c>
      <c r="J9" s="36" t="s">
        <v>131</v>
      </c>
      <c r="K9" s="38"/>
    </row>
    <row r="10" spans="5:11" x14ac:dyDescent="0.25">
      <c r="E10" s="32"/>
      <c r="F10" s="33" t="s">
        <v>135</v>
      </c>
      <c r="G10" s="34" t="s">
        <v>129</v>
      </c>
      <c r="H10" s="34" t="s">
        <v>117</v>
      </c>
      <c r="I10" s="34" t="s">
        <v>117</v>
      </c>
      <c r="J10" s="35" t="s">
        <v>136</v>
      </c>
      <c r="K10" s="38"/>
    </row>
    <row r="11" spans="5:11" x14ac:dyDescent="0.25">
      <c r="E11" s="32"/>
      <c r="F11" s="40"/>
      <c r="G11" s="41" t="s">
        <v>129</v>
      </c>
      <c r="H11" s="41" t="s">
        <v>130</v>
      </c>
      <c r="I11" s="41" t="s">
        <v>131</v>
      </c>
      <c r="J11" s="41" t="s">
        <v>137</v>
      </c>
      <c r="K11" s="38"/>
    </row>
    <row r="12" spans="5:11" ht="23.25" x14ac:dyDescent="0.35">
      <c r="E12" s="29"/>
      <c r="F12" s="42"/>
      <c r="G12" s="42"/>
      <c r="H12" s="42"/>
      <c r="I12" s="42"/>
      <c r="J12" s="42"/>
      <c r="K12" s="31"/>
    </row>
    <row r="13" spans="5:11" ht="15.75" thickBot="1" x14ac:dyDescent="0.3">
      <c r="E13" s="43"/>
      <c r="F13" s="44"/>
      <c r="G13" s="44"/>
      <c r="H13" s="246" t="s">
        <v>138</v>
      </c>
      <c r="I13" s="246"/>
      <c r="J13" s="44"/>
      <c r="K13" s="45"/>
    </row>
  </sheetData>
  <mergeCells count="1">
    <mergeCell ref="H13:I13"/>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28"/>
  <sheetViews>
    <sheetView topLeftCell="A8" zoomScale="160" zoomScaleNormal="160" workbookViewId="0">
      <selection activeCell="F14" sqref="F14:H14"/>
    </sheetView>
  </sheetViews>
  <sheetFormatPr defaultRowHeight="15" x14ac:dyDescent="0.25"/>
  <cols>
    <col min="1" max="1" width="3.140625" customWidth="1"/>
    <col min="3" max="3" width="13.42578125" customWidth="1"/>
    <col min="4" max="4" width="14.42578125" customWidth="1"/>
    <col min="5" max="5" width="3.140625" customWidth="1"/>
    <col min="6" max="6" width="16.5703125" customWidth="1"/>
    <col min="7" max="7" width="15.5703125" customWidth="1"/>
    <col min="8" max="8" width="16.5703125" customWidth="1"/>
    <col min="11" max="11" width="14.42578125" customWidth="1"/>
    <col min="12" max="12" width="11.5703125" customWidth="1"/>
    <col min="13" max="13" width="11" customWidth="1"/>
    <col min="14" max="14" width="11.42578125" customWidth="1"/>
  </cols>
  <sheetData>
    <row r="1" spans="2:8" ht="15.75" thickBot="1" x14ac:dyDescent="0.3"/>
    <row r="2" spans="2:8" ht="15.75" thickBot="1" x14ac:dyDescent="0.3">
      <c r="B2" s="256"/>
      <c r="C2" s="258" t="s">
        <v>139</v>
      </c>
      <c r="D2" s="259"/>
      <c r="E2" s="275"/>
      <c r="F2" s="261" t="s">
        <v>140</v>
      </c>
      <c r="G2" s="262"/>
      <c r="H2" s="263"/>
    </row>
    <row r="3" spans="2:8" ht="23.25" thickBot="1" x14ac:dyDescent="0.3">
      <c r="B3" s="257"/>
      <c r="C3" s="46" t="s">
        <v>141</v>
      </c>
      <c r="D3" s="46" t="s">
        <v>142</v>
      </c>
      <c r="E3" s="275"/>
      <c r="F3" s="266" t="s">
        <v>143</v>
      </c>
      <c r="G3" s="47" t="s">
        <v>144</v>
      </c>
      <c r="H3" s="266" t="s">
        <v>145</v>
      </c>
    </row>
    <row r="4" spans="2:8" ht="33.75" x14ac:dyDescent="0.25">
      <c r="B4" s="48" t="s">
        <v>139</v>
      </c>
      <c r="C4" s="276" t="s">
        <v>146</v>
      </c>
      <c r="D4" s="49" t="s">
        <v>147</v>
      </c>
      <c r="E4" s="260"/>
      <c r="F4" s="267"/>
      <c r="G4" s="47" t="s">
        <v>148</v>
      </c>
      <c r="H4" s="267"/>
    </row>
    <row r="5" spans="2:8" ht="15.75" thickBot="1" x14ac:dyDescent="0.3">
      <c r="B5" s="50" t="s">
        <v>149</v>
      </c>
      <c r="C5" s="277"/>
      <c r="D5" s="51" t="s">
        <v>150</v>
      </c>
      <c r="E5" s="260"/>
      <c r="F5" s="268"/>
      <c r="G5" s="52"/>
      <c r="H5" s="268"/>
    </row>
    <row r="6" spans="2:8" ht="15.75" thickBot="1" x14ac:dyDescent="0.3">
      <c r="B6" s="247" t="s">
        <v>151</v>
      </c>
      <c r="C6" s="53" t="s">
        <v>152</v>
      </c>
      <c r="D6" s="54" t="s">
        <v>152</v>
      </c>
      <c r="E6" s="55"/>
      <c r="F6" s="53" t="s">
        <v>153</v>
      </c>
      <c r="G6" s="53" t="s">
        <v>154</v>
      </c>
      <c r="H6" s="53" t="s">
        <v>155</v>
      </c>
    </row>
    <row r="7" spans="2:8" ht="15.75" thickBot="1" x14ac:dyDescent="0.3">
      <c r="B7" s="248"/>
      <c r="C7" s="53" t="s">
        <v>156</v>
      </c>
      <c r="D7" s="54" t="s">
        <v>156</v>
      </c>
      <c r="E7" s="55"/>
      <c r="F7" s="53" t="s">
        <v>157</v>
      </c>
      <c r="G7" s="53" t="s">
        <v>158</v>
      </c>
      <c r="H7" s="53" t="s">
        <v>159</v>
      </c>
    </row>
    <row r="8" spans="2:8" ht="23.25" customHeight="1" thickBot="1" x14ac:dyDescent="0.3">
      <c r="B8" s="248"/>
      <c r="C8" s="53" t="s">
        <v>160</v>
      </c>
      <c r="D8" s="54" t="s">
        <v>160</v>
      </c>
      <c r="E8" s="55"/>
      <c r="F8" s="53" t="s">
        <v>161</v>
      </c>
      <c r="G8" s="51" t="s">
        <v>162</v>
      </c>
      <c r="H8" s="53" t="s">
        <v>163</v>
      </c>
    </row>
    <row r="9" spans="2:8" ht="15.75" thickBot="1" x14ac:dyDescent="0.3">
      <c r="B9" s="249"/>
      <c r="C9" s="53" t="s">
        <v>164</v>
      </c>
      <c r="D9" s="54" t="s">
        <v>164</v>
      </c>
      <c r="E9" s="55"/>
      <c r="F9" s="53" t="s">
        <v>165</v>
      </c>
      <c r="G9" s="51" t="s">
        <v>166</v>
      </c>
      <c r="H9" s="53" t="s">
        <v>167</v>
      </c>
    </row>
    <row r="10" spans="2:8" ht="15.75" thickBot="1" x14ac:dyDescent="0.3">
      <c r="B10" s="273"/>
      <c r="C10" s="273"/>
      <c r="D10" s="273"/>
      <c r="E10" s="273"/>
      <c r="F10" s="273"/>
      <c r="G10" s="273"/>
      <c r="H10" s="273"/>
    </row>
    <row r="11" spans="2:8" ht="15.75" thickBot="1" x14ac:dyDescent="0.3">
      <c r="B11" s="256"/>
      <c r="C11" s="258" t="s">
        <v>139</v>
      </c>
      <c r="D11" s="259"/>
      <c r="E11" s="274"/>
      <c r="F11" s="261" t="s">
        <v>168</v>
      </c>
      <c r="G11" s="262"/>
      <c r="H11" s="262"/>
    </row>
    <row r="12" spans="2:8" ht="23.25" thickBot="1" x14ac:dyDescent="0.3">
      <c r="B12" s="257"/>
      <c r="C12" s="46" t="s">
        <v>141</v>
      </c>
      <c r="D12" s="56" t="s">
        <v>142</v>
      </c>
      <c r="E12" s="275"/>
      <c r="F12" s="57" t="s">
        <v>169</v>
      </c>
      <c r="G12" s="57" t="s">
        <v>170</v>
      </c>
      <c r="H12" s="57" t="s">
        <v>171</v>
      </c>
    </row>
    <row r="13" spans="2:8" ht="68.25" thickBot="1" x14ac:dyDescent="0.3">
      <c r="B13" s="247" t="s">
        <v>151</v>
      </c>
      <c r="C13" s="53" t="s">
        <v>152</v>
      </c>
      <c r="D13" s="54" t="s">
        <v>152</v>
      </c>
      <c r="E13" s="55"/>
      <c r="F13" s="58" t="s">
        <v>172</v>
      </c>
      <c r="G13" s="51" t="s">
        <v>173</v>
      </c>
      <c r="H13" s="51" t="s">
        <v>174</v>
      </c>
    </row>
    <row r="14" spans="2:8" ht="57" thickBot="1" x14ac:dyDescent="0.3">
      <c r="B14" s="248"/>
      <c r="C14" s="53" t="s">
        <v>156</v>
      </c>
      <c r="D14" s="54" t="s">
        <v>156</v>
      </c>
      <c r="E14" s="55"/>
      <c r="F14" s="58" t="s">
        <v>175</v>
      </c>
      <c r="G14" s="51" t="s">
        <v>176</v>
      </c>
      <c r="H14" s="51" t="s">
        <v>177</v>
      </c>
    </row>
    <row r="15" spans="2:8" ht="57" thickBot="1" x14ac:dyDescent="0.3">
      <c r="B15" s="248"/>
      <c r="C15" s="53" t="s">
        <v>160</v>
      </c>
      <c r="D15" s="54" t="s">
        <v>160</v>
      </c>
      <c r="E15" s="55"/>
      <c r="F15" s="58" t="s">
        <v>178</v>
      </c>
      <c r="G15" s="51" t="s">
        <v>179</v>
      </c>
      <c r="H15" s="51" t="s">
        <v>180</v>
      </c>
    </row>
    <row r="16" spans="2:8" ht="34.5" thickBot="1" x14ac:dyDescent="0.3">
      <c r="B16" s="252"/>
      <c r="C16" s="59" t="s">
        <v>164</v>
      </c>
      <c r="D16" s="60" t="s">
        <v>164</v>
      </c>
      <c r="E16" s="61"/>
      <c r="F16" s="62" t="s">
        <v>181</v>
      </c>
      <c r="G16" s="63" t="s">
        <v>182</v>
      </c>
      <c r="H16" s="58" t="s">
        <v>183</v>
      </c>
    </row>
    <row r="17" spans="2:8" ht="15.75" thickBot="1" x14ac:dyDescent="0.3">
      <c r="B17" s="64"/>
      <c r="C17" s="64"/>
      <c r="D17" s="64"/>
      <c r="E17" s="64"/>
      <c r="F17" s="64"/>
      <c r="G17" s="64"/>
      <c r="H17" s="64"/>
    </row>
    <row r="18" spans="2:8" ht="15.75" thickBot="1" x14ac:dyDescent="0.3">
      <c r="B18" s="253" t="s">
        <v>184</v>
      </c>
      <c r="C18" s="254"/>
      <c r="D18" s="254"/>
      <c r="E18" s="254"/>
      <c r="F18" s="254"/>
      <c r="G18" s="254"/>
      <c r="H18" s="255"/>
    </row>
    <row r="19" spans="2:8" ht="15.75" thickBot="1" x14ac:dyDescent="0.3">
      <c r="B19" s="65"/>
      <c r="C19" s="66"/>
      <c r="D19" s="66"/>
      <c r="E19" s="65"/>
      <c r="F19" s="65"/>
      <c r="G19" s="65"/>
      <c r="H19" s="65"/>
    </row>
    <row r="20" spans="2:8" ht="15.75" thickBot="1" x14ac:dyDescent="0.3">
      <c r="B20" s="256"/>
      <c r="C20" s="258" t="s">
        <v>139</v>
      </c>
      <c r="D20" s="259"/>
      <c r="E20" s="260"/>
      <c r="F20" s="261" t="s">
        <v>140</v>
      </c>
      <c r="G20" s="262"/>
      <c r="H20" s="263"/>
    </row>
    <row r="21" spans="2:8" ht="15.75" thickBot="1" x14ac:dyDescent="0.3">
      <c r="B21" s="257"/>
      <c r="C21" s="264" t="s">
        <v>185</v>
      </c>
      <c r="D21" s="265"/>
      <c r="E21" s="260"/>
      <c r="F21" s="266" t="s">
        <v>143</v>
      </c>
      <c r="G21" s="47" t="s">
        <v>144</v>
      </c>
      <c r="H21" s="266" t="s">
        <v>145</v>
      </c>
    </row>
    <row r="22" spans="2:8" ht="22.5" customHeight="1" x14ac:dyDescent="0.25">
      <c r="B22" s="67" t="s">
        <v>139</v>
      </c>
      <c r="C22" s="269" t="s">
        <v>186</v>
      </c>
      <c r="D22" s="270"/>
      <c r="E22" s="260"/>
      <c r="F22" s="267"/>
      <c r="G22" s="47" t="s">
        <v>148</v>
      </c>
      <c r="H22" s="267"/>
    </row>
    <row r="23" spans="2:8" ht="22.5" customHeight="1" thickBot="1" x14ac:dyDescent="0.3">
      <c r="B23" s="68" t="s">
        <v>149</v>
      </c>
      <c r="C23" s="271" t="s">
        <v>187</v>
      </c>
      <c r="D23" s="272"/>
      <c r="E23" s="260"/>
      <c r="F23" s="268"/>
      <c r="G23" s="52"/>
      <c r="H23" s="268"/>
    </row>
    <row r="24" spans="2:8" ht="15.75" thickBot="1" x14ac:dyDescent="0.3">
      <c r="B24" s="247" t="s">
        <v>151</v>
      </c>
      <c r="C24" s="250" t="s">
        <v>152</v>
      </c>
      <c r="D24" s="251"/>
      <c r="E24" s="69"/>
      <c r="F24" s="53" t="s">
        <v>188</v>
      </c>
      <c r="G24" s="53" t="s">
        <v>189</v>
      </c>
      <c r="H24" s="53" t="s">
        <v>190</v>
      </c>
    </row>
    <row r="25" spans="2:8" ht="15.75" thickBot="1" x14ac:dyDescent="0.3">
      <c r="B25" s="248"/>
      <c r="C25" s="250" t="s">
        <v>156</v>
      </c>
      <c r="D25" s="251"/>
      <c r="E25" s="69"/>
      <c r="F25" s="53" t="s">
        <v>191</v>
      </c>
      <c r="G25" s="53" t="s">
        <v>192</v>
      </c>
      <c r="H25" s="53" t="s">
        <v>193</v>
      </c>
    </row>
    <row r="26" spans="2:8" ht="15.75" thickBot="1" x14ac:dyDescent="0.3">
      <c r="B26" s="248"/>
      <c r="C26" s="250" t="s">
        <v>160</v>
      </c>
      <c r="D26" s="251"/>
      <c r="E26" s="69"/>
      <c r="F26" s="53" t="s">
        <v>194</v>
      </c>
      <c r="G26" s="51" t="s">
        <v>195</v>
      </c>
      <c r="H26" s="53" t="s">
        <v>196</v>
      </c>
    </row>
    <row r="27" spans="2:8" ht="15.75" thickBot="1" x14ac:dyDescent="0.3">
      <c r="B27" s="249"/>
      <c r="C27" s="250" t="s">
        <v>164</v>
      </c>
      <c r="D27" s="251"/>
      <c r="E27" s="69"/>
      <c r="F27" s="53" t="s">
        <v>197</v>
      </c>
      <c r="G27" s="53" t="s">
        <v>198</v>
      </c>
      <c r="H27" s="53" t="s">
        <v>199</v>
      </c>
    </row>
    <row r="28" spans="2:8" x14ac:dyDescent="0.25">
      <c r="B28" s="70"/>
    </row>
  </sheetData>
  <mergeCells count="31">
    <mergeCell ref="B2:B3"/>
    <mergeCell ref="C2:D2"/>
    <mergeCell ref="E2:E3"/>
    <mergeCell ref="F2:H2"/>
    <mergeCell ref="F3:F5"/>
    <mergeCell ref="H3:H5"/>
    <mergeCell ref="C4:C5"/>
    <mergeCell ref="E4:E5"/>
    <mergeCell ref="B6:B9"/>
    <mergeCell ref="B10:H10"/>
    <mergeCell ref="B11:B12"/>
    <mergeCell ref="C11:D11"/>
    <mergeCell ref="E11:E12"/>
    <mergeCell ref="F11:H11"/>
    <mergeCell ref="B13:B16"/>
    <mergeCell ref="B18:H18"/>
    <mergeCell ref="B20:B21"/>
    <mergeCell ref="C20:D20"/>
    <mergeCell ref="E20:E21"/>
    <mergeCell ref="F20:H20"/>
    <mergeCell ref="C21:D21"/>
    <mergeCell ref="F21:F23"/>
    <mergeCell ref="H21:H23"/>
    <mergeCell ref="C22:D22"/>
    <mergeCell ref="E22:E23"/>
    <mergeCell ref="C23:D23"/>
    <mergeCell ref="B24:B27"/>
    <mergeCell ref="C24:D24"/>
    <mergeCell ref="C25:D25"/>
    <mergeCell ref="C26:D26"/>
    <mergeCell ref="C27:D27"/>
  </mergeCells>
  <pageMargins left="0.7" right="0.7" top="0.75" bottom="0.75" header="0.3" footer="0.3"/>
  <pageSetup scale="98"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zoomScaleNormal="100" workbookViewId="0">
      <selection activeCell="E3" sqref="E3"/>
    </sheetView>
  </sheetViews>
  <sheetFormatPr defaultColWidth="9.140625" defaultRowHeight="12.75" x14ac:dyDescent="0.25"/>
  <cols>
    <col min="1" max="1" width="84.85546875" style="88" customWidth="1"/>
    <col min="2" max="2" width="11.5703125" style="88" customWidth="1"/>
    <col min="3" max="3" width="17.85546875" style="88" customWidth="1"/>
    <col min="4" max="4" width="12.42578125" style="88" customWidth="1"/>
    <col min="5" max="5" width="14.140625" style="88" customWidth="1"/>
    <col min="6" max="6" width="12.140625" style="88" customWidth="1"/>
    <col min="7" max="7" width="11.5703125" style="88" customWidth="1"/>
    <col min="8" max="8" width="12" style="88" customWidth="1"/>
    <col min="9" max="9" width="9.140625" style="88"/>
    <col min="10" max="10" width="13.42578125" style="88" customWidth="1"/>
    <col min="11" max="11" width="10.85546875" style="88" customWidth="1"/>
    <col min="12" max="12" width="11.42578125" style="88" customWidth="1"/>
    <col min="13" max="13" width="10.85546875" style="88" customWidth="1"/>
    <col min="14" max="14" width="16.42578125" style="88" bestFit="1" customWidth="1"/>
    <col min="15" max="16384" width="9.140625" style="88"/>
  </cols>
  <sheetData>
    <row r="1" spans="1:14" ht="55.7" customHeight="1" thickBot="1" x14ac:dyDescent="0.3">
      <c r="A1" s="82" t="s">
        <v>203</v>
      </c>
      <c r="B1" s="83" t="s">
        <v>7</v>
      </c>
      <c r="C1" s="84" t="s">
        <v>8</v>
      </c>
      <c r="D1" s="83" t="s">
        <v>9</v>
      </c>
      <c r="E1" s="85" t="s">
        <v>204</v>
      </c>
      <c r="F1" s="84" t="s">
        <v>14</v>
      </c>
      <c r="G1" s="83" t="s">
        <v>15</v>
      </c>
      <c r="H1" s="83" t="s">
        <v>16</v>
      </c>
      <c r="I1" s="84" t="s">
        <v>17</v>
      </c>
      <c r="J1" s="83" t="s">
        <v>19</v>
      </c>
      <c r="K1" s="83" t="s">
        <v>21</v>
      </c>
      <c r="L1" s="83" t="s">
        <v>22</v>
      </c>
      <c r="M1" s="86" t="s">
        <v>351</v>
      </c>
      <c r="N1" s="87" t="s">
        <v>18</v>
      </c>
    </row>
    <row r="2" spans="1:14" ht="14.25" customHeight="1" x14ac:dyDescent="0.25">
      <c r="A2" s="89" t="s">
        <v>206</v>
      </c>
      <c r="B2" s="90" t="s">
        <v>137</v>
      </c>
      <c r="C2" s="91" t="s">
        <v>352</v>
      </c>
      <c r="D2" s="92" t="s">
        <v>137</v>
      </c>
      <c r="E2" s="93" t="s">
        <v>94</v>
      </c>
      <c r="F2" s="94" t="s">
        <v>74</v>
      </c>
      <c r="G2" s="95" t="s">
        <v>76</v>
      </c>
      <c r="H2" s="95" t="s">
        <v>76</v>
      </c>
      <c r="I2" s="96" t="s">
        <v>76</v>
      </c>
      <c r="J2" s="93" t="s">
        <v>77</v>
      </c>
      <c r="K2" s="97" t="s">
        <v>137</v>
      </c>
      <c r="L2" s="95" t="s">
        <v>86</v>
      </c>
      <c r="M2" s="98" t="s">
        <v>205</v>
      </c>
      <c r="N2" s="95" t="s">
        <v>77</v>
      </c>
    </row>
    <row r="3" spans="1:14" ht="14.25" customHeight="1" thickBot="1" x14ac:dyDescent="0.3">
      <c r="A3" s="99" t="s">
        <v>210</v>
      </c>
      <c r="B3" s="100" t="s">
        <v>207</v>
      </c>
      <c r="C3" s="101" t="s">
        <v>353</v>
      </c>
      <c r="D3" s="102" t="s">
        <v>207</v>
      </c>
      <c r="E3" s="95" t="s">
        <v>73</v>
      </c>
      <c r="F3" s="103" t="s">
        <v>83</v>
      </c>
      <c r="G3" s="95" t="s">
        <v>75</v>
      </c>
      <c r="H3" s="95" t="s">
        <v>75</v>
      </c>
      <c r="I3" s="96" t="s">
        <v>75</v>
      </c>
      <c r="J3" s="95" t="s">
        <v>126</v>
      </c>
      <c r="K3" s="97" t="s">
        <v>207</v>
      </c>
      <c r="L3" s="104" t="s">
        <v>208</v>
      </c>
      <c r="M3" s="105" t="s">
        <v>209</v>
      </c>
      <c r="N3" s="95" t="s">
        <v>126</v>
      </c>
    </row>
    <row r="4" spans="1:14" ht="16.5" customHeight="1" thickBot="1" x14ac:dyDescent="0.3">
      <c r="A4" s="99" t="s">
        <v>212</v>
      </c>
      <c r="B4" s="100" t="s">
        <v>130</v>
      </c>
      <c r="C4" s="16"/>
      <c r="D4" s="102" t="s">
        <v>130</v>
      </c>
      <c r="E4" s="104"/>
      <c r="G4" s="104" t="s">
        <v>84</v>
      </c>
      <c r="H4" s="104" t="s">
        <v>84</v>
      </c>
      <c r="I4" s="105" t="s">
        <v>84</v>
      </c>
      <c r="J4" s="95" t="s">
        <v>112</v>
      </c>
      <c r="K4" s="97" t="s">
        <v>130</v>
      </c>
      <c r="L4" s="88" t="s">
        <v>79</v>
      </c>
      <c r="N4" s="95" t="s">
        <v>112</v>
      </c>
    </row>
    <row r="5" spans="1:14" ht="14.25" customHeight="1" thickBot="1" x14ac:dyDescent="0.3">
      <c r="A5" s="99" t="s">
        <v>213</v>
      </c>
      <c r="B5" s="106" t="s">
        <v>117</v>
      </c>
      <c r="D5" s="104" t="s">
        <v>117</v>
      </c>
      <c r="J5" s="95" t="s">
        <v>125</v>
      </c>
      <c r="K5" s="104" t="s">
        <v>117</v>
      </c>
      <c r="N5" s="95" t="s">
        <v>125</v>
      </c>
    </row>
    <row r="6" spans="1:14" ht="14.25" customHeight="1" thickBot="1" x14ac:dyDescent="0.3">
      <c r="A6" s="99" t="s">
        <v>215</v>
      </c>
      <c r="J6" s="104" t="s">
        <v>78</v>
      </c>
      <c r="N6" s="95" t="s">
        <v>78</v>
      </c>
    </row>
    <row r="7" spans="1:14" ht="15.75" thickBot="1" x14ac:dyDescent="0.3">
      <c r="A7" s="89" t="s">
        <v>216</v>
      </c>
      <c r="J7" s="94" t="s">
        <v>214</v>
      </c>
      <c r="N7" s="104" t="s">
        <v>214</v>
      </c>
    </row>
    <row r="8" spans="1:14" ht="15" x14ac:dyDescent="0.25">
      <c r="A8" s="99" t="s">
        <v>217</v>
      </c>
    </row>
    <row r="9" spans="1:14" ht="15" x14ac:dyDescent="0.25">
      <c r="A9" s="99" t="s">
        <v>218</v>
      </c>
    </row>
    <row r="10" spans="1:14" ht="15" x14ac:dyDescent="0.25">
      <c r="A10" s="89" t="s">
        <v>219</v>
      </c>
    </row>
    <row r="11" spans="1:14" ht="15" x14ac:dyDescent="0.25">
      <c r="A11" s="89" t="s">
        <v>220</v>
      </c>
    </row>
    <row r="12" spans="1:14" ht="15" x14ac:dyDescent="0.25">
      <c r="A12" s="89" t="s">
        <v>221</v>
      </c>
    </row>
    <row r="13" spans="1:14" ht="15" x14ac:dyDescent="0.25">
      <c r="A13" s="89" t="s">
        <v>222</v>
      </c>
    </row>
    <row r="14" spans="1:14" ht="15" x14ac:dyDescent="0.25">
      <c r="A14" s="89" t="s">
        <v>223</v>
      </c>
    </row>
    <row r="15" spans="1:14" ht="15" x14ac:dyDescent="0.25">
      <c r="A15" s="89" t="s">
        <v>224</v>
      </c>
    </row>
    <row r="16" spans="1:14" ht="15" x14ac:dyDescent="0.25">
      <c r="A16" s="89" t="s">
        <v>225</v>
      </c>
    </row>
    <row r="17" spans="1:1" ht="15" x14ac:dyDescent="0.25">
      <c r="A17" s="89" t="s">
        <v>354</v>
      </c>
    </row>
    <row r="18" spans="1:1" ht="15" x14ac:dyDescent="0.25">
      <c r="A18" s="89" t="s">
        <v>355</v>
      </c>
    </row>
    <row r="19" spans="1:1" ht="15" x14ac:dyDescent="0.25">
      <c r="A19" s="89" t="s">
        <v>356</v>
      </c>
    </row>
    <row r="20" spans="1:1" ht="15" x14ac:dyDescent="0.25">
      <c r="A20" s="89" t="s">
        <v>357</v>
      </c>
    </row>
    <row r="21" spans="1:1" ht="15" x14ac:dyDescent="0.25">
      <c r="A21" s="89" t="s">
        <v>358</v>
      </c>
    </row>
    <row r="22" spans="1:1" ht="15" x14ac:dyDescent="0.25">
      <c r="A22" s="89" t="s">
        <v>359</v>
      </c>
    </row>
    <row r="23" spans="1:1" ht="15" x14ac:dyDescent="0.25">
      <c r="A23" s="89" t="s">
        <v>226</v>
      </c>
    </row>
    <row r="24" spans="1:1" ht="15" x14ac:dyDescent="0.25">
      <c r="A24" s="89" t="s">
        <v>227</v>
      </c>
    </row>
    <row r="25" spans="1:1" ht="15" x14ac:dyDescent="0.25">
      <c r="A25" s="89" t="s">
        <v>228</v>
      </c>
    </row>
    <row r="26" spans="1:1" ht="15" x14ac:dyDescent="0.25">
      <c r="A26" s="89" t="s">
        <v>229</v>
      </c>
    </row>
    <row r="27" spans="1:1" ht="15" x14ac:dyDescent="0.25">
      <c r="A27" s="89" t="s">
        <v>230</v>
      </c>
    </row>
    <row r="28" spans="1:1" ht="15" x14ac:dyDescent="0.25">
      <c r="A28" s="89" t="s">
        <v>231</v>
      </c>
    </row>
    <row r="29" spans="1:1" ht="15" x14ac:dyDescent="0.25">
      <c r="A29" s="89" t="s">
        <v>232</v>
      </c>
    </row>
    <row r="30" spans="1:1" ht="15" x14ac:dyDescent="0.25">
      <c r="A30" s="89" t="s">
        <v>233</v>
      </c>
    </row>
    <row r="31" spans="1:1" ht="15" x14ac:dyDescent="0.25">
      <c r="A31" s="89" t="s">
        <v>234</v>
      </c>
    </row>
    <row r="32" spans="1:1" ht="15" x14ac:dyDescent="0.25">
      <c r="A32" s="89" t="s">
        <v>235</v>
      </c>
    </row>
    <row r="33" spans="1:1" ht="15" x14ac:dyDescent="0.25">
      <c r="A33" s="89" t="s">
        <v>236</v>
      </c>
    </row>
    <row r="34" spans="1:1" ht="15" x14ac:dyDescent="0.25">
      <c r="A34" s="89" t="s">
        <v>237</v>
      </c>
    </row>
    <row r="35" spans="1:1" ht="15" x14ac:dyDescent="0.25">
      <c r="A35" s="89" t="s">
        <v>238</v>
      </c>
    </row>
    <row r="36" spans="1:1" ht="15" x14ac:dyDescent="0.25">
      <c r="A36" s="89" t="s">
        <v>360</v>
      </c>
    </row>
    <row r="37" spans="1:1" ht="15" x14ac:dyDescent="0.25">
      <c r="A37" s="89" t="s">
        <v>239</v>
      </c>
    </row>
    <row r="38" spans="1:1" ht="15" x14ac:dyDescent="0.25">
      <c r="A38" s="89" t="s">
        <v>240</v>
      </c>
    </row>
    <row r="39" spans="1:1" ht="15" x14ac:dyDescent="0.25">
      <c r="A39" s="89" t="s">
        <v>361</v>
      </c>
    </row>
    <row r="40" spans="1:1" ht="15" x14ac:dyDescent="0.25">
      <c r="A40" s="89" t="s">
        <v>362</v>
      </c>
    </row>
    <row r="41" spans="1:1" ht="15" x14ac:dyDescent="0.25">
      <c r="A41" s="89" t="s">
        <v>241</v>
      </c>
    </row>
    <row r="42" spans="1:1" ht="15" x14ac:dyDescent="0.25">
      <c r="A42" s="89" t="s">
        <v>242</v>
      </c>
    </row>
    <row r="43" spans="1:1" ht="15" x14ac:dyDescent="0.25">
      <c r="A43" s="89" t="s">
        <v>243</v>
      </c>
    </row>
    <row r="44" spans="1:1" ht="15" x14ac:dyDescent="0.25">
      <c r="A44" s="89" t="s">
        <v>244</v>
      </c>
    </row>
    <row r="45" spans="1:1" ht="15" x14ac:dyDescent="0.25">
      <c r="A45" s="89" t="s">
        <v>363</v>
      </c>
    </row>
    <row r="46" spans="1:1" ht="15" x14ac:dyDescent="0.25">
      <c r="A46" s="89" t="s">
        <v>364</v>
      </c>
    </row>
    <row r="47" spans="1:1" ht="15" x14ac:dyDescent="0.25">
      <c r="A47" s="89" t="s">
        <v>365</v>
      </c>
    </row>
    <row r="48" spans="1:1" ht="15" x14ac:dyDescent="0.25">
      <c r="A48" s="89" t="s">
        <v>366</v>
      </c>
    </row>
    <row r="49" spans="1:1" ht="15" x14ac:dyDescent="0.25">
      <c r="A49" s="89" t="s">
        <v>367</v>
      </c>
    </row>
    <row r="50" spans="1:1" ht="15" x14ac:dyDescent="0.25">
      <c r="A50" s="89" t="s">
        <v>368</v>
      </c>
    </row>
    <row r="51" spans="1:1" ht="15" x14ac:dyDescent="0.25">
      <c r="A51" s="89" t="s">
        <v>369</v>
      </c>
    </row>
    <row r="52" spans="1:1" ht="15" x14ac:dyDescent="0.25">
      <c r="A52" s="89" t="s">
        <v>370</v>
      </c>
    </row>
    <row r="53" spans="1:1" ht="15" x14ac:dyDescent="0.25">
      <c r="A53" s="89" t="s">
        <v>371</v>
      </c>
    </row>
    <row r="54" spans="1:1" ht="15" x14ac:dyDescent="0.25">
      <c r="A54" s="89" t="s">
        <v>372</v>
      </c>
    </row>
    <row r="55" spans="1:1" ht="15" x14ac:dyDescent="0.25">
      <c r="A55" s="89" t="s">
        <v>373</v>
      </c>
    </row>
    <row r="56" spans="1:1" ht="15" x14ac:dyDescent="0.25">
      <c r="A56" s="89" t="s">
        <v>374</v>
      </c>
    </row>
    <row r="57" spans="1:1" ht="15" x14ac:dyDescent="0.25">
      <c r="A57" s="89" t="s">
        <v>245</v>
      </c>
    </row>
    <row r="58" spans="1:1" ht="15" x14ac:dyDescent="0.25">
      <c r="A58" s="89" t="s">
        <v>246</v>
      </c>
    </row>
    <row r="59" spans="1:1" ht="15" x14ac:dyDescent="0.25">
      <c r="A59" s="89" t="s">
        <v>247</v>
      </c>
    </row>
    <row r="60" spans="1:1" ht="15" x14ac:dyDescent="0.25">
      <c r="A60" s="89" t="s">
        <v>248</v>
      </c>
    </row>
    <row r="61" spans="1:1" ht="15" x14ac:dyDescent="0.25">
      <c r="A61" s="89" t="s">
        <v>375</v>
      </c>
    </row>
    <row r="62" spans="1:1" ht="15" x14ac:dyDescent="0.25">
      <c r="A62" s="89" t="s">
        <v>376</v>
      </c>
    </row>
    <row r="63" spans="1:1" ht="15" x14ac:dyDescent="0.25">
      <c r="A63" s="89" t="s">
        <v>377</v>
      </c>
    </row>
    <row r="64" spans="1:1" ht="15" x14ac:dyDescent="0.25">
      <c r="A64" s="89" t="s">
        <v>378</v>
      </c>
    </row>
    <row r="65" spans="1:1" ht="15" x14ac:dyDescent="0.25">
      <c r="A65" s="89" t="s">
        <v>379</v>
      </c>
    </row>
    <row r="66" spans="1:1" ht="15" x14ac:dyDescent="0.25">
      <c r="A66" s="89" t="s">
        <v>380</v>
      </c>
    </row>
    <row r="67" spans="1:1" ht="15" x14ac:dyDescent="0.25">
      <c r="A67" s="89" t="s">
        <v>381</v>
      </c>
    </row>
    <row r="68" spans="1:1" ht="15" x14ac:dyDescent="0.25">
      <c r="A68" s="89" t="s">
        <v>382</v>
      </c>
    </row>
    <row r="69" spans="1:1" ht="15" x14ac:dyDescent="0.25">
      <c r="A69" s="89" t="s">
        <v>383</v>
      </c>
    </row>
    <row r="70" spans="1:1" ht="15" x14ac:dyDescent="0.25">
      <c r="A70" s="89" t="s">
        <v>384</v>
      </c>
    </row>
    <row r="71" spans="1:1" ht="15" x14ac:dyDescent="0.25">
      <c r="A71" s="89" t="s">
        <v>385</v>
      </c>
    </row>
    <row r="72" spans="1:1" ht="15" x14ac:dyDescent="0.25">
      <c r="A72" s="89" t="s">
        <v>386</v>
      </c>
    </row>
    <row r="73" spans="1:1" ht="15" x14ac:dyDescent="0.25">
      <c r="A73" s="89" t="s">
        <v>387</v>
      </c>
    </row>
    <row r="74" spans="1:1" ht="15" x14ac:dyDescent="0.25">
      <c r="A74" s="89" t="s">
        <v>388</v>
      </c>
    </row>
    <row r="75" spans="1:1" ht="15" x14ac:dyDescent="0.25">
      <c r="A75" s="89" t="s">
        <v>389</v>
      </c>
    </row>
    <row r="76" spans="1:1" ht="15" x14ac:dyDescent="0.25">
      <c r="A76" s="89" t="s">
        <v>390</v>
      </c>
    </row>
    <row r="77" spans="1:1" ht="15" x14ac:dyDescent="0.25">
      <c r="A77" s="89" t="s">
        <v>391</v>
      </c>
    </row>
    <row r="78" spans="1:1" ht="15" x14ac:dyDescent="0.25">
      <c r="A78" s="89" t="s">
        <v>392</v>
      </c>
    </row>
    <row r="79" spans="1:1" ht="15" x14ac:dyDescent="0.25">
      <c r="A79" s="89" t="s">
        <v>393</v>
      </c>
    </row>
    <row r="80" spans="1:1" ht="15" x14ac:dyDescent="0.25">
      <c r="A80" s="89" t="s">
        <v>394</v>
      </c>
    </row>
    <row r="81" spans="1:1" ht="15" x14ac:dyDescent="0.25">
      <c r="A81" s="89" t="s">
        <v>395</v>
      </c>
    </row>
    <row r="82" spans="1:1" ht="15" x14ac:dyDescent="0.25">
      <c r="A82" s="89" t="s">
        <v>396</v>
      </c>
    </row>
    <row r="83" spans="1:1" ht="15" x14ac:dyDescent="0.25">
      <c r="A83" s="89" t="s">
        <v>397</v>
      </c>
    </row>
    <row r="84" spans="1:1" ht="15" x14ac:dyDescent="0.25">
      <c r="A84" s="89" t="s">
        <v>398</v>
      </c>
    </row>
    <row r="85" spans="1:1" ht="15" x14ac:dyDescent="0.25">
      <c r="A85" s="89" t="s">
        <v>399</v>
      </c>
    </row>
    <row r="86" spans="1:1" ht="15" x14ac:dyDescent="0.25">
      <c r="A86" s="89" t="s">
        <v>400</v>
      </c>
    </row>
    <row r="87" spans="1:1" ht="15" x14ac:dyDescent="0.25">
      <c r="A87" s="89" t="s">
        <v>401</v>
      </c>
    </row>
    <row r="88" spans="1:1" ht="15" x14ac:dyDescent="0.25">
      <c r="A88" s="89" t="s">
        <v>402</v>
      </c>
    </row>
    <row r="89" spans="1:1" ht="15" x14ac:dyDescent="0.25">
      <c r="A89" s="89" t="s">
        <v>403</v>
      </c>
    </row>
    <row r="90" spans="1:1" ht="15" x14ac:dyDescent="0.25">
      <c r="A90" s="89" t="s">
        <v>404</v>
      </c>
    </row>
    <row r="91" spans="1:1" ht="15" x14ac:dyDescent="0.25">
      <c r="A91" s="89" t="s">
        <v>405</v>
      </c>
    </row>
    <row r="92" spans="1:1" ht="15" x14ac:dyDescent="0.25">
      <c r="A92" s="107" t="s">
        <v>406</v>
      </c>
    </row>
    <row r="93" spans="1:1" ht="15" x14ac:dyDescent="0.25">
      <c r="A93" s="89" t="s">
        <v>407</v>
      </c>
    </row>
    <row r="94" spans="1:1" ht="15" x14ac:dyDescent="0.25">
      <c r="A94" s="89" t="s">
        <v>408</v>
      </c>
    </row>
    <row r="95" spans="1:1" ht="15" x14ac:dyDescent="0.25">
      <c r="A95" s="89" t="s">
        <v>409</v>
      </c>
    </row>
    <row r="96" spans="1:1" ht="15" x14ac:dyDescent="0.25">
      <c r="A96" s="89" t="s">
        <v>410</v>
      </c>
    </row>
    <row r="97" spans="1:1" x14ac:dyDescent="0.25">
      <c r="A97" s="88" t="s">
        <v>411</v>
      </c>
    </row>
    <row r="98" spans="1:1" x14ac:dyDescent="0.25">
      <c r="A98" s="88" t="s">
        <v>412</v>
      </c>
    </row>
    <row r="99" spans="1:1" x14ac:dyDescent="0.25">
      <c r="A99" s="88" t="s">
        <v>413</v>
      </c>
    </row>
    <row r="100" spans="1:1" x14ac:dyDescent="0.25">
      <c r="A100" s="88" t="s">
        <v>414</v>
      </c>
    </row>
    <row r="101" spans="1:1" x14ac:dyDescent="0.25">
      <c r="A101" s="88" t="s">
        <v>415</v>
      </c>
    </row>
    <row r="102" spans="1:1" x14ac:dyDescent="0.25">
      <c r="A102" s="88" t="s">
        <v>416</v>
      </c>
    </row>
    <row r="103" spans="1:1" x14ac:dyDescent="0.25">
      <c r="A103" s="88" t="s">
        <v>417</v>
      </c>
    </row>
    <row r="104" spans="1:1" x14ac:dyDescent="0.25">
      <c r="A104" s="88" t="s">
        <v>418</v>
      </c>
    </row>
    <row r="105" spans="1:1" x14ac:dyDescent="0.25">
      <c r="A105" s="88" t="s">
        <v>419</v>
      </c>
    </row>
    <row r="106" spans="1:1" x14ac:dyDescent="0.25">
      <c r="A106" s="88" t="s">
        <v>420</v>
      </c>
    </row>
    <row r="107" spans="1:1" x14ac:dyDescent="0.25">
      <c r="A107" s="88" t="s">
        <v>421</v>
      </c>
    </row>
    <row r="108" spans="1:1" x14ac:dyDescent="0.25">
      <c r="A108" s="88" t="s">
        <v>422</v>
      </c>
    </row>
    <row r="109" spans="1:1" x14ac:dyDescent="0.25">
      <c r="A109" s="88" t="s">
        <v>423</v>
      </c>
    </row>
    <row r="110" spans="1:1" x14ac:dyDescent="0.25">
      <c r="A110" s="88" t="s">
        <v>424</v>
      </c>
    </row>
    <row r="111" spans="1:1" x14ac:dyDescent="0.25">
      <c r="A111" s="88" t="s">
        <v>425</v>
      </c>
    </row>
    <row r="112" spans="1:1" x14ac:dyDescent="0.25">
      <c r="A112" s="88" t="s">
        <v>426</v>
      </c>
    </row>
    <row r="113" spans="1:1" x14ac:dyDescent="0.25">
      <c r="A113" s="88" t="s">
        <v>427</v>
      </c>
    </row>
    <row r="114" spans="1:1" x14ac:dyDescent="0.25">
      <c r="A114" s="88" t="s">
        <v>428</v>
      </c>
    </row>
    <row r="115" spans="1:1" x14ac:dyDescent="0.25">
      <c r="A115" s="88" t="s">
        <v>429</v>
      </c>
    </row>
  </sheetData>
  <pageMargins left="0.7" right="0.7" top="0.25" bottom="0.25" header="0.3" footer="0.3"/>
  <pageSetup scale="51"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8"/>
  <sheetViews>
    <sheetView workbookViewId="0">
      <selection activeCell="N37" sqref="N37"/>
    </sheetView>
  </sheetViews>
  <sheetFormatPr defaultRowHeight="15" x14ac:dyDescent="0.25"/>
  <cols>
    <col min="2" max="2" width="13.42578125" customWidth="1"/>
    <col min="3" max="6" width="11.42578125" customWidth="1"/>
  </cols>
  <sheetData>
    <row r="2" spans="2:6" x14ac:dyDescent="0.25">
      <c r="C2" s="278" t="s">
        <v>200</v>
      </c>
      <c r="D2" s="278"/>
    </row>
    <row r="4" spans="2:6" ht="37.5" customHeight="1" thickBot="1" x14ac:dyDescent="0.3">
      <c r="B4" s="279"/>
      <c r="C4" s="280"/>
      <c r="D4" s="283" t="s">
        <v>201</v>
      </c>
      <c r="E4" s="284"/>
      <c r="F4" s="285"/>
    </row>
    <row r="5" spans="2:6" ht="21.75" customHeight="1" thickTop="1" thickBot="1" x14ac:dyDescent="0.3">
      <c r="B5" s="281"/>
      <c r="C5" s="282"/>
      <c r="D5" s="71" t="s">
        <v>76</v>
      </c>
      <c r="E5" s="72" t="s">
        <v>75</v>
      </c>
      <c r="F5" s="73" t="s">
        <v>84</v>
      </c>
    </row>
    <row r="6" spans="2:6" ht="21.75" customHeight="1" thickTop="1" thickBot="1" x14ac:dyDescent="0.3">
      <c r="B6" s="286" t="s">
        <v>202</v>
      </c>
      <c r="C6" s="72" t="s">
        <v>76</v>
      </c>
      <c r="D6" s="74" t="s">
        <v>76</v>
      </c>
      <c r="E6" s="74" t="s">
        <v>75</v>
      </c>
      <c r="F6" s="75" t="s">
        <v>84</v>
      </c>
    </row>
    <row r="7" spans="2:6" ht="21.75" customHeight="1" thickBot="1" x14ac:dyDescent="0.3">
      <c r="B7" s="287"/>
      <c r="C7" s="76" t="s">
        <v>75</v>
      </c>
      <c r="D7" s="77" t="s">
        <v>75</v>
      </c>
      <c r="E7" s="77" t="s">
        <v>75</v>
      </c>
      <c r="F7" s="78" t="s">
        <v>84</v>
      </c>
    </row>
    <row r="8" spans="2:6" ht="21.75" customHeight="1" x14ac:dyDescent="0.25">
      <c r="B8" s="288"/>
      <c r="C8" s="79" t="s">
        <v>84</v>
      </c>
      <c r="D8" s="80" t="s">
        <v>84</v>
      </c>
      <c r="E8" s="80" t="s">
        <v>84</v>
      </c>
      <c r="F8" s="81" t="s">
        <v>84</v>
      </c>
    </row>
  </sheetData>
  <mergeCells count="4">
    <mergeCell ref="C2:D2"/>
    <mergeCell ref="B4:C5"/>
    <mergeCell ref="D4:F4"/>
    <mergeCell ref="B6:B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DevAcq2022</vt:lpstr>
      <vt:lpstr>Aggregate</vt:lpstr>
      <vt:lpstr>Policy</vt:lpstr>
      <vt:lpstr>DevAcq2021</vt:lpstr>
      <vt:lpstr>Aggr2021</vt:lpstr>
      <vt:lpstr>DevAcq2020</vt:lpstr>
      <vt:lpstr>Inherent Risk Rating</vt:lpstr>
      <vt:lpstr>Testing Frequency</vt:lpstr>
      <vt:lpstr>Residual Risk Rating</vt:lpstr>
      <vt:lpstr>Formula</vt:lpstr>
      <vt:lpstr>Impact &amp; Likelihood Matrix</vt:lpstr>
      <vt:lpstr>Lists for Data Validation</vt:lpstr>
      <vt:lpstr>Control Rating</vt:lpstr>
      <vt:lpstr>'Lists for Data Validation'!Print_Area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Allen Lum</dc:creator>
  <cp:lastModifiedBy>Hoang Vinh Nguyen</cp:lastModifiedBy>
  <dcterms:created xsi:type="dcterms:W3CDTF">2021-06-16T17:10:08Z</dcterms:created>
  <dcterms:modified xsi:type="dcterms:W3CDTF">2022-03-22T14:00:45Z</dcterms:modified>
</cp:coreProperties>
</file>