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mage Transfer to IS" sheetId="1" r:id="rId1"/>
    <sheet name="Image Stream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G11" i="1" l="1"/>
  <c r="F11" i="1"/>
  <c r="E11" i="1"/>
  <c r="H11" i="1" s="1"/>
  <c r="G10" i="1"/>
  <c r="H10" i="1" s="1"/>
  <c r="F10" i="1"/>
  <c r="E10" i="1"/>
  <c r="G9" i="1"/>
  <c r="H9" i="1"/>
  <c r="F9" i="1"/>
  <c r="E9" i="1"/>
  <c r="F4" i="1"/>
  <c r="G4" i="1" l="1"/>
  <c r="G8" i="1" l="1"/>
  <c r="F8" i="1"/>
  <c r="E8" i="1"/>
  <c r="G7" i="1"/>
  <c r="H7" i="1"/>
  <c r="F7" i="1"/>
  <c r="E7" i="1"/>
  <c r="G6" i="1"/>
  <c r="H6" i="1"/>
  <c r="H8" i="1"/>
  <c r="F6" i="1"/>
  <c r="E6" i="1"/>
  <c r="E5" i="1" l="1"/>
  <c r="F5" i="1"/>
  <c r="G5" i="1"/>
  <c r="H5" i="1" s="1"/>
  <c r="H4" i="1"/>
  <c r="E4" i="1"/>
  <c r="F3" i="1"/>
  <c r="E3" i="1"/>
  <c r="G3" i="1"/>
  <c r="H3" i="1"/>
</calcChain>
</file>

<file path=xl/sharedStrings.xml><?xml version="1.0" encoding="utf-8"?>
<sst xmlns="http://schemas.openxmlformats.org/spreadsheetml/2006/main" count="68" uniqueCount="32">
  <si>
    <t>S.NO</t>
  </si>
  <si>
    <t>Time to taken to transfer the Image data to UI (s)</t>
  </si>
  <si>
    <t>Time Taken for Unflattening (s)</t>
  </si>
  <si>
    <t>Total (s)</t>
  </si>
  <si>
    <t>Approach</t>
  </si>
  <si>
    <t>Size of Image in Disk</t>
  </si>
  <si>
    <t>329.15 KB</t>
  </si>
  <si>
    <t>11.3 MB</t>
  </si>
  <si>
    <t>43.8 MB</t>
  </si>
  <si>
    <t>Resolution (x*y)</t>
  </si>
  <si>
    <t>1920x1080</t>
  </si>
  <si>
    <t>6000x4000</t>
  </si>
  <si>
    <t>7360x4912</t>
  </si>
  <si>
    <t>Step 1. Image to pixel array.
Step 2. Pixel array to CSV string</t>
  </si>
  <si>
    <t>Step 1. Image to pixel array.
Step 2. Pixel array to JSON string and transfer to UI.</t>
  </si>
  <si>
    <t>Time from measure trigger to unpack config, to pack results (s)</t>
  </si>
  <si>
    <t>Image 2D pixel array to 1D array</t>
  </si>
  <si>
    <t>Json string</t>
  </si>
  <si>
    <t>CSV string</t>
  </si>
  <si>
    <t>1D array</t>
  </si>
  <si>
    <t>Compressed string to byte array</t>
  </si>
  <si>
    <t>7.4 ms</t>
  </si>
  <si>
    <t>1280x720</t>
  </si>
  <si>
    <t>U32 1D array</t>
  </si>
  <si>
    <t>10 ms</t>
  </si>
  <si>
    <t>Comment</t>
  </si>
  <si>
    <t>30 fps</t>
  </si>
  <si>
    <t>15 ms</t>
  </si>
  <si>
    <t>Average Time Taken for sending each frame of image</t>
  </si>
  <si>
    <t>75ms</t>
  </si>
  <si>
    <t>30 ms</t>
  </si>
  <si>
    <t>1.3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</si>
</sst>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transfer the Image data to UI (s)</a:t>
            </a:r>
          </a:p>
          <a:p>
            <a:pPr>
              <a:defRPr/>
            </a:pPr>
            <a:r>
              <a:rPr lang="en-US"/>
              <a:t>Json string approach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'Image Transfer to IS'!$E$13</c:f>
              <c:strCache>
                <c:ptCount val="1"/>
                <c:pt idx="0">
                  <c:v>Time to taken to transfer the Image data to UI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CD9-4FE4-9D4B-A7B506C901A8}"/>
                </c:ext>
              </c:extLst>
            </c:dLbl>
            <c:dLbl>
              <c:idx val="1"/>
              <c:layout>
                <c:manualLayout>
                  <c:x val="2.7777777777777779E-3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CD9-4FE4-9D4B-A7B506C901A8}"/>
                </c:ext>
              </c:extLst>
            </c:dLbl>
            <c:dLbl>
              <c:idx val="2"/>
              <c:layout>
                <c:manualLayout>
                  <c:x val="2.777777777777676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CD9-4FE4-9D4B-A7B506C901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'Image Transfer to IS'!$D$14:$D$16</c:f>
              <c:strCache>
                <c:ptCount val="3"/>
                <c:pt idx="0">
                  <c:v>1920x1080</c:v>
                </c:pt>
                <c:pt idx="1">
                  <c:v>6000x4000</c:v>
                </c:pt>
                <c:pt idx="2">
                  <c:v>7360x4912</c:v>
                </c:pt>
              </c:strCache>
            </c:strRef>
          </c:cat>
          <c:val>
            <c:numRef>
              <c:f>'Image Transfer to IS'!$E$14:$E$16</c:f>
              <c:numCache>
                <c:formatCode>General</c:formatCode>
                <c:ptCount val="3"/>
                <c:pt idx="0">
                  <c:v>0.69374999999999998</c:v>
                </c:pt>
                <c:pt idx="1">
                  <c:v>7.6021000000000001</c:v>
                </c:pt>
                <c:pt idx="2">
                  <c:v>16.98415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9-4FE4-9D4B-A7B506C901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4014120"/>
        <c:axId val="497640728"/>
        <c:axId val="0"/>
      </c:bar3DChart>
      <c:catAx>
        <c:axId val="5040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0728"/>
        <c:crosses val="autoZero"/>
        <c:auto val="1"/>
        <c:lblAlgn val="ctr"/>
        <c:lblOffset val="100"/>
        <c:noMultiLvlLbl val="0"/>
      </c:catAx>
      <c:valAx>
        <c:axId val="4976407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1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to transfer the Image data to UI (s)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CSV string approach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D0-42AF-A3EA-3C073DCA9F7A}"/>
                </c:ext>
              </c:extLst>
            </c:dLbl>
            <c:dLbl>
              <c:idx val="1"/>
              <c:layout>
                <c:manualLayout>
                  <c:x val="5.5555555555555558E-3"/>
                  <c:y val="-0.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D0-42AF-A3EA-3C073DCA9F7A}"/>
                </c:ext>
              </c:extLst>
            </c:dLbl>
            <c:dLbl>
              <c:idx val="2"/>
              <c:layout>
                <c:manualLayout>
                  <c:x val="-1.0185067526415994E-16"/>
                  <c:y val="-0.337962962962963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5D0-42AF-A3EA-3C073DCA9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'Image Transfer to IS'!$D$17:$D$19</c:f>
              <c:strCache>
                <c:ptCount val="3"/>
                <c:pt idx="0">
                  <c:v>1920x1080</c:v>
                </c:pt>
                <c:pt idx="1">
                  <c:v>6000x4000</c:v>
                </c:pt>
                <c:pt idx="2">
                  <c:v>7360x4912</c:v>
                </c:pt>
              </c:strCache>
            </c:strRef>
          </c:cat>
          <c:val>
            <c:numRef>
              <c:f>'Image Transfer to IS'!$E$17:$E$19</c:f>
              <c:numCache>
                <c:formatCode>General</c:formatCode>
                <c:ptCount val="3"/>
                <c:pt idx="0">
                  <c:v>1.0548999999999999</c:v>
                </c:pt>
                <c:pt idx="1">
                  <c:v>16.15775</c:v>
                </c:pt>
                <c:pt idx="2">
                  <c:v>24.398499999999999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0-42AF-A3EA-3C073DCA9F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1050384"/>
        <c:axId val="501050712"/>
        <c:axId val="0"/>
      </c:bar3DChart>
      <c:catAx>
        <c:axId val="5010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0712"/>
        <c:crosses val="autoZero"/>
        <c:auto val="1"/>
        <c:lblAlgn val="ctr"/>
        <c:lblOffset val="100"/>
        <c:noMultiLvlLbl val="0"/>
      </c:catAx>
      <c:valAx>
        <c:axId val="5010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to transfer the Image data to UI (s)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1D array approach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5555555555555558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9D5-45EA-9619-51D071076853}"/>
                </c:ext>
              </c:extLst>
            </c:dLbl>
            <c:dLbl>
              <c:idx val="1"/>
              <c:layout>
                <c:manualLayout>
                  <c:x val="-8.3333333333333332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D5-45EA-9619-51D071076853}"/>
                </c:ext>
              </c:extLst>
            </c:dLbl>
            <c:dLbl>
              <c:idx val="2"/>
              <c:layout>
                <c:manualLayout>
                  <c:x val="-8.3333333333333332E-3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9D5-45EA-9619-51D071076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'Image Transfer to IS'!$D$20:$D$22</c:f>
              <c:strCache>
                <c:ptCount val="3"/>
                <c:pt idx="0">
                  <c:v>1920x1080</c:v>
                </c:pt>
                <c:pt idx="1">
                  <c:v>6000x4000</c:v>
                </c:pt>
                <c:pt idx="2">
                  <c:v>7360x4912</c:v>
                </c:pt>
              </c:strCache>
            </c:strRef>
          </c:cat>
          <c:val>
            <c:numRef>
              <c:f>'Image Transfer to IS'!$E$20:$E$22</c:f>
              <c:numCache>
                <c:formatCode>General</c:formatCode>
                <c:ptCount val="3"/>
                <c:pt idx="0">
                  <c:v>0.1978</c:v>
                </c:pt>
                <c:pt idx="1">
                  <c:v>0.98170000000000002</c:v>
                </c:pt>
                <c:pt idx="2">
                  <c:v>1.5390000000000001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5EA-9619-51D0710768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6747368"/>
        <c:axId val="456748024"/>
        <c:axId val="0"/>
      </c:bar3DChart>
      <c:catAx>
        <c:axId val="45674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8024"/>
        <c:crosses val="autoZero"/>
        <c:auto val="1"/>
        <c:lblAlgn val="ctr"/>
        <c:lblOffset val="100"/>
        <c:noMultiLvlLbl val="0"/>
      </c:catAx>
      <c:valAx>
        <c:axId val="4567480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4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180975</xdr:rowOff>
    </xdr:from>
    <xdr:to>
      <xdr:col>4</xdr:col>
      <xdr:colOff>1443037</xdr:colOff>
      <xdr:row>37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1471612</xdr:colOff>
      <xdr:row>23</xdr:row>
      <xdr:rowOff>9525</xdr:rowOff>
    </xdr:from>
    <xdr:to>
      <xdr:col>6</xdr:col>
      <xdr:colOff>1262062</xdr:colOff>
      <xdr:row>37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1300162</xdr:colOff>
      <xdr:row>23</xdr:row>
      <xdr:rowOff>9525</xdr:rowOff>
    </xdr:from>
    <xdr:to>
      <xdr:col>9</xdr:col>
      <xdr:colOff>109537</xdr:colOff>
      <xdr:row>37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10" workbookViewId="0">
      <selection activeCell="I18" sqref="I18"/>
    </sheetView>
  </sheetViews>
  <sheetFormatPr defaultRowHeight="15" x14ac:dyDescent="0.25"/>
  <cols>
    <col min="3" max="3" width="20.28515625" customWidth="1"/>
    <col min="4" max="4" width="17.5703125" customWidth="1"/>
    <col min="5" max="5" width="37" customWidth="1"/>
    <col min="6" max="6" width="34.7109375" customWidth="1"/>
    <col min="7" max="7" width="31.7109375" customWidth="1"/>
    <col min="8" max="8" width="13.140625" customWidth="1"/>
    <col min="9" max="9" width="41.5703125" customWidth="1"/>
  </cols>
  <sheetData>
    <row r="2" spans="2:9" ht="29.25" customHeight="1" x14ac:dyDescent="0.25">
      <c r="B2" s="1" t="s">
        <v>0</v>
      </c>
      <c r="C2" s="1" t="s">
        <v>5</v>
      </c>
      <c r="D2" s="1" t="s">
        <v>9</v>
      </c>
      <c r="E2" s="3" t="s">
        <v>15</v>
      </c>
      <c r="F2" s="3" t="s">
        <v>1</v>
      </c>
      <c r="G2" s="3" t="s">
        <v>2</v>
      </c>
      <c r="H2" s="1" t="s">
        <v>3</v>
      </c>
      <c r="I2" s="1" t="s">
        <v>4</v>
      </c>
    </row>
    <row r="3" spans="2:9" ht="44.25" customHeight="1" x14ac:dyDescent="0.25">
      <c r="B3" s="4">
        <v>1</v>
      </c>
      <c r="C3" s="5" t="s">
        <v>6</v>
      </c>
      <c r="D3" s="5" t="s">
        <v>10</v>
      </c>
      <c r="E3" s="5">
        <f>(0.668+0.6521)/2</f>
        <v>0.66005000000000003</v>
      </c>
      <c r="F3" s="5">
        <f>(0.6355+0.752)/2</f>
        <v>0.69374999999999998</v>
      </c>
      <c r="G3" s="5">
        <f>(1.0861+1.0002)/2</f>
        <v>1.04315</v>
      </c>
      <c r="H3" s="5">
        <f>SUM(E3:G3)</f>
        <v>2.3969500000000004</v>
      </c>
      <c r="I3" s="12" t="s">
        <v>14</v>
      </c>
    </row>
    <row r="4" spans="2:9" x14ac:dyDescent="0.25">
      <c r="B4" s="6">
        <v>2</v>
      </c>
      <c r="C4" s="7" t="s">
        <v>7</v>
      </c>
      <c r="D4" s="7" t="s">
        <v>11</v>
      </c>
      <c r="E4" s="7">
        <f>(6.8012+6.538)/2</f>
        <v>6.6696</v>
      </c>
      <c r="F4" s="7">
        <f>(7.3949+7.8093)/2</f>
        <v>7.6021000000000001</v>
      </c>
      <c r="G4" s="7">
        <f>(89.0024+81.4185)/2</f>
        <v>85.210449999999994</v>
      </c>
      <c r="H4" s="7">
        <f>SUM(E4:G4)</f>
        <v>99.48214999999999</v>
      </c>
      <c r="I4" s="15"/>
    </row>
    <row r="5" spans="2:9" x14ac:dyDescent="0.25">
      <c r="B5" s="8">
        <v>3</v>
      </c>
      <c r="C5" s="9" t="s">
        <v>8</v>
      </c>
      <c r="D5" s="9" t="s">
        <v>12</v>
      </c>
      <c r="E5" s="9">
        <f>(12.3584+12.532)/2</f>
        <v>12.4452</v>
      </c>
      <c r="F5" s="9">
        <f>(20.5885+13.3798)/2</f>
        <v>16.98415</v>
      </c>
      <c r="G5" s="9">
        <f>(76.9826+76.3367)/2</f>
        <v>76.659649999999999</v>
      </c>
      <c r="H5" s="9">
        <f>SUM(E5:G5)</f>
        <v>106.089</v>
      </c>
      <c r="I5" s="16"/>
    </row>
    <row r="6" spans="2:9" ht="30" customHeight="1" x14ac:dyDescent="0.25">
      <c r="B6" s="4">
        <v>4</v>
      </c>
      <c r="C6" s="5" t="s">
        <v>6</v>
      </c>
      <c r="D6" s="5" t="s">
        <v>10</v>
      </c>
      <c r="E6" s="5">
        <f>(1.3857+1.5427)/2</f>
        <v>1.4641999999999999</v>
      </c>
      <c r="F6" s="5">
        <f>(1.0358+1.074)/2</f>
        <v>1.0548999999999999</v>
      </c>
      <c r="G6" s="5">
        <f>(1.1584+1.0347)/2</f>
        <v>1.0965500000000001</v>
      </c>
      <c r="H6" s="5">
        <f t="shared" ref="H6:H11" si="0">SUM(E6:G6)</f>
        <v>3.61565</v>
      </c>
      <c r="I6" s="12" t="s">
        <v>13</v>
      </c>
    </row>
    <row r="7" spans="2:9" x14ac:dyDescent="0.25">
      <c r="B7" s="6">
        <v>5</v>
      </c>
      <c r="C7" s="7" t="s">
        <v>7</v>
      </c>
      <c r="D7" s="7" t="s">
        <v>11</v>
      </c>
      <c r="E7" s="7">
        <f>(15.0565+15.8497)/2</f>
        <v>15.453099999999999</v>
      </c>
      <c r="F7" s="7">
        <f>(17.2829+15.0326)/2</f>
        <v>16.15775</v>
      </c>
      <c r="G7" s="7">
        <f>(19.5426+16.0667)/2</f>
        <v>17.804650000000002</v>
      </c>
      <c r="H7" s="7">
        <f t="shared" si="0"/>
        <v>49.415500000000002</v>
      </c>
      <c r="I7" s="15"/>
    </row>
    <row r="8" spans="2:9" x14ac:dyDescent="0.25">
      <c r="B8" s="8">
        <v>6</v>
      </c>
      <c r="C8" s="9" t="s">
        <v>8</v>
      </c>
      <c r="D8" s="9" t="s">
        <v>12</v>
      </c>
      <c r="E8" s="9">
        <f>(32.3786+24.1397)/2</f>
        <v>28.259149999999998</v>
      </c>
      <c r="F8" s="9">
        <f>(26.4147+22.3823)/2</f>
        <v>24.398499999999999</v>
      </c>
      <c r="G8" s="9">
        <f>(28.8056+23.7892)/2</f>
        <v>26.2974</v>
      </c>
      <c r="H8" s="9">
        <f t="shared" si="0"/>
        <v>78.95505</v>
      </c>
      <c r="I8" s="16"/>
    </row>
    <row r="9" spans="2:9" x14ac:dyDescent="0.25">
      <c r="B9" s="4">
        <v>7</v>
      </c>
      <c r="C9" s="5" t="s">
        <v>6</v>
      </c>
      <c r="D9" s="5" t="s">
        <v>10</v>
      </c>
      <c r="E9" s="5">
        <f>(0.8907+0.2121)/2</f>
        <v>0.5514</v>
      </c>
      <c r="F9" s="5">
        <f>(0.2024+0.1932)/2</f>
        <v>0.1978</v>
      </c>
      <c r="G9" s="5">
        <f>(0.4601+0.2226)</f>
        <v>0.68269999999999997</v>
      </c>
      <c r="H9" s="5">
        <f t="shared" si="0"/>
        <v>1.4319</v>
      </c>
      <c r="I9" s="12" t="s">
        <v>16</v>
      </c>
    </row>
    <row r="10" spans="2:9" x14ac:dyDescent="0.25">
      <c r="B10" s="6">
        <v>8</v>
      </c>
      <c r="C10" s="7" t="s">
        <v>7</v>
      </c>
      <c r="D10" s="7" t="s">
        <v>11</v>
      </c>
      <c r="E10" s="7">
        <f>(1.2433+1.0993)/2</f>
        <v>1.1713</v>
      </c>
      <c r="F10" s="7">
        <f>(0.9908+0.9726)/2</f>
        <v>0.98170000000000002</v>
      </c>
      <c r="G10" s="7">
        <f>(19.5954+18.3602)/2</f>
        <v>18.977800000000002</v>
      </c>
      <c r="H10" s="7">
        <f>SUM(E10:G10)</f>
        <v>21.130800000000001</v>
      </c>
      <c r="I10" s="13"/>
    </row>
    <row r="11" spans="2:9" x14ac:dyDescent="0.25">
      <c r="B11" s="8">
        <v>9</v>
      </c>
      <c r="C11" s="9" t="s">
        <v>8</v>
      </c>
      <c r="D11" s="9" t="s">
        <v>12</v>
      </c>
      <c r="E11" s="10">
        <f>(2.6204+2.5311)/2</f>
        <v>2.5757500000000002</v>
      </c>
      <c r="F11" s="9">
        <f>(1.5498+1.5282)/2</f>
        <v>1.5390000000000001</v>
      </c>
      <c r="G11" s="9">
        <f>(30.3329+30.2137)/2</f>
        <v>30.273299999999999</v>
      </c>
      <c r="H11" s="9">
        <f t="shared" si="0"/>
        <v>34.38805</v>
      </c>
      <c r="I11" s="14"/>
    </row>
    <row r="12" spans="2:9" x14ac:dyDescent="0.25">
      <c r="E12" s="2"/>
    </row>
    <row r="13" spans="2:9" ht="30" x14ac:dyDescent="0.25">
      <c r="D13" s="1" t="s">
        <v>9</v>
      </c>
      <c r="E13" s="3" t="s">
        <v>1</v>
      </c>
      <c r="F13" s="1" t="s">
        <v>4</v>
      </c>
    </row>
    <row r="14" spans="2:9" x14ac:dyDescent="0.25">
      <c r="D14" s="5" t="s">
        <v>10</v>
      </c>
      <c r="E14" s="5">
        <f>(0.6355+0.752)/2</f>
        <v>0.69374999999999998</v>
      </c>
      <c r="F14" s="12" t="s">
        <v>17</v>
      </c>
    </row>
    <row r="15" spans="2:9" x14ac:dyDescent="0.25">
      <c r="D15" s="7" t="s">
        <v>11</v>
      </c>
      <c r="E15" s="7">
        <f>(7.3949+7.8093)/2</f>
        <v>7.6021000000000001</v>
      </c>
      <c r="F15" s="15"/>
    </row>
    <row r="16" spans="2:9" x14ac:dyDescent="0.25">
      <c r="D16" s="9" t="s">
        <v>12</v>
      </c>
      <c r="E16" s="9">
        <f>(20.5885+13.3798)/2</f>
        <v>16.98415</v>
      </c>
      <c r="F16" s="16"/>
    </row>
    <row r="17" spans="4:6" x14ac:dyDescent="0.25">
      <c r="D17" s="5" t="s">
        <v>10</v>
      </c>
      <c r="E17" s="5">
        <f>(1.0358+1.074)/2</f>
        <v>1.0548999999999999</v>
      </c>
      <c r="F17" s="12" t="s">
        <v>18</v>
      </c>
    </row>
    <row r="18" spans="4:6" x14ac:dyDescent="0.25">
      <c r="D18" s="7" t="s">
        <v>11</v>
      </c>
      <c r="E18" s="7">
        <f>(17.2829+15.0326)/2</f>
        <v>16.15775</v>
      </c>
      <c r="F18" s="15"/>
    </row>
    <row r="19" spans="4:6" x14ac:dyDescent="0.25">
      <c r="D19" s="9" t="s">
        <v>12</v>
      </c>
      <c r="E19" s="9">
        <f>(26.4147+22.3823)/2</f>
        <v>24.398499999999999</v>
      </c>
      <c r="F19" s="16"/>
    </row>
    <row r="20" spans="4:6" x14ac:dyDescent="0.25">
      <c r="D20" s="5" t="s">
        <v>10</v>
      </c>
      <c r="E20" s="5">
        <f>(0.2024+0.1932)/2</f>
        <v>0.1978</v>
      </c>
      <c r="F20" s="12" t="s">
        <v>19</v>
      </c>
    </row>
    <row r="21" spans="4:6" x14ac:dyDescent="0.25">
      <c r="D21" s="7" t="s">
        <v>11</v>
      </c>
      <c r="E21" s="7">
        <f>(0.9908+0.9726)/2</f>
        <v>0.98170000000000002</v>
      </c>
      <c r="F21" s="13"/>
    </row>
    <row r="22" spans="4:6" x14ac:dyDescent="0.25">
      <c r="D22" s="9" t="s">
        <v>12</v>
      </c>
      <c r="E22" s="9">
        <f>(1.5498+1.5282)/2</f>
        <v>1.5390000000000001</v>
      </c>
      <c r="F22" s="14"/>
    </row>
  </sheetData>
  <mergeCells count="6">
    <mergeCell ref="F20:F22"/>
    <mergeCell ref="I3:I5"/>
    <mergeCell ref="I6:I8"/>
    <mergeCell ref="I9:I11"/>
    <mergeCell ref="F14:F16"/>
    <mergeCell ref="F17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K5" sqref="K5"/>
    </sheetView>
  </sheetViews>
  <sheetFormatPr defaultRowHeight="15" x14ac:dyDescent="0.25"/>
  <cols>
    <col min="3" max="3" width="17.5703125" customWidth="1"/>
    <col min="4" max="4" width="26" customWidth="1"/>
    <col min="5" max="5" width="30.7109375" customWidth="1"/>
    <col min="6" max="6" width="23.28515625" customWidth="1"/>
  </cols>
  <sheetData>
    <row r="2" spans="2:6" ht="62.25" customHeight="1" x14ac:dyDescent="0.25">
      <c r="B2" s="1" t="s">
        <v>0</v>
      </c>
      <c r="C2" s="1" t="s">
        <v>9</v>
      </c>
      <c r="D2" s="3" t="s">
        <v>28</v>
      </c>
      <c r="E2" s="1" t="s">
        <v>4</v>
      </c>
      <c r="F2" s="1" t="s">
        <v>25</v>
      </c>
    </row>
    <row r="3" spans="2:6" x14ac:dyDescent="0.25">
      <c r="B3" s="11">
        <v>1</v>
      </c>
      <c r="C3" t="s">
        <v>22</v>
      </c>
      <c r="D3" t="s">
        <v>21</v>
      </c>
      <c r="E3" t="s">
        <v>20</v>
      </c>
      <c r="F3" s="17" t="s">
        <v>26</v>
      </c>
    </row>
    <row r="4" spans="2:6" x14ac:dyDescent="0.25">
      <c r="B4" s="11">
        <v>2</v>
      </c>
      <c r="C4" t="s">
        <v>22</v>
      </c>
      <c r="D4" t="s">
        <v>27</v>
      </c>
      <c r="E4" t="s">
        <v>23</v>
      </c>
      <c r="F4" s="17"/>
    </row>
    <row r="5" spans="2:6" x14ac:dyDescent="0.25">
      <c r="B5" s="11">
        <v>3</v>
      </c>
      <c r="C5" t="s">
        <v>22</v>
      </c>
      <c r="D5" t="s">
        <v>29</v>
      </c>
      <c r="E5" t="s">
        <v>17</v>
      </c>
      <c r="F5" s="17"/>
    </row>
    <row r="6" spans="2:6" x14ac:dyDescent="0.25">
      <c r="B6" s="11">
        <v>4</v>
      </c>
      <c r="C6" t="s">
        <v>10</v>
      </c>
      <c r="D6" t="s">
        <v>24</v>
      </c>
      <c r="E6" t="s">
        <v>20</v>
      </c>
      <c r="F6" s="17"/>
    </row>
    <row r="7" spans="2:6" x14ac:dyDescent="0.25">
      <c r="B7" s="11">
        <v>5</v>
      </c>
      <c r="C7" t="s">
        <v>10</v>
      </c>
      <c r="D7" t="s">
        <v>30</v>
      </c>
      <c r="E7" t="s">
        <v>23</v>
      </c>
      <c r="F7" s="17"/>
    </row>
    <row r="8" spans="2:6" x14ac:dyDescent="0.25">
      <c r="B8" s="11">
        <v>6</v>
      </c>
      <c r="C8" t="s">
        <v>10</v>
      </c>
      <c r="D8" t="s">
        <v>31</v>
      </c>
      <c r="E8" t="s">
        <v>17</v>
      </c>
      <c r="F8" s="17"/>
    </row>
  </sheetData>
  <mergeCells count="1">
    <mergeCell ref="F3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 Transfer to IS</vt:lpstr>
      <vt:lpstr>Image Streaming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2024-05-27T13:13:09Z</dcterms:modified>
</cp:coreProperties>
</file>