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ZR1PEPF000007AB\EXCELCNV\37bb60a1-69a1-4947-b339-994ab377dead\"/>
    </mc:Choice>
  </mc:AlternateContent>
  <xr:revisionPtr revIDLastSave="413" documentId="8_{5F6B47F0-4C96-44C9-A22F-F7DDA6FA09F8}" xr6:coauthVersionLast="47" xr6:coauthVersionMax="47" xr10:uidLastSave="{D08BB452-AFC1-466F-A968-1E0A26FD5AD3}"/>
  <bookViews>
    <workbookView xWindow="-60" yWindow="-60" windowWidth="15480" windowHeight="11640" firstSheet="3" activeTab="1" xr2:uid="{85558710-5036-42B3-B1E3-BCD3A892D3B8}"/>
  </bookViews>
  <sheets>
    <sheet name="SingleMother" sheetId="1" r:id="rId1"/>
    <sheet name="master_table" sheetId="2" r:id="rId2"/>
    <sheet name="Farmer" sheetId="3" r:id="rId3"/>
    <sheet name="Craftsme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4" l="1"/>
  <c r="K14" i="4"/>
  <c r="G14" i="4"/>
  <c r="P13" i="4"/>
  <c r="K13" i="4"/>
  <c r="G13" i="4"/>
  <c r="P12" i="4"/>
  <c r="K12" i="4"/>
  <c r="G12" i="4"/>
  <c r="P11" i="4"/>
  <c r="K11" i="4"/>
  <c r="G11" i="4"/>
  <c r="P10" i="4"/>
  <c r="K10" i="4"/>
  <c r="G10" i="4"/>
  <c r="P9" i="4"/>
  <c r="K9" i="4"/>
  <c r="G9" i="4"/>
  <c r="P8" i="4"/>
  <c r="K8" i="4"/>
  <c r="G8" i="4"/>
  <c r="P7" i="4"/>
  <c r="K7" i="4"/>
  <c r="G7" i="4"/>
  <c r="P6" i="4"/>
  <c r="K6" i="4"/>
  <c r="G6" i="4"/>
  <c r="P5" i="4"/>
  <c r="K5" i="4"/>
  <c r="G5" i="4"/>
  <c r="P4" i="4"/>
  <c r="K4" i="4"/>
  <c r="G4" i="4"/>
  <c r="P3" i="4"/>
  <c r="K3" i="4"/>
  <c r="G3" i="4"/>
  <c r="P2" i="4"/>
  <c r="K2" i="4"/>
  <c r="G2" i="4"/>
  <c r="P8" i="3"/>
  <c r="K8" i="3"/>
  <c r="G8" i="3"/>
  <c r="P7" i="3"/>
  <c r="K7" i="3"/>
  <c r="G7" i="3"/>
  <c r="P6" i="3"/>
  <c r="K6" i="3"/>
  <c r="G6" i="3"/>
  <c r="P5" i="3"/>
  <c r="K5" i="3"/>
  <c r="G5" i="3"/>
  <c r="P4" i="3"/>
  <c r="K4" i="3"/>
  <c r="G4" i="3"/>
  <c r="P3" i="3"/>
  <c r="K3" i="3"/>
  <c r="G3" i="3"/>
  <c r="P2" i="3"/>
  <c r="K2" i="3"/>
  <c r="G2" i="3"/>
  <c r="R6" i="1"/>
  <c r="Q6" i="1"/>
  <c r="R5" i="1"/>
  <c r="Q5" i="1"/>
  <c r="R4" i="1"/>
  <c r="Q4" i="1"/>
  <c r="R3" i="1"/>
  <c r="Q3" i="1"/>
  <c r="R2" i="1"/>
  <c r="Q2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7" i="2"/>
  <c r="G8" i="2"/>
  <c r="G9" i="2"/>
  <c r="G10" i="2"/>
  <c r="G11" i="2"/>
  <c r="G12" i="2"/>
  <c r="G13" i="2"/>
  <c r="G7" i="2"/>
  <c r="G15" i="2"/>
  <c r="G16" i="2"/>
  <c r="G17" i="2"/>
  <c r="G18" i="2"/>
  <c r="G19" i="2"/>
  <c r="G20" i="2"/>
  <c r="G21" i="2"/>
  <c r="G22" i="2"/>
  <c r="G23" i="2"/>
  <c r="G24" i="2"/>
  <c r="G25" i="2"/>
  <c r="G26" i="2"/>
  <c r="G14" i="2"/>
  <c r="Q2" i="2"/>
  <c r="Q3" i="2"/>
  <c r="Q4" i="2"/>
  <c r="Q5" i="2"/>
  <c r="Q6" i="2"/>
  <c r="J14" i="2" l="1"/>
  <c r="I14" i="2"/>
  <c r="H14" i="2"/>
  <c r="Q14" i="2" s="1"/>
  <c r="J26" i="2"/>
  <c r="I26" i="2"/>
  <c r="H26" i="2"/>
  <c r="Q26" i="2" s="1"/>
  <c r="J25" i="2"/>
  <c r="I25" i="2"/>
  <c r="H25" i="2"/>
  <c r="Q25" i="2" s="1"/>
  <c r="J24" i="2"/>
  <c r="I24" i="2"/>
  <c r="H24" i="2"/>
  <c r="Q24" i="2" s="1"/>
  <c r="J23" i="2"/>
  <c r="I23" i="2"/>
  <c r="H23" i="2"/>
  <c r="Q23" i="2" s="1"/>
  <c r="J22" i="2"/>
  <c r="I22" i="2"/>
  <c r="H22" i="2"/>
  <c r="Q22" i="2" s="1"/>
  <c r="J21" i="2"/>
  <c r="I21" i="2"/>
  <c r="H21" i="2"/>
  <c r="Q21" i="2" s="1"/>
  <c r="J20" i="2"/>
  <c r="I20" i="2"/>
  <c r="H20" i="2"/>
  <c r="Q20" i="2" s="1"/>
  <c r="J19" i="2"/>
  <c r="I19" i="2"/>
  <c r="H19" i="2"/>
  <c r="Q19" i="2" s="1"/>
  <c r="J18" i="2"/>
  <c r="I18" i="2"/>
  <c r="H18" i="2"/>
  <c r="Q18" i="2" s="1"/>
  <c r="J17" i="2"/>
  <c r="I17" i="2"/>
  <c r="H17" i="2"/>
  <c r="Q17" i="2" s="1"/>
  <c r="J16" i="2"/>
  <c r="I16" i="2"/>
  <c r="H16" i="2"/>
  <c r="Q16" i="2" s="1"/>
  <c r="J15" i="2"/>
  <c r="I15" i="2"/>
  <c r="H15" i="2"/>
  <c r="Q15" i="2" s="1"/>
  <c r="J7" i="2"/>
  <c r="I7" i="2"/>
  <c r="H7" i="2"/>
  <c r="Q7" i="2" s="1"/>
  <c r="J13" i="2"/>
  <c r="I13" i="2"/>
  <c r="H13" i="2"/>
  <c r="Q13" i="2" s="1"/>
  <c r="J12" i="2"/>
  <c r="I12" i="2"/>
  <c r="H12" i="2"/>
  <c r="Q12" i="2" s="1"/>
  <c r="J11" i="2"/>
  <c r="I11" i="2"/>
  <c r="H11" i="2"/>
  <c r="Q11" i="2" s="1"/>
  <c r="J10" i="2"/>
  <c r="I10" i="2"/>
  <c r="H10" i="2"/>
  <c r="Q10" i="2" s="1"/>
  <c r="J9" i="2"/>
  <c r="I9" i="2"/>
  <c r="H9" i="2"/>
  <c r="Q9" i="2" s="1"/>
  <c r="J8" i="2"/>
  <c r="I8" i="2"/>
  <c r="H8" i="2"/>
  <c r="Q8" i="2" s="1"/>
  <c r="J2" i="4"/>
  <c r="I2" i="4"/>
  <c r="H2" i="4"/>
  <c r="Q2" i="4" s="1"/>
  <c r="J3" i="4"/>
  <c r="I3" i="4"/>
  <c r="H3" i="4"/>
  <c r="Q3" i="4" s="1"/>
  <c r="J4" i="4"/>
  <c r="I4" i="4"/>
  <c r="H4" i="4"/>
  <c r="Q4" i="4" s="1"/>
  <c r="J5" i="4"/>
  <c r="I5" i="4"/>
  <c r="H5" i="4"/>
  <c r="Q5" i="4" s="1"/>
  <c r="J6" i="4"/>
  <c r="I6" i="4"/>
  <c r="H6" i="4"/>
  <c r="Q6" i="4" s="1"/>
  <c r="J7" i="4"/>
  <c r="I7" i="4"/>
  <c r="H7" i="4"/>
  <c r="Q7" i="4" s="1"/>
  <c r="J8" i="4"/>
  <c r="I8" i="4"/>
  <c r="H8" i="4"/>
  <c r="Q8" i="4" s="1"/>
  <c r="J9" i="4"/>
  <c r="I9" i="4"/>
  <c r="H9" i="4"/>
  <c r="Q9" i="4" s="1"/>
  <c r="J10" i="4"/>
  <c r="I10" i="4"/>
  <c r="H10" i="4"/>
  <c r="Q10" i="4" s="1"/>
  <c r="J11" i="4"/>
  <c r="I11" i="4"/>
  <c r="H11" i="4"/>
  <c r="Q11" i="4" s="1"/>
  <c r="J12" i="4"/>
  <c r="I12" i="4"/>
  <c r="H12" i="4"/>
  <c r="Q12" i="4" s="1"/>
  <c r="J13" i="4"/>
  <c r="I13" i="4"/>
  <c r="H13" i="4"/>
  <c r="Q13" i="4" s="1"/>
  <c r="J14" i="4"/>
  <c r="I14" i="4"/>
  <c r="H14" i="4"/>
  <c r="Q14" i="4" s="1"/>
  <c r="J2" i="3"/>
  <c r="I2" i="3"/>
  <c r="H2" i="3"/>
  <c r="Q2" i="3" s="1"/>
  <c r="J3" i="3"/>
  <c r="I3" i="3"/>
  <c r="H3" i="3"/>
  <c r="Q3" i="3" s="1"/>
  <c r="J4" i="3"/>
  <c r="I4" i="3"/>
  <c r="H4" i="3"/>
  <c r="Q4" i="3" s="1"/>
  <c r="J5" i="3"/>
  <c r="I5" i="3"/>
  <c r="H5" i="3"/>
  <c r="Q5" i="3" s="1"/>
  <c r="J6" i="3"/>
  <c r="I6" i="3"/>
  <c r="H6" i="3"/>
  <c r="Q6" i="3" s="1"/>
  <c r="J7" i="3"/>
  <c r="I7" i="3"/>
  <c r="H7" i="3"/>
  <c r="Q7" i="3" s="1"/>
  <c r="J8" i="3"/>
  <c r="I8" i="3"/>
  <c r="H8" i="3"/>
  <c r="Q8" i="3" s="1"/>
</calcChain>
</file>

<file path=xl/sharedStrings.xml><?xml version="1.0" encoding="utf-8"?>
<sst xmlns="http://schemas.openxmlformats.org/spreadsheetml/2006/main" count="713" uniqueCount="164">
  <si>
    <t>Party_key</t>
  </si>
  <si>
    <t>Category</t>
  </si>
  <si>
    <t>country</t>
  </si>
  <si>
    <t>age</t>
  </si>
  <si>
    <t>education_level</t>
  </si>
  <si>
    <t>employment_status</t>
  </si>
  <si>
    <t>monthly_income</t>
  </si>
  <si>
    <t>Rent</t>
  </si>
  <si>
    <t>Water</t>
  </si>
  <si>
    <t>Electricity</t>
  </si>
  <si>
    <t>Mobile bill</t>
  </si>
  <si>
    <t>miscellaneous_expense</t>
  </si>
  <si>
    <t>payment_history</t>
  </si>
  <si>
    <t>credit_score</t>
  </si>
  <si>
    <t>currency</t>
  </si>
  <si>
    <t>sbs</t>
  </si>
  <si>
    <t>Benefit_received</t>
  </si>
  <si>
    <t>Monthly_expense</t>
  </si>
  <si>
    <t>current_loan_balance</t>
  </si>
  <si>
    <t>debt_to_income_ratio</t>
  </si>
  <si>
    <t>number_of_children</t>
  </si>
  <si>
    <t>phone</t>
  </si>
  <si>
    <t>profession</t>
  </si>
  <si>
    <t>name</t>
  </si>
  <si>
    <t>role</t>
  </si>
  <si>
    <t>SP_TZ_001</t>
  </si>
  <si>
    <t>SingleParent</t>
  </si>
  <si>
    <t>Tanzania</t>
  </si>
  <si>
    <t>No formal</t>
  </si>
  <si>
    <t>Unemployed</t>
  </si>
  <si>
    <t>None</t>
  </si>
  <si>
    <t>TZS</t>
  </si>
  <si>
    <t>No</t>
  </si>
  <si>
    <t>+255 27 250 5980</t>
  </si>
  <si>
    <t>Latifa</t>
  </si>
  <si>
    <t>investee</t>
  </si>
  <si>
    <t>SP_TZ_002</t>
  </si>
  <si>
    <t>+255 27 234 5760</t>
  </si>
  <si>
    <t>Hamida</t>
  </si>
  <si>
    <t>SP_TZ_003</t>
  </si>
  <si>
    <t>Tertiary</t>
  </si>
  <si>
    <t>Informal</t>
  </si>
  <si>
    <t>Yes</t>
  </si>
  <si>
    <t>+255 27 220 3910</t>
  </si>
  <si>
    <t>Lurdi</t>
  </si>
  <si>
    <t>SP_TZ_004</t>
  </si>
  <si>
    <t>Self-employed</t>
  </si>
  <si>
    <t>+255 22 253 5781</t>
  </si>
  <si>
    <t>Narry</t>
  </si>
  <si>
    <t>SP_TZ_005</t>
  </si>
  <si>
    <t>Primary</t>
  </si>
  <si>
    <t>+255 23 252 5487</t>
  </si>
  <si>
    <t>Tanya</t>
  </si>
  <si>
    <t>FR_IND_001</t>
  </si>
  <si>
    <t>Livestock Farmer</t>
  </si>
  <si>
    <t>INDIA</t>
  </si>
  <si>
    <t>INR</t>
  </si>
  <si>
    <t>FARMER</t>
  </si>
  <si>
    <t>+91 95 3810 1257</t>
  </si>
  <si>
    <t>Ramesh</t>
  </si>
  <si>
    <t>FR_IND_002</t>
  </si>
  <si>
    <t>Mixed Farmer</t>
  </si>
  <si>
    <t>+91 83 5610 1254</t>
  </si>
  <si>
    <t>Aditi</t>
  </si>
  <si>
    <t>FR_IND_003</t>
  </si>
  <si>
    <t>+91 92 4811 1221</t>
  </si>
  <si>
    <t>Mohammed</t>
  </si>
  <si>
    <t>FR_IND_004</t>
  </si>
  <si>
    <t>Crop Farmer</t>
  </si>
  <si>
    <t>+91 99 4810 1253</t>
  </si>
  <si>
    <t>Sandeep</t>
  </si>
  <si>
    <t>FR_IND_005</t>
  </si>
  <si>
    <t>+91 98 3850 1250</t>
  </si>
  <si>
    <t>Mayank</t>
  </si>
  <si>
    <t>FR_IND_006</t>
  </si>
  <si>
    <t>+91 95 3710 0251</t>
  </si>
  <si>
    <t>Rahul</t>
  </si>
  <si>
    <t>FR_IND_007</t>
  </si>
  <si>
    <t>+91 94 3811 1247</t>
  </si>
  <si>
    <t>Priya</t>
  </si>
  <si>
    <t>CR_EL_DE_001</t>
  </si>
  <si>
    <t>Carpenter</t>
  </si>
  <si>
    <t>GERMANY</t>
  </si>
  <si>
    <t>EUR</t>
  </si>
  <si>
    <t>CRAFTSMEN</t>
  </si>
  <si>
    <t>+49 1520 324 7872</t>
  </si>
  <si>
    <t>Robert</t>
  </si>
  <si>
    <t>CR_EL_DE_002</t>
  </si>
  <si>
    <t>Plumber</t>
  </si>
  <si>
    <t>+49 1520 324 7873</t>
  </si>
  <si>
    <t>Muller</t>
  </si>
  <si>
    <t>CR_EL_DE_003</t>
  </si>
  <si>
    <t>Electrician</t>
  </si>
  <si>
    <t>+49 1520 324 7874</t>
  </si>
  <si>
    <t>Gerald</t>
  </si>
  <si>
    <t>CR_EL_DE_004</t>
  </si>
  <si>
    <t>+49 1520 324 7875</t>
  </si>
  <si>
    <t>Leonid</t>
  </si>
  <si>
    <t>CR_EL_DE_005</t>
  </si>
  <si>
    <t>+49 1520 311 7876</t>
  </si>
  <si>
    <t>Lukas</t>
  </si>
  <si>
    <t>CR_EL_DE_006</t>
  </si>
  <si>
    <t>Road Worker</t>
  </si>
  <si>
    <t>+49 1521 324 7877</t>
  </si>
  <si>
    <t>Finn Helberg</t>
  </si>
  <si>
    <t>CR_EL_DE_007</t>
  </si>
  <si>
    <t>+49 1520 224 5868</t>
  </si>
  <si>
    <t>Gereta Steinmetz</t>
  </si>
  <si>
    <t>CR_EL_DE_008</t>
  </si>
  <si>
    <t>+49 1520 324 7879</t>
  </si>
  <si>
    <t>Nea Krger</t>
  </si>
  <si>
    <t>CR_EL_DE_009</t>
  </si>
  <si>
    <t>+49 1520 324 7880</t>
  </si>
  <si>
    <t>Mathilde Sommer</t>
  </si>
  <si>
    <t>CR_EL_DE_010</t>
  </si>
  <si>
    <t>+49 1520 324 7881</t>
  </si>
  <si>
    <t>Luise Hartmann</t>
  </si>
  <si>
    <t>CR_EL_DE_011</t>
  </si>
  <si>
    <t>+49 1520 324 7882</t>
  </si>
  <si>
    <t>Elisabeth Gruber</t>
  </si>
  <si>
    <t>CR_EL_DE_012</t>
  </si>
  <si>
    <t>+49 1520 324 7883</t>
  </si>
  <si>
    <t>Klara</t>
  </si>
  <si>
    <t>CR_EL_DE_013</t>
  </si>
  <si>
    <t>Painter</t>
  </si>
  <si>
    <t>+49 1520 324 7884</t>
  </si>
  <si>
    <t>Jasmine</t>
  </si>
  <si>
    <t>Group</t>
  </si>
  <si>
    <t>land_size_acres</t>
  </si>
  <si>
    <t>primary_crop</t>
  </si>
  <si>
    <t>weather_risk_index</t>
  </si>
  <si>
    <t>FamilyStatus</t>
  </si>
  <si>
    <t>Dependents</t>
  </si>
  <si>
    <t>UtilityPayments</t>
  </si>
  <si>
    <t>AssetOwnership</t>
  </si>
  <si>
    <t>YieldPerHectare</t>
  </si>
  <si>
    <t>AccessToMarket</t>
  </si>
  <si>
    <t>WeatherImpactScore</t>
  </si>
  <si>
    <t>Wheat</t>
  </si>
  <si>
    <t>Single</t>
  </si>
  <si>
    <t>On Time</t>
  </si>
  <si>
    <t>Vehicle</t>
  </si>
  <si>
    <t>Rice</t>
  </si>
  <si>
    <t>Irregular</t>
  </si>
  <si>
    <t>Tools,Vehicle</t>
  </si>
  <si>
    <t>Maize</t>
  </si>
  <si>
    <t>Widowed</t>
  </si>
  <si>
    <t>Married</t>
  </si>
  <si>
    <t>Late</t>
  </si>
  <si>
    <t>Millet</t>
  </si>
  <si>
    <t>CR_DE_001</t>
  </si>
  <si>
    <t>CR_DE_002</t>
  </si>
  <si>
    <t>Tools</t>
  </si>
  <si>
    <t>CR_DE_003</t>
  </si>
  <si>
    <t>CR_DE_004</t>
  </si>
  <si>
    <t>CR_DE_005</t>
  </si>
  <si>
    <t>CR_DE_006</t>
  </si>
  <si>
    <t>CR_DE_007</t>
  </si>
  <si>
    <t>CR_DE_008</t>
  </si>
  <si>
    <t>CR_DE_009</t>
  </si>
  <si>
    <t>CR_DE_010</t>
  </si>
  <si>
    <t>CR_DE_011</t>
  </si>
  <si>
    <t>CR_DE_012</t>
  </si>
  <si>
    <t>CR_DE_013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</si>
</sst>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0FB24-9BF8-41E2-B2F8-1598A3E6D686}">
  <dimension ref="A1:Y6"/>
  <sheetViews>
    <sheetView topLeftCell="L1" workbookViewId="0">
      <selection activeCell="V2" sqref="V2:Y6"/>
    </sheetView>
  </sheetViews>
  <sheetFormatPr defaultRowHeight="15"/>
  <cols>
    <col min="1" max="1" width="10.7109375" bestFit="1" customWidth="1"/>
    <col min="2" max="2" width="9.140625" bestFit="1" customWidth="1"/>
    <col min="3" max="3" width="8.85546875" bestFit="1" customWidth="1"/>
    <col min="4" max="4" width="15.140625" bestFit="1" customWidth="1"/>
    <col min="5" max="5" width="15.140625" customWidth="1"/>
    <col min="6" max="6" width="19.28515625" bestFit="1" customWidth="1"/>
    <col min="7" max="7" width="16.42578125" bestFit="1" customWidth="1"/>
    <col min="8" max="8" width="19.28515625" bestFit="1" customWidth="1"/>
    <col min="9" max="9" width="14.5703125" bestFit="1" customWidth="1"/>
    <col min="10" max="10" width="9.85546875" bestFit="1" customWidth="1"/>
    <col min="11" max="11" width="10.7109375" bestFit="1" customWidth="1"/>
    <col min="12" max="12" width="22.5703125" bestFit="1" customWidth="1"/>
    <col min="13" max="13" width="16.42578125" bestFit="1" customWidth="1"/>
    <col min="14" max="14" width="20.85546875" bestFit="1" customWidth="1"/>
    <col min="15" max="15" width="15.28515625" bestFit="1" customWidth="1"/>
    <col min="16" max="16" width="16.42578125" bestFit="1" customWidth="1"/>
    <col min="17" max="17" width="21" bestFit="1" customWidth="1"/>
    <col min="18" max="18" width="24.28515625" bestFit="1" customWidth="1"/>
    <col min="19" max="19" width="12.140625" bestFit="1" customWidth="1"/>
    <col min="20" max="20" width="8.85546875" bestFit="1" customWidth="1"/>
    <col min="22" max="22" width="19.570312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 t="s">
        <v>26</v>
      </c>
      <c r="C2" t="s">
        <v>27</v>
      </c>
      <c r="D2">
        <v>56</v>
      </c>
      <c r="E2" t="s">
        <v>28</v>
      </c>
      <c r="F2" t="s">
        <v>29</v>
      </c>
      <c r="G2">
        <v>80</v>
      </c>
      <c r="H2">
        <v>20</v>
      </c>
      <c r="I2">
        <v>15</v>
      </c>
      <c r="J2">
        <v>30.87</v>
      </c>
      <c r="K2">
        <v>20.67</v>
      </c>
      <c r="L2">
        <v>12.8</v>
      </c>
      <c r="M2" t="s">
        <v>30</v>
      </c>
      <c r="N2" s="2">
        <v>300</v>
      </c>
      <c r="O2" t="s">
        <v>31</v>
      </c>
      <c r="P2" t="s">
        <v>32</v>
      </c>
      <c r="Q2">
        <f>IF(P2="No",0,ROUND((G2*0.1),0))</f>
        <v>0</v>
      </c>
      <c r="R2">
        <f>SUM(H2:K2,L2)</f>
        <v>99.34</v>
      </c>
      <c r="S2">
        <v>0</v>
      </c>
      <c r="U2">
        <v>5</v>
      </c>
      <c r="V2" s="3" t="s">
        <v>33</v>
      </c>
      <c r="W2" t="s">
        <v>26</v>
      </c>
      <c r="X2" t="s">
        <v>34</v>
      </c>
      <c r="Y2" t="s">
        <v>35</v>
      </c>
    </row>
    <row r="3" spans="1:25">
      <c r="A3" t="s">
        <v>36</v>
      </c>
      <c r="B3" t="s">
        <v>26</v>
      </c>
      <c r="C3" t="s">
        <v>27</v>
      </c>
      <c r="D3">
        <v>57</v>
      </c>
      <c r="E3" t="s">
        <v>28</v>
      </c>
      <c r="F3" t="s">
        <v>29</v>
      </c>
      <c r="G3">
        <v>40.14</v>
      </c>
      <c r="H3">
        <v>40</v>
      </c>
      <c r="I3">
        <v>25.14</v>
      </c>
      <c r="J3">
        <v>24.78</v>
      </c>
      <c r="K3">
        <v>28.8</v>
      </c>
      <c r="L3">
        <v>14.6</v>
      </c>
      <c r="M3" t="s">
        <v>30</v>
      </c>
      <c r="N3" s="2">
        <v>310</v>
      </c>
      <c r="O3" t="s">
        <v>31</v>
      </c>
      <c r="P3" t="s">
        <v>32</v>
      </c>
      <c r="Q3">
        <f t="shared" ref="Q3:Q6" si="0">IF(P3="No",0,ROUND((G3*0.1),0))</f>
        <v>0</v>
      </c>
      <c r="R3">
        <f>SUM(H3:K3,L3)</f>
        <v>133.32</v>
      </c>
      <c r="S3">
        <v>0</v>
      </c>
      <c r="U3">
        <v>3</v>
      </c>
      <c r="V3" s="3" t="s">
        <v>37</v>
      </c>
      <c r="W3" t="s">
        <v>26</v>
      </c>
      <c r="X3" t="s">
        <v>38</v>
      </c>
      <c r="Y3" t="s">
        <v>35</v>
      </c>
    </row>
    <row r="4" spans="1:25">
      <c r="A4" t="s">
        <v>39</v>
      </c>
      <c r="B4" t="s">
        <v>26</v>
      </c>
      <c r="C4" t="s">
        <v>27</v>
      </c>
      <c r="D4">
        <v>45</v>
      </c>
      <c r="E4" t="s">
        <v>40</v>
      </c>
      <c r="F4" t="s">
        <v>41</v>
      </c>
      <c r="G4">
        <v>158.78</v>
      </c>
      <c r="H4">
        <v>30</v>
      </c>
      <c r="I4">
        <v>29</v>
      </c>
      <c r="J4">
        <v>27.46</v>
      </c>
      <c r="K4">
        <v>19.559999999999999</v>
      </c>
      <c r="L4">
        <v>13.87</v>
      </c>
      <c r="M4" t="s">
        <v>30</v>
      </c>
      <c r="N4" s="2">
        <v>375</v>
      </c>
      <c r="O4" t="s">
        <v>31</v>
      </c>
      <c r="P4" t="s">
        <v>42</v>
      </c>
      <c r="Q4">
        <f t="shared" si="0"/>
        <v>16</v>
      </c>
      <c r="R4">
        <f>SUM(H4:K4,L4)</f>
        <v>119.89000000000001</v>
      </c>
      <c r="S4">
        <v>0</v>
      </c>
      <c r="U4">
        <v>1</v>
      </c>
      <c r="V4" s="3" t="s">
        <v>43</v>
      </c>
      <c r="W4" t="s">
        <v>26</v>
      </c>
      <c r="X4" t="s">
        <v>44</v>
      </c>
      <c r="Y4" t="s">
        <v>35</v>
      </c>
    </row>
    <row r="5" spans="1:25">
      <c r="A5" t="s">
        <v>45</v>
      </c>
      <c r="B5" t="s">
        <v>26</v>
      </c>
      <c r="C5" t="s">
        <v>27</v>
      </c>
      <c r="D5">
        <v>50</v>
      </c>
      <c r="E5" t="s">
        <v>28</v>
      </c>
      <c r="F5" t="s">
        <v>46</v>
      </c>
      <c r="G5">
        <v>176.22</v>
      </c>
      <c r="H5">
        <v>35.46</v>
      </c>
      <c r="I5">
        <v>38.56</v>
      </c>
      <c r="J5">
        <v>34.89</v>
      </c>
      <c r="K5">
        <v>23.45</v>
      </c>
      <c r="L5">
        <v>15</v>
      </c>
      <c r="M5" t="s">
        <v>30</v>
      </c>
      <c r="N5" s="2">
        <v>300</v>
      </c>
      <c r="O5" t="s">
        <v>31</v>
      </c>
      <c r="P5" t="s">
        <v>42</v>
      </c>
      <c r="Q5">
        <f t="shared" si="0"/>
        <v>18</v>
      </c>
      <c r="R5">
        <f>SUM(H5:K5,L5)</f>
        <v>147.36000000000001</v>
      </c>
      <c r="S5">
        <v>0</v>
      </c>
      <c r="U5">
        <v>5</v>
      </c>
      <c r="V5" s="3" t="s">
        <v>47</v>
      </c>
      <c r="W5" t="s">
        <v>26</v>
      </c>
      <c r="X5" t="s">
        <v>48</v>
      </c>
      <c r="Y5" t="s">
        <v>35</v>
      </c>
    </row>
    <row r="6" spans="1:25">
      <c r="A6" t="s">
        <v>49</v>
      </c>
      <c r="B6" t="s">
        <v>26</v>
      </c>
      <c r="C6" t="s">
        <v>27</v>
      </c>
      <c r="D6">
        <v>52</v>
      </c>
      <c r="E6" t="s">
        <v>50</v>
      </c>
      <c r="F6" t="s">
        <v>46</v>
      </c>
      <c r="G6">
        <v>317.47000000000003</v>
      </c>
      <c r="H6">
        <v>39.19</v>
      </c>
      <c r="I6">
        <v>8.1720000000000006</v>
      </c>
      <c r="J6">
        <v>27.9</v>
      </c>
      <c r="K6">
        <v>19.54</v>
      </c>
      <c r="L6">
        <v>18</v>
      </c>
      <c r="M6" t="s">
        <v>30</v>
      </c>
      <c r="N6" s="2">
        <v>300</v>
      </c>
      <c r="O6" t="s">
        <v>31</v>
      </c>
      <c r="P6" t="s">
        <v>32</v>
      </c>
      <c r="Q6">
        <f t="shared" si="0"/>
        <v>0</v>
      </c>
      <c r="R6">
        <f>SUM(H6:K6,L6)</f>
        <v>112.80199999999999</v>
      </c>
      <c r="S6">
        <v>0</v>
      </c>
      <c r="U6">
        <v>5</v>
      </c>
      <c r="V6" s="3" t="s">
        <v>51</v>
      </c>
      <c r="W6" t="s">
        <v>26</v>
      </c>
      <c r="X6" t="s">
        <v>52</v>
      </c>
      <c r="Y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6D309-BECC-41F2-9110-57E6371B8BF1}">
  <dimension ref="A1:U26"/>
  <sheetViews>
    <sheetView tabSelected="1" topLeftCell="E1" workbookViewId="0">
      <selection activeCell="S14" sqref="S14:U26"/>
    </sheetView>
  </sheetViews>
  <sheetFormatPr defaultRowHeight="15"/>
  <cols>
    <col min="2" max="2" width="12.140625" bestFit="1" customWidth="1"/>
    <col min="3" max="3" width="8.85546875" bestFit="1" customWidth="1"/>
    <col min="4" max="4" width="4.28515625" bestFit="1" customWidth="1"/>
    <col min="5" max="5" width="19.28515625" bestFit="1" customWidth="1"/>
    <col min="6" max="6" width="16.42578125" bestFit="1" customWidth="1"/>
    <col min="7" max="7" width="6.140625" bestFit="1" customWidth="1"/>
    <col min="8" max="8" width="6.7109375" bestFit="1" customWidth="1"/>
    <col min="9" max="9" width="9.85546875" bestFit="1" customWidth="1"/>
    <col min="10" max="10" width="10.7109375" bestFit="1" customWidth="1"/>
    <col min="11" max="11" width="20.85546875" customWidth="1"/>
    <col min="12" max="12" width="16.42578125" bestFit="1" customWidth="1"/>
    <col min="13" max="13" width="12.140625" bestFit="1" customWidth="1"/>
    <col min="14" max="14" width="8.85546875" bestFit="1" customWidth="1"/>
    <col min="15" max="15" width="4.140625" bestFit="1" customWidth="1"/>
    <col min="16" max="16" width="16.140625" bestFit="1" customWidth="1"/>
  </cols>
  <sheetData>
    <row r="1" spans="1:21">
      <c r="A1" s="1" t="s">
        <v>0</v>
      </c>
      <c r="B1" s="1" t="s">
        <v>22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</v>
      </c>
      <c r="S1" s="1" t="s">
        <v>21</v>
      </c>
      <c r="T1" s="1" t="s">
        <v>23</v>
      </c>
      <c r="U1" s="1" t="s">
        <v>24</v>
      </c>
    </row>
    <row r="2" spans="1:21">
      <c r="A2" t="s">
        <v>25</v>
      </c>
      <c r="B2" t="s">
        <v>26</v>
      </c>
      <c r="C2" t="s">
        <v>27</v>
      </c>
      <c r="D2">
        <v>56</v>
      </c>
      <c r="E2" t="s">
        <v>41</v>
      </c>
      <c r="F2">
        <v>80</v>
      </c>
      <c r="G2">
        <v>20</v>
      </c>
      <c r="H2">
        <v>15</v>
      </c>
      <c r="I2">
        <v>30.87</v>
      </c>
      <c r="J2">
        <v>20.67</v>
      </c>
      <c r="K2">
        <v>12.8</v>
      </c>
      <c r="L2" t="s">
        <v>30</v>
      </c>
      <c r="M2" s="2">
        <v>300</v>
      </c>
      <c r="N2" t="s">
        <v>31</v>
      </c>
      <c r="O2" t="s">
        <v>32</v>
      </c>
      <c r="P2">
        <f>IF(O2="No",0,ROUND((F2*0.1),0))</f>
        <v>0</v>
      </c>
      <c r="Q2">
        <f>SUM(G2:J2,K2)</f>
        <v>99.34</v>
      </c>
      <c r="R2" t="s">
        <v>26</v>
      </c>
      <c r="S2" s="3" t="s">
        <v>33</v>
      </c>
      <c r="T2" t="s">
        <v>34</v>
      </c>
      <c r="U2" t="s">
        <v>35</v>
      </c>
    </row>
    <row r="3" spans="1:21">
      <c r="A3" t="s">
        <v>36</v>
      </c>
      <c r="B3" t="s">
        <v>26</v>
      </c>
      <c r="C3" t="s">
        <v>27</v>
      </c>
      <c r="D3">
        <v>38</v>
      </c>
      <c r="E3" t="s">
        <v>41</v>
      </c>
      <c r="F3">
        <v>40.14</v>
      </c>
      <c r="G3">
        <v>40</v>
      </c>
      <c r="H3">
        <v>25.14</v>
      </c>
      <c r="I3">
        <v>24.78</v>
      </c>
      <c r="J3">
        <v>28.8</v>
      </c>
      <c r="K3">
        <v>14.6</v>
      </c>
      <c r="L3" t="s">
        <v>30</v>
      </c>
      <c r="M3" s="2">
        <v>310</v>
      </c>
      <c r="N3" t="s">
        <v>31</v>
      </c>
      <c r="O3" t="s">
        <v>32</v>
      </c>
      <c r="P3">
        <f t="shared" ref="P3:P26" si="0">IF(O3="No",0,ROUND((F3*0.1),0))</f>
        <v>0</v>
      </c>
      <c r="Q3">
        <f>SUM(G3:J3,K3)</f>
        <v>133.32</v>
      </c>
      <c r="R3" t="s">
        <v>26</v>
      </c>
      <c r="S3" s="3" t="s">
        <v>37</v>
      </c>
      <c r="T3" t="s">
        <v>38</v>
      </c>
      <c r="U3" t="s">
        <v>35</v>
      </c>
    </row>
    <row r="4" spans="1:21">
      <c r="A4" t="s">
        <v>39</v>
      </c>
      <c r="B4" t="s">
        <v>26</v>
      </c>
      <c r="C4" t="s">
        <v>27</v>
      </c>
      <c r="D4">
        <v>45</v>
      </c>
      <c r="E4" t="s">
        <v>41</v>
      </c>
      <c r="F4">
        <v>158.78</v>
      </c>
      <c r="G4">
        <v>30</v>
      </c>
      <c r="H4">
        <v>29</v>
      </c>
      <c r="I4">
        <v>27.46</v>
      </c>
      <c r="J4">
        <v>19.559999999999999</v>
      </c>
      <c r="K4">
        <v>13.87</v>
      </c>
      <c r="L4" t="s">
        <v>30</v>
      </c>
      <c r="M4" s="2">
        <v>375</v>
      </c>
      <c r="N4" t="s">
        <v>31</v>
      </c>
      <c r="O4" t="s">
        <v>42</v>
      </c>
      <c r="P4">
        <f t="shared" si="0"/>
        <v>16</v>
      </c>
      <c r="Q4">
        <f>SUM(G4:J4,K4)</f>
        <v>119.89000000000001</v>
      </c>
      <c r="R4" t="s">
        <v>26</v>
      </c>
      <c r="S4" s="3" t="s">
        <v>43</v>
      </c>
      <c r="T4" t="s">
        <v>44</v>
      </c>
      <c r="U4" t="s">
        <v>35</v>
      </c>
    </row>
    <row r="5" spans="1:21">
      <c r="A5" t="s">
        <v>45</v>
      </c>
      <c r="B5" t="s">
        <v>26</v>
      </c>
      <c r="C5" t="s">
        <v>27</v>
      </c>
      <c r="D5">
        <v>50</v>
      </c>
      <c r="E5" t="s">
        <v>41</v>
      </c>
      <c r="F5">
        <v>176.22</v>
      </c>
      <c r="G5">
        <v>35.46</v>
      </c>
      <c r="H5">
        <v>38.56</v>
      </c>
      <c r="I5">
        <v>34.89</v>
      </c>
      <c r="J5">
        <v>23.45</v>
      </c>
      <c r="K5">
        <v>15</v>
      </c>
      <c r="L5" t="s">
        <v>30</v>
      </c>
      <c r="M5" s="2">
        <v>300</v>
      </c>
      <c r="N5" t="s">
        <v>31</v>
      </c>
      <c r="O5" t="s">
        <v>42</v>
      </c>
      <c r="P5">
        <f t="shared" si="0"/>
        <v>18</v>
      </c>
      <c r="Q5">
        <f>SUM(G5:J5,K5)</f>
        <v>147.36000000000001</v>
      </c>
      <c r="R5" t="s">
        <v>26</v>
      </c>
      <c r="S5" s="3" t="s">
        <v>47</v>
      </c>
      <c r="T5" t="s">
        <v>48</v>
      </c>
      <c r="U5" t="s">
        <v>35</v>
      </c>
    </row>
    <row r="6" spans="1:21">
      <c r="A6" t="s">
        <v>49</v>
      </c>
      <c r="B6" t="s">
        <v>26</v>
      </c>
      <c r="C6" t="s">
        <v>27</v>
      </c>
      <c r="D6">
        <v>52</v>
      </c>
      <c r="E6" t="s">
        <v>41</v>
      </c>
      <c r="F6">
        <v>317.47000000000003</v>
      </c>
      <c r="G6">
        <v>39.19</v>
      </c>
      <c r="H6">
        <v>8.1720000000000006</v>
      </c>
      <c r="I6">
        <v>27.9</v>
      </c>
      <c r="J6">
        <v>19.54</v>
      </c>
      <c r="K6">
        <v>18</v>
      </c>
      <c r="L6" t="s">
        <v>30</v>
      </c>
      <c r="M6" s="2">
        <v>300</v>
      </c>
      <c r="N6" t="s">
        <v>31</v>
      </c>
      <c r="O6" t="s">
        <v>32</v>
      </c>
      <c r="P6">
        <f t="shared" si="0"/>
        <v>0</v>
      </c>
      <c r="Q6">
        <f>SUM(G6:J6,K6)</f>
        <v>112.80199999999999</v>
      </c>
      <c r="R6" t="s">
        <v>26</v>
      </c>
      <c r="S6" s="3" t="s">
        <v>51</v>
      </c>
      <c r="T6" t="s">
        <v>52</v>
      </c>
      <c r="U6" t="s">
        <v>35</v>
      </c>
    </row>
    <row r="7" spans="1:21">
      <c r="A7" t="s">
        <v>53</v>
      </c>
      <c r="B7" t="s">
        <v>54</v>
      </c>
      <c r="C7" t="s">
        <v>55</v>
      </c>
      <c r="D7">
        <v>56</v>
      </c>
      <c r="E7" t="s">
        <v>46</v>
      </c>
      <c r="F7">
        <v>3000</v>
      </c>
      <c r="G7">
        <f>F7*0.28</f>
        <v>840.00000000000011</v>
      </c>
      <c r="H7">
        <f>G7*0.08</f>
        <v>67.200000000000017</v>
      </c>
      <c r="I7">
        <f>G7*0.1</f>
        <v>84.000000000000014</v>
      </c>
      <c r="J7">
        <f>G7*0.03</f>
        <v>25.200000000000003</v>
      </c>
      <c r="K7">
        <f>F7*0.045</f>
        <v>135</v>
      </c>
      <c r="L7" t="s">
        <v>30</v>
      </c>
      <c r="M7" s="2">
        <v>317</v>
      </c>
      <c r="N7" t="s">
        <v>56</v>
      </c>
      <c r="O7" t="s">
        <v>32</v>
      </c>
      <c r="P7">
        <f t="shared" si="0"/>
        <v>0</v>
      </c>
      <c r="Q7">
        <f t="shared" ref="Q7:Q26" si="1">SUM(G7:J7,K7)</f>
        <v>1151.4000000000001</v>
      </c>
      <c r="R7" t="s">
        <v>57</v>
      </c>
      <c r="S7" s="3" t="s">
        <v>58</v>
      </c>
      <c r="T7" t="s">
        <v>59</v>
      </c>
      <c r="U7" t="s">
        <v>35</v>
      </c>
    </row>
    <row r="8" spans="1:21">
      <c r="A8" t="s">
        <v>60</v>
      </c>
      <c r="B8" t="s">
        <v>61</v>
      </c>
      <c r="C8" t="s">
        <v>55</v>
      </c>
      <c r="D8">
        <v>57</v>
      </c>
      <c r="E8" t="s">
        <v>46</v>
      </c>
      <c r="F8">
        <v>2700</v>
      </c>
      <c r="G8">
        <f t="shared" ref="G8:G13" si="2">F8*0.28</f>
        <v>756.00000000000011</v>
      </c>
      <c r="H8">
        <f t="shared" ref="H8:H39" si="3">G8*0.08</f>
        <v>60.480000000000011</v>
      </c>
      <c r="I8">
        <f t="shared" ref="I8:I39" si="4">G8*0.1</f>
        <v>75.600000000000009</v>
      </c>
      <c r="J8">
        <f t="shared" ref="J8:J26" si="5">G8*0.03</f>
        <v>22.680000000000003</v>
      </c>
      <c r="K8">
        <f t="shared" ref="K8:K26" si="6">F8*0.045</f>
        <v>121.5</v>
      </c>
      <c r="L8" t="s">
        <v>30</v>
      </c>
      <c r="M8" s="2">
        <v>345</v>
      </c>
      <c r="N8" t="s">
        <v>56</v>
      </c>
      <c r="O8" t="s">
        <v>42</v>
      </c>
      <c r="P8">
        <f t="shared" si="0"/>
        <v>270</v>
      </c>
      <c r="Q8">
        <f t="shared" si="1"/>
        <v>1036.2600000000002</v>
      </c>
      <c r="R8" t="s">
        <v>57</v>
      </c>
      <c r="S8" s="3" t="s">
        <v>62</v>
      </c>
      <c r="T8" t="s">
        <v>63</v>
      </c>
      <c r="U8" t="s">
        <v>35</v>
      </c>
    </row>
    <row r="9" spans="1:21">
      <c r="A9" t="s">
        <v>64</v>
      </c>
      <c r="B9" t="s">
        <v>61</v>
      </c>
      <c r="C9" t="s">
        <v>55</v>
      </c>
      <c r="D9">
        <v>45</v>
      </c>
      <c r="E9" t="s">
        <v>46</v>
      </c>
      <c r="F9">
        <v>3800</v>
      </c>
      <c r="G9">
        <f t="shared" si="2"/>
        <v>1064</v>
      </c>
      <c r="H9">
        <f t="shared" si="3"/>
        <v>85.12</v>
      </c>
      <c r="I9">
        <f t="shared" si="4"/>
        <v>106.4</v>
      </c>
      <c r="J9">
        <f t="shared" si="5"/>
        <v>31.919999999999998</v>
      </c>
      <c r="K9">
        <f t="shared" si="6"/>
        <v>171</v>
      </c>
      <c r="L9" t="s">
        <v>30</v>
      </c>
      <c r="M9" s="2">
        <v>335</v>
      </c>
      <c r="N9" t="s">
        <v>56</v>
      </c>
      <c r="O9" t="s">
        <v>42</v>
      </c>
      <c r="P9">
        <f t="shared" si="0"/>
        <v>380</v>
      </c>
      <c r="Q9">
        <f t="shared" si="1"/>
        <v>1458.44</v>
      </c>
      <c r="R9" t="s">
        <v>57</v>
      </c>
      <c r="S9" s="3" t="s">
        <v>65</v>
      </c>
      <c r="T9" t="s">
        <v>66</v>
      </c>
      <c r="U9" t="s">
        <v>35</v>
      </c>
    </row>
    <row r="10" spans="1:21">
      <c r="A10" t="s">
        <v>67</v>
      </c>
      <c r="B10" t="s">
        <v>68</v>
      </c>
      <c r="C10" t="s">
        <v>55</v>
      </c>
      <c r="D10">
        <v>50</v>
      </c>
      <c r="E10" t="s">
        <v>46</v>
      </c>
      <c r="F10">
        <v>2700</v>
      </c>
      <c r="G10">
        <f t="shared" si="2"/>
        <v>756.00000000000011</v>
      </c>
      <c r="H10">
        <f t="shared" si="3"/>
        <v>60.480000000000011</v>
      </c>
      <c r="I10">
        <f t="shared" si="4"/>
        <v>75.600000000000009</v>
      </c>
      <c r="J10">
        <f t="shared" si="5"/>
        <v>22.680000000000003</v>
      </c>
      <c r="K10">
        <f t="shared" si="6"/>
        <v>121.5</v>
      </c>
      <c r="L10" t="s">
        <v>30</v>
      </c>
      <c r="M10" s="2">
        <v>375</v>
      </c>
      <c r="N10" t="s">
        <v>56</v>
      </c>
      <c r="O10" t="s">
        <v>32</v>
      </c>
      <c r="P10">
        <f t="shared" si="0"/>
        <v>0</v>
      </c>
      <c r="Q10">
        <f t="shared" si="1"/>
        <v>1036.2600000000002</v>
      </c>
      <c r="R10" t="s">
        <v>57</v>
      </c>
      <c r="S10" s="3" t="s">
        <v>69</v>
      </c>
      <c r="T10" t="s">
        <v>70</v>
      </c>
      <c r="U10" t="s">
        <v>35</v>
      </c>
    </row>
    <row r="11" spans="1:21">
      <c r="A11" t="s">
        <v>71</v>
      </c>
      <c r="B11" t="s">
        <v>61</v>
      </c>
      <c r="C11" t="s">
        <v>55</v>
      </c>
      <c r="D11">
        <v>56</v>
      </c>
      <c r="E11" t="s">
        <v>46</v>
      </c>
      <c r="F11">
        <v>3145</v>
      </c>
      <c r="G11">
        <f t="shared" si="2"/>
        <v>880.60000000000014</v>
      </c>
      <c r="H11">
        <f t="shared" si="3"/>
        <v>70.448000000000008</v>
      </c>
      <c r="I11">
        <f t="shared" si="4"/>
        <v>88.060000000000016</v>
      </c>
      <c r="J11">
        <f t="shared" si="5"/>
        <v>26.418000000000003</v>
      </c>
      <c r="K11">
        <f t="shared" si="6"/>
        <v>141.52500000000001</v>
      </c>
      <c r="L11" t="s">
        <v>30</v>
      </c>
      <c r="M11" s="2">
        <v>366</v>
      </c>
      <c r="N11" t="s">
        <v>56</v>
      </c>
      <c r="O11" t="s">
        <v>32</v>
      </c>
      <c r="P11">
        <f t="shared" si="0"/>
        <v>0</v>
      </c>
      <c r="Q11">
        <f t="shared" si="1"/>
        <v>1207.0510000000002</v>
      </c>
      <c r="R11" t="s">
        <v>57</v>
      </c>
      <c r="S11" s="3" t="s">
        <v>72</v>
      </c>
      <c r="T11" t="s">
        <v>73</v>
      </c>
      <c r="U11" t="s">
        <v>35</v>
      </c>
    </row>
    <row r="12" spans="1:21">
      <c r="A12" t="s">
        <v>74</v>
      </c>
      <c r="B12" t="s">
        <v>54</v>
      </c>
      <c r="C12" t="s">
        <v>55</v>
      </c>
      <c r="D12">
        <v>57</v>
      </c>
      <c r="E12" t="s">
        <v>46</v>
      </c>
      <c r="F12">
        <v>2800</v>
      </c>
      <c r="G12">
        <f t="shared" si="2"/>
        <v>784.00000000000011</v>
      </c>
      <c r="H12">
        <f t="shared" si="3"/>
        <v>62.720000000000013</v>
      </c>
      <c r="I12">
        <f t="shared" si="4"/>
        <v>78.40000000000002</v>
      </c>
      <c r="J12">
        <f t="shared" si="5"/>
        <v>23.520000000000003</v>
      </c>
      <c r="K12">
        <f t="shared" si="6"/>
        <v>126</v>
      </c>
      <c r="L12" t="s">
        <v>30</v>
      </c>
      <c r="M12" s="2">
        <v>346</v>
      </c>
      <c r="N12" t="s">
        <v>56</v>
      </c>
      <c r="O12" t="s">
        <v>32</v>
      </c>
      <c r="P12">
        <f t="shared" si="0"/>
        <v>0</v>
      </c>
      <c r="Q12">
        <f t="shared" si="1"/>
        <v>1074.6400000000001</v>
      </c>
      <c r="R12" t="s">
        <v>57</v>
      </c>
      <c r="S12" s="3" t="s">
        <v>75</v>
      </c>
      <c r="T12" t="s">
        <v>76</v>
      </c>
      <c r="U12" t="s">
        <v>35</v>
      </c>
    </row>
    <row r="13" spans="1:21">
      <c r="A13" t="s">
        <v>77</v>
      </c>
      <c r="B13" t="s">
        <v>68</v>
      </c>
      <c r="C13" t="s">
        <v>55</v>
      </c>
      <c r="D13">
        <v>45</v>
      </c>
      <c r="E13" t="s">
        <v>46</v>
      </c>
      <c r="F13">
        <v>2400</v>
      </c>
      <c r="G13">
        <f t="shared" si="2"/>
        <v>672.00000000000011</v>
      </c>
      <c r="H13">
        <f t="shared" si="3"/>
        <v>53.760000000000012</v>
      </c>
      <c r="I13">
        <f t="shared" si="4"/>
        <v>67.200000000000017</v>
      </c>
      <c r="J13">
        <f t="shared" si="5"/>
        <v>20.160000000000004</v>
      </c>
      <c r="K13">
        <f t="shared" si="6"/>
        <v>108</v>
      </c>
      <c r="L13" t="s">
        <v>30</v>
      </c>
      <c r="M13" s="2">
        <v>328</v>
      </c>
      <c r="N13" t="s">
        <v>56</v>
      </c>
      <c r="O13" t="s">
        <v>42</v>
      </c>
      <c r="P13">
        <f t="shared" si="0"/>
        <v>240</v>
      </c>
      <c r="Q13">
        <f t="shared" si="1"/>
        <v>921.12000000000012</v>
      </c>
      <c r="R13" t="s">
        <v>57</v>
      </c>
      <c r="S13" s="3" t="s">
        <v>78</v>
      </c>
      <c r="T13" t="s">
        <v>79</v>
      </c>
      <c r="U13" t="s">
        <v>35</v>
      </c>
    </row>
    <row r="14" spans="1:21">
      <c r="A14" t="s">
        <v>80</v>
      </c>
      <c r="B14" t="s">
        <v>81</v>
      </c>
      <c r="C14" t="s">
        <v>82</v>
      </c>
      <c r="D14">
        <v>56</v>
      </c>
      <c r="E14" t="s">
        <v>46</v>
      </c>
      <c r="F14">
        <v>1547</v>
      </c>
      <c r="G14">
        <f>F14*0.2</f>
        <v>309.40000000000003</v>
      </c>
      <c r="H14">
        <f t="shared" si="3"/>
        <v>24.752000000000002</v>
      </c>
      <c r="I14">
        <f t="shared" si="4"/>
        <v>30.940000000000005</v>
      </c>
      <c r="J14">
        <f t="shared" si="5"/>
        <v>9.282</v>
      </c>
      <c r="K14">
        <f t="shared" si="6"/>
        <v>69.614999999999995</v>
      </c>
      <c r="L14" t="s">
        <v>30</v>
      </c>
      <c r="M14" s="2">
        <v>302</v>
      </c>
      <c r="N14" t="s">
        <v>83</v>
      </c>
      <c r="O14" t="s">
        <v>32</v>
      </c>
      <c r="P14">
        <f t="shared" si="0"/>
        <v>0</v>
      </c>
      <c r="Q14">
        <f t="shared" si="1"/>
        <v>443.98900000000003</v>
      </c>
      <c r="R14" t="s">
        <v>84</v>
      </c>
      <c r="S14" s="3" t="s">
        <v>85</v>
      </c>
      <c r="T14" t="s">
        <v>86</v>
      </c>
      <c r="U14" t="s">
        <v>35</v>
      </c>
    </row>
    <row r="15" spans="1:21">
      <c r="A15" t="s">
        <v>87</v>
      </c>
      <c r="B15" t="s">
        <v>88</v>
      </c>
      <c r="C15" t="s">
        <v>82</v>
      </c>
      <c r="D15">
        <v>38</v>
      </c>
      <c r="E15" t="s">
        <v>46</v>
      </c>
      <c r="F15">
        <v>1187</v>
      </c>
      <c r="G15">
        <f t="shared" ref="G15:G39" si="7">F15*0.2</f>
        <v>237.4</v>
      </c>
      <c r="H15">
        <f t="shared" si="3"/>
        <v>18.992000000000001</v>
      </c>
      <c r="I15">
        <f t="shared" si="4"/>
        <v>23.740000000000002</v>
      </c>
      <c r="J15">
        <f t="shared" si="5"/>
        <v>7.1219999999999999</v>
      </c>
      <c r="K15">
        <f t="shared" si="6"/>
        <v>53.414999999999999</v>
      </c>
      <c r="L15" t="s">
        <v>30</v>
      </c>
      <c r="M15" s="2">
        <v>301</v>
      </c>
      <c r="N15" t="s">
        <v>83</v>
      </c>
      <c r="O15" t="s">
        <v>42</v>
      </c>
      <c r="P15">
        <f t="shared" si="0"/>
        <v>119</v>
      </c>
      <c r="Q15">
        <f t="shared" si="1"/>
        <v>340.66900000000004</v>
      </c>
      <c r="R15" t="s">
        <v>84</v>
      </c>
      <c r="S15" s="3" t="s">
        <v>89</v>
      </c>
      <c r="T15" t="s">
        <v>90</v>
      </c>
      <c r="U15" t="s">
        <v>35</v>
      </c>
    </row>
    <row r="16" spans="1:21">
      <c r="A16" t="s">
        <v>91</v>
      </c>
      <c r="B16" t="s">
        <v>92</v>
      </c>
      <c r="C16" t="s">
        <v>82</v>
      </c>
      <c r="D16">
        <v>45</v>
      </c>
      <c r="E16" t="s">
        <v>46</v>
      </c>
      <c r="F16">
        <v>1027</v>
      </c>
      <c r="G16">
        <f t="shared" si="7"/>
        <v>205.4</v>
      </c>
      <c r="H16">
        <f t="shared" si="3"/>
        <v>16.432000000000002</v>
      </c>
      <c r="I16">
        <f t="shared" si="4"/>
        <v>20.540000000000003</v>
      </c>
      <c r="J16">
        <f t="shared" si="5"/>
        <v>6.1619999999999999</v>
      </c>
      <c r="K16">
        <f t="shared" si="6"/>
        <v>46.214999999999996</v>
      </c>
      <c r="L16" t="s">
        <v>30</v>
      </c>
      <c r="M16" s="2">
        <v>300</v>
      </c>
      <c r="N16" t="s">
        <v>83</v>
      </c>
      <c r="O16" t="s">
        <v>32</v>
      </c>
      <c r="P16">
        <f t="shared" si="0"/>
        <v>0</v>
      </c>
      <c r="Q16">
        <f t="shared" si="1"/>
        <v>294.74899999999997</v>
      </c>
      <c r="R16" t="s">
        <v>84</v>
      </c>
      <c r="S16" s="3" t="s">
        <v>93</v>
      </c>
      <c r="T16" t="s">
        <v>94</v>
      </c>
      <c r="U16" t="s">
        <v>35</v>
      </c>
    </row>
    <row r="17" spans="1:21">
      <c r="A17" t="s">
        <v>95</v>
      </c>
      <c r="B17" t="s">
        <v>81</v>
      </c>
      <c r="C17" t="s">
        <v>82</v>
      </c>
      <c r="D17">
        <v>50</v>
      </c>
      <c r="E17" t="s">
        <v>46</v>
      </c>
      <c r="F17">
        <v>2084</v>
      </c>
      <c r="G17">
        <f t="shared" si="7"/>
        <v>416.8</v>
      </c>
      <c r="H17">
        <f t="shared" si="3"/>
        <v>33.344000000000001</v>
      </c>
      <c r="I17">
        <f t="shared" si="4"/>
        <v>41.680000000000007</v>
      </c>
      <c r="J17">
        <f t="shared" si="5"/>
        <v>12.504</v>
      </c>
      <c r="K17">
        <f t="shared" si="6"/>
        <v>93.78</v>
      </c>
      <c r="L17" t="s">
        <v>30</v>
      </c>
      <c r="M17" s="2">
        <v>302</v>
      </c>
      <c r="N17" t="s">
        <v>83</v>
      </c>
      <c r="O17" t="s">
        <v>32</v>
      </c>
      <c r="P17">
        <f t="shared" si="0"/>
        <v>0</v>
      </c>
      <c r="Q17">
        <f t="shared" si="1"/>
        <v>598.10800000000006</v>
      </c>
      <c r="R17" t="s">
        <v>84</v>
      </c>
      <c r="S17" s="3" t="s">
        <v>96</v>
      </c>
      <c r="T17" t="s">
        <v>97</v>
      </c>
      <c r="U17" t="s">
        <v>35</v>
      </c>
    </row>
    <row r="18" spans="1:21">
      <c r="A18" t="s">
        <v>98</v>
      </c>
      <c r="B18" t="s">
        <v>88</v>
      </c>
      <c r="C18" t="s">
        <v>82</v>
      </c>
      <c r="D18">
        <v>52</v>
      </c>
      <c r="E18" t="s">
        <v>46</v>
      </c>
      <c r="F18">
        <v>1472</v>
      </c>
      <c r="G18">
        <f t="shared" si="7"/>
        <v>294.40000000000003</v>
      </c>
      <c r="H18">
        <f t="shared" si="3"/>
        <v>23.552000000000003</v>
      </c>
      <c r="I18">
        <f t="shared" si="4"/>
        <v>29.440000000000005</v>
      </c>
      <c r="J18">
        <f t="shared" si="5"/>
        <v>8.8320000000000007</v>
      </c>
      <c r="K18">
        <f t="shared" si="6"/>
        <v>66.239999999999995</v>
      </c>
      <c r="L18" t="s">
        <v>30</v>
      </c>
      <c r="M18" s="2">
        <v>326</v>
      </c>
      <c r="N18" t="s">
        <v>83</v>
      </c>
      <c r="O18" t="s">
        <v>42</v>
      </c>
      <c r="P18">
        <f t="shared" si="0"/>
        <v>147</v>
      </c>
      <c r="Q18">
        <f t="shared" si="1"/>
        <v>422.46400000000006</v>
      </c>
      <c r="R18" t="s">
        <v>84</v>
      </c>
      <c r="S18" s="3" t="s">
        <v>99</v>
      </c>
      <c r="T18" t="s">
        <v>100</v>
      </c>
      <c r="U18" t="s">
        <v>35</v>
      </c>
    </row>
    <row r="19" spans="1:21">
      <c r="A19" t="s">
        <v>101</v>
      </c>
      <c r="B19" t="s">
        <v>102</v>
      </c>
      <c r="C19" t="s">
        <v>82</v>
      </c>
      <c r="D19">
        <v>56</v>
      </c>
      <c r="E19" t="s">
        <v>46</v>
      </c>
      <c r="F19">
        <v>1230</v>
      </c>
      <c r="G19">
        <f t="shared" si="7"/>
        <v>246</v>
      </c>
      <c r="H19">
        <f t="shared" si="3"/>
        <v>19.68</v>
      </c>
      <c r="I19">
        <f t="shared" si="4"/>
        <v>24.6</v>
      </c>
      <c r="J19">
        <f t="shared" si="5"/>
        <v>7.38</v>
      </c>
      <c r="K19">
        <f t="shared" si="6"/>
        <v>55.35</v>
      </c>
      <c r="L19" t="s">
        <v>30</v>
      </c>
      <c r="M19" s="2">
        <v>326</v>
      </c>
      <c r="N19" t="s">
        <v>83</v>
      </c>
      <c r="O19" t="s">
        <v>32</v>
      </c>
      <c r="P19">
        <f t="shared" si="0"/>
        <v>0</v>
      </c>
      <c r="Q19">
        <f t="shared" si="1"/>
        <v>353.01000000000005</v>
      </c>
      <c r="R19" t="s">
        <v>84</v>
      </c>
      <c r="S19" s="3" t="s">
        <v>103</v>
      </c>
      <c r="T19" t="s">
        <v>104</v>
      </c>
      <c r="U19" t="s">
        <v>35</v>
      </c>
    </row>
    <row r="20" spans="1:21">
      <c r="A20" t="s">
        <v>105</v>
      </c>
      <c r="B20" t="s">
        <v>102</v>
      </c>
      <c r="C20" t="s">
        <v>82</v>
      </c>
      <c r="D20">
        <v>57</v>
      </c>
      <c r="E20" t="s">
        <v>46</v>
      </c>
      <c r="F20">
        <v>1720</v>
      </c>
      <c r="G20">
        <f t="shared" si="7"/>
        <v>344</v>
      </c>
      <c r="H20">
        <f t="shared" si="3"/>
        <v>27.52</v>
      </c>
      <c r="I20">
        <f t="shared" si="4"/>
        <v>34.4</v>
      </c>
      <c r="J20">
        <f t="shared" si="5"/>
        <v>10.32</v>
      </c>
      <c r="K20">
        <f t="shared" si="6"/>
        <v>77.399999999999991</v>
      </c>
      <c r="L20" t="s">
        <v>30</v>
      </c>
      <c r="M20" s="2">
        <v>327</v>
      </c>
      <c r="N20" t="s">
        <v>83</v>
      </c>
      <c r="O20" t="s">
        <v>32</v>
      </c>
      <c r="P20">
        <f t="shared" si="0"/>
        <v>0</v>
      </c>
      <c r="Q20">
        <f t="shared" si="1"/>
        <v>493.63999999999993</v>
      </c>
      <c r="R20" t="s">
        <v>84</v>
      </c>
      <c r="S20" s="3" t="s">
        <v>106</v>
      </c>
      <c r="T20" t="s">
        <v>107</v>
      </c>
      <c r="U20" t="s">
        <v>35</v>
      </c>
    </row>
    <row r="21" spans="1:21">
      <c r="A21" t="s">
        <v>108</v>
      </c>
      <c r="B21" t="s">
        <v>81</v>
      </c>
      <c r="C21" t="s">
        <v>82</v>
      </c>
      <c r="D21">
        <v>45</v>
      </c>
      <c r="E21" t="s">
        <v>46</v>
      </c>
      <c r="F21">
        <v>1164</v>
      </c>
      <c r="G21">
        <f t="shared" si="7"/>
        <v>232.8</v>
      </c>
      <c r="H21">
        <f t="shared" si="3"/>
        <v>18.624000000000002</v>
      </c>
      <c r="I21">
        <f t="shared" si="4"/>
        <v>23.28</v>
      </c>
      <c r="J21">
        <f t="shared" si="5"/>
        <v>6.984</v>
      </c>
      <c r="K21">
        <f t="shared" si="6"/>
        <v>52.379999999999995</v>
      </c>
      <c r="L21" t="s">
        <v>30</v>
      </c>
      <c r="M21" s="2">
        <v>351</v>
      </c>
      <c r="N21" t="s">
        <v>83</v>
      </c>
      <c r="O21" t="s">
        <v>32</v>
      </c>
      <c r="P21">
        <f t="shared" si="0"/>
        <v>0</v>
      </c>
      <c r="Q21">
        <f t="shared" si="1"/>
        <v>334.06799999999998</v>
      </c>
      <c r="R21" t="s">
        <v>84</v>
      </c>
      <c r="S21" s="3" t="s">
        <v>109</v>
      </c>
      <c r="T21" t="s">
        <v>110</v>
      </c>
      <c r="U21" t="s">
        <v>35</v>
      </c>
    </row>
    <row r="22" spans="1:21">
      <c r="A22" t="s">
        <v>111</v>
      </c>
      <c r="B22" t="s">
        <v>92</v>
      </c>
      <c r="C22" t="s">
        <v>82</v>
      </c>
      <c r="D22">
        <v>50</v>
      </c>
      <c r="E22" t="s">
        <v>46</v>
      </c>
      <c r="F22">
        <v>1463</v>
      </c>
      <c r="G22">
        <f t="shared" si="7"/>
        <v>292.60000000000002</v>
      </c>
      <c r="H22">
        <f t="shared" si="3"/>
        <v>23.408000000000001</v>
      </c>
      <c r="I22">
        <f t="shared" si="4"/>
        <v>29.260000000000005</v>
      </c>
      <c r="J22">
        <f t="shared" si="5"/>
        <v>8.7780000000000005</v>
      </c>
      <c r="K22">
        <f t="shared" si="6"/>
        <v>65.834999999999994</v>
      </c>
      <c r="L22" t="s">
        <v>30</v>
      </c>
      <c r="M22" s="2">
        <v>326</v>
      </c>
      <c r="N22" t="s">
        <v>83</v>
      </c>
      <c r="O22" t="s">
        <v>42</v>
      </c>
      <c r="P22">
        <f t="shared" si="0"/>
        <v>146</v>
      </c>
      <c r="Q22">
        <f t="shared" si="1"/>
        <v>419.88100000000003</v>
      </c>
      <c r="R22" t="s">
        <v>84</v>
      </c>
      <c r="S22" s="3" t="s">
        <v>112</v>
      </c>
      <c r="T22" t="s">
        <v>113</v>
      </c>
      <c r="U22" t="s">
        <v>35</v>
      </c>
    </row>
    <row r="23" spans="1:21">
      <c r="A23" t="s">
        <v>114</v>
      </c>
      <c r="B23" t="s">
        <v>92</v>
      </c>
      <c r="C23" t="s">
        <v>82</v>
      </c>
      <c r="D23">
        <v>56</v>
      </c>
      <c r="E23" t="s">
        <v>46</v>
      </c>
      <c r="F23">
        <v>1508</v>
      </c>
      <c r="G23">
        <f t="shared" si="7"/>
        <v>301.60000000000002</v>
      </c>
      <c r="H23">
        <f t="shared" si="3"/>
        <v>24.128000000000004</v>
      </c>
      <c r="I23">
        <f t="shared" si="4"/>
        <v>30.160000000000004</v>
      </c>
      <c r="J23">
        <f t="shared" si="5"/>
        <v>9.048</v>
      </c>
      <c r="K23">
        <f t="shared" si="6"/>
        <v>67.86</v>
      </c>
      <c r="L23" t="s">
        <v>30</v>
      </c>
      <c r="M23" s="2">
        <v>327</v>
      </c>
      <c r="N23" t="s">
        <v>83</v>
      </c>
      <c r="P23">
        <f t="shared" si="0"/>
        <v>151</v>
      </c>
      <c r="Q23">
        <f t="shared" si="1"/>
        <v>432.79600000000005</v>
      </c>
      <c r="R23" t="s">
        <v>84</v>
      </c>
      <c r="S23" s="3" t="s">
        <v>115</v>
      </c>
      <c r="T23" t="s">
        <v>116</v>
      </c>
      <c r="U23" t="s">
        <v>35</v>
      </c>
    </row>
    <row r="24" spans="1:21">
      <c r="A24" t="s">
        <v>117</v>
      </c>
      <c r="B24" t="s">
        <v>81</v>
      </c>
      <c r="C24" t="s">
        <v>82</v>
      </c>
      <c r="D24">
        <v>57</v>
      </c>
      <c r="E24" t="s">
        <v>46</v>
      </c>
      <c r="F24">
        <v>1461</v>
      </c>
      <c r="G24">
        <f t="shared" si="7"/>
        <v>292.2</v>
      </c>
      <c r="H24">
        <f t="shared" si="3"/>
        <v>23.376000000000001</v>
      </c>
      <c r="I24">
        <f t="shared" si="4"/>
        <v>29.22</v>
      </c>
      <c r="J24">
        <f t="shared" si="5"/>
        <v>8.766</v>
      </c>
      <c r="K24">
        <f t="shared" si="6"/>
        <v>65.745000000000005</v>
      </c>
      <c r="L24" t="s">
        <v>30</v>
      </c>
      <c r="M24" s="2">
        <v>351</v>
      </c>
      <c r="N24" t="s">
        <v>83</v>
      </c>
      <c r="P24">
        <f t="shared" si="0"/>
        <v>146</v>
      </c>
      <c r="Q24">
        <f t="shared" si="1"/>
        <v>419.30699999999996</v>
      </c>
      <c r="R24" t="s">
        <v>84</v>
      </c>
      <c r="S24" s="3" t="s">
        <v>118</v>
      </c>
      <c r="T24" t="s">
        <v>119</v>
      </c>
      <c r="U24" t="s">
        <v>35</v>
      </c>
    </row>
    <row r="25" spans="1:21">
      <c r="A25" t="s">
        <v>120</v>
      </c>
      <c r="B25" t="s">
        <v>102</v>
      </c>
      <c r="C25" t="s">
        <v>82</v>
      </c>
      <c r="D25">
        <v>45</v>
      </c>
      <c r="E25" t="s">
        <v>46</v>
      </c>
      <c r="F25">
        <v>1656</v>
      </c>
      <c r="G25">
        <f t="shared" si="7"/>
        <v>331.20000000000005</v>
      </c>
      <c r="H25">
        <f t="shared" si="3"/>
        <v>26.496000000000006</v>
      </c>
      <c r="I25">
        <f t="shared" si="4"/>
        <v>33.120000000000005</v>
      </c>
      <c r="J25">
        <f t="shared" si="5"/>
        <v>9.9360000000000017</v>
      </c>
      <c r="K25">
        <f t="shared" si="6"/>
        <v>74.52</v>
      </c>
      <c r="L25" t="s">
        <v>30</v>
      </c>
      <c r="M25" s="2">
        <v>302</v>
      </c>
      <c r="N25" t="s">
        <v>83</v>
      </c>
      <c r="P25">
        <f t="shared" si="0"/>
        <v>166</v>
      </c>
      <c r="Q25">
        <f t="shared" si="1"/>
        <v>475.27199999999999</v>
      </c>
      <c r="R25" t="s">
        <v>84</v>
      </c>
      <c r="S25" s="3" t="s">
        <v>121</v>
      </c>
      <c r="T25" t="s">
        <v>122</v>
      </c>
      <c r="U25" t="s">
        <v>35</v>
      </c>
    </row>
    <row r="26" spans="1:21">
      <c r="A26" t="s">
        <v>123</v>
      </c>
      <c r="B26" t="s">
        <v>124</v>
      </c>
      <c r="C26" t="s">
        <v>82</v>
      </c>
      <c r="D26">
        <v>39</v>
      </c>
      <c r="E26" t="s">
        <v>46</v>
      </c>
      <c r="F26">
        <v>1878</v>
      </c>
      <c r="G26">
        <f t="shared" si="7"/>
        <v>375.6</v>
      </c>
      <c r="H26">
        <f t="shared" si="3"/>
        <v>30.048000000000002</v>
      </c>
      <c r="I26">
        <f t="shared" si="4"/>
        <v>37.56</v>
      </c>
      <c r="J26">
        <f t="shared" si="5"/>
        <v>11.268000000000001</v>
      </c>
      <c r="K26">
        <f t="shared" si="6"/>
        <v>84.509999999999991</v>
      </c>
      <c r="L26" t="s">
        <v>30</v>
      </c>
      <c r="M26" s="2">
        <v>352</v>
      </c>
      <c r="N26" t="s">
        <v>83</v>
      </c>
      <c r="P26">
        <f t="shared" si="0"/>
        <v>188</v>
      </c>
      <c r="Q26">
        <f t="shared" si="1"/>
        <v>538.98599999999999</v>
      </c>
      <c r="R26" t="s">
        <v>84</v>
      </c>
      <c r="S26" s="3" t="s">
        <v>125</v>
      </c>
      <c r="T26" t="s">
        <v>126</v>
      </c>
      <c r="U26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F5A2-03E6-4127-B6DE-7180E20A5FAA}">
  <dimension ref="A1:AE8"/>
  <sheetViews>
    <sheetView topLeftCell="Q1" workbookViewId="0">
      <selection activeCell="AC1" sqref="AC1:AE8"/>
    </sheetView>
  </sheetViews>
  <sheetFormatPr defaultRowHeight="15"/>
  <cols>
    <col min="1" max="1" width="11.85546875" bestFit="1" customWidth="1"/>
    <col min="2" max="2" width="8.5703125" bestFit="1" customWidth="1"/>
    <col min="3" max="3" width="8" bestFit="1" customWidth="1"/>
    <col min="4" max="4" width="4.28515625" bestFit="1" customWidth="1"/>
    <col min="5" max="5" width="19.28515625" bestFit="1" customWidth="1"/>
    <col min="6" max="6" width="16.42578125" bestFit="1" customWidth="1"/>
    <col min="7" max="7" width="6.140625" bestFit="1" customWidth="1"/>
    <col min="8" max="8" width="7.140625" bestFit="1" customWidth="1"/>
    <col min="9" max="9" width="9.85546875" bestFit="1" customWidth="1"/>
    <col min="10" max="10" width="10.7109375" bestFit="1" customWidth="1"/>
    <col min="11" max="11" width="22.5703125" bestFit="1" customWidth="1"/>
    <col min="12" max="12" width="16.42578125" bestFit="1" customWidth="1"/>
    <col min="13" max="13" width="12.140625" bestFit="1" customWidth="1"/>
    <col min="14" max="14" width="8.85546875" bestFit="1" customWidth="1"/>
    <col min="15" max="15" width="4.140625" bestFit="1" customWidth="1"/>
    <col min="16" max="16" width="16.42578125" bestFit="1" customWidth="1"/>
    <col min="17" max="17" width="17.42578125" bestFit="1" customWidth="1"/>
    <col min="18" max="18" width="15" bestFit="1" customWidth="1"/>
    <col min="19" max="19" width="13" bestFit="1" customWidth="1"/>
    <col min="20" max="20" width="18.5703125" bestFit="1" customWidth="1"/>
    <col min="21" max="21" width="16" bestFit="1" customWidth="1"/>
    <col min="22" max="22" width="12.28515625" bestFit="1" customWidth="1"/>
    <col min="23" max="23" width="11.7109375" bestFit="1" customWidth="1"/>
    <col min="24" max="24" width="11.5703125" bestFit="1" customWidth="1"/>
    <col min="25" max="25" width="17.85546875" bestFit="1" customWidth="1"/>
    <col min="26" max="26" width="10.7109375" bestFit="1" customWidth="1"/>
    <col min="27" max="27" width="15.28515625" bestFit="1" customWidth="1"/>
    <col min="28" max="28" width="15.5703125" bestFit="1" customWidth="1"/>
    <col min="29" max="29" width="20" bestFit="1" customWidth="1"/>
  </cols>
  <sheetData>
    <row r="1" spans="1:31">
      <c r="A1" s="1" t="s">
        <v>0</v>
      </c>
      <c r="B1" s="1" t="s">
        <v>127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128</v>
      </c>
      <c r="S1" s="1" t="s">
        <v>129</v>
      </c>
      <c r="T1" s="1" t="s">
        <v>130</v>
      </c>
      <c r="U1" s="1" t="s">
        <v>22</v>
      </c>
      <c r="V1" s="1" t="s">
        <v>131</v>
      </c>
      <c r="W1" s="1" t="s">
        <v>132</v>
      </c>
      <c r="X1" s="1" t="s">
        <v>133</v>
      </c>
      <c r="Y1" s="1" t="s">
        <v>134</v>
      </c>
      <c r="Z1" s="1" t="s">
        <v>135</v>
      </c>
      <c r="AA1" s="1" t="s">
        <v>136</v>
      </c>
      <c r="AB1" s="1" t="s">
        <v>137</v>
      </c>
      <c r="AC1" s="1" t="s">
        <v>21</v>
      </c>
      <c r="AD1" s="1" t="s">
        <v>23</v>
      </c>
      <c r="AE1" s="1" t="s">
        <v>24</v>
      </c>
    </row>
    <row r="2" spans="1:31">
      <c r="A2" t="s">
        <v>53</v>
      </c>
      <c r="B2" t="s">
        <v>57</v>
      </c>
      <c r="C2" t="s">
        <v>55</v>
      </c>
      <c r="D2">
        <v>56</v>
      </c>
      <c r="E2" t="s">
        <v>46</v>
      </c>
      <c r="F2">
        <v>3000</v>
      </c>
      <c r="G2">
        <f>F2*0.28</f>
        <v>840.00000000000011</v>
      </c>
      <c r="H2">
        <f>G2*0.08</f>
        <v>67.200000000000017</v>
      </c>
      <c r="I2">
        <f>G2*0.1</f>
        <v>84.000000000000014</v>
      </c>
      <c r="J2">
        <f>G2*0.03</f>
        <v>25.200000000000003</v>
      </c>
      <c r="K2">
        <f>F2*0.045</f>
        <v>135</v>
      </c>
      <c r="L2" t="s">
        <v>30</v>
      </c>
      <c r="M2" s="2">
        <v>317</v>
      </c>
      <c r="N2" t="s">
        <v>56</v>
      </c>
      <c r="O2" t="s">
        <v>32</v>
      </c>
      <c r="P2">
        <f t="shared" ref="P2:P8" si="0">IF(O2="No",0,ROUND((F2*0.1),0))</f>
        <v>0</v>
      </c>
      <c r="Q2">
        <f t="shared" ref="Q2:Q8" si="1">SUM(G2:J2,K2)</f>
        <v>1151.4000000000001</v>
      </c>
      <c r="R2">
        <v>0.74</v>
      </c>
      <c r="S2" t="s">
        <v>138</v>
      </c>
      <c r="T2">
        <v>7.4</v>
      </c>
      <c r="U2" t="s">
        <v>54</v>
      </c>
      <c r="V2" t="s">
        <v>139</v>
      </c>
      <c r="W2">
        <v>0</v>
      </c>
      <c r="X2" t="s">
        <v>140</v>
      </c>
      <c r="Y2" t="s">
        <v>141</v>
      </c>
      <c r="Z2">
        <v>2.9</v>
      </c>
      <c r="AA2" t="s">
        <v>32</v>
      </c>
      <c r="AB2">
        <v>0.27</v>
      </c>
      <c r="AC2" s="3" t="s">
        <v>58</v>
      </c>
      <c r="AD2" t="s">
        <v>59</v>
      </c>
      <c r="AE2" t="s">
        <v>35</v>
      </c>
    </row>
    <row r="3" spans="1:31">
      <c r="A3" t="s">
        <v>60</v>
      </c>
      <c r="B3" t="s">
        <v>57</v>
      </c>
      <c r="C3" t="s">
        <v>55</v>
      </c>
      <c r="D3">
        <v>57</v>
      </c>
      <c r="E3" t="s">
        <v>46</v>
      </c>
      <c r="F3">
        <v>2700</v>
      </c>
      <c r="G3">
        <f t="shared" ref="G3:G8" si="2">F3*0.28</f>
        <v>756.00000000000011</v>
      </c>
      <c r="H3">
        <f t="shared" ref="H3:H8" si="3">G3*0.08</f>
        <v>60.480000000000011</v>
      </c>
      <c r="I3">
        <f t="shared" ref="I3:I8" si="4">G3*0.1</f>
        <v>75.600000000000009</v>
      </c>
      <c r="J3">
        <f t="shared" ref="J3:J8" si="5">G3*0.03</f>
        <v>22.680000000000003</v>
      </c>
      <c r="K3">
        <f t="shared" ref="K3:K8" si="6">F3*0.045</f>
        <v>121.5</v>
      </c>
      <c r="L3" t="s">
        <v>30</v>
      </c>
      <c r="M3" s="2">
        <v>345</v>
      </c>
      <c r="N3" t="s">
        <v>56</v>
      </c>
      <c r="O3" t="s">
        <v>42</v>
      </c>
      <c r="P3">
        <f t="shared" si="0"/>
        <v>270</v>
      </c>
      <c r="Q3">
        <f t="shared" si="1"/>
        <v>1036.2600000000002</v>
      </c>
      <c r="R3">
        <v>1.39</v>
      </c>
      <c r="S3" t="s">
        <v>142</v>
      </c>
      <c r="T3">
        <v>7.2</v>
      </c>
      <c r="U3" t="s">
        <v>61</v>
      </c>
      <c r="V3" t="s">
        <v>139</v>
      </c>
      <c r="W3">
        <v>2</v>
      </c>
      <c r="X3" t="s">
        <v>143</v>
      </c>
      <c r="Y3" t="s">
        <v>144</v>
      </c>
      <c r="Z3">
        <v>1.23</v>
      </c>
      <c r="AA3" t="s">
        <v>32</v>
      </c>
      <c r="AB3">
        <v>0.35</v>
      </c>
      <c r="AC3" s="3" t="s">
        <v>62</v>
      </c>
      <c r="AD3" t="s">
        <v>63</v>
      </c>
      <c r="AE3" t="s">
        <v>35</v>
      </c>
    </row>
    <row r="4" spans="1:31">
      <c r="A4" t="s">
        <v>64</v>
      </c>
      <c r="B4" t="s">
        <v>57</v>
      </c>
      <c r="C4" t="s">
        <v>55</v>
      </c>
      <c r="D4">
        <v>45</v>
      </c>
      <c r="E4" t="s">
        <v>46</v>
      </c>
      <c r="F4">
        <v>3800</v>
      </c>
      <c r="G4">
        <f t="shared" si="2"/>
        <v>1064</v>
      </c>
      <c r="H4">
        <f t="shared" si="3"/>
        <v>85.12</v>
      </c>
      <c r="I4">
        <f t="shared" si="4"/>
        <v>106.4</v>
      </c>
      <c r="J4">
        <f t="shared" si="5"/>
        <v>31.919999999999998</v>
      </c>
      <c r="K4">
        <f t="shared" si="6"/>
        <v>171</v>
      </c>
      <c r="L4" t="s">
        <v>30</v>
      </c>
      <c r="M4" s="2">
        <v>335</v>
      </c>
      <c r="N4" t="s">
        <v>56</v>
      </c>
      <c r="O4" t="s">
        <v>42</v>
      </c>
      <c r="P4">
        <f t="shared" si="0"/>
        <v>380</v>
      </c>
      <c r="Q4">
        <f t="shared" si="1"/>
        <v>1458.44</v>
      </c>
      <c r="R4">
        <v>3.14</v>
      </c>
      <c r="S4" t="s">
        <v>145</v>
      </c>
      <c r="T4">
        <v>1.6</v>
      </c>
      <c r="U4" t="s">
        <v>61</v>
      </c>
      <c r="V4" t="s">
        <v>146</v>
      </c>
      <c r="W4">
        <v>2</v>
      </c>
      <c r="X4" t="s">
        <v>143</v>
      </c>
      <c r="Y4" t="s">
        <v>144</v>
      </c>
      <c r="Z4">
        <v>8.94</v>
      </c>
      <c r="AA4" t="s">
        <v>32</v>
      </c>
      <c r="AB4">
        <v>0.08</v>
      </c>
      <c r="AC4" s="3" t="s">
        <v>65</v>
      </c>
      <c r="AD4" t="s">
        <v>66</v>
      </c>
      <c r="AE4" t="s">
        <v>35</v>
      </c>
    </row>
    <row r="5" spans="1:31">
      <c r="A5" t="s">
        <v>67</v>
      </c>
      <c r="B5" t="s">
        <v>57</v>
      </c>
      <c r="C5" t="s">
        <v>55</v>
      </c>
      <c r="D5">
        <v>50</v>
      </c>
      <c r="E5" t="s">
        <v>46</v>
      </c>
      <c r="F5">
        <v>2700</v>
      </c>
      <c r="G5">
        <f t="shared" si="2"/>
        <v>756.00000000000011</v>
      </c>
      <c r="H5">
        <f t="shared" si="3"/>
        <v>60.480000000000011</v>
      </c>
      <c r="I5">
        <f t="shared" si="4"/>
        <v>75.600000000000009</v>
      </c>
      <c r="J5">
        <f t="shared" si="5"/>
        <v>22.680000000000003</v>
      </c>
      <c r="K5">
        <f t="shared" si="6"/>
        <v>121.5</v>
      </c>
      <c r="L5" t="s">
        <v>30</v>
      </c>
      <c r="M5" s="2">
        <v>375</v>
      </c>
      <c r="N5" t="s">
        <v>56</v>
      </c>
      <c r="O5" t="s">
        <v>32</v>
      </c>
      <c r="P5">
        <f t="shared" si="0"/>
        <v>0</v>
      </c>
      <c r="Q5">
        <f t="shared" si="1"/>
        <v>1036.2600000000002</v>
      </c>
      <c r="R5">
        <v>3.91</v>
      </c>
      <c r="S5" t="s">
        <v>138</v>
      </c>
      <c r="T5">
        <v>1.2</v>
      </c>
      <c r="U5" t="s">
        <v>68</v>
      </c>
      <c r="V5" t="s">
        <v>146</v>
      </c>
      <c r="W5">
        <v>4</v>
      </c>
      <c r="X5" t="s">
        <v>143</v>
      </c>
      <c r="Y5" t="s">
        <v>30</v>
      </c>
      <c r="Z5">
        <v>7.9</v>
      </c>
      <c r="AA5" t="s">
        <v>42</v>
      </c>
      <c r="AB5">
        <v>0.91</v>
      </c>
      <c r="AC5" s="3" t="s">
        <v>69</v>
      </c>
      <c r="AD5" t="s">
        <v>70</v>
      </c>
      <c r="AE5" t="s">
        <v>35</v>
      </c>
    </row>
    <row r="6" spans="1:31">
      <c r="A6" t="s">
        <v>71</v>
      </c>
      <c r="B6" t="s">
        <v>57</v>
      </c>
      <c r="C6" t="s">
        <v>55</v>
      </c>
      <c r="D6">
        <v>56</v>
      </c>
      <c r="E6" t="s">
        <v>46</v>
      </c>
      <c r="F6">
        <v>3145</v>
      </c>
      <c r="G6">
        <f t="shared" si="2"/>
        <v>880.60000000000014</v>
      </c>
      <c r="H6">
        <f t="shared" si="3"/>
        <v>70.448000000000008</v>
      </c>
      <c r="I6">
        <f t="shared" si="4"/>
        <v>88.060000000000016</v>
      </c>
      <c r="J6">
        <f t="shared" si="5"/>
        <v>26.418000000000003</v>
      </c>
      <c r="K6">
        <f t="shared" si="6"/>
        <v>141.52500000000001</v>
      </c>
      <c r="L6" t="s">
        <v>30</v>
      </c>
      <c r="M6" s="2">
        <v>366</v>
      </c>
      <c r="N6" t="s">
        <v>56</v>
      </c>
      <c r="O6" t="s">
        <v>32</v>
      </c>
      <c r="P6">
        <f t="shared" si="0"/>
        <v>0</v>
      </c>
      <c r="Q6">
        <f t="shared" si="1"/>
        <v>1207.0510000000002</v>
      </c>
      <c r="R6">
        <v>2.33</v>
      </c>
      <c r="S6" t="s">
        <v>145</v>
      </c>
      <c r="T6">
        <v>8.6</v>
      </c>
      <c r="U6" t="s">
        <v>61</v>
      </c>
      <c r="V6" t="s">
        <v>146</v>
      </c>
      <c r="W6">
        <v>2</v>
      </c>
      <c r="X6" t="s">
        <v>143</v>
      </c>
      <c r="Y6" t="s">
        <v>144</v>
      </c>
      <c r="Z6">
        <v>9.24</v>
      </c>
      <c r="AA6" t="s">
        <v>32</v>
      </c>
      <c r="AB6">
        <v>0.72</v>
      </c>
      <c r="AC6" s="3" t="s">
        <v>72</v>
      </c>
      <c r="AD6" t="s">
        <v>73</v>
      </c>
      <c r="AE6" t="s">
        <v>35</v>
      </c>
    </row>
    <row r="7" spans="1:31">
      <c r="A7" t="s">
        <v>74</v>
      </c>
      <c r="B7" t="s">
        <v>57</v>
      </c>
      <c r="C7" t="s">
        <v>55</v>
      </c>
      <c r="D7">
        <v>57</v>
      </c>
      <c r="E7" t="s">
        <v>46</v>
      </c>
      <c r="F7">
        <v>2800</v>
      </c>
      <c r="G7">
        <f t="shared" si="2"/>
        <v>784.00000000000011</v>
      </c>
      <c r="H7">
        <f t="shared" si="3"/>
        <v>62.720000000000013</v>
      </c>
      <c r="I7">
        <f t="shared" si="4"/>
        <v>78.40000000000002</v>
      </c>
      <c r="J7">
        <f t="shared" si="5"/>
        <v>23.520000000000003</v>
      </c>
      <c r="K7">
        <f t="shared" si="6"/>
        <v>126</v>
      </c>
      <c r="L7" t="s">
        <v>30</v>
      </c>
      <c r="M7" s="2">
        <v>346</v>
      </c>
      <c r="N7" t="s">
        <v>56</v>
      </c>
      <c r="O7" t="s">
        <v>32</v>
      </c>
      <c r="P7">
        <f t="shared" si="0"/>
        <v>0</v>
      </c>
      <c r="Q7">
        <f t="shared" si="1"/>
        <v>1074.6400000000001</v>
      </c>
      <c r="R7">
        <v>2.0499999999999998</v>
      </c>
      <c r="S7" t="s">
        <v>138</v>
      </c>
      <c r="T7">
        <v>0.7</v>
      </c>
      <c r="U7" t="s">
        <v>54</v>
      </c>
      <c r="V7" t="s">
        <v>147</v>
      </c>
      <c r="W7">
        <v>4</v>
      </c>
      <c r="X7" t="s">
        <v>148</v>
      </c>
      <c r="Y7" t="s">
        <v>141</v>
      </c>
      <c r="Z7">
        <v>1.2</v>
      </c>
      <c r="AA7" t="s">
        <v>32</v>
      </c>
      <c r="AB7">
        <v>0.85</v>
      </c>
      <c r="AC7" s="3" t="s">
        <v>75</v>
      </c>
      <c r="AD7" t="s">
        <v>76</v>
      </c>
      <c r="AE7" t="s">
        <v>35</v>
      </c>
    </row>
    <row r="8" spans="1:31">
      <c r="A8" t="s">
        <v>77</v>
      </c>
      <c r="B8" t="s">
        <v>57</v>
      </c>
      <c r="C8" t="s">
        <v>55</v>
      </c>
      <c r="D8">
        <v>45</v>
      </c>
      <c r="E8" t="s">
        <v>46</v>
      </c>
      <c r="F8">
        <v>2400</v>
      </c>
      <c r="G8">
        <f t="shared" si="2"/>
        <v>672.00000000000011</v>
      </c>
      <c r="H8">
        <f t="shared" si="3"/>
        <v>53.760000000000012</v>
      </c>
      <c r="I8">
        <f t="shared" si="4"/>
        <v>67.200000000000017</v>
      </c>
      <c r="J8">
        <f t="shared" si="5"/>
        <v>20.160000000000004</v>
      </c>
      <c r="K8">
        <f t="shared" si="6"/>
        <v>108</v>
      </c>
      <c r="L8" t="s">
        <v>30</v>
      </c>
      <c r="M8" s="2">
        <v>328</v>
      </c>
      <c r="N8" t="s">
        <v>56</v>
      </c>
      <c r="O8" t="s">
        <v>42</v>
      </c>
      <c r="P8">
        <f t="shared" si="0"/>
        <v>240</v>
      </c>
      <c r="Q8">
        <f t="shared" si="1"/>
        <v>921.12000000000012</v>
      </c>
      <c r="R8">
        <v>4.0999999999999996</v>
      </c>
      <c r="S8" t="s">
        <v>149</v>
      </c>
      <c r="T8">
        <v>8.1999999999999993</v>
      </c>
      <c r="U8" t="s">
        <v>68</v>
      </c>
      <c r="V8" t="s">
        <v>139</v>
      </c>
      <c r="W8">
        <v>2</v>
      </c>
      <c r="X8" t="s">
        <v>148</v>
      </c>
      <c r="Y8" t="s">
        <v>141</v>
      </c>
      <c r="Z8">
        <v>5.03</v>
      </c>
      <c r="AA8" t="s">
        <v>32</v>
      </c>
      <c r="AB8">
        <v>0.49</v>
      </c>
      <c r="AC8" s="3" t="s">
        <v>78</v>
      </c>
      <c r="AD8" t="s">
        <v>79</v>
      </c>
      <c r="AE8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874D-4D13-4B0A-B2CF-FC01C5BE6C74}">
  <dimension ref="A1:X14"/>
  <sheetViews>
    <sheetView topLeftCell="C1" workbookViewId="0">
      <selection activeCell="V2" sqref="V2:X14"/>
    </sheetView>
  </sheetViews>
  <sheetFormatPr defaultRowHeight="15"/>
  <cols>
    <col min="1" max="1" width="14.42578125" bestFit="1" customWidth="1"/>
    <col min="16" max="16" width="13.85546875" customWidth="1"/>
    <col min="18" max="18" width="15.28515625" customWidth="1"/>
    <col min="22" max="22" width="18" bestFit="1" customWidth="1"/>
  </cols>
  <sheetData>
    <row r="1" spans="1:24">
      <c r="A1" s="1" t="s">
        <v>0</v>
      </c>
      <c r="B1" s="1" t="s">
        <v>22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</v>
      </c>
      <c r="S1" s="1" t="s">
        <v>131</v>
      </c>
      <c r="T1" s="1" t="s">
        <v>132</v>
      </c>
      <c r="U1" s="1" t="s">
        <v>134</v>
      </c>
      <c r="V1" s="1" t="s">
        <v>21</v>
      </c>
      <c r="W1" s="1" t="s">
        <v>23</v>
      </c>
      <c r="X1" s="1" t="s">
        <v>24</v>
      </c>
    </row>
    <row r="2" spans="1:24">
      <c r="A2" t="s">
        <v>150</v>
      </c>
      <c r="B2" t="s">
        <v>81</v>
      </c>
      <c r="C2" t="s">
        <v>82</v>
      </c>
      <c r="D2">
        <v>56</v>
      </c>
      <c r="E2" t="s">
        <v>46</v>
      </c>
      <c r="F2">
        <v>1547</v>
      </c>
      <c r="G2">
        <f>F2*0.2</f>
        <v>309.40000000000003</v>
      </c>
      <c r="H2">
        <f t="shared" ref="H2:H14" si="0">G2*0.08</f>
        <v>24.752000000000002</v>
      </c>
      <c r="I2">
        <f t="shared" ref="I2:I14" si="1">G2*0.1</f>
        <v>30.940000000000005</v>
      </c>
      <c r="J2">
        <f t="shared" ref="J2:J14" si="2">G2*0.03</f>
        <v>9.282</v>
      </c>
      <c r="K2">
        <f t="shared" ref="K2:K14" si="3">F2*0.045</f>
        <v>69.614999999999995</v>
      </c>
      <c r="L2" t="s">
        <v>30</v>
      </c>
      <c r="M2" s="2">
        <v>302</v>
      </c>
      <c r="N2" t="s">
        <v>83</v>
      </c>
      <c r="O2" t="s">
        <v>32</v>
      </c>
      <c r="P2">
        <f t="shared" ref="P2:P14" si="4">IF(O2="No",0,ROUND((F2*0.1),0))</f>
        <v>0</v>
      </c>
      <c r="Q2">
        <f t="shared" ref="Q2:Q14" si="5">SUM(G2:J2,K2)</f>
        <v>443.98900000000003</v>
      </c>
      <c r="R2" t="s">
        <v>84</v>
      </c>
      <c r="S2" t="s">
        <v>139</v>
      </c>
      <c r="T2">
        <v>5</v>
      </c>
      <c r="U2" t="s">
        <v>141</v>
      </c>
      <c r="V2" s="3" t="s">
        <v>85</v>
      </c>
      <c r="W2" t="s">
        <v>86</v>
      </c>
      <c r="X2" t="s">
        <v>35</v>
      </c>
    </row>
    <row r="3" spans="1:24">
      <c r="A3" t="s">
        <v>151</v>
      </c>
      <c r="B3" t="s">
        <v>88</v>
      </c>
      <c r="C3" t="s">
        <v>82</v>
      </c>
      <c r="D3">
        <v>38</v>
      </c>
      <c r="E3" t="s">
        <v>46</v>
      </c>
      <c r="F3">
        <v>1187</v>
      </c>
      <c r="G3">
        <f t="shared" ref="G3:G14" si="6">F3*0.2</f>
        <v>237.4</v>
      </c>
      <c r="H3">
        <f t="shared" si="0"/>
        <v>18.992000000000001</v>
      </c>
      <c r="I3">
        <f t="shared" si="1"/>
        <v>23.740000000000002</v>
      </c>
      <c r="J3">
        <f t="shared" si="2"/>
        <v>7.1219999999999999</v>
      </c>
      <c r="K3">
        <f t="shared" si="3"/>
        <v>53.414999999999999</v>
      </c>
      <c r="L3" t="s">
        <v>30</v>
      </c>
      <c r="M3" s="2">
        <v>301</v>
      </c>
      <c r="N3" t="s">
        <v>83</v>
      </c>
      <c r="O3" t="s">
        <v>42</v>
      </c>
      <c r="P3">
        <f t="shared" si="4"/>
        <v>119</v>
      </c>
      <c r="Q3">
        <f t="shared" si="5"/>
        <v>340.66900000000004</v>
      </c>
      <c r="R3" t="s">
        <v>84</v>
      </c>
      <c r="S3" t="s">
        <v>147</v>
      </c>
      <c r="T3">
        <v>4</v>
      </c>
      <c r="U3" t="s">
        <v>152</v>
      </c>
      <c r="V3" s="3" t="s">
        <v>89</v>
      </c>
      <c r="W3" t="s">
        <v>90</v>
      </c>
      <c r="X3" t="s">
        <v>35</v>
      </c>
    </row>
    <row r="4" spans="1:24">
      <c r="A4" t="s">
        <v>153</v>
      </c>
      <c r="B4" t="s">
        <v>92</v>
      </c>
      <c r="C4" t="s">
        <v>82</v>
      </c>
      <c r="D4">
        <v>45</v>
      </c>
      <c r="E4" t="s">
        <v>46</v>
      </c>
      <c r="F4">
        <v>1027</v>
      </c>
      <c r="G4">
        <f t="shared" si="6"/>
        <v>205.4</v>
      </c>
      <c r="H4">
        <f t="shared" si="0"/>
        <v>16.432000000000002</v>
      </c>
      <c r="I4">
        <f t="shared" si="1"/>
        <v>20.540000000000003</v>
      </c>
      <c r="J4">
        <f t="shared" si="2"/>
        <v>6.1619999999999999</v>
      </c>
      <c r="K4">
        <f t="shared" si="3"/>
        <v>46.214999999999996</v>
      </c>
      <c r="L4" t="s">
        <v>30</v>
      </c>
      <c r="M4" s="2">
        <v>300</v>
      </c>
      <c r="N4" t="s">
        <v>83</v>
      </c>
      <c r="O4" t="s">
        <v>32</v>
      </c>
      <c r="P4">
        <f t="shared" si="4"/>
        <v>0</v>
      </c>
      <c r="Q4">
        <f t="shared" si="5"/>
        <v>294.74899999999997</v>
      </c>
      <c r="R4" t="s">
        <v>84</v>
      </c>
      <c r="S4" t="s">
        <v>139</v>
      </c>
      <c r="T4">
        <v>3</v>
      </c>
      <c r="U4" t="s">
        <v>30</v>
      </c>
      <c r="V4" s="3" t="s">
        <v>93</v>
      </c>
      <c r="W4" t="s">
        <v>94</v>
      </c>
      <c r="X4" t="s">
        <v>35</v>
      </c>
    </row>
    <row r="5" spans="1:24">
      <c r="A5" t="s">
        <v>154</v>
      </c>
      <c r="B5" t="s">
        <v>81</v>
      </c>
      <c r="C5" t="s">
        <v>82</v>
      </c>
      <c r="D5">
        <v>50</v>
      </c>
      <c r="E5" t="s">
        <v>46</v>
      </c>
      <c r="F5">
        <v>2084</v>
      </c>
      <c r="G5">
        <f t="shared" si="6"/>
        <v>416.8</v>
      </c>
      <c r="H5">
        <f t="shared" si="0"/>
        <v>33.344000000000001</v>
      </c>
      <c r="I5">
        <f t="shared" si="1"/>
        <v>41.680000000000007</v>
      </c>
      <c r="J5">
        <f t="shared" si="2"/>
        <v>12.504</v>
      </c>
      <c r="K5">
        <f t="shared" si="3"/>
        <v>93.78</v>
      </c>
      <c r="L5" t="s">
        <v>30</v>
      </c>
      <c r="M5" s="2">
        <v>302</v>
      </c>
      <c r="N5" t="s">
        <v>83</v>
      </c>
      <c r="O5" t="s">
        <v>32</v>
      </c>
      <c r="P5">
        <f t="shared" si="4"/>
        <v>0</v>
      </c>
      <c r="Q5">
        <f t="shared" si="5"/>
        <v>598.10800000000006</v>
      </c>
      <c r="R5" t="s">
        <v>84</v>
      </c>
      <c r="S5" t="s">
        <v>147</v>
      </c>
      <c r="T5">
        <v>4</v>
      </c>
      <c r="U5" t="s">
        <v>152</v>
      </c>
      <c r="V5" s="3" t="s">
        <v>96</v>
      </c>
      <c r="W5" t="s">
        <v>97</v>
      </c>
      <c r="X5" t="s">
        <v>35</v>
      </c>
    </row>
    <row r="6" spans="1:24">
      <c r="A6" t="s">
        <v>155</v>
      </c>
      <c r="B6" t="s">
        <v>88</v>
      </c>
      <c r="C6" t="s">
        <v>82</v>
      </c>
      <c r="D6">
        <v>52</v>
      </c>
      <c r="E6" t="s">
        <v>46</v>
      </c>
      <c r="F6">
        <v>1472</v>
      </c>
      <c r="G6">
        <f t="shared" si="6"/>
        <v>294.40000000000003</v>
      </c>
      <c r="H6">
        <f t="shared" si="0"/>
        <v>23.552000000000003</v>
      </c>
      <c r="I6">
        <f t="shared" si="1"/>
        <v>29.440000000000005</v>
      </c>
      <c r="J6">
        <f t="shared" si="2"/>
        <v>8.8320000000000007</v>
      </c>
      <c r="K6">
        <f t="shared" si="3"/>
        <v>66.239999999999995</v>
      </c>
      <c r="L6" t="s">
        <v>30</v>
      </c>
      <c r="M6" s="2">
        <v>326</v>
      </c>
      <c r="N6" t="s">
        <v>83</v>
      </c>
      <c r="O6" t="s">
        <v>42</v>
      </c>
      <c r="P6">
        <f t="shared" si="4"/>
        <v>147</v>
      </c>
      <c r="Q6">
        <f t="shared" si="5"/>
        <v>422.46400000000006</v>
      </c>
      <c r="R6" t="s">
        <v>84</v>
      </c>
      <c r="S6" t="s">
        <v>146</v>
      </c>
      <c r="T6">
        <v>0</v>
      </c>
      <c r="U6" t="s">
        <v>30</v>
      </c>
      <c r="V6" s="3" t="s">
        <v>99</v>
      </c>
      <c r="W6" t="s">
        <v>100</v>
      </c>
      <c r="X6" t="s">
        <v>35</v>
      </c>
    </row>
    <row r="7" spans="1:24">
      <c r="A7" t="s">
        <v>156</v>
      </c>
      <c r="B7" t="s">
        <v>102</v>
      </c>
      <c r="C7" t="s">
        <v>82</v>
      </c>
      <c r="D7">
        <v>56</v>
      </c>
      <c r="E7" t="s">
        <v>46</v>
      </c>
      <c r="F7">
        <v>1230</v>
      </c>
      <c r="G7">
        <f t="shared" si="6"/>
        <v>246</v>
      </c>
      <c r="H7">
        <f t="shared" si="0"/>
        <v>19.68</v>
      </c>
      <c r="I7">
        <f t="shared" si="1"/>
        <v>24.6</v>
      </c>
      <c r="J7">
        <f t="shared" si="2"/>
        <v>7.38</v>
      </c>
      <c r="K7">
        <f t="shared" si="3"/>
        <v>55.35</v>
      </c>
      <c r="L7" t="s">
        <v>30</v>
      </c>
      <c r="M7" s="2">
        <v>326</v>
      </c>
      <c r="N7" t="s">
        <v>83</v>
      </c>
      <c r="O7" t="s">
        <v>32</v>
      </c>
      <c r="P7">
        <f t="shared" si="4"/>
        <v>0</v>
      </c>
      <c r="Q7">
        <f t="shared" si="5"/>
        <v>353.01000000000005</v>
      </c>
      <c r="R7" t="s">
        <v>84</v>
      </c>
      <c r="S7" t="s">
        <v>139</v>
      </c>
      <c r="T7">
        <v>0</v>
      </c>
      <c r="U7" t="s">
        <v>30</v>
      </c>
      <c r="V7" s="3" t="s">
        <v>103</v>
      </c>
      <c r="W7" t="s">
        <v>104</v>
      </c>
      <c r="X7" t="s">
        <v>35</v>
      </c>
    </row>
    <row r="8" spans="1:24">
      <c r="A8" t="s">
        <v>157</v>
      </c>
      <c r="B8" t="s">
        <v>102</v>
      </c>
      <c r="C8" t="s">
        <v>82</v>
      </c>
      <c r="D8">
        <v>57</v>
      </c>
      <c r="E8" t="s">
        <v>46</v>
      </c>
      <c r="F8">
        <v>1720</v>
      </c>
      <c r="G8">
        <f t="shared" si="6"/>
        <v>344</v>
      </c>
      <c r="H8">
        <f t="shared" si="0"/>
        <v>27.52</v>
      </c>
      <c r="I8">
        <f t="shared" si="1"/>
        <v>34.4</v>
      </c>
      <c r="J8">
        <f t="shared" si="2"/>
        <v>10.32</v>
      </c>
      <c r="K8">
        <f t="shared" si="3"/>
        <v>77.399999999999991</v>
      </c>
      <c r="L8" t="s">
        <v>30</v>
      </c>
      <c r="M8" s="2">
        <v>327</v>
      </c>
      <c r="N8" t="s">
        <v>83</v>
      </c>
      <c r="O8" t="s">
        <v>32</v>
      </c>
      <c r="P8">
        <f t="shared" si="4"/>
        <v>0</v>
      </c>
      <c r="Q8">
        <f t="shared" si="5"/>
        <v>493.63999999999993</v>
      </c>
      <c r="R8" t="s">
        <v>84</v>
      </c>
      <c r="S8" t="s">
        <v>146</v>
      </c>
      <c r="T8">
        <v>3</v>
      </c>
      <c r="U8" t="s">
        <v>144</v>
      </c>
      <c r="V8" s="3" t="s">
        <v>106</v>
      </c>
      <c r="W8" t="s">
        <v>107</v>
      </c>
      <c r="X8" t="s">
        <v>35</v>
      </c>
    </row>
    <row r="9" spans="1:24">
      <c r="A9" t="s">
        <v>158</v>
      </c>
      <c r="B9" t="s">
        <v>81</v>
      </c>
      <c r="C9" t="s">
        <v>82</v>
      </c>
      <c r="D9">
        <v>45</v>
      </c>
      <c r="E9" t="s">
        <v>46</v>
      </c>
      <c r="F9">
        <v>1164</v>
      </c>
      <c r="G9">
        <f t="shared" si="6"/>
        <v>232.8</v>
      </c>
      <c r="H9">
        <f t="shared" si="0"/>
        <v>18.624000000000002</v>
      </c>
      <c r="I9">
        <f t="shared" si="1"/>
        <v>23.28</v>
      </c>
      <c r="J9">
        <f t="shared" si="2"/>
        <v>6.984</v>
      </c>
      <c r="K9">
        <f t="shared" si="3"/>
        <v>52.379999999999995</v>
      </c>
      <c r="L9" t="s">
        <v>30</v>
      </c>
      <c r="M9" s="2">
        <v>351</v>
      </c>
      <c r="N9" t="s">
        <v>83</v>
      </c>
      <c r="O9" t="s">
        <v>32</v>
      </c>
      <c r="P9">
        <f t="shared" si="4"/>
        <v>0</v>
      </c>
      <c r="Q9">
        <f t="shared" si="5"/>
        <v>334.06799999999998</v>
      </c>
      <c r="R9" t="s">
        <v>84</v>
      </c>
      <c r="S9" t="s">
        <v>139</v>
      </c>
      <c r="T9">
        <v>2</v>
      </c>
      <c r="U9" t="s">
        <v>141</v>
      </c>
      <c r="V9" s="3" t="s">
        <v>109</v>
      </c>
      <c r="W9" t="s">
        <v>110</v>
      </c>
      <c r="X9" t="s">
        <v>35</v>
      </c>
    </row>
    <row r="10" spans="1:24">
      <c r="A10" t="s">
        <v>159</v>
      </c>
      <c r="B10" t="s">
        <v>92</v>
      </c>
      <c r="C10" t="s">
        <v>82</v>
      </c>
      <c r="D10">
        <v>50</v>
      </c>
      <c r="E10" t="s">
        <v>46</v>
      </c>
      <c r="F10">
        <v>1463</v>
      </c>
      <c r="G10">
        <f t="shared" si="6"/>
        <v>292.60000000000002</v>
      </c>
      <c r="H10">
        <f t="shared" si="0"/>
        <v>23.408000000000001</v>
      </c>
      <c r="I10">
        <f t="shared" si="1"/>
        <v>29.260000000000005</v>
      </c>
      <c r="J10">
        <f t="shared" si="2"/>
        <v>8.7780000000000005</v>
      </c>
      <c r="K10">
        <f t="shared" si="3"/>
        <v>65.834999999999994</v>
      </c>
      <c r="L10" t="s">
        <v>30</v>
      </c>
      <c r="M10" s="2">
        <v>326</v>
      </c>
      <c r="N10" t="s">
        <v>83</v>
      </c>
      <c r="O10" t="s">
        <v>42</v>
      </c>
      <c r="P10">
        <f t="shared" si="4"/>
        <v>146</v>
      </c>
      <c r="Q10">
        <f t="shared" si="5"/>
        <v>419.88100000000003</v>
      </c>
      <c r="R10" t="s">
        <v>84</v>
      </c>
      <c r="S10" t="s">
        <v>139</v>
      </c>
      <c r="T10">
        <v>3</v>
      </c>
      <c r="U10" t="s">
        <v>144</v>
      </c>
      <c r="V10" s="3" t="s">
        <v>112</v>
      </c>
      <c r="W10" t="s">
        <v>113</v>
      </c>
      <c r="X10" t="s">
        <v>35</v>
      </c>
    </row>
    <row r="11" spans="1:24">
      <c r="A11" t="s">
        <v>160</v>
      </c>
      <c r="B11" t="s">
        <v>92</v>
      </c>
      <c r="C11" t="s">
        <v>82</v>
      </c>
      <c r="D11">
        <v>56</v>
      </c>
      <c r="E11" t="s">
        <v>46</v>
      </c>
      <c r="F11">
        <v>1508</v>
      </c>
      <c r="G11">
        <f t="shared" si="6"/>
        <v>301.60000000000002</v>
      </c>
      <c r="H11">
        <f t="shared" si="0"/>
        <v>24.128000000000004</v>
      </c>
      <c r="I11">
        <f t="shared" si="1"/>
        <v>30.160000000000004</v>
      </c>
      <c r="J11">
        <f t="shared" si="2"/>
        <v>9.048</v>
      </c>
      <c r="K11">
        <f t="shared" si="3"/>
        <v>67.86</v>
      </c>
      <c r="L11" t="s">
        <v>30</v>
      </c>
      <c r="M11" s="2">
        <v>327</v>
      </c>
      <c r="N11" t="s">
        <v>83</v>
      </c>
      <c r="O11" t="s">
        <v>42</v>
      </c>
      <c r="P11">
        <f t="shared" si="4"/>
        <v>151</v>
      </c>
      <c r="Q11">
        <f t="shared" si="5"/>
        <v>432.79600000000005</v>
      </c>
      <c r="R11" t="s">
        <v>84</v>
      </c>
      <c r="S11" t="s">
        <v>139</v>
      </c>
      <c r="T11">
        <v>1</v>
      </c>
      <c r="U11" t="s">
        <v>30</v>
      </c>
      <c r="V11" s="3" t="s">
        <v>115</v>
      </c>
      <c r="W11" t="s">
        <v>116</v>
      </c>
      <c r="X11" t="s">
        <v>35</v>
      </c>
    </row>
    <row r="12" spans="1:24">
      <c r="A12" t="s">
        <v>161</v>
      </c>
      <c r="B12" t="s">
        <v>81</v>
      </c>
      <c r="C12" t="s">
        <v>82</v>
      </c>
      <c r="D12">
        <v>57</v>
      </c>
      <c r="E12" t="s">
        <v>46</v>
      </c>
      <c r="F12">
        <v>1461</v>
      </c>
      <c r="G12">
        <f t="shared" si="6"/>
        <v>292.2</v>
      </c>
      <c r="H12">
        <f t="shared" si="0"/>
        <v>23.376000000000001</v>
      </c>
      <c r="I12">
        <f t="shared" si="1"/>
        <v>29.22</v>
      </c>
      <c r="J12">
        <f t="shared" si="2"/>
        <v>8.766</v>
      </c>
      <c r="K12">
        <f t="shared" si="3"/>
        <v>65.745000000000005</v>
      </c>
      <c r="L12" t="s">
        <v>30</v>
      </c>
      <c r="M12" s="2">
        <v>351</v>
      </c>
      <c r="N12" t="s">
        <v>83</v>
      </c>
      <c r="O12" t="s">
        <v>42</v>
      </c>
      <c r="P12">
        <f t="shared" si="4"/>
        <v>146</v>
      </c>
      <c r="Q12">
        <f t="shared" si="5"/>
        <v>419.30699999999996</v>
      </c>
      <c r="R12" t="s">
        <v>84</v>
      </c>
      <c r="S12" t="s">
        <v>139</v>
      </c>
      <c r="T12">
        <v>1</v>
      </c>
      <c r="U12" t="s">
        <v>141</v>
      </c>
      <c r="V12" s="3" t="s">
        <v>118</v>
      </c>
      <c r="W12" t="s">
        <v>119</v>
      </c>
      <c r="X12" t="s">
        <v>35</v>
      </c>
    </row>
    <row r="13" spans="1:24">
      <c r="A13" t="s">
        <v>162</v>
      </c>
      <c r="B13" t="s">
        <v>102</v>
      </c>
      <c r="C13" t="s">
        <v>82</v>
      </c>
      <c r="D13">
        <v>45</v>
      </c>
      <c r="E13" t="s">
        <v>46</v>
      </c>
      <c r="F13">
        <v>1656</v>
      </c>
      <c r="G13">
        <f t="shared" si="6"/>
        <v>331.20000000000005</v>
      </c>
      <c r="H13">
        <f t="shared" si="0"/>
        <v>26.496000000000006</v>
      </c>
      <c r="I13">
        <f t="shared" si="1"/>
        <v>33.120000000000005</v>
      </c>
      <c r="J13">
        <f t="shared" si="2"/>
        <v>9.9360000000000017</v>
      </c>
      <c r="K13">
        <f t="shared" si="3"/>
        <v>74.52</v>
      </c>
      <c r="L13" t="s">
        <v>30</v>
      </c>
      <c r="M13" s="2">
        <v>302</v>
      </c>
      <c r="N13" t="s">
        <v>83</v>
      </c>
      <c r="O13" t="s">
        <v>42</v>
      </c>
      <c r="P13">
        <f t="shared" si="4"/>
        <v>166</v>
      </c>
      <c r="Q13">
        <f t="shared" si="5"/>
        <v>475.27199999999999</v>
      </c>
      <c r="R13" t="s">
        <v>84</v>
      </c>
      <c r="S13" t="s">
        <v>139</v>
      </c>
      <c r="T13">
        <v>4</v>
      </c>
      <c r="U13" t="s">
        <v>152</v>
      </c>
      <c r="V13" s="3" t="s">
        <v>121</v>
      </c>
      <c r="W13" t="s">
        <v>122</v>
      </c>
      <c r="X13" t="s">
        <v>35</v>
      </c>
    </row>
    <row r="14" spans="1:24">
      <c r="A14" t="s">
        <v>163</v>
      </c>
      <c r="B14" t="s">
        <v>124</v>
      </c>
      <c r="C14" t="s">
        <v>82</v>
      </c>
      <c r="D14">
        <v>39</v>
      </c>
      <c r="E14" t="s">
        <v>46</v>
      </c>
      <c r="F14">
        <v>1878</v>
      </c>
      <c r="G14">
        <f t="shared" si="6"/>
        <v>375.6</v>
      </c>
      <c r="H14">
        <f t="shared" si="0"/>
        <v>30.048000000000002</v>
      </c>
      <c r="I14">
        <f t="shared" si="1"/>
        <v>37.56</v>
      </c>
      <c r="J14">
        <f t="shared" si="2"/>
        <v>11.268000000000001</v>
      </c>
      <c r="K14">
        <f t="shared" si="3"/>
        <v>84.509999999999991</v>
      </c>
      <c r="L14" t="s">
        <v>30</v>
      </c>
      <c r="M14" s="2">
        <v>352</v>
      </c>
      <c r="N14" t="s">
        <v>83</v>
      </c>
      <c r="O14" t="s">
        <v>42</v>
      </c>
      <c r="P14">
        <f t="shared" si="4"/>
        <v>188</v>
      </c>
      <c r="Q14">
        <f t="shared" si="5"/>
        <v>538.98599999999999</v>
      </c>
      <c r="R14" t="s">
        <v>84</v>
      </c>
      <c r="S14" t="s">
        <v>147</v>
      </c>
      <c r="T14">
        <v>0</v>
      </c>
      <c r="U14" t="s">
        <v>152</v>
      </c>
      <c r="V14" s="3" t="s">
        <v>125</v>
      </c>
      <c r="W14" t="s">
        <v>126</v>
      </c>
      <c r="X1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gpnaveen18.gmail.com</cp:lastModifiedBy>
  <cp:revision/>
  <dcterms:created xsi:type="dcterms:W3CDTF">2025-07-24T11:01:27Z</dcterms:created>
  <dcterms:modified xsi:type="dcterms:W3CDTF">2025-07-24T15:52:00Z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52a2ddb-826d-45e1-87ac-69d319461b46_Enabled">
    <vt:lpwstr>true</vt:lpwstr>
  </property>
  <property fmtid="{D5CDD505-2E9C-101B-9397-08002B2CF9AE}" pid="3" name="MSIP_Label_252a2ddb-826d-45e1-87ac-69d319461b46_SetDate">
    <vt:lpwstr>2025-07-24T11:04:19Z</vt:lpwstr>
  </property>
  <property fmtid="{D5CDD505-2E9C-101B-9397-08002B2CF9AE}" pid="4" name="MSIP_Label_252a2ddb-826d-45e1-87ac-69d319461b46_Method">
    <vt:lpwstr>Standard</vt:lpwstr>
  </property>
  <property fmtid="{D5CDD505-2E9C-101B-9397-08002B2CF9AE}" pid="5" name="MSIP_Label_252a2ddb-826d-45e1-87ac-69d319461b46_Name">
    <vt:lpwstr>Public</vt:lpwstr>
  </property>
  <property fmtid="{D5CDD505-2E9C-101B-9397-08002B2CF9AE}" pid="6" name="MSIP_Label_252a2ddb-826d-45e1-87ac-69d319461b46_SiteId">
    <vt:lpwstr>4793bd87-a0ac-471d-873a-97d8839571c7</vt:lpwstr>
  </property>
  <property fmtid="{D5CDD505-2E9C-101B-9397-08002B2CF9AE}" pid="7" name="MSIP_Label_252a2ddb-826d-45e1-87ac-69d319461b46_ActionId">
    <vt:lpwstr>d50475aa-a00f-4938-9868-f8c60fee5caa</vt:lpwstr>
  </property>
  <property fmtid="{D5CDD505-2E9C-101B-9397-08002B2CF9AE}" pid="8" name="MSIP_Label_252a2ddb-826d-45e1-87ac-69d319461b46_ContentBits">
    <vt:lpwstr>0</vt:lpwstr>
  </property>
  <property fmtid="{D5CDD505-2E9C-101B-9397-08002B2CF9AE}" pid="9" name="MSIP_Label_252a2ddb-826d-45e1-87ac-69d319461b46_Tag">
    <vt:lpwstr>10, 3, 0, 2</vt:lpwstr>
  </property>
</Properties>
</file>