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Information" sheetId="2" r:id="rId2"/>
    <sheet name="Sample Report Grid" sheetId="3" r:id="rId3"/>
    <sheet name="Submissions by Country" sheetId="4" r:id="rId4"/>
    <sheet name="Reviews by Country" sheetId="5" r:id="rId5"/>
    <sheet name="Scores by Country" sheetId="6" r:id="rId6"/>
    <sheet name="Chart With Whitelist" sheetId="7" r:id="rId7"/>
  </sheets>
  <definedNames/>
  <calcPr fullCalcOnLoad="1"/>
</workbook>
</file>

<file path=xl/sharedStrings.xml><?xml version="1.0" encoding="utf-8"?>
<sst xmlns="http://schemas.openxmlformats.org/spreadsheetml/2006/main" count="216" uniqueCount="127">
  <si>
    <t>Back to Table of Contents</t>
  </si>
  <si>
    <t>Sample Report Grid</t>
  </si>
  <si>
    <t>poster</t>
  </si>
  <si>
    <t>arms</t>
  </si>
  <si>
    <t>music</t>
  </si>
  <si>
    <t>convulsive trueblue restaffing hysteretic qintar manufacturer chirping</t>
  </si>
  <si>
    <t>USA</t>
  </si>
  <si>
    <t>Cecile</t>
  </si>
  <si>
    <t>Mendivel</t>
  </si>
  <si>
    <t>service</t>
  </si>
  <si>
    <t>Lia</t>
  </si>
  <si>
    <t>Germy</t>
  </si>
  <si>
    <t>all by myself</t>
  </si>
  <si>
    <t>marquisettes serfhood 
 melodizes multiplicative 
 floccinaucinihilipilification trienniums becked voiceprint fatalist bolivares leariest</t>
  </si>
  <si>
    <t>media</t>
  </si>
  <si>
    <t>mechanical</t>
  </si>
  <si>
    <t>adulterates indemnifies player overgoaded antres fie lacteous</t>
  </si>
  <si>
    <t>India</t>
  </si>
  <si>
    <t>Philomena</t>
  </si>
  <si>
    <t>Ammer</t>
  </si>
  <si>
    <t>reviewed</t>
  </si>
  <si>
    <t>Rosie</t>
  </si>
  <si>
    <t>Bertoni</t>
  </si>
  <si>
    <t>bromal litchis 
 extant rocketing 
 loftiness disinherit bedraped iodinates preempting sternness prolapsing</t>
  </si>
  <si>
    <t>panel</t>
  </si>
  <si>
    <t>food</t>
  </si>
  <si>
    <t>manufacturing</t>
  </si>
  <si>
    <t>austerest disembowelments curtalax taprooms fluoroscopy argufying thacks</t>
  </si>
  <si>
    <t>Germany</t>
  </si>
  <si>
    <t>Agripina</t>
  </si>
  <si>
    <t>Sward</t>
  </si>
  <si>
    <t>Roxie</t>
  </si>
  <si>
    <t>Fritsche</t>
  </si>
  <si>
    <t>reheater gnattiest 
 recreating trigraphs 
 monograming kolas intellectually municipalization nebulizes fight embellished</t>
  </si>
  <si>
    <t>biotech</t>
  </si>
  <si>
    <t>UK</t>
  </si>
  <si>
    <t>Sheryl</t>
  </si>
  <si>
    <t>Sosa</t>
  </si>
  <si>
    <t>in progress</t>
  </si>
  <si>
    <t>Jesse</t>
  </si>
  <si>
    <t>Emory</t>
  </si>
  <si>
    <t>laical rumbles 
 atlantes buffeter 
 keynotes earless escarpments vulvitises cowhages illogical carlines</t>
  </si>
  <si>
    <t>presentation</t>
  </si>
  <si>
    <t>extendable florins vernicles wrying cutpurses shears scots</t>
  </si>
  <si>
    <t>Ignacia</t>
  </si>
  <si>
    <t>Zemlicka</t>
  </si>
  <si>
    <t>draft</t>
  </si>
  <si>
    <t>Katlyn</t>
  </si>
  <si>
    <t>Kassim</t>
  </si>
  <si>
    <t>dovened footmen 
 gossipries octets 
 scrupulous brothers cachalots workfolk pedlary aiders phonemics</t>
  </si>
  <si>
    <t>pop culture</t>
  </si>
  <si>
    <t>bawcocks downer relieve moidores foxtails daysmen worktable</t>
  </si>
  <si>
    <t>Poland</t>
  </si>
  <si>
    <t>Alfredo</t>
  </si>
  <si>
    <t>Rounkles</t>
  </si>
  <si>
    <t>assigned</t>
  </si>
  <si>
    <t>Rosalinda</t>
  </si>
  <si>
    <t>Toop</t>
  </si>
  <si>
    <t>distrustful nematodes midrib facetious jagged outdates aquamarine</t>
  </si>
  <si>
    <t>Freddy</t>
  </si>
  <si>
    <t>Sanville</t>
  </si>
  <si>
    <t>submitted</t>
  </si>
  <si>
    <t>Gennie</t>
  </si>
  <si>
    <t>Easterling</t>
  </si>
  <si>
    <t>repairman inchoate 
 deairing obstinateness 
 humanistic bimah muricate morning ascarides bediapering scoopsful</t>
  </si>
  <si>
    <t>regroove dromon optimized conflate imams fink disdained</t>
  </si>
  <si>
    <t>Jeanmarie</t>
  </si>
  <si>
    <t>Benker</t>
  </si>
  <si>
    <t>rejected</t>
  </si>
  <si>
    <t>Riker</t>
  </si>
  <si>
    <t>eyres foyer 
 jockeying cris 
 ferias mislabors guiders monocle esters eave promiser</t>
  </si>
  <si>
    <t>hemmers suboptic encamp canastas saleroom agas cavalier</t>
  </si>
  <si>
    <t>Canada</t>
  </si>
  <si>
    <t>Ulrike</t>
  </si>
  <si>
    <t>Cipponeri</t>
  </si>
  <si>
    <t>Hiedi</t>
  </si>
  <si>
    <t>Brinker</t>
  </si>
  <si>
    <t>brother silliness 
 farles overlaying 
 arnattos abbreviators pyloric humuses schnapps viscose concentrator</t>
  </si>
  <si>
    <t>untimelier parleys denominationalism jess colorations rumbas audiences</t>
  </si>
  <si>
    <t>Broderick</t>
  </si>
  <si>
    <t>Quillman</t>
  </si>
  <si>
    <t>Myles</t>
  </si>
  <si>
    <t>Watzke</t>
  </si>
  <si>
    <t>distally overing galliasses arbitrators spright snouts reboils</t>
  </si>
  <si>
    <t>Leslee</t>
  </si>
  <si>
    <t>Shockency</t>
  </si>
  <si>
    <t>Wanetta</t>
  </si>
  <si>
    <t>Scheidt</t>
  </si>
  <si>
    <t>intitule biocides bloodshot liaison rotor chow ere</t>
  </si>
  <si>
    <t>Alida</t>
  </si>
  <si>
    <t>Deon</t>
  </si>
  <si>
    <t>Lorinda</t>
  </si>
  <si>
    <t>Pausch</t>
  </si>
  <si>
    <t>generative resistors 
 commoving hamstring 
 replenished incross belittling varices apprehensive veratrins orangeade</t>
  </si>
  <si>
    <t>Proposal Type</t>
  </si>
  <si>
    <t>Industry</t>
  </si>
  <si>
    <t>Category</t>
  </si>
  <si>
    <t>Title</t>
  </si>
  <si>
    <t>Country</t>
  </si>
  <si>
    <t>Submitter's First Name</t>
  </si>
  <si>
    <t>Submitter's Last Name</t>
  </si>
  <si>
    <t>Submission Date (GMT-04:00) Atlantic [Canada]</t>
  </si>
  <si>
    <t>Review Status</t>
  </si>
  <si>
    <t>Reviewer First Name</t>
  </si>
  <si>
    <t>Reviewer Last Name</t>
  </si>
  <si>
    <t>Review Date</t>
  </si>
  <si>
    <t>Score</t>
  </si>
  <si>
    <t>Credit</t>
  </si>
  <si>
    <t>Test Single Value</t>
  </si>
  <si>
    <t>Test Empty Data</t>
  </si>
  <si>
    <t>Totals</t>
  </si>
  <si>
    <t>Aggregations</t>
  </si>
  <si>
    <t>Submissions</t>
  </si>
  <si>
    <t>Average</t>
  </si>
  <si>
    <t>Sum</t>
  </si>
  <si>
    <t>Count</t>
  </si>
  <si>
    <t>Report Information</t>
  </si>
  <si>
    <t>Submission Date</t>
  </si>
  <si>
    <t xml:space="preserve">Feb 21, 2013 3:20 AM </t>
  </si>
  <si>
    <t>Dec 3, 2007 2:28 AM (GMT+02:00) Africa South</t>
  </si>
  <si>
    <t/>
  </si>
  <si>
    <t>Table of Contents</t>
  </si>
  <si>
    <t>Link to corresponding sheet below</t>
  </si>
  <si>
    <t>Submissions by Country</t>
  </si>
  <si>
    <t>Reviews by Country</t>
  </si>
  <si>
    <t>Scores by Country</t>
  </si>
  <si>
    <t>Chart With Whitelist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</si>
</sst>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,##0.00"/>
    <numFmt numFmtId="179" formatCode="@"/>
  </numFmts>
  <fonts count="12">
    <font>
      <sz val="10"/>
      <color theme="1"/>
      <name val="Arial"/>
      <family val="2"/>
    </font>
    <font>
      <u val="single"/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3"/>
      <color theme="1"/>
      <name val="Calibri"/>
      <family val="2"/>
    </font>
    <font>
      <u val="single"/>
      <sz val="12"/>
      <color rgb="FF0000FF"/>
      <name val="Calibri"/>
      <family val="2"/>
    </font>
    <font>
      <b/>
      <sz val="18"/>
      <color theme="1"/>
      <name val="Calibri"/>
      <family val="2"/>
    </font>
    <font>
      <u val="single"/>
      <sz val="10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  <border>
      <left/>
      <right/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0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179" fontId="9" fillId="0" borderId="0" xfId="0" applyNumberFormat="1" applyFont="1" applyAlignment="1">
      <alignment wrapText="1"/>
    </xf>
    <xf numFmtId="179" fontId="7" fillId="0" borderId="0" xfId="0" applyNumberFormat="1" applyFont="1" applyAlignment="1">
      <alignment wrapText="1"/>
    </xf>
    <xf numFmtId="22" fontId="7" fillId="0" borderId="0" xfId="0" applyNumberFormat="1" applyFont="1"/>
    <xf numFmtId="178" fontId="7" fillId="0" borderId="0" xfId="0" applyNumberFormat="1" applyFont="1"/>
    <xf numFmtId="179" fontId="9" fillId="2" borderId="0" xfId="0" applyNumberFormat="1" applyFont="1" applyFill="1" applyAlignment="1">
      <alignment wrapText="1"/>
    </xf>
    <xf numFmtId="179" fontId="7" fillId="2" borderId="0" xfId="0" applyNumberFormat="1" applyFont="1" applyFill="1" applyAlignment="1">
      <alignment wrapText="1"/>
    </xf>
    <xf numFmtId="22" fontId="7" fillId="2" borderId="0" xfId="0" applyNumberFormat="1" applyFont="1" applyFill="1"/>
    <xf numFmtId="178" fontId="7" fillId="2" borderId="0" xfId="0" applyNumberFormat="1" applyFont="1" applyFill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178" fontId="7" fillId="0" borderId="2" xfId="0" applyNumberFormat="1" applyFont="1" applyBorder="1"/>
    <xf numFmtId="0" fontId="8" fillId="0" borderId="0" xfId="0" applyFont="1" applyAlignment="1">
      <alignment horizontal="center" vertical="center" wrapText="1"/>
    </xf>
    <xf numFmtId="0" fontId="7" fillId="0" borderId="0" xfId="0" applyFont="1"/>
    <xf numFmtId="177" fontId="7" fillId="0" borderId="0" xfId="0" applyNumberFormat="1" applyFont="1"/>
    <xf numFmtId="177" fontId="7" fillId="2" borderId="0" xfId="0" applyNumberFormat="1" applyFont="1" applyFill="1"/>
    <xf numFmtId="0" fontId="0" fillId="0" borderId="3" xfId="0" applyBorder="1"/>
    <xf numFmtId="0" fontId="6" fillId="3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00" b="1" u="none" baseline="0">
                <a:latin typeface="Calibri"/>
                <a:ea typeface="Calibri"/>
                <a:cs typeface="Calibri"/>
              </a:rPr>
              <a:t>Submissions by Country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General" sourceLinked="1"/>
            <c:txPr>
              <a:bodyPr vert="horz" rot="0"/>
              <a:lstStyle/>
              <a:p>
                <a:pPr algn="ctr">
                  <a:defRPr lang="en-US" u="none" baseline="0">
                    <a:latin typeface="Calibri"/>
                    <a:ea typeface="Calibri"/>
                    <a:cs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'Submissions by Country'!$A$39:$A$44</c:f>
              <c:strCache/>
            </c:strRef>
          </c:cat>
          <c:val>
            <c:numRef>
              <c:f>'Submissions by Country'!$B$39:$B$44</c:f>
              <c:numCache/>
            </c:numRef>
          </c:val>
        </c:ser>
        <c:axId val="246808951"/>
        <c:axId val="1561499532"/>
      </c:barChart>
      <c:catAx>
        <c:axId val="246808951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200" u="none" baseline="0"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200" u="none" baseline="0">
                <a:latin typeface="Calibri"/>
                <a:ea typeface="Calibri"/>
                <a:cs typeface="Calibri"/>
              </a:defRPr>
            </a:pPr>
          </a:p>
        </c:txPr>
        <c:crossAx val="1561499532"/>
        <c:crosses val="autoZero"/>
        <c:lblOffset val="100"/>
        <c:noMultiLvlLbl val="0"/>
      </c:catAx>
      <c:valAx>
        <c:axId val="1561499532"/>
        <c:scaling>
          <c:orientation val="minMax"/>
          <c:min val="0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/>
                  <a:t>Number of Submissions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lang="en-US" sz="1200" u="none" baseline="0">
                <a:latin typeface="Calibri"/>
                <a:ea typeface="Calibri"/>
                <a:cs typeface="Calibri"/>
              </a:defRPr>
            </a:pPr>
          </a:p>
        </c:txPr>
        <c:crossAx val="24680895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plotVisOnly val="1"/>
    <c:dispBlanksAs val="gap"/>
    <c:showDLblsOverMax val="0"/>
  </c:chart>
  <c:txPr>
    <a:bodyPr vert="horz" rot="0"/>
    <a:lstStyle/>
    <a:p>
      <a:pPr>
        <a:defRPr lang="en-US" u="none" baseline="0">
          <a:latin typeface="Arial"/>
          <a:ea typeface="Arial"/>
          <a:cs typeface="Arial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00" b="1" u="none" baseline="0">
                <a:latin typeface="Calibri"/>
                <a:ea typeface="Calibri"/>
                <a:cs typeface="Calibri"/>
              </a:rPr>
              <a:t>Reviews by Country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General" sourceLinked="1"/>
            <c:txPr>
              <a:bodyPr vert="horz" rot="0"/>
              <a:lstStyle/>
              <a:p>
                <a:pPr algn="ctr">
                  <a:defRPr lang="en-US" u="none" baseline="0">
                    <a:latin typeface="Calibri"/>
                    <a:ea typeface="Calibri"/>
                    <a:cs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'Reviews by Country'!$A$39:$A$44</c:f>
              <c:strCache/>
            </c:strRef>
          </c:cat>
          <c:val>
            <c:numRef>
              <c:f>'Reviews by Country'!$B$39:$B$44</c:f>
              <c:numCache/>
            </c:numRef>
          </c:val>
        </c:ser>
        <c:axId val="2026930375"/>
        <c:axId val="1360773878"/>
      </c:barChart>
      <c:catAx>
        <c:axId val="2026930375"/>
        <c:scaling>
          <c:orientation val="minMax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1200" u="none" baseline="0"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200" u="none" baseline="0">
                <a:latin typeface="Calibri"/>
                <a:ea typeface="Calibri"/>
                <a:cs typeface="Calibri"/>
              </a:defRPr>
            </a:pPr>
          </a:p>
        </c:txPr>
        <c:crossAx val="1360773878"/>
        <c:crosses val="autoZero"/>
        <c:lblOffset val="100"/>
        <c:noMultiLvlLbl val="0"/>
      </c:catAx>
      <c:valAx>
        <c:axId val="1360773878"/>
        <c:scaling>
          <c:orientation val="minMax"/>
          <c:min val="0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/>
                  <a:t>Average Score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lang="en-US" sz="1200" u="none" baseline="0">
                <a:latin typeface="Calibri"/>
                <a:ea typeface="Calibri"/>
                <a:cs typeface="Calibri"/>
              </a:defRPr>
            </a:pPr>
          </a:p>
        </c:txPr>
        <c:crossAx val="202693037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plotVisOnly val="1"/>
    <c:dispBlanksAs val="gap"/>
    <c:showDLblsOverMax val="0"/>
  </c:chart>
  <c:txPr>
    <a:bodyPr vert="horz" rot="0"/>
    <a:lstStyle/>
    <a:p>
      <a:pPr>
        <a:defRPr lang="en-US" u="none" baseline="0">
          <a:latin typeface="Arial"/>
          <a:ea typeface="Arial"/>
          <a:cs typeface="Arial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00" b="1" u="none" baseline="0">
                <a:latin typeface="Calibri"/>
                <a:ea typeface="Calibri"/>
                <a:cs typeface="Calibri"/>
              </a:rPr>
              <a:t>Scores by Country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explosion val="0"/>
          <c:dLbls>
            <c:numFmt formatCode="0.0%" sourceLinked="0"/>
            <c:txPr>
              <a:bodyPr vert="horz" rot="0"/>
              <a:lstStyle/>
              <a:p>
                <a:pPr algn="ctr">
                  <a:defRPr lang="en-US" u="none" baseline="0">
                    <a:latin typeface="Calibri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'Scores by Country'!$A$39:$A$44</c:f>
              <c:strCache/>
            </c:strRef>
          </c:cat>
          <c:val>
            <c:numRef>
              <c:f>'Scores by Country'!$B$39:$B$44</c:f>
              <c:numCache/>
            </c:numRef>
          </c:val>
        </c:ser>
      </c:pieChart>
      <c:spPr>
        <a:solidFill>
          <a:srgbClr val="FFFFFF"/>
        </a:solidFill>
        <a:ln w="12700">
          <a:noFill/>
        </a:ln>
      </c:spPr>
    </c:plotArea>
    <c:legend>
      <c:legendPos val="t"/>
      <c:layout/>
      <c:overlay val="0"/>
      <c:txPr>
        <a:bodyPr vert="horz" rot="0"/>
        <a:lstStyle/>
        <a:p>
          <a:pPr>
            <a:defRPr lang="en-US" sz="1200" u="none" baseline="0">
              <a:latin typeface="Calibri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txPr>
    <a:bodyPr vert="horz" rot="0"/>
    <a:lstStyle/>
    <a:p>
      <a:pPr>
        <a:defRPr lang="en-US" u="none" baseline="0">
          <a:latin typeface="Arial"/>
          <a:ea typeface="Arial"/>
          <a:cs typeface="Arial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00" b="1" u="none" baseline="0">
                <a:latin typeface="Calibri"/>
                <a:ea typeface="Calibri"/>
                <a:cs typeface="Calibri"/>
              </a:rPr>
              <a:t>Chart With Whitelist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numFmt formatCode="General" sourceLinked="1"/>
            <c:txPr>
              <a:bodyPr vert="horz" rot="0"/>
              <a:lstStyle/>
              <a:p>
                <a:pPr algn="ctr">
                  <a:defRPr lang="en-US" u="none" baseline="0">
                    <a:latin typeface="Calibri"/>
                    <a:ea typeface="Calibri"/>
                    <a:cs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'Chart With Whitelist'!$A$39:$A$42</c:f>
              <c:strCache/>
            </c:strRef>
          </c:cat>
          <c:val>
            <c:numRef>
              <c:f>'Chart With Whitelist'!$B$39:$B$42</c:f>
              <c:numCache/>
            </c:numRef>
          </c:val>
        </c:ser>
        <c:axId val="1872288795"/>
        <c:axId val="645896339"/>
      </c:barChart>
      <c:catAx>
        <c:axId val="1872288795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1200" u="none" baseline="0">
                    <a:latin typeface="Calibri"/>
                    <a:ea typeface="Calibri"/>
                    <a:cs typeface="Calibri"/>
                  </a:rPr>
                  <a:t>Industry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lang="en-US" sz="1200" u="none" baseline="0">
                <a:latin typeface="Calibri"/>
                <a:ea typeface="Calibri"/>
                <a:cs typeface="Calibri"/>
              </a:defRPr>
            </a:pPr>
          </a:p>
        </c:txPr>
        <c:crossAx val="645896339"/>
        <c:crosses val="autoZero"/>
        <c:lblOffset val="100"/>
        <c:noMultiLvlLbl val="0"/>
      </c:catAx>
      <c:valAx>
        <c:axId val="645896339"/>
        <c:scaling>
          <c:orientation val="minMax"/>
          <c:min val="0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/>
                  <a:t>Average Score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/>
          </c:spPr>
        </c:majorGridlines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lang="en-US" sz="1200" u="none" baseline="0">
                <a:latin typeface="Calibri"/>
                <a:ea typeface="Calibri"/>
                <a:cs typeface="Calibri"/>
              </a:defRPr>
            </a:pPr>
          </a:p>
        </c:txPr>
        <c:crossAx val="1872288795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plotVisOnly val="1"/>
    <c:dispBlanksAs val="gap"/>
    <c:showDLblsOverMax val="0"/>
  </c:chart>
  <c:txPr>
    <a:bodyPr vert="horz" rot="0"/>
    <a:lstStyle/>
    <a:p>
      <a:pPr>
        <a:defRPr lang="en-US" u="none" baseline="0">
          <a:latin typeface="Arial"/>
          <a:ea typeface="Arial"/>
          <a:cs typeface="Arial"/>
        </a:defRPr>
      </a:pPr>
    </a:p>
  </c:tx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2</xdr:row>
      <xdr:rowOff>0</xdr:rowOff>
    </xdr:from>
    <xdr:to>
      <xdr:col>12</xdr:col>
      <xdr:colOff>457200</xdr:colOff>
      <xdr:row>35</xdr:row>
      <xdr:rowOff>0</xdr:rowOff>
    </xdr:to>
    <xdr:graphicFrame>
      <xdr:nvGraphicFramePr>
        <xdr:cNvPr id="1" name="Chart 1"/>
        <xdr:cNvGraphicFramePr/>
      </xdr:nvGraphicFramePr>
      <xdr:xfrm>
        <a:off x="0" y="323850"/>
        <a:ext cx="9144000" cy="5343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2</xdr:row>
      <xdr:rowOff>0</xdr:rowOff>
    </xdr:from>
    <xdr:to>
      <xdr:col>13</xdr:col>
      <xdr:colOff>361950</xdr:colOff>
      <xdr:row>35</xdr:row>
      <xdr:rowOff>0</xdr:rowOff>
    </xdr:to>
    <xdr:graphicFrame>
      <xdr:nvGraphicFramePr>
        <xdr:cNvPr id="1" name="Chart 1"/>
        <xdr:cNvGraphicFramePr/>
      </xdr:nvGraphicFramePr>
      <xdr:xfrm>
        <a:off x="0" y="323850"/>
        <a:ext cx="9144000" cy="5343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2</xdr:row>
      <xdr:rowOff>0</xdr:rowOff>
    </xdr:from>
    <xdr:to>
      <xdr:col>12</xdr:col>
      <xdr:colOff>457200</xdr:colOff>
      <xdr:row>35</xdr:row>
      <xdr:rowOff>0</xdr:rowOff>
    </xdr:to>
    <xdr:graphicFrame>
      <xdr:nvGraphicFramePr>
        <xdr:cNvPr id="1" name="Chart 1"/>
        <xdr:cNvGraphicFramePr/>
      </xdr:nvGraphicFramePr>
      <xdr:xfrm>
        <a:off x="0" y="323850"/>
        <a:ext cx="9144000" cy="5343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2</xdr:row>
      <xdr:rowOff>0</xdr:rowOff>
    </xdr:from>
    <xdr:to>
      <xdr:col>13</xdr:col>
      <xdr:colOff>361950</xdr:colOff>
      <xdr:row>35</xdr:row>
      <xdr:rowOff>0</xdr:rowOff>
    </xdr:to>
    <xdr:graphicFrame>
      <xdr:nvGraphicFramePr>
        <xdr:cNvPr id="1" name="Chart 1"/>
        <xdr:cNvGraphicFramePr/>
      </xdr:nvGraphicFramePr>
      <xdr:xfrm>
        <a:off x="0" y="323850"/>
        <a:ext cx="9144000" cy="5343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P16" totalsRowShown="0">
  <autoFilter ref="A4:P4"/>
  <tableColumns count="16">
    <tableColumn id="1" name="Proposal Type"/>
    <tableColumn id="2" name="Industry"/>
    <tableColumn id="3" name="Category"/>
    <tableColumn id="4" name="Title"/>
    <tableColumn id="5" name="Country"/>
    <tableColumn id="6" name="Submitter's First Name"/>
    <tableColumn id="7" name="Submitter's Last Name"/>
    <tableColumn id="8" name="Submission Date (GMT-04:00) Atlantic [Canada]"/>
    <tableColumn id="9" name="Review Status"/>
    <tableColumn id="10" name="Reviewer First Name"/>
    <tableColumn id="11" name="Reviewer Last Name"/>
    <tableColumn id="12" name="Review Date"/>
    <tableColumn id="13" name="Score"/>
    <tableColumn id="14" name="Credit"/>
    <tableColumn id="15" name="Test Single Value"/>
    <tableColumn id="16" name="Test Empty Da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4:D28" totalsRowShown="0">
  <autoFilter ref="A24:D24"/>
  <tableColumns count="4">
    <tableColumn id="1" name="Aggregations"/>
    <tableColumn id="2" name="Score"/>
    <tableColumn id="3" name="Credit"/>
    <tableColumn id="4" name="Submissio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8:B44" totalsRowShown="0">
  <autoFilter ref="A38:B38"/>
  <tableColumns count="2">
    <tableColumn id="1" name="Country"/>
    <tableColumn id="2" name="Submission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8:B44" totalsRowShown="0">
  <autoFilter ref="A38:B38"/>
  <tableColumns count="2">
    <tableColumn id="1" name="Country"/>
    <tableColumn id="2" name="Sc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8:B44" totalsRowShown="0">
  <autoFilter ref="A38:B38"/>
  <tableColumns count="2">
    <tableColumn id="1" name="Country"/>
    <tableColumn id="2" name="Submission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8:B42" totalsRowShown="0">
  <autoFilter ref="A38:B38"/>
  <tableColumns count="2">
    <tableColumn id="1" name="Industry"/>
    <tableColumn id="2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reporting-service-dev.us-east-1.lb.cvent.com/10" TargetMode="External" /><Relationship Id="rId2" Type="http://schemas.openxmlformats.org/officeDocument/2006/relationships/hyperlink" Target="https://reporting-service-dev.us-east-1.lb.cvent.com/1" TargetMode="External" /><Relationship Id="rId3" Type="http://schemas.openxmlformats.org/officeDocument/2006/relationships/hyperlink" Target="https://reporting-service-dev.us-east-1.lb.cvent.com/11" TargetMode="External" /><Relationship Id="rId4" Type="http://schemas.openxmlformats.org/officeDocument/2006/relationships/hyperlink" Target="https://reporting-service-dev.us-east-1.lb.cvent.com/8" TargetMode="External" /><Relationship Id="rId5" Type="http://schemas.openxmlformats.org/officeDocument/2006/relationships/hyperlink" Target="https://reporting-service-dev.us-east-1.lb.cvent.com/3" TargetMode="External" /><Relationship Id="rId6" Type="http://schemas.openxmlformats.org/officeDocument/2006/relationships/hyperlink" Target="https://reporting-service-dev.us-east-1.lb.cvent.com/9" TargetMode="External" /><Relationship Id="rId7" Type="http://schemas.openxmlformats.org/officeDocument/2006/relationships/hyperlink" Target="https://reporting-service-dev.us-east-1.lb.cvent.com/4" TargetMode="External" /><Relationship Id="rId8" Type="http://schemas.openxmlformats.org/officeDocument/2006/relationships/hyperlink" Target="https://reporting-service-dev.us-east-1.lb.cvent.com/5" TargetMode="External" /><Relationship Id="rId9" Type="http://schemas.openxmlformats.org/officeDocument/2006/relationships/hyperlink" Target="https://reporting-service-dev.us-east-1.lb.cvent.com/6" TargetMode="External" /><Relationship Id="rId10" Type="http://schemas.openxmlformats.org/officeDocument/2006/relationships/hyperlink" Target="https://reporting-service-dev.us-east-1.lb.cvent.com/2" TargetMode="External" /><Relationship Id="rId11" Type="http://schemas.openxmlformats.org/officeDocument/2006/relationships/hyperlink" Target="https://reporting-service-dev.us-east-1.lb.cvent.com/7" TargetMode="External" /><Relationship Id="rId12" Type="http://schemas.openxmlformats.org/officeDocument/2006/relationships/hyperlink" Target="https://reporting-service-dev.us-east-1.lb.cvent.com/0" TargetMode="External" /><Relationship Id="rId13" Type="http://schemas.openxmlformats.org/officeDocument/2006/relationships/table" Target="../tables/table1.xml" /><Relationship Id="rId14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drawing" Target="../drawings/drawing2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drawing" Target="../drawings/drawing3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RowHeight="12.75"/>
  <cols>
    <col min="2" max="2" width="43.714285714285715" customWidth="1"/>
    <col min="3" max="3" width="2.7142857142857144" customWidth="1"/>
    <col min="4" max="4" width="43.714285714285715" customWidth="1"/>
  </cols>
  <sheetData>
    <row r="2" spans="2:4" ht="37" customHeight="1">
      <c r="B2" s="19" t="s">
        <v>116</v>
      </c>
      <c r="C2" s="18"/>
      <c r="D2" s="18"/>
    </row>
    <row r="3" spans="2:4" ht="12.75">
      <c r="B3" s="20" t="s">
        <v>94</v>
      </c>
      <c r="D3" s="21" t="s">
        <v>42</v>
      </c>
    </row>
    <row r="4" spans="2:4" ht="12.75">
      <c r="B4" s="22" t="s">
        <v>117</v>
      </c>
      <c r="D4" s="23" t="s">
        <v>118</v>
      </c>
    </row>
    <row r="5" spans="2:4" ht="12.75">
      <c r="B5" s="22" t="s">
        <v>105</v>
      </c>
      <c r="D5" s="24" t="s">
        <v>119</v>
      </c>
    </row>
    <row r="6" spans="2:4" ht="12.75">
      <c r="B6" s="22" t="s">
        <v>108</v>
      </c>
      <c r="D6" s="24" t="s">
        <v>120</v>
      </c>
    </row>
    <row r="7" spans="2:4" ht="12.75">
      <c r="B7" s="22" t="s">
        <v>109</v>
      </c>
      <c r="D7" s="24" t="s">
        <v>93</v>
      </c>
    </row>
    <row r="10" spans="2:4" ht="20" customHeight="1">
      <c r="B10" s="25" t="s">
        <v>121</v>
      </c>
      <c r="C10" s="18"/>
      <c r="D10" s="18"/>
    </row>
    <row r="11" spans="2:4" ht="29" customHeight="1">
      <c r="B11" s="26" t="s">
        <v>1</v>
      </c>
      <c r="D11" s="27" t="s">
        <v>122</v>
      </c>
    </row>
    <row r="12" spans="2:4" ht="29" customHeight="1">
      <c r="B12" s="28" t="s">
        <v>123</v>
      </c>
      <c r="D12" s="29" t="s">
        <v>122</v>
      </c>
    </row>
    <row r="13" spans="2:4" ht="29" customHeight="1">
      <c r="B13" s="28" t="s">
        <v>124</v>
      </c>
      <c r="D13" s="29" t="s">
        <v>122</v>
      </c>
    </row>
    <row r="14" spans="2:4" ht="29" customHeight="1">
      <c r="B14" s="28" t="s">
        <v>125</v>
      </c>
      <c r="D14" s="29" t="s">
        <v>122</v>
      </c>
    </row>
    <row r="15" spans="2:4" ht="29" customHeight="1">
      <c r="B15" s="28" t="s">
        <v>126</v>
      </c>
      <c r="D15" s="29" t="s">
        <v>122</v>
      </c>
    </row>
  </sheetData>
  <mergeCells count="2">
    <mergeCell ref="B2:D2"/>
    <mergeCell ref="B10:D10"/>
  </mergeCells>
  <hyperlinks>
    <hyperlink ref="D11" location="'Sample Report Grid'!A1" display="Link to corresponding sheet below"/>
    <hyperlink ref="D12" location="'Submissions by Country'!A1" display="Link to corresponding sheet below"/>
    <hyperlink ref="D13" location="'Reviews by Country'!A1" display="Link to corresponding sheet below"/>
    <hyperlink ref="D14" location="'Scores by Country'!A1" display="Link to corresponding sheet below"/>
    <hyperlink ref="D15" location="'Chart With Whitelist'!A1" display="Link to corresponding sheet below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P28"/>
  <sheetViews>
    <sheetView workbookViewId="0" topLeftCell="A1"/>
  </sheetViews>
  <sheetFormatPr defaultRowHeight="12.75"/>
  <cols>
    <col min="1" max="12" width="27.428571428571427" customWidth="1"/>
    <col min="13" max="14" width="13.714285714285714" customWidth="1"/>
    <col min="15" max="15" width="27.428571428571427" customWidth="1"/>
    <col min="16" max="16" width="82.28571428571429" customWidth="1"/>
  </cols>
  <sheetData>
    <row r="1" ht="12.75">
      <c r="A1" s="1" t="s">
        <v>0</v>
      </c>
    </row>
    <row r="3" ht="12.75">
      <c r="A3" s="2" t="s">
        <v>1</v>
      </c>
    </row>
    <row r="4" spans="1:16" ht="12.75">
      <c r="A4" s="11" t="s">
        <v>94</v>
      </c>
      <c r="B4" s="11" t="s">
        <v>95</v>
      </c>
      <c r="C4" s="11" t="s">
        <v>96</v>
      </c>
      <c r="D4" s="11" t="s">
        <v>97</v>
      </c>
      <c r="E4" s="11" t="s">
        <v>98</v>
      </c>
      <c r="F4" s="11" t="s">
        <v>99</v>
      </c>
      <c r="G4" s="11" t="s">
        <v>100</v>
      </c>
      <c r="H4" s="11" t="s">
        <v>101</v>
      </c>
      <c r="I4" s="11" t="s">
        <v>102</v>
      </c>
      <c r="J4" s="11" t="s">
        <v>103</v>
      </c>
      <c r="K4" s="11" t="s">
        <v>104</v>
      </c>
      <c r="L4" s="11" t="s">
        <v>105</v>
      </c>
      <c r="M4" s="11" t="s">
        <v>106</v>
      </c>
      <c r="N4" s="11" t="s">
        <v>107</v>
      </c>
      <c r="O4" s="11" t="s">
        <v>108</v>
      </c>
      <c r="P4" s="11" t="s">
        <v>109</v>
      </c>
    </row>
    <row r="5" spans="1:16" ht="12.7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5">
        <f>DATE(2014,12,25)+TIME(12,39,12)</f>
        <v>41998.52722222222</v>
      </c>
      <c r="I5" s="4" t="s">
        <v>9</v>
      </c>
      <c r="J5" s="4" t="s">
        <v>10</v>
      </c>
      <c r="K5" s="4" t="s">
        <v>11</v>
      </c>
      <c r="L5" s="4" t="str">
        <f>CONCATENATE(TEXT(DATE(2005,4,23)+TIME(8,1,45),"MMM D, YYYY h:mm AM/PM")," ","(GMT-02:00) Mid-Atlantic")</f>
        <v>Apr 23, 2005 8:01 AM (GMT-02:00) Mid-Atlantic</v>
      </c>
      <c r="M5" s="6">
        <v>3.995623459838631</v>
      </c>
      <c r="N5" s="6">
        <v>30.368986390682675</v>
      </c>
      <c r="O5" s="4" t="s">
        <v>12</v>
      </c>
      <c r="P5" s="4" t="s">
        <v>13</v>
      </c>
    </row>
    <row r="6" spans="1:16" ht="12.75">
      <c r="A6" s="7" t="s">
        <v>2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9"/>
      <c r="I6" s="8" t="s">
        <v>20</v>
      </c>
      <c r="J6" s="8" t="s">
        <v>21</v>
      </c>
      <c r="K6" s="8" t="s">
        <v>22</v>
      </c>
      <c r="L6" s="8" t="str">
        <f>CONCATENATE(TEXT(DATE(2002,1,24)+TIME(7,30,9),"MMM D, YYYY h:mm AM/PM")," ","(GMT-07:00) Mountain [US &amp; Canada]")</f>
        <v>Jan 24, 2002 7:30 AM (GMT-07:00) Mountain [US &amp; Canada]</v>
      </c>
      <c r="M6" s="10">
        <v>10.06274282083636</v>
      </c>
      <c r="N6" s="10">
        <v>77.73102610150247</v>
      </c>
      <c r="O6" s="8" t="s">
        <v>12</v>
      </c>
      <c r="P6" s="8" t="s">
        <v>23</v>
      </c>
    </row>
    <row r="7" spans="1:16" ht="12.75">
      <c r="A7" s="3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5">
        <f>DATE(2014,9,15)+TIME(23,4,53)</f>
        <v>41897.96172453704</v>
      </c>
      <c r="I7" s="4" t="s">
        <v>9</v>
      </c>
      <c r="J7" s="4" t="s">
        <v>31</v>
      </c>
      <c r="K7" s="4" t="s">
        <v>32</v>
      </c>
      <c r="L7" s="4" t="str">
        <f>CONCATENATE(TEXT(DATE(2004,4,5)+TIME(10,20,54),"MMM D, YYYY h:mm AM/PM")," ","(GMT-04:00) Western SA")</f>
        <v>Apr 5, 2004 10:20 AM (GMT-04:00) Western SA</v>
      </c>
      <c r="M7" s="6">
        <v>15.127007559087337</v>
      </c>
      <c r="N7" s="6">
        <v>61.81940003168085</v>
      </c>
      <c r="O7" s="4" t="s">
        <v>12</v>
      </c>
      <c r="P7" s="4" t="s">
        <v>33</v>
      </c>
    </row>
    <row r="8" spans="1:16" ht="12.75">
      <c r="A8" s="7" t="s">
        <v>24</v>
      </c>
      <c r="B8" s="8" t="s">
        <v>34</v>
      </c>
      <c r="C8" s="8" t="s">
        <v>26</v>
      </c>
      <c r="D8" s="8"/>
      <c r="E8" s="8" t="s">
        <v>35</v>
      </c>
      <c r="F8" s="8" t="s">
        <v>36</v>
      </c>
      <c r="G8" s="8" t="s">
        <v>37</v>
      </c>
      <c r="H8" s="9"/>
      <c r="I8" s="8" t="s">
        <v>38</v>
      </c>
      <c r="J8" s="8" t="s">
        <v>39</v>
      </c>
      <c r="K8" s="8" t="s">
        <v>40</v>
      </c>
      <c r="L8" s="8" t="str">
        <f>CONCATENATE(TEXT(DATE(2010,10,30)+TIME(23,21,44),"MMM D, YYYY h:mm AM/PM")," ","(GMT+06:30) Myanmar")</f>
        <v>Oct 30, 2010 11:21 PM (GMT+06:30) Myanmar</v>
      </c>
      <c r="M8" s="10">
        <v>16.96491049601999</v>
      </c>
      <c r="N8" s="10">
        <v>77.0648100907964</v>
      </c>
      <c r="O8" s="8"/>
      <c r="P8" s="8" t="s">
        <v>41</v>
      </c>
    </row>
    <row r="9" spans="1:16" ht="12.75">
      <c r="A9" s="3" t="s">
        <v>42</v>
      </c>
      <c r="B9" s="4" t="s">
        <v>25</v>
      </c>
      <c r="C9" s="4" t="s">
        <v>26</v>
      </c>
      <c r="D9" s="4" t="s">
        <v>43</v>
      </c>
      <c r="E9" s="4" t="s">
        <v>17</v>
      </c>
      <c r="F9" s="4" t="s">
        <v>44</v>
      </c>
      <c r="G9" s="4" t="s">
        <v>45</v>
      </c>
      <c r="H9" s="5"/>
      <c r="I9" s="4" t="s">
        <v>46</v>
      </c>
      <c r="J9" s="4" t="s">
        <v>47</v>
      </c>
      <c r="K9" s="4" t="s">
        <v>48</v>
      </c>
      <c r="L9" s="4" t="str">
        <f>CONCATENATE(TEXT(DATE(2004,10,6)+TIME(11,35,14),"MMM D, YYYY h:mm AM/PM")," ","(GMT-03:00) Brasilia")</f>
        <v>Oct 6, 2004 11:35 AM (GMT-03:00) Brasilia</v>
      </c>
      <c r="M9" s="6">
        <v>21.903552114538932</v>
      </c>
      <c r="N9" s="6">
        <v>35.83704804984504</v>
      </c>
      <c r="O9" s="4" t="s">
        <v>12</v>
      </c>
      <c r="P9" s="4" t="s">
        <v>49</v>
      </c>
    </row>
    <row r="10" spans="1:16" ht="12.75">
      <c r="A10" s="7" t="s">
        <v>42</v>
      </c>
      <c r="B10" s="8" t="s">
        <v>14</v>
      </c>
      <c r="C10" s="8" t="s">
        <v>50</v>
      </c>
      <c r="D10" s="8" t="s">
        <v>51</v>
      </c>
      <c r="E10" s="8" t="s">
        <v>52</v>
      </c>
      <c r="F10" s="8" t="s">
        <v>53</v>
      </c>
      <c r="G10" s="8" t="s">
        <v>54</v>
      </c>
      <c r="H10" s="9">
        <f>DATE(2011,5,1)+TIME(8,57,5)</f>
        <v>40664.37297453704</v>
      </c>
      <c r="I10" s="8" t="s">
        <v>55</v>
      </c>
      <c r="J10" s="8" t="s">
        <v>56</v>
      </c>
      <c r="K10" s="8" t="s">
        <v>57</v>
      </c>
      <c r="L10" s="8" t="str">
        <f>CONCATENATE(TEXT(DATE(2004,6,1)+TIME(7,27,36),"MMM D, YYYY h:mm AM/PM")," ","(GMT-04:00) Pacific SA")</f>
        <v>Jun 1, 2004 7:27 AM (GMT-04:00) Pacific SA</v>
      </c>
      <c r="M10" s="10">
        <v>28.793244787990602</v>
      </c>
      <c r="N10" s="10">
        <v>11.6554128486581</v>
      </c>
      <c r="O10" s="8" t="s">
        <v>12</v>
      </c>
      <c r="P10" s="8"/>
    </row>
    <row r="11" spans="1:16" ht="12.75">
      <c r="A11" s="3" t="s">
        <v>2</v>
      </c>
      <c r="B11" s="4" t="s">
        <v>14</v>
      </c>
      <c r="C11" s="4" t="s">
        <v>4</v>
      </c>
      <c r="D11" s="4" t="s">
        <v>58</v>
      </c>
      <c r="E11" s="4" t="s">
        <v>28</v>
      </c>
      <c r="F11" s="4" t="s">
        <v>59</v>
      </c>
      <c r="G11" s="4" t="s">
        <v>60</v>
      </c>
      <c r="H11" s="5">
        <f>DATE(2013,3,12)+TIME(4,47,15)</f>
        <v>41345.199479166666</v>
      </c>
      <c r="I11" s="4" t="s">
        <v>61</v>
      </c>
      <c r="J11" s="4" t="s">
        <v>62</v>
      </c>
      <c r="K11" s="4" t="s">
        <v>63</v>
      </c>
      <c r="L11" s="4" t="str">
        <f>CONCATENATE(TEXT(DATE(2013,7,19)+TIME(11,18,30),"MMM D, YYYY h:mm AM/PM")," ","(GMT+10:00) Tasmania")</f>
        <v>Jul 19, 2013 11:18 AM (GMT+10:00) Tasmania</v>
      </c>
      <c r="M11" s="6">
        <v>38.75650705356626</v>
      </c>
      <c r="N11" s="6">
        <v>88.11388364172558</v>
      </c>
      <c r="O11" s="4"/>
      <c r="P11" s="4" t="s">
        <v>64</v>
      </c>
    </row>
    <row r="12" spans="1:16" ht="12.75">
      <c r="A12" s="7" t="s">
        <v>24</v>
      </c>
      <c r="B12" s="8" t="s">
        <v>14</v>
      </c>
      <c r="C12" s="8" t="s">
        <v>26</v>
      </c>
      <c r="D12" s="8" t="s">
        <v>65</v>
      </c>
      <c r="E12" s="8" t="s">
        <v>35</v>
      </c>
      <c r="F12" s="8" t="s">
        <v>66</v>
      </c>
      <c r="G12" s="8" t="s">
        <v>67</v>
      </c>
      <c r="H12" s="9">
        <f>DATE(2011,8,28)+TIME(4,24,35)</f>
        <v>40783.18373842593</v>
      </c>
      <c r="I12" s="8" t="s">
        <v>68</v>
      </c>
      <c r="J12" s="8" t="s">
        <v>53</v>
      </c>
      <c r="K12" s="8" t="s">
        <v>69</v>
      </c>
      <c r="L12" s="8" t="str">
        <f>CONCATENATE(TEXT(DATE(2012,6,12)+TIME(23,7,22),"MMM D, YYYY h:mm AM/PM")," ","(GMT+09:00) Tokyo")</f>
        <v>Jun 12, 2012 11:07 PM (GMT+09:00) Tokyo</v>
      </c>
      <c r="M12" s="10">
        <v>39.02351422237076</v>
      </c>
      <c r="N12" s="10">
        <v>53.50982433741768</v>
      </c>
      <c r="O12" s="8" t="s">
        <v>12</v>
      </c>
      <c r="P12" s="8" t="s">
        <v>70</v>
      </c>
    </row>
    <row r="13" spans="1:16" ht="12.75">
      <c r="A13" s="3" t="s">
        <v>42</v>
      </c>
      <c r="B13" s="4" t="s">
        <v>25</v>
      </c>
      <c r="C13" s="4" t="s">
        <v>4</v>
      </c>
      <c r="D13" s="4" t="s">
        <v>71</v>
      </c>
      <c r="E13" s="4" t="s">
        <v>72</v>
      </c>
      <c r="F13" s="4" t="s">
        <v>73</v>
      </c>
      <c r="G13" s="4" t="s">
        <v>74</v>
      </c>
      <c r="H13" s="5">
        <f>DATE(2013,5,31)+TIME(8,10,53)</f>
        <v>41425.340891203705</v>
      </c>
      <c r="I13" s="4" t="s">
        <v>46</v>
      </c>
      <c r="J13" s="4" t="s">
        <v>75</v>
      </c>
      <c r="K13" s="4" t="s">
        <v>76</v>
      </c>
      <c r="L13" s="4" t="str">
        <f>CONCATENATE(TEXT(DATE(2001,2,13)+TIME(3,47,43),"MMM D, YYYY h:mm AM/PM")," ","(GMT-12:00) Dateline")</f>
        <v>Feb 13, 2001 3:47 AM (GMT-12:00) Dateline</v>
      </c>
      <c r="M13" s="6">
        <v>39.90529875458092</v>
      </c>
      <c r="N13" s="6">
        <v>46.601296048729985</v>
      </c>
      <c r="O13" s="4"/>
      <c r="P13" s="4" t="s">
        <v>77</v>
      </c>
    </row>
    <row r="14" spans="1:16" ht="12.75">
      <c r="A14" s="7" t="s">
        <v>24</v>
      </c>
      <c r="B14" s="8" t="s">
        <v>14</v>
      </c>
      <c r="C14" s="8" t="s">
        <v>15</v>
      </c>
      <c r="D14" s="8" t="s">
        <v>78</v>
      </c>
      <c r="E14" s="8" t="s">
        <v>72</v>
      </c>
      <c r="F14" s="8" t="s">
        <v>79</v>
      </c>
      <c r="G14" s="8" t="s">
        <v>80</v>
      </c>
      <c r="H14" s="9">
        <f>DATE(2014,10,22)+TIME(2,41,41)</f>
        <v>41934.112280092595</v>
      </c>
      <c r="I14" s="8" t="s">
        <v>9</v>
      </c>
      <c r="J14" s="8" t="s">
        <v>81</v>
      </c>
      <c r="K14" s="8" t="s">
        <v>82</v>
      </c>
      <c r="L14" s="8" t="str">
        <f>CONCATENATE(TEXT(DATE(2008,8,12)+TIME(19,13,4),"MMM D, YYYY h:mm AM/PM")," ","(GMT+03:00) Arabic")</f>
        <v>Aug 12, 2008 7:13 PM (GMT+03:00) Arabic</v>
      </c>
      <c r="M14" s="10">
        <v>47.05122248851968</v>
      </c>
      <c r="N14" s="10">
        <v>22.892371127928776</v>
      </c>
      <c r="O14" s="8"/>
      <c r="P14" s="8"/>
    </row>
    <row r="15" spans="1:16" ht="12.75">
      <c r="A15" s="3" t="s">
        <v>2</v>
      </c>
      <c r="B15" s="4" t="s">
        <v>25</v>
      </c>
      <c r="C15" s="4" t="s">
        <v>50</v>
      </c>
      <c r="D15" s="4" t="s">
        <v>83</v>
      </c>
      <c r="E15" s="4" t="s">
        <v>72</v>
      </c>
      <c r="F15" s="4" t="s">
        <v>84</v>
      </c>
      <c r="G15" s="4" t="s">
        <v>85</v>
      </c>
      <c r="H15" s="5"/>
      <c r="I15" s="4" t="s">
        <v>61</v>
      </c>
      <c r="J15" s="4" t="s">
        <v>86</v>
      </c>
      <c r="K15" s="4" t="s">
        <v>87</v>
      </c>
      <c r="L15" s="4" t="str">
        <f>CONCATENATE(TEXT(DATE(2010,9,15)+TIME(0,2,6),"MMM D, YYYY h:mm AM/PM")," ","(GMT+06:00) Asia North Central")</f>
        <v>Sep 15, 2010 12:02 AM (GMT+06:00) Asia North Central</v>
      </c>
      <c r="M15" s="6">
        <v>48.763363131382484</v>
      </c>
      <c r="N15" s="6">
        <v>97.78486889880163</v>
      </c>
      <c r="O15" s="4"/>
      <c r="P15" s="4"/>
    </row>
    <row r="16" spans="1:16" ht="12.75">
      <c r="A16" s="7" t="s">
        <v>42</v>
      </c>
      <c r="B16" s="8" t="s">
        <v>3</v>
      </c>
      <c r="C16" s="8" t="s">
        <v>15</v>
      </c>
      <c r="D16" s="8" t="s">
        <v>88</v>
      </c>
      <c r="E16" s="8" t="s">
        <v>35</v>
      </c>
      <c r="F16" s="8" t="s">
        <v>89</v>
      </c>
      <c r="G16" s="8" t="s">
        <v>90</v>
      </c>
      <c r="H16" s="9">
        <f>DATE(2013,2,21)+TIME(3,20,54)</f>
        <v>41326.13951388889</v>
      </c>
      <c r="I16" s="8" t="s">
        <v>61</v>
      </c>
      <c r="J16" s="8" t="s">
        <v>91</v>
      </c>
      <c r="K16" s="8" t="s">
        <v>92</v>
      </c>
      <c r="L16" s="8" t="str">
        <f>CONCATENATE(TEXT(DATE(2007,12,3)+TIME(2,28,7),"MMM D, YYYY h:mm AM/PM")," ","(GMT+02:00) Africa South")</f>
        <v>Dec 3, 2007 2:28 AM (GMT+02:00) Africa South</v>
      </c>
      <c r="M16" s="10">
        <v>49.6122228362736</v>
      </c>
      <c r="N16" s="10">
        <v>96.39691215363868</v>
      </c>
      <c r="O16" s="8"/>
      <c r="P16" s="8" t="s">
        <v>93</v>
      </c>
    </row>
    <row r="23" ht="12.75">
      <c r="A23" s="2" t="s">
        <v>110</v>
      </c>
    </row>
    <row r="24" spans="1:4" ht="12.75">
      <c r="A24" s="11" t="s">
        <v>111</v>
      </c>
      <c r="B24" s="11" t="s">
        <v>106</v>
      </c>
      <c r="C24" s="11" t="s">
        <v>107</v>
      </c>
      <c r="D24" s="11" t="s">
        <v>112</v>
      </c>
    </row>
    <row r="25" spans="1:3" ht="12.75">
      <c r="A25" s="12" t="s">
        <v>113</v>
      </c>
      <c r="B25" s="13">
        <f>SUBTOTAL(1,M5:M16)</f>
        <v>29.996600810417128</v>
      </c>
      <c r="C25" s="13">
        <f>SUBTOTAL(1,N5:N16)</f>
        <v>58.31465331011732</v>
      </c>
    </row>
    <row r="26" spans="1:2" ht="12.75">
      <c r="A26" s="14" t="s">
        <v>114</v>
      </c>
      <c r="B26" s="6">
        <f>SUBTOTAL(9,M5:M16)</f>
        <v>359.95920972500556</v>
      </c>
    </row>
    <row r="27" spans="1:4" ht="12.75">
      <c r="A27" s="14" t="s">
        <v>115</v>
      </c>
      <c r="D27" s="15">
        <f>SUBTOTAL(3,A5:A16)</f>
        <v>12</v>
      </c>
    </row>
  </sheetData>
  <hyperlinks>
    <hyperlink ref="A1" location="'Report Information'!A1" display="Back to Table of Contents"/>
    <hyperlink ref="A5" r:id="rId1" display="poster"/>
    <hyperlink ref="A6" r:id="rId2" display="poster"/>
    <hyperlink ref="A7" r:id="rId3" display="panel"/>
    <hyperlink ref="A8" r:id="rId4" display="panel"/>
    <hyperlink ref="A9" r:id="rId5" display="presentation"/>
    <hyperlink ref="A10" r:id="rId6" display="presentation"/>
    <hyperlink ref="A11" r:id="rId7" display="poster"/>
    <hyperlink ref="A12" r:id="rId8" display="panel"/>
    <hyperlink ref="A13" r:id="rId9" display="presentation"/>
    <hyperlink ref="A14" r:id="rId10" display="panel"/>
    <hyperlink ref="A15" r:id="rId11" display="poster"/>
    <hyperlink ref="A16" r:id="rId12" display="presentation"/>
  </hyperlinks>
  <pageMargins left="0.75" right="0.75" top="1" bottom="1" header="0.5" footer="0.5"/>
  <pageSetup orientation="portrait"/>
  <headerFooter alignWithMargins="0"/>
  <tableParts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45"/>
  <sheetViews>
    <sheetView workbookViewId="0" topLeftCell="A1"/>
  </sheetViews>
  <sheetFormatPr defaultRowHeight="12.75"/>
  <cols>
    <col min="1" max="1" width="22.714285714285715" customWidth="1"/>
    <col min="2" max="2" width="16.142857142857142" customWidth="1"/>
  </cols>
  <sheetData>
    <row r="1" ht="12.75">
      <c r="A1" s="1" t="s">
        <v>0</v>
      </c>
    </row>
    <row r="38" spans="1:2" ht="12.75">
      <c r="A38" s="11" t="s">
        <v>98</v>
      </c>
      <c r="B38" s="11" t="s">
        <v>112</v>
      </c>
    </row>
    <row r="39" spans="1:2" ht="12.75">
      <c r="A39" s="4" t="s">
        <v>6</v>
      </c>
      <c r="B39" s="16">
        <v>1</v>
      </c>
    </row>
    <row r="40" spans="1:2" ht="12.75">
      <c r="A40" s="8" t="s">
        <v>35</v>
      </c>
      <c r="B40" s="17">
        <v>3</v>
      </c>
    </row>
    <row r="41" spans="1:2" ht="12.75">
      <c r="A41" s="4" t="s">
        <v>52</v>
      </c>
      <c r="B41" s="16">
        <v>1</v>
      </c>
    </row>
    <row r="42" spans="1:2" ht="12.75">
      <c r="A42" s="8" t="s">
        <v>17</v>
      </c>
      <c r="B42" s="17">
        <v>2</v>
      </c>
    </row>
    <row r="43" spans="1:2" ht="12.75">
      <c r="A43" s="4" t="s">
        <v>28</v>
      </c>
      <c r="B43" s="16">
        <v>2</v>
      </c>
    </row>
    <row r="44" spans="1:2" ht="12.75">
      <c r="A44" s="8" t="s">
        <v>72</v>
      </c>
      <c r="B44" s="17">
        <v>3</v>
      </c>
    </row>
  </sheetData>
  <hyperlinks>
    <hyperlink ref="A1" location="'Report Information'!A1" display="Back to Table of Contents"/>
  </hyperlinks>
  <pageMargins left="0.75" right="0.75" top="1" bottom="1" header="0.5" footer="0.5"/>
  <pageSetup orientation="portrait"/>
  <headerFooter alignWithMargins="0"/>
  <drawing r:id="rId2"/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45"/>
  <sheetViews>
    <sheetView workbookViewId="0" topLeftCell="A1"/>
  </sheetViews>
  <sheetFormatPr defaultRowHeight="12.75"/>
  <cols>
    <col min="1" max="1" width="22.714285714285715" customWidth="1"/>
    <col min="2" max="2" width="8.428571428571429" customWidth="1"/>
  </cols>
  <sheetData>
    <row r="1" ht="12.75">
      <c r="A1" s="1" t="s">
        <v>0</v>
      </c>
    </row>
    <row r="38" spans="1:2" ht="12.75">
      <c r="A38" s="11" t="s">
        <v>98</v>
      </c>
      <c r="B38" s="11" t="s">
        <v>106</v>
      </c>
    </row>
    <row r="39" spans="1:2" ht="12.75">
      <c r="A39" s="4" t="s">
        <v>72</v>
      </c>
      <c r="B39" s="6">
        <v>45.23996145816103</v>
      </c>
    </row>
    <row r="40" spans="1:2" ht="12.75">
      <c r="A40" s="8" t="s">
        <v>28</v>
      </c>
      <c r="B40" s="10">
        <v>26.9417573063268</v>
      </c>
    </row>
    <row r="41" spans="1:2" ht="12.75">
      <c r="A41" s="4" t="s">
        <v>17</v>
      </c>
      <c r="B41" s="6">
        <v>15.983147467687647</v>
      </c>
    </row>
    <row r="42" spans="1:2" ht="12.75">
      <c r="A42" s="8" t="s">
        <v>52</v>
      </c>
      <c r="B42" s="10">
        <v>28.793244787990602</v>
      </c>
    </row>
    <row r="43" spans="1:2" ht="12.75">
      <c r="A43" s="4" t="s">
        <v>35</v>
      </c>
      <c r="B43" s="6">
        <v>35.20021585155479</v>
      </c>
    </row>
    <row r="44" spans="1:2" ht="12.75">
      <c r="A44" s="8" t="s">
        <v>6</v>
      </c>
      <c r="B44" s="10">
        <v>3.995623459838631</v>
      </c>
    </row>
  </sheetData>
  <hyperlinks>
    <hyperlink ref="A1" location="'Report Information'!A1" display="Back to Table of Contents"/>
  </hyperlinks>
  <pageMargins left="0.75" right="0.75" top="1" bottom="1" header="0.5" footer="0.5"/>
  <pageSetup orientation="portrait"/>
  <headerFooter alignWithMargins="0"/>
  <drawing r:id="rId2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45"/>
  <sheetViews>
    <sheetView workbookViewId="0" topLeftCell="A1"/>
  </sheetViews>
  <sheetFormatPr defaultRowHeight="12.75"/>
  <cols>
    <col min="1" max="1" width="22.714285714285715" customWidth="1"/>
    <col min="2" max="2" width="16.142857142857142" customWidth="1"/>
  </cols>
  <sheetData>
    <row r="1" ht="12.75">
      <c r="A1" s="1" t="s">
        <v>0</v>
      </c>
    </row>
    <row r="38" spans="1:2" ht="12.75">
      <c r="A38" s="11" t="s">
        <v>98</v>
      </c>
      <c r="B38" s="11" t="s">
        <v>112</v>
      </c>
    </row>
    <row r="39" spans="1:2" ht="12.75">
      <c r="A39" s="4" t="s">
        <v>35</v>
      </c>
      <c r="B39" s="16">
        <v>3</v>
      </c>
    </row>
    <row r="40" spans="1:2" ht="12.75">
      <c r="A40" s="8" t="s">
        <v>72</v>
      </c>
      <c r="B40" s="17">
        <v>3</v>
      </c>
    </row>
    <row r="41" spans="1:2" ht="12.75">
      <c r="A41" s="4" t="s">
        <v>17</v>
      </c>
      <c r="B41" s="16">
        <v>2</v>
      </c>
    </row>
    <row r="42" spans="1:2" ht="12.75">
      <c r="A42" s="8" t="s">
        <v>28</v>
      </c>
      <c r="B42" s="17">
        <v>2</v>
      </c>
    </row>
    <row r="43" spans="1:2" ht="12.75">
      <c r="A43" s="4" t="s">
        <v>52</v>
      </c>
      <c r="B43" s="16">
        <v>1</v>
      </c>
    </row>
    <row r="44" spans="1:2" ht="12.75">
      <c r="A44" s="8" t="s">
        <v>6</v>
      </c>
      <c r="B44" s="17">
        <v>1</v>
      </c>
    </row>
  </sheetData>
  <hyperlinks>
    <hyperlink ref="A1" location="'Report Information'!A1" display="Back to Table of Contents"/>
  </hyperlinks>
  <pageMargins left="0.75" right="0.75" top="1" bottom="1" header="0.5" footer="0.5"/>
  <pageSetup orientation="portrait"/>
  <headerFooter alignWithMargins="0"/>
  <drawing r:id="rId2"/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43"/>
  <sheetViews>
    <sheetView workbookViewId="0" topLeftCell="A1"/>
  </sheetViews>
  <sheetFormatPr defaultRowHeight="12.75"/>
  <cols>
    <col min="1" max="1" width="22.714285714285715" customWidth="1"/>
    <col min="2" max="2" width="8.428571428571429" customWidth="1"/>
  </cols>
  <sheetData>
    <row r="1" ht="12.75">
      <c r="A1" s="1" t="s">
        <v>0</v>
      </c>
    </row>
    <row r="38" spans="1:2" ht="12.75">
      <c r="A38" s="11" t="s">
        <v>95</v>
      </c>
      <c r="B38" s="11" t="s">
        <v>106</v>
      </c>
    </row>
    <row r="39" spans="1:2" ht="12.75">
      <c r="A39" s="4" t="s">
        <v>14</v>
      </c>
      <c r="B39" s="6">
        <v>32.73744627465673</v>
      </c>
    </row>
    <row r="40" spans="1:2" ht="12.75">
      <c r="A40" s="8" t="s">
        <v>25</v>
      </c>
      <c r="B40" s="10">
        <v>31.424805389897415</v>
      </c>
    </row>
    <row r="41" spans="1:2" ht="12.75">
      <c r="A41" s="4" t="s">
        <v>34</v>
      </c>
      <c r="B41" s="6">
        <v>16.96491049601999</v>
      </c>
    </row>
    <row r="42" spans="1:2" ht="12.75">
      <c r="A42" s="8" t="s">
        <v>3</v>
      </c>
      <c r="B42" s="10">
        <v>26.803923148056118</v>
      </c>
    </row>
  </sheetData>
  <hyperlinks>
    <hyperlink ref="A1" location="'Report Information'!A1" display="Back to Table of Contents"/>
  </hyperlinks>
  <pageMargins left="0.75" right="0.75" top="1" bottom="1" header="0.5" footer="0.5"/>
  <pageSetup orientation="portrait"/>
  <headerFooter alignWithMargins="0"/>
  <drawing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