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smal\OneDrive\Documents\"/>
    </mc:Choice>
  </mc:AlternateContent>
  <bookViews>
    <workbookView xWindow="360" yWindow="495" windowWidth="28035" windowHeight="16395" firstSheet="5" activeTab="10"/>
  </bookViews>
  <sheets>
    <sheet name="sample" sheetId="1" r:id="rId1"/>
    <sheet name="SUM" sheetId="2" r:id="rId2"/>
    <sheet name="Average, Max, Min" sheetId="3" r:id="rId3"/>
    <sheet name="IF" sheetId="4" r:id="rId4"/>
    <sheet name="vlookup" sheetId="6" r:id="rId5"/>
    <sheet name="hlookup" sheetId="7" r:id="rId6"/>
    <sheet name="count + countif" sheetId="8" r:id="rId7"/>
    <sheet name="sumif" sheetId="9" r:id="rId8"/>
    <sheet name="grafik" sheetId="10" r:id="rId9"/>
    <sheet name="gaji pegawai" sheetId="11" r:id="rId10"/>
    <sheet name="tabel list gaji per golongan" sheetId="12" r:id="rId11"/>
  </sheets>
  <definedNames>
    <definedName name="_xlchart.v2.0" hidden="1">grafik!$J$4:$J$10</definedName>
    <definedName name="_xlchart.v2.1" hidden="1">grafik!$L$4:$L$10</definedName>
    <definedName name="tbl_acuan">'tabel list gaji per golongan'!$A$1:$D$4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1" l="1"/>
  <c r="F2" i="11"/>
  <c r="E2" i="11"/>
  <c r="D2" i="11"/>
  <c r="C2" i="11"/>
  <c r="L5" i="10"/>
  <c r="L4" i="10"/>
  <c r="D2" i="10"/>
  <c r="C16" i="9"/>
  <c r="C15" i="9"/>
  <c r="C14" i="9"/>
  <c r="D17" i="8"/>
  <c r="C16" i="8"/>
  <c r="C15" i="8"/>
  <c r="H6" i="8"/>
  <c r="D3" i="7"/>
  <c r="D2" i="7"/>
  <c r="D3" i="6"/>
  <c r="D4" i="6"/>
  <c r="D5" i="6"/>
  <c r="D6" i="6"/>
  <c r="D2" i="6"/>
  <c r="H3" i="4"/>
  <c r="H2" i="4"/>
  <c r="G2" i="4"/>
  <c r="F2" i="4"/>
  <c r="F3" i="11"/>
  <c r="F4" i="11"/>
  <c r="F5" i="11"/>
  <c r="F6" i="11"/>
  <c r="F7" i="11"/>
  <c r="F8" i="11"/>
  <c r="E3" i="11"/>
  <c r="E4" i="11"/>
  <c r="E5" i="11"/>
  <c r="E6" i="11"/>
  <c r="E7" i="11"/>
  <c r="E8" i="11"/>
  <c r="D3" i="11"/>
  <c r="D4" i="11"/>
  <c r="D5" i="11"/>
  <c r="D6" i="11"/>
  <c r="D7" i="11"/>
  <c r="D8" i="11"/>
  <c r="C3" i="11"/>
  <c r="C4" i="11"/>
  <c r="C5" i="11"/>
  <c r="C6" i="11"/>
  <c r="C7" i="11"/>
  <c r="C8" i="11"/>
  <c r="L9" i="10" l="1"/>
  <c r="L8" i="10"/>
  <c r="L7" i="10"/>
  <c r="L6" i="10"/>
  <c r="L10" i="10"/>
  <c r="D3" i="10"/>
  <c r="D4" i="10"/>
  <c r="D5" i="10"/>
  <c r="D6" i="10"/>
  <c r="D7" i="10"/>
  <c r="D8" i="10"/>
  <c r="D9" i="10"/>
  <c r="D10" i="10"/>
  <c r="D11" i="10"/>
  <c r="D4" i="7" l="1"/>
  <c r="D5" i="7"/>
  <c r="D6" i="7"/>
  <c r="D7" i="7"/>
  <c r="H4" i="4" l="1"/>
  <c r="H5" i="4"/>
  <c r="H6" i="4"/>
  <c r="G3" i="4"/>
  <c r="G4" i="4"/>
  <c r="G5" i="4"/>
  <c r="G6" i="4"/>
  <c r="F3" i="4"/>
  <c r="F4" i="4"/>
  <c r="F5" i="4"/>
  <c r="F6" i="4"/>
  <c r="H2" i="3" l="1"/>
  <c r="G2" i="3"/>
  <c r="C10" i="2"/>
  <c r="E4" i="2"/>
  <c r="G19" i="2"/>
  <c r="K9" i="2"/>
  <c r="C9" i="2"/>
  <c r="F2" i="3"/>
  <c r="E9" i="1"/>
  <c r="E3" i="1"/>
  <c r="E10" i="1" s="1"/>
  <c r="E4" i="1"/>
  <c r="E5" i="1"/>
  <c r="E6" i="1"/>
  <c r="E7" i="1"/>
  <c r="E2" i="1"/>
  <c r="F3" i="3" l="1"/>
  <c r="F4" i="3"/>
  <c r="F5" i="3"/>
  <c r="F6" i="3"/>
  <c r="E5" i="2"/>
  <c r="E6" i="2"/>
  <c r="E7" i="2"/>
  <c r="H3" i="3" l="1"/>
  <c r="H4" i="3"/>
  <c r="H5" i="3"/>
  <c r="H6" i="3"/>
  <c r="G3" i="3"/>
  <c r="G4" i="3"/>
  <c r="G5" i="3"/>
  <c r="G6" i="3"/>
  <c r="E11" i="1" l="1"/>
</calcChain>
</file>

<file path=xl/sharedStrings.xml><?xml version="1.0" encoding="utf-8"?>
<sst xmlns="http://schemas.openxmlformats.org/spreadsheetml/2006/main" count="192" uniqueCount="121">
  <si>
    <t>No</t>
  </si>
  <si>
    <t>Nama Produk</t>
  </si>
  <si>
    <t>Jumlah</t>
  </si>
  <si>
    <t>Harga</t>
  </si>
  <si>
    <t>Total</t>
  </si>
  <si>
    <t>Nasi Goreng</t>
  </si>
  <si>
    <t>Bakso</t>
  </si>
  <si>
    <t>Mie Ayam</t>
  </si>
  <si>
    <t>Pizza</t>
  </si>
  <si>
    <t>Es jeruk</t>
  </si>
  <si>
    <t>Es teh</t>
  </si>
  <si>
    <t>TOTAL=</t>
  </si>
  <si>
    <t>PPN</t>
  </si>
  <si>
    <t>TOTAL+PPN</t>
  </si>
  <si>
    <t>Surakarta</t>
  </si>
  <si>
    <t>Qty</t>
  </si>
  <si>
    <t>Avanza</t>
  </si>
  <si>
    <t xml:space="preserve">Karimun </t>
  </si>
  <si>
    <t>Harga Per Mobil</t>
  </si>
  <si>
    <t>Nama Mobil</t>
  </si>
  <si>
    <t>Terios</t>
  </si>
  <si>
    <t>Fortuner</t>
  </si>
  <si>
    <t>Wonogiri</t>
  </si>
  <si>
    <t>Total Terjual</t>
  </si>
  <si>
    <t>Total Revenue</t>
  </si>
  <si>
    <t>nama</t>
  </si>
  <si>
    <t>Matematika</t>
  </si>
  <si>
    <t>IPA</t>
  </si>
  <si>
    <t>IPS</t>
  </si>
  <si>
    <t>Dika</t>
  </si>
  <si>
    <t>Dewi</t>
  </si>
  <si>
    <t>Sandra</t>
  </si>
  <si>
    <t>Joni</t>
  </si>
  <si>
    <t>Paimin</t>
  </si>
  <si>
    <t>Nilai Rata-rata</t>
  </si>
  <si>
    <t>Bahasa Inggris</t>
  </si>
  <si>
    <t>Nilai terendah</t>
  </si>
  <si>
    <t>Nilai Max</t>
  </si>
  <si>
    <t>TOTAL PENJUALAN SHOWROOM MOBIL</t>
  </si>
  <si>
    <t>Jika nilai mahasiswa lebih dari 300 maka "LULUS"</t>
  </si>
  <si>
    <t>Jika nilai mahasiswa kurang dari 300 maka "TIDAK LULUS"</t>
  </si>
  <si>
    <t>Keterangan</t>
  </si>
  <si>
    <t>Beasiswa</t>
  </si>
  <si>
    <t>Pastikan nilai bahasa inggris lebih atau sama dengan 80
Setelah itu cek nilai IPS, jika lebih atau sama dengan 80 maka "DAPAT BEASISWA LPDP", jika kurang maka "TIDAK DAPAT BEASISWA"</t>
  </si>
  <si>
    <t>JENIS</t>
    <phoneticPr fontId="0" type="noConversion"/>
  </si>
  <si>
    <t>MERK</t>
    <phoneticPr fontId="0" type="noConversion"/>
  </si>
  <si>
    <t>HARGA</t>
    <phoneticPr fontId="0" type="noConversion"/>
  </si>
  <si>
    <t>Jazz</t>
  </si>
  <si>
    <t>Karimun</t>
  </si>
  <si>
    <t>Agya</t>
  </si>
  <si>
    <t>Ayla</t>
  </si>
  <si>
    <t>Cayla</t>
  </si>
  <si>
    <t>Rush</t>
  </si>
  <si>
    <t>NO</t>
  </si>
  <si>
    <t>Nama</t>
  </si>
  <si>
    <t>Jenis mobil</t>
  </si>
  <si>
    <t>merek mobil</t>
  </si>
  <si>
    <t>Joko</t>
  </si>
  <si>
    <t>Astuti</t>
  </si>
  <si>
    <t>Insan</t>
  </si>
  <si>
    <t>Jenis</t>
  </si>
  <si>
    <t>MEREK</t>
  </si>
  <si>
    <t>Akari</t>
  </si>
  <si>
    <t>JVC</t>
  </si>
  <si>
    <t>LG</t>
  </si>
  <si>
    <t>Sony</t>
  </si>
  <si>
    <t>Sharp</t>
  </si>
  <si>
    <t>Toshiba</t>
  </si>
  <si>
    <t>Merk</t>
  </si>
  <si>
    <t>Anka</t>
  </si>
  <si>
    <t>Ratna</t>
  </si>
  <si>
    <t>Bimo</t>
  </si>
  <si>
    <t>Tiyas</t>
  </si>
  <si>
    <t>Nama Mahasiswa</t>
  </si>
  <si>
    <t xml:space="preserve">Nama Universitas </t>
  </si>
  <si>
    <t>UNS</t>
  </si>
  <si>
    <t>UGM</t>
  </si>
  <si>
    <t>Wahyu</t>
  </si>
  <si>
    <t>UNY</t>
  </si>
  <si>
    <t>Devi</t>
  </si>
  <si>
    <t>Yang di kuliah di UNS ada berapa?</t>
  </si>
  <si>
    <t>Yang kuliah di UGM ada berapa?</t>
  </si>
  <si>
    <t>Joko - Semarang</t>
  </si>
  <si>
    <t>Dika - Semarang</t>
  </si>
  <si>
    <t>Wahyu - Solo</t>
  </si>
  <si>
    <t>Indah - Boyolali</t>
  </si>
  <si>
    <t>Devi - Kendari</t>
  </si>
  <si>
    <t>Jaden - Papua</t>
  </si>
  <si>
    <t>Insan - Bali</t>
  </si>
  <si>
    <t>Revan - NTT</t>
  </si>
  <si>
    <t>Ada berapa mahasiswa yang berasal dari semarang?</t>
  </si>
  <si>
    <t>Total SKS yang diambil</t>
  </si>
  <si>
    <t>Jumlah mahasiswa yang mengambil sks?</t>
  </si>
  <si>
    <t>Nama Barang</t>
  </si>
  <si>
    <t xml:space="preserve">Harga </t>
  </si>
  <si>
    <t>Lenovo Idepad Slim 3</t>
  </si>
  <si>
    <t>HP 14s</t>
  </si>
  <si>
    <t>Lenovo A123</t>
  </si>
  <si>
    <t>Toshiba Celeron</t>
  </si>
  <si>
    <t>Asus A143</t>
  </si>
  <si>
    <t>Asus Intel Celeron S45</t>
  </si>
  <si>
    <t>Lenovo IP330</t>
  </si>
  <si>
    <t>Acer Slim A78</t>
  </si>
  <si>
    <t>Jumlah penjualan laptop diatas 2 juta?</t>
  </si>
  <si>
    <t>Jumlah penjualan laptop dibawah 2 juta?</t>
  </si>
  <si>
    <t>Total penjualan laptop Asus?</t>
  </si>
  <si>
    <t>Mila</t>
  </si>
  <si>
    <t>Mutia</t>
  </si>
  <si>
    <t>Ida</t>
  </si>
  <si>
    <t>a. Buat grafik penjualan mobil. Mobil mana yang banyak dibeli?</t>
  </si>
  <si>
    <t>Total Penjualan</t>
  </si>
  <si>
    <t>Gol</t>
  </si>
  <si>
    <t>Gaji Pokok</t>
  </si>
  <si>
    <t xml:space="preserve">Tunjangan </t>
  </si>
  <si>
    <t>Transport</t>
  </si>
  <si>
    <t>Sari</t>
  </si>
  <si>
    <t>Mandra</t>
  </si>
  <si>
    <t>Jati</t>
  </si>
  <si>
    <t>Gaji</t>
  </si>
  <si>
    <t>Tunjangan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</si>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</sst>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Rp-421]* #,##0.00_-;\-[$Rp-421]* #,##0.00_-;_-[$Rp-421]* &quot;-&quot;??_-;_-@_-"/>
    <numFmt numFmtId="165" formatCode="_([$Rp-421]* #,##0.00_);_([$Rp-421]* \(#,##0.00\);_([$Rp-421]* &quot;-&quot;??_);_(@_)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9" fontId="0" fillId="0" borderId="0" xfId="0" applyNumberFormat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Border="1"/>
    <xf numFmtId="0" fontId="0" fillId="2" borderId="4" xfId="0" applyFill="1" applyBorder="1"/>
    <xf numFmtId="0" fontId="0" fillId="0" borderId="0" xfId="0" applyAlignment="1">
      <alignment wrapText="1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5" fillId="0" borderId="1" xfId="1" applyFont="1" applyBorder="1" applyAlignment="1">
      <alignment horizontal="center"/>
    </xf>
    <xf numFmtId="0" fontId="5" fillId="0" borderId="1" xfId="1" applyFont="1" applyBorder="1"/>
    <xf numFmtId="0" fontId="3" fillId="0" borderId="1" xfId="1" applyFont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0" xfId="1" applyFont="1" applyBorder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65" fontId="0" fillId="0" borderId="1" xfId="0" applyNumberFormat="1" applyBorder="1"/>
    <xf numFmtId="165" fontId="0" fillId="0" borderId="1" xfId="0" applyNumberFormat="1" applyFill="1" applyBorder="1"/>
    <xf numFmtId="165" fontId="0" fillId="0" borderId="0" xfId="0" applyNumberFormat="1"/>
    <xf numFmtId="0" fontId="3" fillId="4" borderId="0" xfId="0" applyFont="1" applyFill="1" applyBorder="1" applyAlignment="1">
      <alignment horizontal="center"/>
    </xf>
    <xf numFmtId="0" fontId="0" fillId="7" borderId="1" xfId="0" applyFill="1" applyBorder="1"/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3" fillId="5" borderId="8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grafik!$L$3</c:f>
              <c:strCache>
                <c:ptCount val="1"/>
                <c:pt idx="0">
                  <c:v>Total Penjualan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grafik!$J$4:$J$10</c:f>
              <c:strCache>
                <c:ptCount val="7"/>
                <c:pt idx="0">
                  <c:v>Rush</c:v>
                </c:pt>
                <c:pt idx="1">
                  <c:v>Cayla</c:v>
                </c:pt>
                <c:pt idx="2">
                  <c:v>Ayla</c:v>
                </c:pt>
                <c:pt idx="3">
                  <c:v>Agya</c:v>
                </c:pt>
                <c:pt idx="4">
                  <c:v>Avanza</c:v>
                </c:pt>
                <c:pt idx="5">
                  <c:v>Karimun</c:v>
                </c:pt>
                <c:pt idx="6">
                  <c:v>Jazz</c:v>
                </c:pt>
              </c:strCache>
            </c:strRef>
          </c:cat>
          <c:val>
            <c:numRef>
              <c:f>grafik!$L$4:$L$10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9A-C347-BA28-3C4C30811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859184"/>
        <c:axId val="1463851568"/>
      </c:barChart>
      <c:catAx>
        <c:axId val="14638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51568"/>
        <c:crosses val="autoZero"/>
        <c:auto val="1"/>
        <c:lblAlgn val="ctr"/>
        <c:lblOffset val="100"/>
        <c:noMultiLvlLbl val="0"/>
      </c:catAx>
      <c:valAx>
        <c:axId val="14638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692727</xdr:colOff>
      <xdr:row>12</xdr:row>
      <xdr:rowOff>158172</xdr:rowOff>
    </xdr:from>
    <xdr:to>
      <xdr:col>11</xdr:col>
      <xdr:colOff>1154545</xdr:colOff>
      <xdr:row>25</xdr:row>
      <xdr:rowOff>199735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E7E5F3D-7065-C046-A65A-60F358FB1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20" zoomScaleNormal="120" workbookViewId="0">
      <selection activeCell="E9" sqref="E9"/>
    </sheetView>
  </sheetViews>
  <sheetFormatPr defaultColWidth="11" defaultRowHeight="15.75" x14ac:dyDescent="0.25"/>
  <cols>
    <col min="2" max="2" width="25.5" customWidth="1"/>
    <col min="4" max="4" width="24.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2</v>
      </c>
      <c r="D2">
        <v>40000</v>
      </c>
      <c r="E2">
        <f>C2*D2</f>
        <v>80000</v>
      </c>
    </row>
    <row r="3" spans="1:5" x14ac:dyDescent="0.25">
      <c r="A3">
        <v>2</v>
      </c>
      <c r="B3" t="s">
        <v>6</v>
      </c>
      <c r="C3">
        <v>1</v>
      </c>
      <c r="D3">
        <v>10000</v>
      </c>
      <c r="E3">
        <f t="shared" ref="E3:E7" si="0">C3*D3</f>
        <v>10000</v>
      </c>
    </row>
    <row r="4" spans="1:5" x14ac:dyDescent="0.25">
      <c r="A4">
        <v>3</v>
      </c>
      <c r="B4" t="s">
        <v>7</v>
      </c>
      <c r="C4">
        <v>3</v>
      </c>
      <c r="D4">
        <v>24000</v>
      </c>
      <c r="E4">
        <f t="shared" si="0"/>
        <v>72000</v>
      </c>
    </row>
    <row r="5" spans="1:5" x14ac:dyDescent="0.25">
      <c r="A5">
        <v>4</v>
      </c>
      <c r="B5" t="s">
        <v>8</v>
      </c>
      <c r="C5">
        <v>2</v>
      </c>
      <c r="D5">
        <v>90000</v>
      </c>
      <c r="E5">
        <f t="shared" si="0"/>
        <v>180000</v>
      </c>
    </row>
    <row r="6" spans="1:5" x14ac:dyDescent="0.25">
      <c r="A6">
        <v>5</v>
      </c>
      <c r="B6" t="s">
        <v>10</v>
      </c>
      <c r="C6">
        <v>5</v>
      </c>
      <c r="D6">
        <v>15000</v>
      </c>
      <c r="E6">
        <f t="shared" si="0"/>
        <v>75000</v>
      </c>
    </row>
    <row r="7" spans="1:5" x14ac:dyDescent="0.25">
      <c r="A7">
        <v>6</v>
      </c>
      <c r="B7" t="s">
        <v>9</v>
      </c>
      <c r="C7">
        <v>2</v>
      </c>
      <c r="D7">
        <v>10000</v>
      </c>
      <c r="E7">
        <f t="shared" si="0"/>
        <v>20000</v>
      </c>
    </row>
    <row r="9" spans="1:5" x14ac:dyDescent="0.25">
      <c r="D9" t="s">
        <v>11</v>
      </c>
      <c r="E9">
        <f>SUM(E2:E7)</f>
        <v>437000</v>
      </c>
    </row>
    <row r="10" spans="1:5" x14ac:dyDescent="0.25">
      <c r="D10" t="s">
        <v>12</v>
      </c>
      <c r="E10">
        <f>E9*$C16</f>
        <v>43700</v>
      </c>
    </row>
    <row r="11" spans="1:5" x14ac:dyDescent="0.25">
      <c r="D11" t="s">
        <v>13</v>
      </c>
      <c r="E11">
        <f>E9+E10</f>
        <v>480700</v>
      </c>
    </row>
    <row r="16" spans="1:5" x14ac:dyDescent="0.25">
      <c r="B16" t="s">
        <v>12</v>
      </c>
      <c r="C16" s="1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50" zoomScaleNormal="150" workbookViewId="0">
      <selection activeCell="D12" sqref="D12"/>
    </sheetView>
  </sheetViews>
  <sheetFormatPr defaultColWidth="11" defaultRowHeight="15.75" x14ac:dyDescent="0.25"/>
  <cols>
    <col min="3" max="3" width="15.125" bestFit="1" customWidth="1"/>
    <col min="4" max="5" width="13.625" bestFit="1" customWidth="1"/>
    <col min="6" max="6" width="16.375" bestFit="1" customWidth="1"/>
  </cols>
  <sheetData>
    <row r="1" spans="1:6" x14ac:dyDescent="0.25">
      <c r="A1" s="26" t="s">
        <v>54</v>
      </c>
      <c r="B1" s="26" t="s">
        <v>111</v>
      </c>
      <c r="C1" s="26" t="s">
        <v>112</v>
      </c>
      <c r="D1" s="26" t="s">
        <v>113</v>
      </c>
      <c r="E1" s="26" t="s">
        <v>114</v>
      </c>
      <c r="F1" s="26" t="s">
        <v>2</v>
      </c>
    </row>
    <row r="2" spans="1:6" x14ac:dyDescent="0.25">
      <c r="A2" s="26" t="s">
        <v>108</v>
      </c>
      <c r="B2" s="26">
        <v>1</v>
      </c>
      <c r="C2" s="22">
        <f t="shared" ref="C2:C8" si="0">VLOOKUP(B2,tbl_acuan,2,0)</f>
        <v>3000000</v>
      </c>
      <c r="D2" s="22">
        <f t="shared" ref="D2:D8" si="1">VLOOKUP(B2,tbl_acuan,3,0)</f>
        <v>200000</v>
      </c>
      <c r="E2" s="22">
        <f t="shared" ref="E2:E8" si="2">VLOOKUP(B2,tbl_acuan,4,0)</f>
        <v>100000</v>
      </c>
      <c r="F2" s="22">
        <f>SUM(C2:E2)</f>
        <v>3300000</v>
      </c>
    </row>
    <row r="3" spans="1:6" x14ac:dyDescent="0.25">
      <c r="A3" s="26" t="s">
        <v>115</v>
      </c>
      <c r="B3" s="26">
        <v>3</v>
      </c>
      <c r="C3" s="22">
        <f t="shared" si="0"/>
        <v>7000000</v>
      </c>
      <c r="D3" s="22">
        <f t="shared" si="1"/>
        <v>600000</v>
      </c>
      <c r="E3" s="22">
        <f t="shared" si="2"/>
        <v>350000</v>
      </c>
      <c r="F3" s="22">
        <f t="shared" ref="F3:F8" si="3">SUM(C3:E3)</f>
        <v>7950000</v>
      </c>
    </row>
    <row r="4" spans="1:6" x14ac:dyDescent="0.25">
      <c r="A4" s="26" t="s">
        <v>79</v>
      </c>
      <c r="B4" s="26">
        <v>2</v>
      </c>
      <c r="C4" s="22">
        <f t="shared" si="0"/>
        <v>5000000</v>
      </c>
      <c r="D4" s="22">
        <f t="shared" si="1"/>
        <v>500000</v>
      </c>
      <c r="E4" s="22">
        <f t="shared" si="2"/>
        <v>250000</v>
      </c>
      <c r="F4" s="22">
        <f t="shared" si="3"/>
        <v>5750000</v>
      </c>
    </row>
    <row r="5" spans="1:6" x14ac:dyDescent="0.25">
      <c r="A5" s="26" t="s">
        <v>57</v>
      </c>
      <c r="B5" s="26">
        <v>1</v>
      </c>
      <c r="C5" s="22">
        <f t="shared" si="0"/>
        <v>3000000</v>
      </c>
      <c r="D5" s="22">
        <f t="shared" si="1"/>
        <v>200000</v>
      </c>
      <c r="E5" s="22">
        <f t="shared" si="2"/>
        <v>100000</v>
      </c>
      <c r="F5" s="22">
        <f t="shared" si="3"/>
        <v>3300000</v>
      </c>
    </row>
    <row r="6" spans="1:6" x14ac:dyDescent="0.25">
      <c r="A6" s="26" t="s">
        <v>106</v>
      </c>
      <c r="B6" s="26">
        <v>3</v>
      </c>
      <c r="C6" s="22">
        <f t="shared" si="0"/>
        <v>7000000</v>
      </c>
      <c r="D6" s="22">
        <f t="shared" si="1"/>
        <v>600000</v>
      </c>
      <c r="E6" s="22">
        <f t="shared" si="2"/>
        <v>350000</v>
      </c>
      <c r="F6" s="22">
        <f t="shared" si="3"/>
        <v>7950000</v>
      </c>
    </row>
    <row r="7" spans="1:6" x14ac:dyDescent="0.25">
      <c r="A7" s="26" t="s">
        <v>116</v>
      </c>
      <c r="B7" s="26">
        <v>1</v>
      </c>
      <c r="C7" s="22">
        <f t="shared" si="0"/>
        <v>3000000</v>
      </c>
      <c r="D7" s="22">
        <f t="shared" si="1"/>
        <v>200000</v>
      </c>
      <c r="E7" s="22">
        <f t="shared" si="2"/>
        <v>100000</v>
      </c>
      <c r="F7" s="22">
        <f t="shared" si="3"/>
        <v>3300000</v>
      </c>
    </row>
    <row r="8" spans="1:6" x14ac:dyDescent="0.25">
      <c r="A8" s="26" t="s">
        <v>117</v>
      </c>
      <c r="B8" s="26">
        <v>2</v>
      </c>
      <c r="C8" s="22">
        <f t="shared" si="0"/>
        <v>5000000</v>
      </c>
      <c r="D8" s="22">
        <f t="shared" si="1"/>
        <v>500000</v>
      </c>
      <c r="E8" s="22">
        <f t="shared" si="2"/>
        <v>250000</v>
      </c>
      <c r="F8" s="22">
        <f t="shared" si="3"/>
        <v>5750000</v>
      </c>
    </row>
    <row r="9" spans="1:6" x14ac:dyDescent="0.25">
      <c r="E9" s="19" t="s">
        <v>120</v>
      </c>
      <c r="F9" s="22">
        <f>SUM(F2:F8)</f>
        <v>37300000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125" zoomScaleNormal="125" workbookViewId="0">
      <selection activeCell="C2" sqref="C2"/>
    </sheetView>
  </sheetViews>
  <sheetFormatPr defaultColWidth="11" defaultRowHeight="15.75" x14ac:dyDescent="0.25"/>
  <cols>
    <col min="2" max="2" width="15.625" bestFit="1" customWidth="1"/>
    <col min="3" max="4" width="14" bestFit="1" customWidth="1"/>
  </cols>
  <sheetData>
    <row r="1" spans="1:4" x14ac:dyDescent="0.25">
      <c r="A1" s="20" t="s">
        <v>111</v>
      </c>
      <c r="B1" s="20" t="s">
        <v>118</v>
      </c>
      <c r="C1" s="20" t="s">
        <v>119</v>
      </c>
      <c r="D1" s="20" t="s">
        <v>114</v>
      </c>
    </row>
    <row r="2" spans="1:4" x14ac:dyDescent="0.25">
      <c r="A2" s="19">
        <v>1</v>
      </c>
      <c r="B2" s="22">
        <v>3000000</v>
      </c>
      <c r="C2" s="22">
        <v>200000</v>
      </c>
      <c r="D2" s="22">
        <v>100000</v>
      </c>
    </row>
    <row r="3" spans="1:4" x14ac:dyDescent="0.25">
      <c r="A3" s="19">
        <v>2</v>
      </c>
      <c r="B3" s="22">
        <v>5000000</v>
      </c>
      <c r="C3" s="22">
        <v>500000</v>
      </c>
      <c r="D3" s="22">
        <v>250000</v>
      </c>
    </row>
    <row r="4" spans="1:4" x14ac:dyDescent="0.25">
      <c r="A4" s="19">
        <v>3</v>
      </c>
      <c r="B4" s="22">
        <v>7000000</v>
      </c>
      <c r="C4" s="22">
        <v>600000</v>
      </c>
      <c r="D4" s="22">
        <v>350000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workbookViewId="0">
      <selection activeCell="C11" sqref="C11"/>
    </sheetView>
  </sheetViews>
  <sheetFormatPr defaultColWidth="11" defaultRowHeight="15.75" x14ac:dyDescent="0.25"/>
  <cols>
    <col min="2" max="2" width="16" customWidth="1"/>
    <col min="3" max="4" width="25.125" customWidth="1"/>
  </cols>
  <sheetData>
    <row r="2" spans="1:12" x14ac:dyDescent="0.25">
      <c r="A2" s="3" t="s">
        <v>14</v>
      </c>
      <c r="B2" s="3"/>
      <c r="C2" s="3"/>
      <c r="D2" s="3"/>
      <c r="I2" s="3" t="s">
        <v>22</v>
      </c>
      <c r="J2" s="3"/>
      <c r="K2" s="3"/>
      <c r="L2" s="3"/>
    </row>
    <row r="3" spans="1:12" x14ac:dyDescent="0.25">
      <c r="A3" s="2" t="s">
        <v>0</v>
      </c>
      <c r="B3" s="2" t="s">
        <v>19</v>
      </c>
      <c r="C3" s="2" t="s">
        <v>15</v>
      </c>
      <c r="D3" s="2" t="s">
        <v>18</v>
      </c>
      <c r="E3" s="6" t="s">
        <v>4</v>
      </c>
      <c r="I3" s="2" t="s">
        <v>0</v>
      </c>
      <c r="J3" s="2" t="s">
        <v>19</v>
      </c>
      <c r="K3" s="2" t="s">
        <v>15</v>
      </c>
      <c r="L3" s="2" t="s">
        <v>18</v>
      </c>
    </row>
    <row r="4" spans="1:12" x14ac:dyDescent="0.25">
      <c r="A4" s="4">
        <v>1</v>
      </c>
      <c r="B4" s="4" t="s">
        <v>16</v>
      </c>
      <c r="C4" s="4">
        <v>2</v>
      </c>
      <c r="D4" s="4">
        <v>150000000</v>
      </c>
      <c r="E4">
        <f>C4*D4</f>
        <v>300000000</v>
      </c>
      <c r="I4" s="4">
        <v>1</v>
      </c>
      <c r="J4" s="4" t="s">
        <v>16</v>
      </c>
      <c r="K4" s="4">
        <v>1</v>
      </c>
      <c r="L4" s="4">
        <v>150000000</v>
      </c>
    </row>
    <row r="5" spans="1:12" x14ac:dyDescent="0.25">
      <c r="A5" s="4">
        <v>2</v>
      </c>
      <c r="B5" s="4" t="s">
        <v>17</v>
      </c>
      <c r="C5" s="4">
        <v>3</v>
      </c>
      <c r="D5" s="4">
        <v>99000000</v>
      </c>
      <c r="E5">
        <f t="shared" ref="E5:E7" si="0">C5*D5</f>
        <v>297000000</v>
      </c>
      <c r="I5" s="4">
        <v>2</v>
      </c>
      <c r="J5" s="4" t="s">
        <v>17</v>
      </c>
      <c r="K5" s="4">
        <v>5</v>
      </c>
      <c r="L5" s="4">
        <v>99000000</v>
      </c>
    </row>
    <row r="6" spans="1:12" x14ac:dyDescent="0.25">
      <c r="A6" s="4">
        <v>3</v>
      </c>
      <c r="B6" s="4" t="s">
        <v>20</v>
      </c>
      <c r="C6" s="4">
        <v>4</v>
      </c>
      <c r="D6" s="4">
        <v>180000000</v>
      </c>
      <c r="E6">
        <f t="shared" si="0"/>
        <v>720000000</v>
      </c>
      <c r="I6" s="4">
        <v>3</v>
      </c>
      <c r="J6" s="4" t="s">
        <v>20</v>
      </c>
      <c r="K6" s="4">
        <v>2</v>
      </c>
      <c r="L6" s="4">
        <v>180000000</v>
      </c>
    </row>
    <row r="7" spans="1:12" x14ac:dyDescent="0.25">
      <c r="A7" s="4">
        <v>4</v>
      </c>
      <c r="B7" s="4" t="s">
        <v>21</v>
      </c>
      <c r="C7" s="4">
        <v>2</v>
      </c>
      <c r="D7" s="4">
        <v>250000000</v>
      </c>
      <c r="E7">
        <f t="shared" si="0"/>
        <v>500000000</v>
      </c>
      <c r="I7" s="4">
        <v>4</v>
      </c>
      <c r="J7" s="4" t="s">
        <v>21</v>
      </c>
      <c r="K7" s="4">
        <v>1</v>
      </c>
      <c r="L7" s="4">
        <v>250000000</v>
      </c>
    </row>
    <row r="9" spans="1:12" x14ac:dyDescent="0.25">
      <c r="B9" s="5" t="s">
        <v>23</v>
      </c>
      <c r="C9">
        <f>SUM(C4:C7)</f>
        <v>11</v>
      </c>
      <c r="K9">
        <f>SUM(K4:K7)</f>
        <v>9</v>
      </c>
    </row>
    <row r="10" spans="1:12" x14ac:dyDescent="0.25">
      <c r="B10" s="5" t="s">
        <v>24</v>
      </c>
      <c r="C10">
        <f>SUM(E4:E7)</f>
        <v>1817000000</v>
      </c>
    </row>
    <row r="19" spans="4:7" x14ac:dyDescent="0.25">
      <c r="D19" t="s">
        <v>38</v>
      </c>
      <c r="G19">
        <f>SUM(C9+K9)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E6"/>
    </sheetView>
  </sheetViews>
  <sheetFormatPr defaultColWidth="11" defaultRowHeight="15.75" x14ac:dyDescent="0.25"/>
  <cols>
    <col min="2" max="2" width="18.5" customWidth="1"/>
    <col min="5" max="5" width="16.625" customWidth="1"/>
    <col min="6" max="6" width="29.5" customWidth="1"/>
    <col min="7" max="7" width="19.625" customWidth="1"/>
  </cols>
  <sheetData>
    <row r="1" spans="1:8" x14ac:dyDescent="0.25">
      <c r="A1" t="s">
        <v>25</v>
      </c>
      <c r="B1" t="s">
        <v>26</v>
      </c>
      <c r="C1" t="s">
        <v>27</v>
      </c>
      <c r="D1" t="s">
        <v>28</v>
      </c>
      <c r="E1" t="s">
        <v>35</v>
      </c>
      <c r="F1" t="s">
        <v>34</v>
      </c>
      <c r="G1" t="s">
        <v>36</v>
      </c>
      <c r="H1" t="s">
        <v>37</v>
      </c>
    </row>
    <row r="2" spans="1:8" x14ac:dyDescent="0.25">
      <c r="A2" t="s">
        <v>29</v>
      </c>
      <c r="B2">
        <v>90</v>
      </c>
      <c r="C2">
        <v>100</v>
      </c>
      <c r="D2">
        <v>80</v>
      </c>
      <c r="E2">
        <v>90</v>
      </c>
      <c r="F2">
        <f>AVERAGE(B2:E2)</f>
        <v>90</v>
      </c>
      <c r="G2">
        <f>MIN(B2:E2)</f>
        <v>80</v>
      </c>
      <c r="H2">
        <f>MAX(B2:E2)</f>
        <v>100</v>
      </c>
    </row>
    <row r="3" spans="1:8" x14ac:dyDescent="0.25">
      <c r="A3" t="s">
        <v>30</v>
      </c>
      <c r="B3">
        <v>65</v>
      </c>
      <c r="C3">
        <v>40</v>
      </c>
      <c r="D3">
        <v>85</v>
      </c>
      <c r="E3">
        <v>75</v>
      </c>
      <c r="F3">
        <f t="shared" ref="F3:F6" si="0">AVERAGE(B3:E3)</f>
        <v>66.25</v>
      </c>
      <c r="G3">
        <f t="shared" ref="G3:G6" si="1">MIN(B3:E3)</f>
        <v>40</v>
      </c>
      <c r="H3">
        <f t="shared" ref="H3:H6" si="2">MAX(B3:E3)</f>
        <v>85</v>
      </c>
    </row>
    <row r="4" spans="1:8" x14ac:dyDescent="0.25">
      <c r="A4" t="s">
        <v>31</v>
      </c>
      <c r="B4">
        <v>40</v>
      </c>
      <c r="C4">
        <v>70</v>
      </c>
      <c r="D4">
        <v>65</v>
      </c>
      <c r="E4">
        <v>80</v>
      </c>
      <c r="F4">
        <f t="shared" si="0"/>
        <v>63.75</v>
      </c>
      <c r="G4">
        <f t="shared" si="1"/>
        <v>40</v>
      </c>
      <c r="H4">
        <f t="shared" si="2"/>
        <v>80</v>
      </c>
    </row>
    <row r="5" spans="1:8" x14ac:dyDescent="0.25">
      <c r="A5" t="s">
        <v>32</v>
      </c>
      <c r="B5">
        <v>66</v>
      </c>
      <c r="C5">
        <v>75</v>
      </c>
      <c r="D5">
        <v>70</v>
      </c>
      <c r="E5">
        <v>90</v>
      </c>
      <c r="F5">
        <f t="shared" si="0"/>
        <v>75.25</v>
      </c>
      <c r="G5">
        <f t="shared" si="1"/>
        <v>66</v>
      </c>
      <c r="H5">
        <f t="shared" si="2"/>
        <v>90</v>
      </c>
    </row>
    <row r="6" spans="1:8" x14ac:dyDescent="0.25">
      <c r="A6" t="s">
        <v>33</v>
      </c>
      <c r="B6">
        <v>80</v>
      </c>
      <c r="C6">
        <v>65</v>
      </c>
      <c r="D6">
        <v>90</v>
      </c>
      <c r="E6">
        <v>80</v>
      </c>
      <c r="F6">
        <f t="shared" si="0"/>
        <v>78.75</v>
      </c>
      <c r="G6">
        <f t="shared" si="1"/>
        <v>65</v>
      </c>
      <c r="H6">
        <f t="shared" si="2"/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25" zoomScaleNormal="125" workbookViewId="0">
      <selection activeCell="G15" sqref="G15"/>
    </sheetView>
  </sheetViews>
  <sheetFormatPr defaultColWidth="11" defaultRowHeight="15.75" x14ac:dyDescent="0.25"/>
  <cols>
    <col min="2" max="2" width="23.5" customWidth="1"/>
    <col min="5" max="5" width="22" customWidth="1"/>
    <col min="7" max="7" width="27" customWidth="1"/>
    <col min="8" max="8" width="26.625" customWidth="1"/>
  </cols>
  <sheetData>
    <row r="1" spans="1:8" x14ac:dyDescent="0.25">
      <c r="A1" s="26" t="s">
        <v>25</v>
      </c>
      <c r="B1" s="26" t="s">
        <v>26</v>
      </c>
      <c r="C1" s="26" t="s">
        <v>27</v>
      </c>
      <c r="D1" s="26" t="s">
        <v>28</v>
      </c>
      <c r="E1" s="26" t="s">
        <v>35</v>
      </c>
      <c r="F1" s="26" t="s">
        <v>4</v>
      </c>
      <c r="G1" s="26" t="s">
        <v>41</v>
      </c>
      <c r="H1" s="26" t="s">
        <v>42</v>
      </c>
    </row>
    <row r="2" spans="1:8" x14ac:dyDescent="0.25">
      <c r="A2" s="26" t="s">
        <v>29</v>
      </c>
      <c r="B2" s="26">
        <v>90</v>
      </c>
      <c r="C2" s="26">
        <v>100</v>
      </c>
      <c r="D2" s="26">
        <v>80</v>
      </c>
      <c r="E2" s="26">
        <v>90</v>
      </c>
      <c r="F2" s="19">
        <f>SUM(B2:E2)</f>
        <v>360</v>
      </c>
      <c r="G2" s="19" t="str">
        <f>IF(F2&gt;300,"LULUS","TIDAK LULUS")</f>
        <v>LULUS</v>
      </c>
      <c r="H2" s="19" t="str">
        <f>IF(E2&gt;=80,IF(D2&gt;=80,"DAPAT BEASISWA LPDP","TIDAK DAPAT BEASISWA"),"TIDAK LULUS")</f>
        <v>DAPAT BEASISWA LPDP</v>
      </c>
    </row>
    <row r="3" spans="1:8" x14ac:dyDescent="0.25">
      <c r="A3" s="26" t="s">
        <v>30</v>
      </c>
      <c r="B3" s="26">
        <v>65</v>
      </c>
      <c r="C3" s="26">
        <v>40</v>
      </c>
      <c r="D3" s="26">
        <v>85</v>
      </c>
      <c r="E3" s="26">
        <v>75</v>
      </c>
      <c r="F3" s="19">
        <f t="shared" ref="F3:F6" si="0">SUM(B3:E3)</f>
        <v>265</v>
      </c>
      <c r="G3" s="19" t="str">
        <f t="shared" ref="G3:G6" si="1">IF(F3&gt;300,"LULUS","TIDAK LULUS")</f>
        <v>TIDAK LULUS</v>
      </c>
      <c r="H3" s="19" t="str">
        <f>IF(E3&gt;=80,IF(D3&gt;=80,"DAPAT BEASISWA LPDP","TIDAK DAPAT BEASISWA"),"TIDAK LULUS")</f>
        <v>TIDAK LULUS</v>
      </c>
    </row>
    <row r="4" spans="1:8" x14ac:dyDescent="0.25">
      <c r="A4" s="26" t="s">
        <v>31</v>
      </c>
      <c r="B4" s="26">
        <v>40</v>
      </c>
      <c r="C4" s="26">
        <v>70</v>
      </c>
      <c r="D4" s="26">
        <v>65</v>
      </c>
      <c r="E4" s="26">
        <v>80</v>
      </c>
      <c r="F4" s="19">
        <f t="shared" si="0"/>
        <v>255</v>
      </c>
      <c r="G4" s="19" t="str">
        <f t="shared" si="1"/>
        <v>TIDAK LULUS</v>
      </c>
      <c r="H4" s="19" t="str">
        <f t="shared" ref="H4:H6" si="2">IF(E4&gt;=80,IF(D4&gt;=80,"DAPAT BEASISWA LPDP","TIDAK DAPAT BEASISWA"),"TIDAK LULUS")</f>
        <v>TIDAK DAPAT BEASISWA</v>
      </c>
    </row>
    <row r="5" spans="1:8" x14ac:dyDescent="0.25">
      <c r="A5" s="26" t="s">
        <v>32</v>
      </c>
      <c r="B5" s="26">
        <v>66</v>
      </c>
      <c r="C5" s="26">
        <v>75</v>
      </c>
      <c r="D5" s="26">
        <v>70</v>
      </c>
      <c r="E5" s="26">
        <v>90</v>
      </c>
      <c r="F5" s="19">
        <f t="shared" si="0"/>
        <v>301</v>
      </c>
      <c r="G5" s="19" t="str">
        <f t="shared" si="1"/>
        <v>LULUS</v>
      </c>
      <c r="H5" s="19" t="str">
        <f t="shared" si="2"/>
        <v>TIDAK DAPAT BEASISWA</v>
      </c>
    </row>
    <row r="6" spans="1:8" x14ac:dyDescent="0.25">
      <c r="A6" s="26" t="s">
        <v>33</v>
      </c>
      <c r="B6" s="26">
        <v>80</v>
      </c>
      <c r="C6" s="26">
        <v>65</v>
      </c>
      <c r="D6" s="26">
        <v>90</v>
      </c>
      <c r="E6" s="26">
        <v>80</v>
      </c>
      <c r="F6" s="19">
        <f t="shared" si="0"/>
        <v>315</v>
      </c>
      <c r="G6" s="19" t="str">
        <f t="shared" si="1"/>
        <v>LULUS</v>
      </c>
      <c r="H6" s="19" t="str">
        <f t="shared" si="2"/>
        <v>DAPAT BEASISWA LPDP</v>
      </c>
    </row>
    <row r="11" spans="1:8" x14ac:dyDescent="0.25">
      <c r="B11" t="s">
        <v>39</v>
      </c>
    </row>
    <row r="12" spans="1:8" x14ac:dyDescent="0.25">
      <c r="B12" t="s">
        <v>40</v>
      </c>
    </row>
    <row r="16" spans="1:8" ht="141.75" x14ac:dyDescent="0.25">
      <c r="B16" s="7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25" zoomScaleNormal="125" workbookViewId="0">
      <selection activeCell="A27" sqref="A27"/>
    </sheetView>
  </sheetViews>
  <sheetFormatPr defaultColWidth="11" defaultRowHeight="15.75" x14ac:dyDescent="0.25"/>
  <cols>
    <col min="3" max="3" width="21.625" customWidth="1"/>
    <col min="4" max="4" width="25" customWidth="1"/>
  </cols>
  <sheetData>
    <row r="1" spans="1:4" x14ac:dyDescent="0.25">
      <c r="A1" s="26" t="s">
        <v>0</v>
      </c>
      <c r="B1" s="26" t="s">
        <v>54</v>
      </c>
      <c r="C1" s="26" t="s">
        <v>55</v>
      </c>
      <c r="D1" s="26" t="s">
        <v>56</v>
      </c>
    </row>
    <row r="2" spans="1:4" x14ac:dyDescent="0.25">
      <c r="A2" s="19">
        <v>1</v>
      </c>
      <c r="B2" s="19" t="s">
        <v>29</v>
      </c>
      <c r="C2" s="19">
        <v>2</v>
      </c>
      <c r="D2" s="19" t="str">
        <f>VLOOKUP(C2,A25:C31,2,FALSE)</f>
        <v>Karimun</v>
      </c>
    </row>
    <row r="3" spans="1:4" x14ac:dyDescent="0.25">
      <c r="A3" s="19">
        <v>2</v>
      </c>
      <c r="B3" s="19" t="s">
        <v>57</v>
      </c>
      <c r="C3" s="19">
        <v>3</v>
      </c>
      <c r="D3" s="19" t="str">
        <f t="shared" ref="D3:D6" si="0">VLOOKUP(C3,A26:C32,2,FALSE)</f>
        <v>Avanza</v>
      </c>
    </row>
    <row r="4" spans="1:4" x14ac:dyDescent="0.25">
      <c r="A4" s="19">
        <v>3</v>
      </c>
      <c r="B4" s="19" t="s">
        <v>58</v>
      </c>
      <c r="C4" s="19">
        <v>5</v>
      </c>
      <c r="D4" s="19" t="str">
        <f t="shared" si="0"/>
        <v>Ayla</v>
      </c>
    </row>
    <row r="5" spans="1:4" x14ac:dyDescent="0.25">
      <c r="A5" s="19">
        <v>4</v>
      </c>
      <c r="B5" s="19" t="s">
        <v>31</v>
      </c>
      <c r="C5" s="19">
        <v>6</v>
      </c>
      <c r="D5" s="19" t="str">
        <f t="shared" si="0"/>
        <v>Cayla</v>
      </c>
    </row>
    <row r="6" spans="1:4" x14ac:dyDescent="0.25">
      <c r="A6" s="19">
        <v>5</v>
      </c>
      <c r="B6" s="19" t="s">
        <v>59</v>
      </c>
      <c r="C6" s="19">
        <v>7</v>
      </c>
      <c r="D6" s="19" t="str">
        <f t="shared" si="0"/>
        <v>Rush</v>
      </c>
    </row>
    <row r="24" spans="1:3" x14ac:dyDescent="0.25">
      <c r="A24" s="8" t="s">
        <v>44</v>
      </c>
      <c r="B24" s="8" t="s">
        <v>45</v>
      </c>
      <c r="C24" s="8" t="s">
        <v>46</v>
      </c>
    </row>
    <row r="25" spans="1:3" x14ac:dyDescent="0.25">
      <c r="A25" s="9">
        <v>1</v>
      </c>
      <c r="B25" s="10" t="s">
        <v>47</v>
      </c>
      <c r="C25" s="11">
        <v>120000000</v>
      </c>
    </row>
    <row r="26" spans="1:3" x14ac:dyDescent="0.25">
      <c r="A26" s="9">
        <v>2</v>
      </c>
      <c r="B26" s="10" t="s">
        <v>48</v>
      </c>
      <c r="C26" s="11">
        <v>99000000</v>
      </c>
    </row>
    <row r="27" spans="1:3" x14ac:dyDescent="0.25">
      <c r="A27" s="9">
        <v>3</v>
      </c>
      <c r="B27" s="10" t="s">
        <v>16</v>
      </c>
      <c r="C27" s="11">
        <v>150000000</v>
      </c>
    </row>
    <row r="28" spans="1:3" x14ac:dyDescent="0.25">
      <c r="A28" s="9">
        <v>4</v>
      </c>
      <c r="B28" s="10" t="s">
        <v>49</v>
      </c>
      <c r="C28" s="11">
        <v>144900000</v>
      </c>
    </row>
    <row r="29" spans="1:3" x14ac:dyDescent="0.25">
      <c r="A29" s="9">
        <v>5</v>
      </c>
      <c r="B29" s="10" t="s">
        <v>50</v>
      </c>
      <c r="C29" s="11">
        <v>103300000</v>
      </c>
    </row>
    <row r="30" spans="1:3" x14ac:dyDescent="0.25">
      <c r="A30" s="9">
        <v>6</v>
      </c>
      <c r="B30" s="10" t="s">
        <v>51</v>
      </c>
      <c r="C30" s="11">
        <v>148000000</v>
      </c>
    </row>
    <row r="31" spans="1:3" x14ac:dyDescent="0.25">
      <c r="A31" s="9">
        <v>7</v>
      </c>
      <c r="B31" s="10" t="s">
        <v>52</v>
      </c>
      <c r="C31" s="11">
        <v>240000000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120" zoomScaleNormal="120" workbookViewId="0">
      <selection activeCell="C13" sqref="C13"/>
    </sheetView>
  </sheetViews>
  <sheetFormatPr defaultColWidth="11" defaultRowHeight="15.75" x14ac:dyDescent="0.25"/>
  <sheetData>
    <row r="1" spans="1:4" ht="16.5" thickTop="1" x14ac:dyDescent="0.25">
      <c r="A1" s="30" t="s">
        <v>53</v>
      </c>
      <c r="B1" s="30" t="s">
        <v>54</v>
      </c>
      <c r="C1" s="30" t="s">
        <v>60</v>
      </c>
      <c r="D1" s="15" t="s">
        <v>68</v>
      </c>
    </row>
    <row r="2" spans="1:4" x14ac:dyDescent="0.25">
      <c r="A2" s="12">
        <v>1</v>
      </c>
      <c r="B2" s="13" t="s">
        <v>69</v>
      </c>
      <c r="C2" s="12">
        <v>2</v>
      </c>
      <c r="D2" s="19" t="str">
        <f>HLOOKUP(C2,$A$23:$F$24,2,FALSE)</f>
        <v>JVC</v>
      </c>
    </row>
    <row r="3" spans="1:4" x14ac:dyDescent="0.25">
      <c r="A3" s="12">
        <v>2</v>
      </c>
      <c r="B3" s="13" t="s">
        <v>70</v>
      </c>
      <c r="C3" s="12">
        <v>3</v>
      </c>
      <c r="D3" s="19" t="str">
        <f>HLOOKUP(C3,$A$23:$F$24,2,FALSE)</f>
        <v>LG</v>
      </c>
    </row>
    <row r="4" spans="1:4" x14ac:dyDescent="0.25">
      <c r="A4" s="12">
        <v>3</v>
      </c>
      <c r="B4" s="13" t="s">
        <v>71</v>
      </c>
      <c r="C4" s="12">
        <v>6</v>
      </c>
      <c r="D4" s="19" t="str">
        <f t="shared" ref="D4:D7" si="0">HLOOKUP(C4,$A$23:$F$24,2,FALSE)</f>
        <v>Toshiba</v>
      </c>
    </row>
    <row r="5" spans="1:4" x14ac:dyDescent="0.25">
      <c r="A5" s="12">
        <v>4</v>
      </c>
      <c r="B5" s="13" t="s">
        <v>59</v>
      </c>
      <c r="C5" s="12">
        <v>5</v>
      </c>
      <c r="D5" s="19" t="str">
        <f t="shared" si="0"/>
        <v>Sharp</v>
      </c>
    </row>
    <row r="6" spans="1:4" x14ac:dyDescent="0.25">
      <c r="A6" s="12">
        <v>5</v>
      </c>
      <c r="B6" s="13" t="s">
        <v>57</v>
      </c>
      <c r="C6" s="12">
        <v>3</v>
      </c>
      <c r="D6" s="19" t="str">
        <f t="shared" si="0"/>
        <v>LG</v>
      </c>
    </row>
    <row r="7" spans="1:4" x14ac:dyDescent="0.25">
      <c r="A7" s="12">
        <v>6</v>
      </c>
      <c r="B7" s="13" t="s">
        <v>72</v>
      </c>
      <c r="C7" s="12">
        <v>1</v>
      </c>
      <c r="D7" s="19" t="str">
        <f t="shared" si="0"/>
        <v>Akari</v>
      </c>
    </row>
    <row r="8" spans="1:4" x14ac:dyDescent="0.25">
      <c r="A8" s="16"/>
      <c r="B8" s="17"/>
      <c r="C8" s="16"/>
      <c r="D8" s="18"/>
    </row>
    <row r="9" spans="1:4" x14ac:dyDescent="0.25">
      <c r="A9" s="16"/>
      <c r="B9" s="17"/>
      <c r="C9" s="16"/>
      <c r="D9" s="18"/>
    </row>
    <row r="10" spans="1:4" x14ac:dyDescent="0.25">
      <c r="A10" s="16"/>
      <c r="B10" s="17"/>
      <c r="C10" s="16"/>
      <c r="D10" s="18"/>
    </row>
    <row r="11" spans="1:4" x14ac:dyDescent="0.25">
      <c r="A11" s="16"/>
      <c r="B11" s="17"/>
      <c r="C11" s="16"/>
      <c r="D11" s="18"/>
    </row>
    <row r="12" spans="1:4" x14ac:dyDescent="0.25">
      <c r="A12" s="16"/>
      <c r="B12" s="17"/>
      <c r="C12" s="16"/>
      <c r="D12" s="18"/>
    </row>
    <row r="13" spans="1:4" x14ac:dyDescent="0.25">
      <c r="A13" s="16"/>
      <c r="B13" s="17"/>
      <c r="C13" s="16"/>
      <c r="D13" s="18"/>
    </row>
    <row r="14" spans="1:4" x14ac:dyDescent="0.25">
      <c r="A14" s="16"/>
      <c r="B14" s="17"/>
      <c r="C14" s="16"/>
      <c r="D14" s="18"/>
    </row>
    <row r="15" spans="1:4" x14ac:dyDescent="0.25">
      <c r="A15" s="16"/>
      <c r="B15" s="17"/>
      <c r="C15" s="16"/>
      <c r="D15" s="18"/>
    </row>
    <row r="16" spans="1:4" x14ac:dyDescent="0.25">
      <c r="A16" s="16"/>
      <c r="B16" s="17"/>
      <c r="C16" s="16"/>
      <c r="D16" s="18"/>
    </row>
    <row r="22" spans="1:6" x14ac:dyDescent="0.25">
      <c r="A22" s="27" t="s">
        <v>61</v>
      </c>
      <c r="B22" s="28"/>
      <c r="C22" s="28"/>
      <c r="D22" s="28"/>
      <c r="E22" s="28"/>
      <c r="F22" s="29"/>
    </row>
    <row r="23" spans="1:6" x14ac:dyDescent="0.25">
      <c r="A23" s="14">
        <v>1</v>
      </c>
      <c r="B23" s="14">
        <v>2</v>
      </c>
      <c r="C23" s="14">
        <v>3</v>
      </c>
      <c r="D23" s="14">
        <v>4</v>
      </c>
      <c r="E23" s="14">
        <v>5</v>
      </c>
      <c r="F23" s="14">
        <v>6</v>
      </c>
    </row>
    <row r="24" spans="1:6" x14ac:dyDescent="0.25">
      <c r="A24" s="9" t="s">
        <v>62</v>
      </c>
      <c r="B24" s="9" t="s">
        <v>63</v>
      </c>
      <c r="C24" s="9" t="s">
        <v>64</v>
      </c>
      <c r="D24" s="9" t="s">
        <v>65</v>
      </c>
      <c r="E24" s="9" t="s">
        <v>66</v>
      </c>
      <c r="F24" s="9" t="s">
        <v>67</v>
      </c>
    </row>
  </sheetData>
  <mergeCells count="1">
    <mergeCell ref="A22:F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40" zoomScaleNormal="140" workbookViewId="0">
      <selection activeCell="C15" sqref="C15"/>
    </sheetView>
  </sheetViews>
  <sheetFormatPr defaultColWidth="11" defaultRowHeight="15.75" x14ac:dyDescent="0.25"/>
  <cols>
    <col min="1" max="1" width="17.125" customWidth="1"/>
    <col min="2" max="2" width="15" customWidth="1"/>
    <col min="3" max="3" width="21.5" customWidth="1"/>
    <col min="6" max="6" width="17.625" customWidth="1"/>
    <col min="7" max="7" width="17.125" customWidth="1"/>
  </cols>
  <sheetData>
    <row r="1" spans="1:8" x14ac:dyDescent="0.25">
      <c r="A1" s="20" t="s">
        <v>73</v>
      </c>
      <c r="B1" s="20" t="s">
        <v>74</v>
      </c>
      <c r="C1" s="20" t="s">
        <v>91</v>
      </c>
    </row>
    <row r="2" spans="1:8" x14ac:dyDescent="0.25">
      <c r="A2" s="19" t="s">
        <v>82</v>
      </c>
      <c r="B2" s="19" t="s">
        <v>75</v>
      </c>
      <c r="C2" s="19">
        <v>24</v>
      </c>
    </row>
    <row r="3" spans="1:8" x14ac:dyDescent="0.25">
      <c r="A3" s="19" t="s">
        <v>83</v>
      </c>
      <c r="B3" s="19" t="s">
        <v>76</v>
      </c>
      <c r="C3" s="19">
        <v>21</v>
      </c>
    </row>
    <row r="4" spans="1:8" x14ac:dyDescent="0.25">
      <c r="A4" s="19" t="s">
        <v>84</v>
      </c>
      <c r="B4" s="19" t="s">
        <v>78</v>
      </c>
      <c r="C4" s="19">
        <v>20</v>
      </c>
    </row>
    <row r="5" spans="1:8" x14ac:dyDescent="0.25">
      <c r="A5" s="19" t="s">
        <v>85</v>
      </c>
      <c r="B5" s="19" t="s">
        <v>76</v>
      </c>
      <c r="C5" s="19"/>
    </row>
    <row r="6" spans="1:8" x14ac:dyDescent="0.25">
      <c r="A6" s="21" t="s">
        <v>86</v>
      </c>
      <c r="B6" s="21" t="s">
        <v>75</v>
      </c>
      <c r="C6" s="19">
        <v>16</v>
      </c>
      <c r="F6" t="s">
        <v>92</v>
      </c>
      <c r="H6">
        <f>COUNT(C2:C9)</f>
        <v>7</v>
      </c>
    </row>
    <row r="7" spans="1:8" x14ac:dyDescent="0.25">
      <c r="A7" s="21" t="s">
        <v>87</v>
      </c>
      <c r="B7" s="21" t="s">
        <v>75</v>
      </c>
      <c r="C7" s="19">
        <v>24</v>
      </c>
    </row>
    <row r="8" spans="1:8" x14ac:dyDescent="0.25">
      <c r="A8" s="21" t="s">
        <v>88</v>
      </c>
      <c r="B8" s="21" t="s">
        <v>75</v>
      </c>
      <c r="C8" s="19">
        <v>24</v>
      </c>
    </row>
    <row r="9" spans="1:8" x14ac:dyDescent="0.25">
      <c r="A9" s="21" t="s">
        <v>89</v>
      </c>
      <c r="B9" s="21" t="s">
        <v>75</v>
      </c>
      <c r="C9" s="19">
        <v>24</v>
      </c>
    </row>
    <row r="15" spans="1:8" x14ac:dyDescent="0.25">
      <c r="A15" t="s">
        <v>80</v>
      </c>
      <c r="C15">
        <f>COUNTIF(B2:B9,"UNS")</f>
        <v>5</v>
      </c>
    </row>
    <row r="16" spans="1:8" x14ac:dyDescent="0.25">
      <c r="A16" t="s">
        <v>81</v>
      </c>
      <c r="C16">
        <f>COUNTIF(B2:B9,"UGM")</f>
        <v>2</v>
      </c>
    </row>
    <row r="17" spans="1:4" x14ac:dyDescent="0.25">
      <c r="A17" t="s">
        <v>90</v>
      </c>
      <c r="D17">
        <f>COUNTIF(A2:A9,"*Semarang")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A7" zoomScale="130" zoomScaleNormal="130" workbookViewId="0">
      <selection activeCell="C7" sqref="C7"/>
    </sheetView>
  </sheetViews>
  <sheetFormatPr defaultColWidth="11" defaultRowHeight="15.75" x14ac:dyDescent="0.25"/>
  <cols>
    <col min="1" max="1" width="21.375" customWidth="1"/>
    <col min="2" max="2" width="20" customWidth="1"/>
    <col min="3" max="3" width="24.5" customWidth="1"/>
  </cols>
  <sheetData>
    <row r="1" spans="1:3" x14ac:dyDescent="0.25">
      <c r="A1" s="20" t="s">
        <v>93</v>
      </c>
      <c r="B1" s="20" t="s">
        <v>94</v>
      </c>
    </row>
    <row r="2" spans="1:3" x14ac:dyDescent="0.25">
      <c r="A2" s="19" t="s">
        <v>95</v>
      </c>
      <c r="B2" s="22">
        <v>5000000</v>
      </c>
    </row>
    <row r="3" spans="1:3" x14ac:dyDescent="0.25">
      <c r="A3" s="19" t="s">
        <v>96</v>
      </c>
      <c r="B3" s="22">
        <v>3500000</v>
      </c>
    </row>
    <row r="4" spans="1:3" x14ac:dyDescent="0.25">
      <c r="A4" s="19" t="s">
        <v>97</v>
      </c>
      <c r="B4" s="22">
        <v>4750000</v>
      </c>
    </row>
    <row r="5" spans="1:3" x14ac:dyDescent="0.25">
      <c r="A5" s="19" t="s">
        <v>98</v>
      </c>
      <c r="B5" s="22">
        <v>1800000</v>
      </c>
    </row>
    <row r="6" spans="1:3" x14ac:dyDescent="0.25">
      <c r="A6" s="21" t="s">
        <v>99</v>
      </c>
      <c r="B6" s="23">
        <v>2100000</v>
      </c>
    </row>
    <row r="7" spans="1:3" x14ac:dyDescent="0.25">
      <c r="A7" s="21" t="s">
        <v>100</v>
      </c>
      <c r="B7" s="23">
        <v>1800000</v>
      </c>
    </row>
    <row r="8" spans="1:3" x14ac:dyDescent="0.25">
      <c r="A8" s="21" t="s">
        <v>101</v>
      </c>
      <c r="B8" s="23">
        <v>2300000</v>
      </c>
    </row>
    <row r="9" spans="1:3" x14ac:dyDescent="0.25">
      <c r="A9" s="21" t="s">
        <v>102</v>
      </c>
      <c r="B9" s="23">
        <v>4500000</v>
      </c>
    </row>
    <row r="14" spans="1:3" x14ac:dyDescent="0.25">
      <c r="A14" t="s">
        <v>103</v>
      </c>
      <c r="C14" s="24">
        <f>SUMIF(B2:B9,"&gt;2000000")</f>
        <v>22150000</v>
      </c>
    </row>
    <row r="15" spans="1:3" x14ac:dyDescent="0.25">
      <c r="A15" t="s">
        <v>104</v>
      </c>
      <c r="C15" s="24">
        <f>SUMIF(B2:B9,"&lt;2000000")</f>
        <v>3600000</v>
      </c>
    </row>
    <row r="16" spans="1:3" x14ac:dyDescent="0.25">
      <c r="A16" t="s">
        <v>105</v>
      </c>
      <c r="C16" s="24">
        <f>SUMIF(A2:A9,"Asus *",B2:B9)</f>
        <v>3900000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10" zoomScaleNormal="110" workbookViewId="0">
      <selection activeCell="C16" sqref="C16"/>
    </sheetView>
  </sheetViews>
  <sheetFormatPr defaultColWidth="11" defaultRowHeight="15.75" x14ac:dyDescent="0.25"/>
  <cols>
    <col min="3" max="3" width="32.5" customWidth="1"/>
    <col min="11" max="11" width="21.125" customWidth="1"/>
    <col min="12" max="12" width="17.375" customWidth="1"/>
  </cols>
  <sheetData>
    <row r="1" spans="1:12" x14ac:dyDescent="0.25">
      <c r="A1" s="19" t="s">
        <v>0</v>
      </c>
      <c r="B1" s="19" t="s">
        <v>54</v>
      </c>
      <c r="C1" s="19" t="s">
        <v>55</v>
      </c>
      <c r="D1" s="19" t="s">
        <v>56</v>
      </c>
    </row>
    <row r="2" spans="1:12" x14ac:dyDescent="0.25">
      <c r="A2" s="19">
        <v>1</v>
      </c>
      <c r="B2" s="19" t="s">
        <v>29</v>
      </c>
      <c r="C2" s="19">
        <v>2</v>
      </c>
      <c r="D2" s="19" t="str">
        <f>VLOOKUP(C2,$A$25:$C$31,2,FALSE)</f>
        <v>Karimun</v>
      </c>
      <c r="I2" t="s">
        <v>109</v>
      </c>
    </row>
    <row r="3" spans="1:12" x14ac:dyDescent="0.25">
      <c r="A3" s="19">
        <v>2</v>
      </c>
      <c r="B3" s="19" t="s">
        <v>57</v>
      </c>
      <c r="C3" s="19">
        <v>3</v>
      </c>
      <c r="D3" s="19" t="str">
        <f t="shared" ref="D3:D11" si="0">VLOOKUP(C3,$A$25:$C$31,2,FALSE)</f>
        <v>Avanza</v>
      </c>
      <c r="I3" s="8" t="s">
        <v>44</v>
      </c>
      <c r="J3" s="8" t="s">
        <v>45</v>
      </c>
      <c r="K3" s="8" t="s">
        <v>46</v>
      </c>
      <c r="L3" s="25" t="s">
        <v>110</v>
      </c>
    </row>
    <row r="4" spans="1:12" x14ac:dyDescent="0.25">
      <c r="A4" s="19">
        <v>3</v>
      </c>
      <c r="B4" s="19" t="s">
        <v>58</v>
      </c>
      <c r="C4" s="19">
        <v>5</v>
      </c>
      <c r="D4" s="19" t="str">
        <f t="shared" si="0"/>
        <v>Ayla</v>
      </c>
      <c r="I4" s="9">
        <v>7</v>
      </c>
      <c r="J4" s="10" t="s">
        <v>52</v>
      </c>
      <c r="K4" s="11">
        <v>240000000</v>
      </c>
      <c r="L4">
        <f t="shared" ref="L4:L10" si="1">COUNTIF($D$2:$D$11,B25)</f>
        <v>1</v>
      </c>
    </row>
    <row r="5" spans="1:12" x14ac:dyDescent="0.25">
      <c r="A5" s="19">
        <v>4</v>
      </c>
      <c r="B5" s="19" t="s">
        <v>31</v>
      </c>
      <c r="C5" s="19">
        <v>6</v>
      </c>
      <c r="D5" s="19" t="str">
        <f t="shared" si="0"/>
        <v>Cayla</v>
      </c>
      <c r="I5" s="9">
        <v>6</v>
      </c>
      <c r="J5" s="10" t="s">
        <v>51</v>
      </c>
      <c r="K5" s="11">
        <v>148000000</v>
      </c>
      <c r="L5">
        <f t="shared" si="1"/>
        <v>2</v>
      </c>
    </row>
    <row r="6" spans="1:12" x14ac:dyDescent="0.25">
      <c r="A6" s="19">
        <v>5</v>
      </c>
      <c r="B6" s="19" t="s">
        <v>59</v>
      </c>
      <c r="C6" s="19">
        <v>7</v>
      </c>
      <c r="D6" s="19" t="str">
        <f t="shared" si="0"/>
        <v>Rush</v>
      </c>
      <c r="I6" s="9">
        <v>5</v>
      </c>
      <c r="J6" s="10" t="s">
        <v>50</v>
      </c>
      <c r="K6" s="11">
        <v>103300000</v>
      </c>
      <c r="L6">
        <f t="shared" si="1"/>
        <v>3</v>
      </c>
    </row>
    <row r="7" spans="1:12" x14ac:dyDescent="0.25">
      <c r="A7" s="19">
        <v>6</v>
      </c>
      <c r="B7" s="19" t="s">
        <v>30</v>
      </c>
      <c r="C7" s="19">
        <v>2</v>
      </c>
      <c r="D7" s="19" t="str">
        <f t="shared" si="0"/>
        <v>Karimun</v>
      </c>
      <c r="I7" s="9">
        <v>4</v>
      </c>
      <c r="J7" s="10" t="s">
        <v>49</v>
      </c>
      <c r="K7" s="11">
        <v>144900000</v>
      </c>
      <c r="L7">
        <f t="shared" si="1"/>
        <v>0</v>
      </c>
    </row>
    <row r="8" spans="1:12" x14ac:dyDescent="0.25">
      <c r="A8" s="19">
        <v>7</v>
      </c>
      <c r="B8" s="19" t="s">
        <v>106</v>
      </c>
      <c r="C8" s="19">
        <v>3</v>
      </c>
      <c r="D8" s="19" t="str">
        <f t="shared" si="0"/>
        <v>Avanza</v>
      </c>
      <c r="I8" s="9">
        <v>3</v>
      </c>
      <c r="J8" s="10" t="s">
        <v>16</v>
      </c>
      <c r="K8" s="11">
        <v>150000000</v>
      </c>
      <c r="L8">
        <f t="shared" si="1"/>
        <v>1</v>
      </c>
    </row>
    <row r="9" spans="1:12" x14ac:dyDescent="0.25">
      <c r="A9" s="19">
        <v>8</v>
      </c>
      <c r="B9" s="19" t="s">
        <v>107</v>
      </c>
      <c r="C9" s="19">
        <v>3</v>
      </c>
      <c r="D9" s="19" t="str">
        <f t="shared" si="0"/>
        <v>Avanza</v>
      </c>
      <c r="I9" s="9">
        <v>2</v>
      </c>
      <c r="J9" s="10" t="s">
        <v>48</v>
      </c>
      <c r="K9" s="11">
        <v>99000000</v>
      </c>
      <c r="L9">
        <f t="shared" si="1"/>
        <v>1</v>
      </c>
    </row>
    <row r="10" spans="1:12" x14ac:dyDescent="0.25">
      <c r="A10" s="19">
        <v>9</v>
      </c>
      <c r="B10" s="19" t="s">
        <v>108</v>
      </c>
      <c r="C10" s="19">
        <v>7</v>
      </c>
      <c r="D10" s="19" t="str">
        <f t="shared" si="0"/>
        <v>Rush</v>
      </c>
      <c r="I10" s="9">
        <v>1</v>
      </c>
      <c r="J10" s="10" t="s">
        <v>47</v>
      </c>
      <c r="K10" s="11">
        <v>120000000</v>
      </c>
      <c r="L10">
        <f t="shared" si="1"/>
        <v>2</v>
      </c>
    </row>
    <row r="11" spans="1:12" x14ac:dyDescent="0.25">
      <c r="A11" s="19">
        <v>10</v>
      </c>
      <c r="B11" s="19" t="s">
        <v>77</v>
      </c>
      <c r="C11" s="19">
        <v>1</v>
      </c>
      <c r="D11" s="19" t="str">
        <f t="shared" si="0"/>
        <v>Jazz</v>
      </c>
    </row>
    <row r="24" spans="1:3" x14ac:dyDescent="0.25">
      <c r="A24" s="8" t="s">
        <v>44</v>
      </c>
      <c r="B24" s="8" t="s">
        <v>45</v>
      </c>
      <c r="C24" s="8" t="s">
        <v>46</v>
      </c>
    </row>
    <row r="25" spans="1:3" x14ac:dyDescent="0.25">
      <c r="A25" s="9">
        <v>1</v>
      </c>
      <c r="B25" s="10" t="s">
        <v>47</v>
      </c>
      <c r="C25" s="11">
        <v>120000000</v>
      </c>
    </row>
    <row r="26" spans="1:3" x14ac:dyDescent="0.25">
      <c r="A26" s="9">
        <v>2</v>
      </c>
      <c r="B26" s="10" t="s">
        <v>48</v>
      </c>
      <c r="C26" s="11">
        <v>99000000</v>
      </c>
    </row>
    <row r="27" spans="1:3" x14ac:dyDescent="0.25">
      <c r="A27" s="9">
        <v>3</v>
      </c>
      <c r="B27" s="10" t="s">
        <v>16</v>
      </c>
      <c r="C27" s="11">
        <v>150000000</v>
      </c>
    </row>
    <row r="28" spans="1:3" x14ac:dyDescent="0.25">
      <c r="A28" s="9">
        <v>4</v>
      </c>
      <c r="B28" s="10" t="s">
        <v>49</v>
      </c>
      <c r="C28" s="11">
        <v>144900000</v>
      </c>
    </row>
    <row r="29" spans="1:3" x14ac:dyDescent="0.25">
      <c r="A29" s="9">
        <v>5</v>
      </c>
      <c r="B29" s="10" t="s">
        <v>50</v>
      </c>
      <c r="C29" s="11">
        <v>103300000</v>
      </c>
    </row>
    <row r="30" spans="1:3" x14ac:dyDescent="0.25">
      <c r="A30" s="9">
        <v>6</v>
      </c>
      <c r="B30" s="10" t="s">
        <v>51</v>
      </c>
      <c r="C30" s="11">
        <v>148000000</v>
      </c>
    </row>
    <row r="31" spans="1:3" x14ac:dyDescent="0.25">
      <c r="A31" s="9">
        <v>7</v>
      </c>
      <c r="B31" s="10" t="s">
        <v>52</v>
      </c>
      <c r="C31" s="11">
        <v>240000000</v>
      </c>
    </row>
  </sheetData>
  <sortState ref="I3:L10">
    <sortCondition descending="1" ref="I3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sample</vt:lpstr>
      <vt:lpstr>SUM</vt:lpstr>
      <vt:lpstr>Average, Max, Min</vt:lpstr>
      <vt:lpstr>IF</vt:lpstr>
      <vt:lpstr>vlookup</vt:lpstr>
      <vt:lpstr>hlookup</vt:lpstr>
      <vt:lpstr>count + countif</vt:lpstr>
      <vt:lpstr>sumif</vt:lpstr>
      <vt:lpstr>grafik</vt:lpstr>
      <vt:lpstr>gaji pegawai</vt:lpstr>
      <vt:lpstr>tabel list gaji per golongan</vt:lpstr>
      <vt:lpstr>tbl_acuan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Mutiara Auliya</dc:creator>
  <cp:lastModifiedBy>Ismalia Yunissa Putri</cp:lastModifiedBy>
  <dcterms:created xsi:type="dcterms:W3CDTF">2021-09-06T00:30:18Z</dcterms:created>
  <dcterms:modified xsi:type="dcterms:W3CDTF">2024-08-01T08:59:39Z</dcterms:modified>
</cp:coreProperties>
</file>