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wmf" ContentType="image/x-w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activeTab="4"/>
  </bookViews>
  <sheets>
    <sheet name="SOAL 1" sheetId="1" r:id="rId1"/>
    <sheet name="JAWABAN SOAL 1" sheetId="4" r:id="rId2"/>
    <sheet name="soal 2" sheetId="5" r:id="rId3"/>
    <sheet name="jawaban 2" sheetId="6" r:id="rId4"/>
    <sheet name="SOAL 3" sheetId="7" r:id="rId5"/>
    <sheet name="JAWABAN 3" sheetId="9" r:id="rId6"/>
    <sheet name="Sheet2" sheetId="2" r:id="rId7"/>
    <sheet name="Sheet3" sheetId="3" r:id="rId8"/>
  </sheets>
  <calcPr calcId="124519"/>
</workbook>
</file>

<file path=xl/calcChain.xml><?xml version="1.0" encoding="utf-8"?>
<calcChain xmlns="http://schemas.openxmlformats.org/spreadsheetml/2006/main">
  <c r="H32" i="9"/>
  <c r="G32"/>
  <c r="I32" s="1"/>
  <c r="F32"/>
  <c r="E32"/>
  <c r="I31"/>
  <c r="H31"/>
  <c r="G31"/>
  <c r="F31"/>
  <c r="E31"/>
  <c r="H30"/>
  <c r="F30"/>
  <c r="G30" s="1"/>
  <c r="I30" s="1"/>
  <c r="E30"/>
  <c r="G29"/>
  <c r="I29" s="1"/>
  <c r="F29"/>
  <c r="H29" s="1"/>
  <c r="E29"/>
  <c r="H28"/>
  <c r="H33" s="1"/>
  <c r="G28"/>
  <c r="I28" s="1"/>
  <c r="F28"/>
  <c r="F33" s="1"/>
  <c r="E28"/>
  <c r="I27"/>
  <c r="I33" s="1"/>
  <c r="H27"/>
  <c r="G27"/>
  <c r="F27"/>
  <c r="E27"/>
  <c r="F29" i="4"/>
  <c r="F30"/>
  <c r="F31"/>
  <c r="G31" s="1"/>
  <c r="I31" s="1"/>
  <c r="F32"/>
  <c r="F28"/>
  <c r="D29"/>
  <c r="D30"/>
  <c r="D31"/>
  <c r="D32"/>
  <c r="D28"/>
  <c r="G32"/>
  <c r="H31"/>
  <c r="G30"/>
  <c r="H30" s="1"/>
  <c r="H29"/>
  <c r="G29"/>
  <c r="H28"/>
  <c r="G28"/>
  <c r="I28" s="1"/>
  <c r="F8"/>
  <c r="F9"/>
  <c r="F10"/>
  <c r="F11"/>
  <c r="F7"/>
  <c r="D8"/>
  <c r="D9"/>
  <c r="D10"/>
  <c r="D11"/>
  <c r="D7"/>
  <c r="G33" i="9" l="1"/>
  <c r="I29" i="4"/>
  <c r="I32"/>
  <c r="H32"/>
  <c r="I34"/>
  <c r="I35"/>
  <c r="I30"/>
  <c r="I33" l="1"/>
  <c r="I36"/>
  <c r="G8" i="6" l="1"/>
  <c r="I8" s="1"/>
  <c r="H8"/>
  <c r="G9"/>
  <c r="H9"/>
  <c r="G10"/>
  <c r="H10"/>
  <c r="I10" s="1"/>
  <c r="G11"/>
  <c r="H11"/>
  <c r="I7"/>
  <c r="H7"/>
  <c r="G7"/>
  <c r="D8"/>
  <c r="D9"/>
  <c r="D10"/>
  <c r="D11"/>
  <c r="F7"/>
  <c r="F8"/>
  <c r="F9"/>
  <c r="F10"/>
  <c r="F11"/>
  <c r="D7"/>
  <c r="H8" i="4"/>
  <c r="H10"/>
  <c r="H7"/>
  <c r="G8"/>
  <c r="G10"/>
  <c r="G11"/>
  <c r="G7"/>
  <c r="I7" s="1"/>
  <c r="G9"/>
  <c r="I8" l="1"/>
  <c r="I10"/>
  <c r="H11"/>
  <c r="I11" s="1"/>
  <c r="H9"/>
  <c r="I9" s="1"/>
  <c r="I11" i="6"/>
  <c r="I9"/>
  <c r="I12" i="4" l="1"/>
  <c r="I13"/>
  <c r="I15"/>
  <c r="I14"/>
  <c r="I12" i="6"/>
  <c r="I13" s="1"/>
  <c r="I14" s="1"/>
  <c r="I15" s="1"/>
</calcChain>
</file>

<file path=xl/sharedStrings.xml><?xml version="1.0" encoding="utf-8"?>
<sst xmlns="http://schemas.openxmlformats.org/spreadsheetml/2006/main" count="348" uniqueCount="158">
  <si>
    <t>NO</t>
  </si>
  <si>
    <t>NAMA PENYEWA</t>
  </si>
  <si>
    <t>KODE KENDARAAN</t>
  </si>
  <si>
    <t>LAMA SEWA</t>
  </si>
  <si>
    <t>BIAYA SEWA</t>
  </si>
  <si>
    <t>DENDA</t>
  </si>
  <si>
    <t>TARIF/ JAM</t>
  </si>
  <si>
    <t>JUMLAH BAYAR</t>
  </si>
  <si>
    <t>Asep Mubarok</t>
  </si>
  <si>
    <t>Budi Santoso</t>
  </si>
  <si>
    <t>Erni</t>
  </si>
  <si>
    <t>Futri</t>
  </si>
  <si>
    <t>Gunawan</t>
  </si>
  <si>
    <t>MB</t>
  </si>
  <si>
    <t>TR</t>
  </si>
  <si>
    <t>SD</t>
  </si>
  <si>
    <t>JENIS KENDARAAN</t>
  </si>
  <si>
    <t>TOTAL BAYAR</t>
  </si>
  <si>
    <t>RATA-RATA</t>
  </si>
  <si>
    <t>BAYAR TERTINGGI</t>
  </si>
  <si>
    <t>BAYAR TERENDAH</t>
  </si>
  <si>
    <t>TABEL BANTU</t>
  </si>
  <si>
    <t>KODE KEND.</t>
  </si>
  <si>
    <t>SEDAN</t>
  </si>
  <si>
    <t>MINI BUS</t>
  </si>
  <si>
    <t>TRUK</t>
  </si>
  <si>
    <t>KETERANGAN SOAL :</t>
  </si>
  <si>
    <t>MB = Rp. 12.500,-</t>
  </si>
  <si>
    <t>TR = Rp. 15.000</t>
  </si>
  <si>
    <t>3. Biaya sewa = lama sewa dikali tarif/ jam</t>
  </si>
  <si>
    <t>4. Denda diisi dengan menggunakan fungsi if, dengan ketentuan sebagai berikut :</t>
  </si>
  <si>
    <t xml:space="preserve">     jika lama sewa lebih dari 24 jam, maka kena dengan 5% dari biaya sewa</t>
  </si>
  <si>
    <t>RENTAL MOBIL "KURNIAWAN"</t>
  </si>
  <si>
    <t>Jln. KH. Tubagus Abdullah No. 25</t>
  </si>
  <si>
    <t>Tasikmalaya</t>
  </si>
  <si>
    <t>LOSMEN "FARIDA"</t>
  </si>
  <si>
    <t>KODE KAMAR</t>
  </si>
  <si>
    <t>JENIS KAMAR</t>
  </si>
  <si>
    <t>LAMA INAP</t>
  </si>
  <si>
    <t>TARIF/ MALAM</t>
  </si>
  <si>
    <t>BIAYA INAP</t>
  </si>
  <si>
    <t>DISCOUNT</t>
  </si>
  <si>
    <t>VIP</t>
  </si>
  <si>
    <t>LUX</t>
  </si>
  <si>
    <t>L</t>
  </si>
  <si>
    <t>V</t>
  </si>
  <si>
    <t>E</t>
  </si>
  <si>
    <t>EKONOMIS</t>
  </si>
  <si>
    <t>KODE KMAR</t>
  </si>
  <si>
    <t>Tarif/ malam</t>
  </si>
  <si>
    <t>1. Jenis kamar dan tarif/ malam isi dengan menggunakan fungsi pembaca tabel lookup</t>
  </si>
  <si>
    <t>2. Biaya inap lama inap dikali tarif/ malam</t>
  </si>
  <si>
    <t>3. Discount diisi dengan menggunakan if dengan ketentuan sbb :</t>
  </si>
  <si>
    <t xml:space="preserve">     jika lama inap lebih dari 5 hari, discount 5% dari biaya inap</t>
  </si>
  <si>
    <t>5. Jumlah bayar dicari dari biaya inap dikurangi discount</t>
  </si>
  <si>
    <t>5. Jumlah bayar dicari dari biaya sewa ditambah denda</t>
  </si>
  <si>
    <t>"ingat tabel bantu disusun secara alphabet"</t>
  </si>
  <si>
    <t>1. Jenis kendaraan MB=mini bus ; SD=Sedan ; TR=Truk</t>
  </si>
  <si>
    <t xml:space="preserve">2. Tarif/ jam </t>
  </si>
  <si>
    <t>CATATAN :</t>
  </si>
  <si>
    <t xml:space="preserve">Anda menjawab jenis kendaraan dan tarif/ jam bisa menggunakan fungsi vlookup/ hlookup dengan membuat terlebih dahulu tabel bantu </t>
  </si>
  <si>
    <t xml:space="preserve">seperti contoh disamping kiri </t>
  </si>
  <si>
    <t>Kode kendaraan susun secara alphabet</t>
  </si>
  <si>
    <t>Tarif</t>
  </si>
  <si>
    <t>Ingat mengetik Tarif ditabel bantu nilai uangnya jangan pakai apa-apa (baik titik, tulisan tek Rp..</t>
  </si>
  <si>
    <t>tanda Rp merupakan hasil format cell : number accounting pilih Rp indonesia</t>
  </si>
  <si>
    <t>langkah mengerjakan vlookup sbb :</t>
  </si>
  <si>
    <t>simpan pointer di cell jenis kendaraan</t>
  </si>
  <si>
    <t>ketikan rumus =VLOOKUP(</t>
  </si>
  <si>
    <t>klik cell KODE KENDARAAN, sehingg dalam rumums =VLOOKUP(C7</t>
  </si>
  <si>
    <t>lalu koma atau titik koma tergantung format computer anda, biasa ada contoh dibawah</t>
  </si>
  <si>
    <t>-</t>
  </si>
  <si>
    <t>pada saat anda memasukan rumus. =VLOOKUP(C7;</t>
  </si>
  <si>
    <t>lalu blok tabel bantu mulai dari A20 s.d. C22 (ingat jangan ngeblok dari judul kolom tabel bantu)</t>
  </si>
  <si>
    <t>=VLOOKUP(C7;A20:C22</t>
  </si>
  <si>
    <t>setelah ngeblok tekan F4 satu kali, sehingga range tabel bantu dikunci seperti :</t>
  </si>
  <si>
    <t>=VLOOKUP(C7;A$20$:$C$22</t>
  </si>
  <si>
    <t>lalu koma atau titik koma, lalu beri nomor indek kolom, untuk jenis kendaraan indek 2 dan</t>
  </si>
  <si>
    <t>untuk tarif indek 3, sehinnga rumus akhir sbb :</t>
  </si>
  <si>
    <t>=VLOOKUP(C7;$A$20:$C$22;3) Untuk mengisi TARFI/ JAM</t>
  </si>
  <si>
    <t>Untuk mengisi DENDA gunakan if</t>
  </si>
  <si>
    <t>ingat rumus dasar if, yaitu =IF(EKSPRESI LOGIKA, PERINTAH 1, PERINTAH 2)</t>
  </si>
  <si>
    <t>Ingat ada koma, ada juga titik koma, lihat contoh rumus dibawah pada saat anda mengetik =if</t>
  </si>
  <si>
    <t>ingat apabila ekspresi logika, perintah 1 atau perintah 2 berupa teks harus pakai tanda petik</t>
  </si>
  <si>
    <t xml:space="preserve">sedangkan kalau angka tidak pakai tanda petik, angka jangan pakai tanda apa-apa, </t>
  </si>
  <si>
    <t>kalau mau pakai rupiah dengan cara diformat nanti.</t>
  </si>
  <si>
    <t>ANDA PUN BISA MENJAWAB JENIS KENDARAAN DAN TARIF/ JAM DENGAN FUNGSI IF,</t>
  </si>
  <si>
    <t>BERARTI ANDA TIDAK USAH MEMBUAT TABEL BANTU, ITUPUN KALAU DIANJURKAN/ DIBOLEHKAN OLEH SOAL/ PENGUJI.</t>
  </si>
  <si>
    <t>CONTOH MENGGUNAKAN IF</t>
  </si>
  <si>
    <t>=IF(C28="MB";"MINI BUS";IF(C28="SD";"SEDAN";"TRUK"))</t>
  </si>
  <si>
    <t>APABILA MENGGUNAKAN IF SBB : LIHAT SOAL DISAMPING</t>
  </si>
  <si>
    <t>INGAT MENGERJAKAN SOAL YANG TELITI, JANGAN TERBURU-BURU</t>
  </si>
  <si>
    <t>JUDUL TABEL, JUDUL KOLOM IKUTI PETUNJUK ATAU PERINTAH</t>
  </si>
  <si>
    <t>KALAU ADA NILAI UANG DIFORMAT PAKAI RUPIAH (SESUAI DENGAN PERINTAH)</t>
  </si>
  <si>
    <t>KALAU ADA CLIPART/GAMBAR JANGAN LUPA</t>
  </si>
  <si>
    <t>KALAU DISURUT DISORTING, MAKA PROSEDURNYA :</t>
  </si>
  <si>
    <t>ANDA BLOK DATA MULAI DARI DATA KE 1 SAMPAI DATA KE 5</t>
  </si>
  <si>
    <t xml:space="preserve">CONTOH JAWABAN YANG KE 2 : BLOK MULAI DARI A28:I32 </t>
  </si>
  <si>
    <t>LALU PILIH TAB MENU DATA</t>
  </si>
  <si>
    <t>KLIK SORT</t>
  </si>
  <si>
    <t>PADA SORT BY KLIK PANAHNYA LALU PILIH MAU BERDASARKAN KOLOM APA MENGURUTKANNYA</t>
  </si>
  <si>
    <t>APAKAH NAMA PENYEWA ATAU JUMLAH BAYAR ATAU YANG LAINNYA TINGGL PILIH</t>
  </si>
  <si>
    <t>LALU TENTUKAN JUGA PILIHAN ORDER (KALAU NAMA PENYEWA, APAKAH DARI A KE Z ATAU DARI Z KE A), KALAU JUMLAH BAYAR (APAKAH DARI LARGE KE SMALL, ATAU DARI SMALL KE LARGE)</t>
  </si>
  <si>
    <t>LALU KLIK ok</t>
  </si>
  <si>
    <t>UNTUK CONTOH SOAL 2 (APABILA ADA VLOOKUP ATAU HLOOKUP)</t>
  </si>
  <si>
    <t>INGAT YANG HLOOKUP UNTUK MENGISI TARIF/MALAM INDEK KE 3</t>
  </si>
  <si>
    <t xml:space="preserve">      SD = Rp. 10.000,-</t>
  </si>
  <si>
    <t>=VLOOKUP(C7;$A$20:$C$22;2) Untuk mengisi JENIS KENDARAAN</t>
  </si>
  <si>
    <t>=IF(C28="MB";12500;IF(C28="SD";10000;15000))</t>
  </si>
  <si>
    <t>PEMERINTAH KOTA TASIKMALAYA</t>
  </si>
  <si>
    <t>DINAS PENDIDIKAN</t>
  </si>
  <si>
    <t>SEKOLAH MENENGAH KEJURUAN NEGERI 1 TASIKMALAYA</t>
  </si>
  <si>
    <t>KELOMPOK BISNIS MANAJEMEN - INFORMATIKA DAN PARIWISATA</t>
  </si>
  <si>
    <t>Jalan Mancogeh Nomor 26 Telepon/Fax (0265) 331359 Tasikmalaya</t>
  </si>
  <si>
    <t>Ujian Praktek KKPI - Program Aplikasi Excel</t>
  </si>
  <si>
    <t>Tingkat XII - Tanggal 26 Maret - 1 April 2010</t>
  </si>
  <si>
    <t>Petunjuk :</t>
  </si>
  <si>
    <t xml:space="preserve"> 1. Pembuatan Judul dimulai baris 3, pada Sel A1 tulis Nomor Peserta Ujian dan di sel G1 langsung Nama Anda</t>
  </si>
  <si>
    <t xml:space="preserve"> 2. Untuk Jenis Kendaraaan dan Tarip Sewa dapat menggunakan rumus IF, namun lebih baik menggunakan </t>
  </si>
  <si>
    <t xml:space="preserve">     Rumus Fungsi Khusus dengan terlebih dulu membuat Tabel Bantu ( V atau H Lookup )</t>
  </si>
  <si>
    <t xml:space="preserve"> 3. Bila selesai beritahu Pengawas</t>
  </si>
  <si>
    <t>No UN</t>
  </si>
  <si>
    <t>Nama</t>
  </si>
  <si>
    <t>Rental Mobil</t>
  </si>
  <si>
    <t>Barokah Pisan</t>
  </si>
  <si>
    <t>HASIL PENYEWAAN MOBIL BULAN DESEMBER 2008</t>
  </si>
  <si>
    <t>No</t>
  </si>
  <si>
    <t>Nama Penyewa</t>
  </si>
  <si>
    <t>Jenis</t>
  </si>
  <si>
    <t>Lama</t>
  </si>
  <si>
    <t>Tarip</t>
  </si>
  <si>
    <t>Biaya</t>
  </si>
  <si>
    <t>Bonus</t>
  </si>
  <si>
    <t>Yang</t>
  </si>
  <si>
    <t>Mobil</t>
  </si>
  <si>
    <t>Pinjam</t>
  </si>
  <si>
    <t>Kendaraan</t>
  </si>
  <si>
    <t>Sewa/hari</t>
  </si>
  <si>
    <t>Sewa</t>
  </si>
  <si>
    <t>dibayar</t>
  </si>
  <si>
    <t>Unang Pradana</t>
  </si>
  <si>
    <t>Sd</t>
  </si>
  <si>
    <t>Hani Rafana</t>
  </si>
  <si>
    <t>Tr</t>
  </si>
  <si>
    <t>Rani Giriwati</t>
  </si>
  <si>
    <t>Mb</t>
  </si>
  <si>
    <t>Dudi Mulyadi</t>
  </si>
  <si>
    <t>Wendi Ruswendi</t>
  </si>
  <si>
    <t>Aji Anwari</t>
  </si>
  <si>
    <t>Total</t>
  </si>
  <si>
    <t>Keterangan :</t>
  </si>
  <si>
    <t xml:space="preserve">     - Jenis Kendaraan Sd = Sedan - Tr = Truk dan Mb adalah Mini Bus </t>
  </si>
  <si>
    <t xml:space="preserve">     - Tarip Sewa perhari untuk Truk Rp 300.000,- - Mini Bus Rp 400.000,- dan Sedan Rp 200.000,-</t>
  </si>
  <si>
    <t xml:space="preserve">     - Bonus hanya diberikan kepada yang menyewa lebih dari seminggu sebesar 7.5 % dari Biaya Sewa</t>
  </si>
  <si>
    <t xml:space="preserve">     - Bubuhkan mata uang rupiah bila memungkinkan</t>
  </si>
  <si>
    <t xml:space="preserve">     - Urutkan berdasarkan Nama Penyewa</t>
  </si>
  <si>
    <t xml:space="preserve">     - Rekam dengan nama : UJI-EXCEL  No Perserta  </t>
  </si>
  <si>
    <t>Selamat Bekerja</t>
  </si>
</sst>
</file>

<file path=xl/styles.xml><?xml version="1.0" encoding="utf-8"?>
<styleSheet xmlns="http://schemas.openxmlformats.org/spreadsheetml/2006/main">
  <numFmts count="4">
    <numFmt numFmtId="42" formatCode="_(&quot;Rp&quot;* #,##0_);_(&quot;Rp&quot;* \(#,##0\);_(&quot;Rp&quot;* &quot;-&quot;_);_(@_)"/>
    <numFmt numFmtId="43" formatCode="_(* #,##0.00_);_(* \(#,##0.00\);_(* &quot;-&quot;??_);_(@_)"/>
    <numFmt numFmtId="164" formatCode="_([$Rp-421]* #,##0_);_([$Rp-421]* \(#,##0\);_([$Rp-421]* &quot;-&quot;??_);_(@_)"/>
    <numFmt numFmtId="165" formatCode="_([$Rp-421]* #,##0_);_([$Rp-421]* \(#,##0\);_([$Rp-421]* &quot;-&quot;_);_(@_)"/>
  </numFmts>
  <fonts count="16">
    <font>
      <sz val="11"/>
      <color theme="1"/>
      <name val="Calibri"/>
      <family val="2"/>
      <charset val="1"/>
      <scheme val="minor"/>
    </font>
    <font>
      <sz val="12"/>
      <color theme="1"/>
      <name val="Aharoni"/>
      <charset val="177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20"/>
      <color theme="1"/>
      <name val="Calibri"/>
      <family val="2"/>
      <charset val="1"/>
      <scheme val="minor"/>
    </font>
    <font>
      <sz val="10"/>
      <name val="Arial"/>
    </font>
    <font>
      <sz val="11"/>
      <name val="Times New Roman"/>
      <family val="1"/>
    </font>
    <font>
      <b/>
      <sz val="11"/>
      <name val="Tahoma"/>
      <family val="2"/>
    </font>
    <font>
      <sz val="12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i/>
      <sz val="14"/>
      <name val="Times New Roman"/>
      <family val="1"/>
    </font>
    <font>
      <b/>
      <sz val="16"/>
      <name val="Comic Sans MS"/>
      <family val="4"/>
    </font>
    <font>
      <u/>
      <sz val="12"/>
      <name val="Comic Sans MS"/>
      <family val="4"/>
    </font>
    <font>
      <sz val="10"/>
      <name val="Times New Roman"/>
      <family val="1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2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0" fontId="4" fillId="0" borderId="0" xfId="0" applyFont="1"/>
    <xf numFmtId="165" fontId="0" fillId="0" borderId="1" xfId="0" applyNumberFormat="1" applyBorder="1"/>
    <xf numFmtId="42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/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5" fillId="0" borderId="13" xfId="1" applyBorder="1"/>
    <xf numFmtId="0" fontId="8" fillId="0" borderId="0" xfId="1" applyFont="1"/>
    <xf numFmtId="0" fontId="9" fillId="0" borderId="0" xfId="1" applyFont="1"/>
    <xf numFmtId="0" fontId="10" fillId="0" borderId="0" xfId="1" quotePrefix="1" applyFont="1"/>
    <xf numFmtId="0" fontId="11" fillId="0" borderId="14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2" fillId="0" borderId="16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0" fillId="0" borderId="19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/>
    </xf>
    <xf numFmtId="0" fontId="6" fillId="0" borderId="21" xfId="1" applyFont="1" applyBorder="1"/>
    <xf numFmtId="0" fontId="6" fillId="0" borderId="21" xfId="1" applyFont="1" applyBorder="1" applyAlignment="1">
      <alignment horizontal="center"/>
    </xf>
    <xf numFmtId="0" fontId="6" fillId="0" borderId="21" xfId="1" applyFont="1" applyFill="1" applyBorder="1"/>
    <xf numFmtId="0" fontId="14" fillId="0" borderId="22" xfId="1" applyFont="1" applyBorder="1"/>
    <xf numFmtId="0" fontId="6" fillId="0" borderId="23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14" fillId="0" borderId="0" xfId="1" applyFont="1"/>
    <xf numFmtId="0" fontId="10" fillId="0" borderId="0" xfId="1" applyFont="1" applyAlignment="1">
      <alignment horizontal="center"/>
    </xf>
    <xf numFmtId="43" fontId="10" fillId="0" borderId="0" xfId="2" applyFont="1" applyAlignment="1">
      <alignment horizontal="center"/>
    </xf>
    <xf numFmtId="0" fontId="15" fillId="0" borderId="26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42" fontId="6" fillId="0" borderId="21" xfId="1" applyNumberFormat="1" applyFont="1" applyBorder="1" applyAlignment="1">
      <alignment horizontal="center"/>
    </xf>
    <xf numFmtId="42" fontId="6" fillId="0" borderId="21" xfId="1" applyNumberFormat="1" applyFont="1" applyBorder="1"/>
    <xf numFmtId="42" fontId="14" fillId="0" borderId="21" xfId="1" applyNumberFormat="1" applyFont="1" applyBorder="1"/>
    <xf numFmtId="42" fontId="14" fillId="0" borderId="25" xfId="1" applyNumberFormat="1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38101</xdr:rowOff>
    </xdr:from>
    <xdr:to>
      <xdr:col>8</xdr:col>
      <xdr:colOff>461962</xdr:colOff>
      <xdr:row>3</xdr:row>
      <xdr:rowOff>188367</xdr:rowOff>
    </xdr:to>
    <xdr:pic>
      <xdr:nvPicPr>
        <xdr:cNvPr id="4" name="Picture 1" descr="C:\Program Files\Microsoft Office\MEDIA\CAGCAT10\j0212957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38101"/>
          <a:ext cx="1190625" cy="75034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38101</xdr:rowOff>
    </xdr:from>
    <xdr:to>
      <xdr:col>8</xdr:col>
      <xdr:colOff>666750</xdr:colOff>
      <xdr:row>3</xdr:row>
      <xdr:rowOff>188367</xdr:rowOff>
    </xdr:to>
    <xdr:pic>
      <xdr:nvPicPr>
        <xdr:cNvPr id="2" name="Picture 1" descr="C:\Program Files\Microsoft Office\MEDIA\CAGCAT10\j0212957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38101"/>
          <a:ext cx="1190625" cy="75034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38101</xdr:rowOff>
    </xdr:from>
    <xdr:to>
      <xdr:col>8</xdr:col>
      <xdr:colOff>523875</xdr:colOff>
      <xdr:row>3</xdr:row>
      <xdr:rowOff>188367</xdr:rowOff>
    </xdr:to>
    <xdr:pic>
      <xdr:nvPicPr>
        <xdr:cNvPr id="2" name="Picture 1" descr="C:\Program Files\Microsoft Office\MEDIA\CAGCAT10\j0212957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38101"/>
          <a:ext cx="1190625" cy="75034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36</xdr:row>
      <xdr:rowOff>0</xdr:rowOff>
    </xdr:from>
    <xdr:to>
      <xdr:col>9</xdr:col>
      <xdr:colOff>257175</xdr:colOff>
      <xdr:row>45</xdr:row>
      <xdr:rowOff>95250</xdr:rowOff>
    </xdr:to>
    <xdr:pic>
      <xdr:nvPicPr>
        <xdr:cNvPr id="3073" name="Picture 1" descr="C:\Program Files\Microsoft Office\MEDIA\CAGCAT10\j0205462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7458075"/>
          <a:ext cx="1819275" cy="18097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9</xdr:col>
      <xdr:colOff>257175</xdr:colOff>
      <xdr:row>45</xdr:row>
      <xdr:rowOff>95250</xdr:rowOff>
    </xdr:to>
    <xdr:pic>
      <xdr:nvPicPr>
        <xdr:cNvPr id="3074" name="Picture 2" descr="C:\Program Files\Microsoft Office\MEDIA\CAGCAT10\j0205462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7458075"/>
          <a:ext cx="1819275" cy="18097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9</xdr:col>
      <xdr:colOff>257175</xdr:colOff>
      <xdr:row>45</xdr:row>
      <xdr:rowOff>95250</xdr:rowOff>
    </xdr:to>
    <xdr:pic>
      <xdr:nvPicPr>
        <xdr:cNvPr id="3075" name="Picture 3" descr="C:\Program Files\Microsoft Office\MEDIA\CAGCAT10\j0205462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7458075"/>
          <a:ext cx="1819275" cy="18097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495301</xdr:colOff>
      <xdr:row>0</xdr:row>
      <xdr:rowOff>38100</xdr:rowOff>
    </xdr:from>
    <xdr:to>
      <xdr:col>8</xdr:col>
      <xdr:colOff>647701</xdr:colOff>
      <xdr:row>4</xdr:row>
      <xdr:rowOff>71811</xdr:rowOff>
    </xdr:to>
    <xdr:pic>
      <xdr:nvPicPr>
        <xdr:cNvPr id="3076" name="Picture 4" descr="C:\Program Files\Microsoft Office\MEDIA\CAGCAT10\j0205462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67376" y="38100"/>
          <a:ext cx="838200" cy="83381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opLeftCell="A7" zoomScale="120" zoomScaleNormal="120" workbookViewId="0">
      <selection activeCell="A21" sqref="A21"/>
    </sheetView>
  </sheetViews>
  <sheetFormatPr defaultRowHeight="15"/>
  <cols>
    <col min="1" max="1" width="7.28515625" customWidth="1"/>
    <col min="2" max="2" width="17.42578125" customWidth="1"/>
    <col min="3" max="3" width="11.42578125" customWidth="1"/>
    <col min="4" max="4" width="14.42578125" customWidth="1"/>
    <col min="5" max="5" width="7.42578125" customWidth="1"/>
    <col min="6" max="6" width="12.85546875" customWidth="1"/>
    <col min="7" max="7" width="14.28515625" bestFit="1" customWidth="1"/>
    <col min="8" max="8" width="13.140625" bestFit="1" customWidth="1"/>
    <col min="9" max="9" width="13.7109375" customWidth="1"/>
  </cols>
  <sheetData>
    <row r="1" spans="1:9" ht="15.75" thickBot="1"/>
    <row r="2" spans="1:9" ht="15.75">
      <c r="B2" s="23" t="s">
        <v>32</v>
      </c>
      <c r="C2" s="24"/>
      <c r="D2" s="25"/>
    </row>
    <row r="3" spans="1:9" ht="15.75">
      <c r="B3" s="26" t="s">
        <v>33</v>
      </c>
      <c r="C3" s="27"/>
      <c r="D3" s="28"/>
    </row>
    <row r="4" spans="1:9" ht="15.75" thickBot="1">
      <c r="B4" s="29" t="s">
        <v>34</v>
      </c>
      <c r="C4" s="30"/>
      <c r="D4" s="31"/>
    </row>
    <row r="6" spans="1:9" ht="45">
      <c r="A6" s="2" t="s">
        <v>0</v>
      </c>
      <c r="B6" s="2" t="s">
        <v>1</v>
      </c>
      <c r="C6" s="3" t="s">
        <v>2</v>
      </c>
      <c r="D6" s="3" t="s">
        <v>16</v>
      </c>
      <c r="E6" s="3" t="s">
        <v>3</v>
      </c>
      <c r="F6" s="3" t="s">
        <v>6</v>
      </c>
      <c r="G6" s="3" t="s">
        <v>4</v>
      </c>
      <c r="H6" s="2" t="s">
        <v>5</v>
      </c>
      <c r="I6" s="3" t="s">
        <v>7</v>
      </c>
    </row>
    <row r="7" spans="1:9">
      <c r="A7" s="4">
        <v>1</v>
      </c>
      <c r="B7" s="1" t="s">
        <v>8</v>
      </c>
      <c r="C7" s="1" t="s">
        <v>13</v>
      </c>
      <c r="D7" s="1"/>
      <c r="E7" s="4">
        <v>26</v>
      </c>
      <c r="F7" s="16"/>
      <c r="G7" s="16"/>
      <c r="H7" s="16"/>
      <c r="I7" s="16"/>
    </row>
    <row r="8" spans="1:9">
      <c r="A8" s="4">
        <v>2</v>
      </c>
      <c r="B8" s="1" t="s">
        <v>9</v>
      </c>
      <c r="C8" s="1" t="s">
        <v>14</v>
      </c>
      <c r="D8" s="1"/>
      <c r="E8" s="4">
        <v>12</v>
      </c>
      <c r="F8" s="16"/>
      <c r="G8" s="16"/>
      <c r="H8" s="16"/>
      <c r="I8" s="16"/>
    </row>
    <row r="9" spans="1:9">
      <c r="A9" s="4">
        <v>3</v>
      </c>
      <c r="B9" s="1" t="s">
        <v>10</v>
      </c>
      <c r="C9" s="1" t="s">
        <v>15</v>
      </c>
      <c r="D9" s="1"/>
      <c r="E9" s="4">
        <v>10</v>
      </c>
      <c r="F9" s="16"/>
      <c r="G9" s="16"/>
      <c r="H9" s="16"/>
      <c r="I9" s="16"/>
    </row>
    <row r="10" spans="1:9">
      <c r="A10" s="4">
        <v>4</v>
      </c>
      <c r="B10" s="1" t="s">
        <v>11</v>
      </c>
      <c r="C10" s="1" t="s">
        <v>14</v>
      </c>
      <c r="D10" s="1"/>
      <c r="E10" s="4">
        <v>24</v>
      </c>
      <c r="F10" s="16"/>
      <c r="G10" s="16"/>
      <c r="H10" s="16"/>
      <c r="I10" s="16"/>
    </row>
    <row r="11" spans="1:9">
      <c r="A11" s="4">
        <v>5</v>
      </c>
      <c r="B11" s="1" t="s">
        <v>12</v>
      </c>
      <c r="C11" s="1" t="s">
        <v>13</v>
      </c>
      <c r="D11" s="1"/>
      <c r="E11" s="4">
        <v>30</v>
      </c>
      <c r="F11" s="16"/>
      <c r="G11" s="16"/>
      <c r="H11" s="16"/>
      <c r="I11" s="16"/>
    </row>
    <row r="12" spans="1:9">
      <c r="A12" s="20" t="s">
        <v>17</v>
      </c>
      <c r="B12" s="21"/>
      <c r="C12" s="21"/>
      <c r="D12" s="21"/>
      <c r="E12" s="21"/>
      <c r="F12" s="21"/>
      <c r="G12" s="21"/>
      <c r="H12" s="22"/>
      <c r="I12" s="16"/>
    </row>
    <row r="13" spans="1:9">
      <c r="A13" s="20" t="s">
        <v>18</v>
      </c>
      <c r="B13" s="21"/>
      <c r="C13" s="21"/>
      <c r="D13" s="21"/>
      <c r="E13" s="21"/>
      <c r="F13" s="21"/>
      <c r="G13" s="21"/>
      <c r="H13" s="22"/>
      <c r="I13" s="16"/>
    </row>
    <row r="14" spans="1:9">
      <c r="A14" s="20" t="s">
        <v>19</v>
      </c>
      <c r="B14" s="21"/>
      <c r="C14" s="21"/>
      <c r="D14" s="21"/>
      <c r="E14" s="21"/>
      <c r="F14" s="21"/>
      <c r="G14" s="21"/>
      <c r="H14" s="22"/>
      <c r="I14" s="16"/>
    </row>
    <row r="15" spans="1:9">
      <c r="A15" s="20" t="s">
        <v>20</v>
      </c>
      <c r="B15" s="21"/>
      <c r="C15" s="21"/>
      <c r="D15" s="21"/>
      <c r="E15" s="21"/>
      <c r="F15" s="21"/>
      <c r="G15" s="21"/>
      <c r="H15" s="22"/>
      <c r="I15" s="16"/>
    </row>
    <row r="17" spans="1:5">
      <c r="A17" t="s">
        <v>26</v>
      </c>
    </row>
    <row r="18" spans="1:5">
      <c r="A18" t="s">
        <v>57</v>
      </c>
    </row>
    <row r="19" spans="1:5">
      <c r="A19" t="s">
        <v>58</v>
      </c>
    </row>
    <row r="20" spans="1:5">
      <c r="A20" t="s">
        <v>106</v>
      </c>
      <c r="C20" t="s">
        <v>27</v>
      </c>
      <c r="E20" t="s">
        <v>28</v>
      </c>
    </row>
    <row r="21" spans="1:5">
      <c r="A21" t="s">
        <v>29</v>
      </c>
    </row>
    <row r="22" spans="1:5">
      <c r="A22" t="s">
        <v>30</v>
      </c>
    </row>
    <row r="23" spans="1:5">
      <c r="A23" t="s">
        <v>31</v>
      </c>
    </row>
    <row r="24" spans="1:5">
      <c r="A24" t="s">
        <v>55</v>
      </c>
    </row>
  </sheetData>
  <mergeCells count="7">
    <mergeCell ref="A12:H12"/>
    <mergeCell ref="A13:H13"/>
    <mergeCell ref="A14:H14"/>
    <mergeCell ref="A15:H15"/>
    <mergeCell ref="B2:D2"/>
    <mergeCell ref="B3:D3"/>
    <mergeCell ref="B4:D4"/>
  </mergeCells>
  <pageMargins left="0.2" right="0.13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A2" workbookViewId="0">
      <selection activeCell="K2" sqref="K2"/>
    </sheetView>
  </sheetViews>
  <sheetFormatPr defaultRowHeight="15"/>
  <cols>
    <col min="1" max="1" width="7.28515625" customWidth="1"/>
    <col min="2" max="2" width="16" customWidth="1"/>
    <col min="3" max="3" width="11.42578125" customWidth="1"/>
    <col min="4" max="4" width="12.5703125" customWidth="1"/>
    <col min="5" max="5" width="7.42578125" customWidth="1"/>
    <col min="6" max="6" width="11.42578125" customWidth="1"/>
    <col min="7" max="7" width="11.28515625" bestFit="1" customWidth="1"/>
    <col min="8" max="8" width="10" customWidth="1"/>
    <col min="9" max="9" width="13.140625" customWidth="1"/>
  </cols>
  <sheetData>
    <row r="1" spans="1:11" ht="15.75" thickBot="1"/>
    <row r="2" spans="1:11" ht="15.75">
      <c r="B2" s="23" t="s">
        <v>32</v>
      </c>
      <c r="C2" s="24"/>
      <c r="D2" s="25"/>
    </row>
    <row r="3" spans="1:11" ht="15.75">
      <c r="B3" s="26" t="s">
        <v>33</v>
      </c>
      <c r="C3" s="27"/>
      <c r="D3" s="28"/>
      <c r="K3" t="s">
        <v>59</v>
      </c>
    </row>
    <row r="4" spans="1:11" ht="15.75" thickBot="1">
      <c r="B4" s="29" t="s">
        <v>34</v>
      </c>
      <c r="C4" s="30"/>
      <c r="D4" s="31"/>
      <c r="J4">
        <v>1</v>
      </c>
      <c r="K4" t="s">
        <v>60</v>
      </c>
    </row>
    <row r="5" spans="1:11">
      <c r="K5" t="s">
        <v>61</v>
      </c>
    </row>
    <row r="6" spans="1:11" ht="25.5">
      <c r="A6" s="5" t="s">
        <v>0</v>
      </c>
      <c r="B6" s="5" t="s">
        <v>1</v>
      </c>
      <c r="C6" s="6" t="s">
        <v>2</v>
      </c>
      <c r="D6" s="6" t="s">
        <v>16</v>
      </c>
      <c r="E6" s="6" t="s">
        <v>3</v>
      </c>
      <c r="F6" s="6" t="s">
        <v>6</v>
      </c>
      <c r="G6" s="6" t="s">
        <v>4</v>
      </c>
      <c r="H6" s="5" t="s">
        <v>5</v>
      </c>
      <c r="I6" s="6" t="s">
        <v>7</v>
      </c>
      <c r="J6">
        <v>2</v>
      </c>
      <c r="K6" t="s">
        <v>62</v>
      </c>
    </row>
    <row r="7" spans="1:11">
      <c r="A7" s="7">
        <v>1</v>
      </c>
      <c r="B7" s="8" t="s">
        <v>8</v>
      </c>
      <c r="C7" s="8" t="s">
        <v>13</v>
      </c>
      <c r="D7" s="8" t="str">
        <f>VLOOKUP(C7,$A$20:$C$22,2)</f>
        <v>MINI BUS</v>
      </c>
      <c r="E7" s="7">
        <v>24</v>
      </c>
      <c r="F7" s="9">
        <f>VLOOKUP(C7,$A$20:$C$22,3)</f>
        <v>12500</v>
      </c>
      <c r="G7" s="9">
        <f>E7*F7</f>
        <v>300000</v>
      </c>
      <c r="H7" s="9">
        <f>IF(E7&gt;24,5%*G7,0)</f>
        <v>0</v>
      </c>
      <c r="I7" s="9">
        <f>G7+H7</f>
        <v>300000</v>
      </c>
      <c r="J7">
        <v>3</v>
      </c>
      <c r="K7" t="s">
        <v>64</v>
      </c>
    </row>
    <row r="8" spans="1:11">
      <c r="A8" s="7">
        <v>2</v>
      </c>
      <c r="B8" s="8" t="s">
        <v>9</v>
      </c>
      <c r="C8" s="8" t="s">
        <v>14</v>
      </c>
      <c r="D8" s="8" t="str">
        <f t="shared" ref="D8:D11" si="0">VLOOKUP(C8,$A$20:$C$22,2)</f>
        <v>TRUK</v>
      </c>
      <c r="E8" s="7">
        <v>12</v>
      </c>
      <c r="F8" s="9">
        <f t="shared" ref="F8:F11" si="1">VLOOKUP(C8,$A$20:$C$22,3)</f>
        <v>15000</v>
      </c>
      <c r="G8" s="9">
        <f t="shared" ref="G8:G11" si="2">E8*F8</f>
        <v>180000</v>
      </c>
      <c r="H8" s="9">
        <f t="shared" ref="H8:H11" si="3">IF(E8&gt;24,5%*G8,0)</f>
        <v>0</v>
      </c>
      <c r="I8" s="9">
        <f t="shared" ref="I8:I11" si="4">G8+H8</f>
        <v>180000</v>
      </c>
      <c r="K8" t="s">
        <v>65</v>
      </c>
    </row>
    <row r="9" spans="1:11">
      <c r="A9" s="7">
        <v>3</v>
      </c>
      <c r="B9" s="8" t="s">
        <v>10</v>
      </c>
      <c r="C9" s="8" t="s">
        <v>15</v>
      </c>
      <c r="D9" s="8" t="str">
        <f t="shared" si="0"/>
        <v>SEDAN</v>
      </c>
      <c r="E9" s="7">
        <v>27</v>
      </c>
      <c r="F9" s="9">
        <f t="shared" si="1"/>
        <v>10000</v>
      </c>
      <c r="G9" s="9">
        <f t="shared" si="2"/>
        <v>270000</v>
      </c>
      <c r="H9" s="9">
        <f t="shared" si="3"/>
        <v>13500</v>
      </c>
      <c r="I9" s="9">
        <f t="shared" si="4"/>
        <v>283500</v>
      </c>
      <c r="J9">
        <v>3</v>
      </c>
      <c r="K9" t="s">
        <v>66</v>
      </c>
    </row>
    <row r="10" spans="1:11">
      <c r="A10" s="7">
        <v>4</v>
      </c>
      <c r="B10" s="8" t="s">
        <v>11</v>
      </c>
      <c r="C10" s="8" t="s">
        <v>14</v>
      </c>
      <c r="D10" s="8" t="str">
        <f t="shared" si="0"/>
        <v>TRUK</v>
      </c>
      <c r="E10" s="7">
        <v>24</v>
      </c>
      <c r="F10" s="9">
        <f t="shared" si="1"/>
        <v>15000</v>
      </c>
      <c r="G10" s="9">
        <f t="shared" si="2"/>
        <v>360000</v>
      </c>
      <c r="H10" s="9">
        <f t="shared" si="3"/>
        <v>0</v>
      </c>
      <c r="I10" s="9">
        <f t="shared" si="4"/>
        <v>360000</v>
      </c>
      <c r="J10" s="18" t="s">
        <v>71</v>
      </c>
      <c r="K10" t="s">
        <v>67</v>
      </c>
    </row>
    <row r="11" spans="1:11">
      <c r="A11" s="7">
        <v>5</v>
      </c>
      <c r="B11" s="8" t="s">
        <v>12</v>
      </c>
      <c r="C11" s="8" t="s">
        <v>13</v>
      </c>
      <c r="D11" s="8" t="str">
        <f t="shared" si="0"/>
        <v>MINI BUS</v>
      </c>
      <c r="E11" s="7">
        <v>30</v>
      </c>
      <c r="F11" s="9">
        <f t="shared" si="1"/>
        <v>12500</v>
      </c>
      <c r="G11" s="9">
        <f t="shared" si="2"/>
        <v>375000</v>
      </c>
      <c r="H11" s="9">
        <f t="shared" si="3"/>
        <v>18750</v>
      </c>
      <c r="I11" s="9">
        <f t="shared" si="4"/>
        <v>393750</v>
      </c>
      <c r="J11" s="18" t="s">
        <v>71</v>
      </c>
      <c r="K11" t="s">
        <v>68</v>
      </c>
    </row>
    <row r="12" spans="1:11">
      <c r="A12" s="32" t="s">
        <v>17</v>
      </c>
      <c r="B12" s="33"/>
      <c r="C12" s="33"/>
      <c r="D12" s="33"/>
      <c r="E12" s="33"/>
      <c r="F12" s="33"/>
      <c r="G12" s="33"/>
      <c r="H12" s="34"/>
      <c r="I12" s="9">
        <f>SUM(I7:I11)</f>
        <v>1517250</v>
      </c>
      <c r="J12" s="18" t="s">
        <v>71</v>
      </c>
      <c r="K12" t="s">
        <v>69</v>
      </c>
    </row>
    <row r="13" spans="1:11">
      <c r="A13" s="32" t="s">
        <v>18</v>
      </c>
      <c r="B13" s="33"/>
      <c r="C13" s="33"/>
      <c r="D13" s="33"/>
      <c r="E13" s="33"/>
      <c r="F13" s="33"/>
      <c r="G13" s="33"/>
      <c r="H13" s="34"/>
      <c r="I13" s="9">
        <f>AVERAGE(I7:I11)</f>
        <v>303450</v>
      </c>
      <c r="J13" s="18" t="s">
        <v>71</v>
      </c>
      <c r="K13" t="s">
        <v>70</v>
      </c>
    </row>
    <row r="14" spans="1:11">
      <c r="A14" s="32" t="s">
        <v>19</v>
      </c>
      <c r="B14" s="33"/>
      <c r="C14" s="33"/>
      <c r="D14" s="33"/>
      <c r="E14" s="33"/>
      <c r="F14" s="33"/>
      <c r="G14" s="33"/>
      <c r="H14" s="34"/>
      <c r="I14" s="9">
        <f>MAX(I7:I11)</f>
        <v>393750</v>
      </c>
      <c r="J14" s="18"/>
      <c r="K14" t="s">
        <v>72</v>
      </c>
    </row>
    <row r="15" spans="1:11">
      <c r="A15" s="32" t="s">
        <v>20</v>
      </c>
      <c r="B15" s="33"/>
      <c r="C15" s="33"/>
      <c r="D15" s="33"/>
      <c r="E15" s="33"/>
      <c r="F15" s="33"/>
      <c r="G15" s="33"/>
      <c r="H15" s="34"/>
      <c r="I15" s="9">
        <f>MIN(I7:I11)</f>
        <v>180000</v>
      </c>
      <c r="J15" s="18" t="s">
        <v>71</v>
      </c>
      <c r="K15" t="s">
        <v>73</v>
      </c>
    </row>
    <row r="16" spans="1:11">
      <c r="J16" s="18"/>
      <c r="K16" s="19" t="s">
        <v>74</v>
      </c>
    </row>
    <row r="17" spans="1:11">
      <c r="A17" s="10" t="s">
        <v>21</v>
      </c>
      <c r="B17" s="10"/>
      <c r="C17" s="10"/>
      <c r="D17" s="10"/>
      <c r="E17" s="10"/>
      <c r="F17" s="10"/>
      <c r="G17" s="10"/>
      <c r="H17" s="10"/>
      <c r="I17" s="10"/>
      <c r="J17" s="18" t="s">
        <v>71</v>
      </c>
      <c r="K17" t="s">
        <v>75</v>
      </c>
    </row>
    <row r="18" spans="1:11">
      <c r="A18" s="10"/>
      <c r="B18" s="10"/>
      <c r="C18" s="10"/>
      <c r="D18" s="10"/>
      <c r="E18" s="10"/>
      <c r="F18" s="10"/>
      <c r="G18" s="10"/>
      <c r="H18" s="10"/>
      <c r="I18" s="10"/>
      <c r="J18" s="18"/>
      <c r="K18" s="19" t="s">
        <v>76</v>
      </c>
    </row>
    <row r="19" spans="1:11" ht="25.5">
      <c r="A19" s="6" t="s">
        <v>22</v>
      </c>
      <c r="B19" s="5" t="s">
        <v>16</v>
      </c>
      <c r="C19" s="2" t="s">
        <v>63</v>
      </c>
      <c r="D19" s="10"/>
      <c r="E19" s="10"/>
      <c r="F19" s="10"/>
      <c r="G19" s="10"/>
      <c r="H19" s="10"/>
      <c r="I19" s="10"/>
      <c r="J19" s="10" t="s">
        <v>71</v>
      </c>
      <c r="K19" t="s">
        <v>77</v>
      </c>
    </row>
    <row r="20" spans="1:11">
      <c r="A20" s="8" t="s">
        <v>13</v>
      </c>
      <c r="B20" s="8" t="s">
        <v>24</v>
      </c>
      <c r="C20" s="17">
        <v>12500</v>
      </c>
      <c r="D20" s="10"/>
      <c r="E20" s="10"/>
      <c r="F20" s="10"/>
      <c r="G20" s="10"/>
      <c r="H20" s="10"/>
      <c r="I20" s="10"/>
      <c r="J20" s="10"/>
    </row>
    <row r="21" spans="1:11">
      <c r="A21" s="8" t="s">
        <v>15</v>
      </c>
      <c r="B21" s="8" t="s">
        <v>23</v>
      </c>
      <c r="C21" s="17">
        <v>10000</v>
      </c>
      <c r="D21" s="10"/>
      <c r="E21" s="10"/>
      <c r="F21" s="10"/>
      <c r="G21" s="10"/>
      <c r="H21" s="10"/>
      <c r="I21" s="10"/>
      <c r="J21" s="10"/>
      <c r="K21" t="s">
        <v>78</v>
      </c>
    </row>
    <row r="22" spans="1:11">
      <c r="A22" s="8" t="s">
        <v>14</v>
      </c>
      <c r="B22" s="8" t="s">
        <v>25</v>
      </c>
      <c r="C22" s="17">
        <v>15000</v>
      </c>
      <c r="D22" s="10"/>
      <c r="E22" s="10"/>
      <c r="F22" s="10"/>
      <c r="G22" s="10"/>
      <c r="H22" s="10"/>
      <c r="J22" s="10"/>
      <c r="K22" s="19" t="s">
        <v>107</v>
      </c>
    </row>
    <row r="23" spans="1:11">
      <c r="A23" s="10"/>
      <c r="B23" s="10"/>
      <c r="D23" s="10"/>
      <c r="E23" s="10"/>
      <c r="F23" s="10"/>
      <c r="G23" s="10"/>
      <c r="H23" s="10"/>
      <c r="I23" s="10"/>
      <c r="J23" s="10"/>
      <c r="K23" s="19" t="s">
        <v>79</v>
      </c>
    </row>
    <row r="24" spans="1:11">
      <c r="A24" s="10"/>
      <c r="B24" s="10"/>
      <c r="D24" s="10"/>
      <c r="E24" s="10"/>
      <c r="F24" s="10"/>
      <c r="G24" s="10"/>
      <c r="H24" s="10"/>
      <c r="I24" s="10"/>
      <c r="J24" s="10"/>
      <c r="K24" t="s">
        <v>86</v>
      </c>
    </row>
    <row r="25" spans="1:11">
      <c r="A25" s="10" t="s">
        <v>88</v>
      </c>
      <c r="B25" s="10"/>
      <c r="D25" s="10"/>
      <c r="E25" s="10"/>
      <c r="F25" s="10"/>
      <c r="G25" s="10"/>
      <c r="H25" s="10"/>
      <c r="I25" s="10"/>
      <c r="J25" s="10"/>
      <c r="K25" t="s">
        <v>87</v>
      </c>
    </row>
    <row r="26" spans="1:11">
      <c r="A26" s="10"/>
      <c r="B26" s="10"/>
      <c r="D26" s="10"/>
      <c r="E26" s="10"/>
      <c r="F26" s="10"/>
      <c r="G26" s="10"/>
      <c r="H26" s="10"/>
      <c r="I26" s="10"/>
      <c r="J26" s="10"/>
      <c r="K26" t="s">
        <v>90</v>
      </c>
    </row>
    <row r="27" spans="1:11" ht="25.5">
      <c r="A27" s="5" t="s">
        <v>0</v>
      </c>
      <c r="B27" s="5" t="s">
        <v>1</v>
      </c>
      <c r="C27" s="6" t="s">
        <v>2</v>
      </c>
      <c r="D27" s="6" t="s">
        <v>16</v>
      </c>
      <c r="E27" s="6" t="s">
        <v>3</v>
      </c>
      <c r="F27" s="6" t="s">
        <v>6</v>
      </c>
      <c r="G27" s="6" t="s">
        <v>4</v>
      </c>
      <c r="H27" s="5" t="s">
        <v>5</v>
      </c>
      <c r="I27" s="6" t="s">
        <v>7</v>
      </c>
      <c r="J27" s="10"/>
      <c r="K27" s="19" t="s">
        <v>89</v>
      </c>
    </row>
    <row r="28" spans="1:11">
      <c r="A28" s="7">
        <v>1</v>
      </c>
      <c r="B28" s="8" t="s">
        <v>8</v>
      </c>
      <c r="C28" s="8" t="s">
        <v>13</v>
      </c>
      <c r="D28" s="8" t="str">
        <f>IF(C28="MB","MINI BUS",IF(C28="SD","SEDAN","TRUK"))</f>
        <v>MINI BUS</v>
      </c>
      <c r="E28" s="7">
        <v>24</v>
      </c>
      <c r="F28" s="9">
        <f>IF(C28="MB",12500,IF(C28="SD",10000,15000))</f>
        <v>12500</v>
      </c>
      <c r="G28" s="9">
        <f>E28*F28</f>
        <v>300000</v>
      </c>
      <c r="H28" s="9">
        <f>IF(E28&gt;24,5%*G28,0)</f>
        <v>0</v>
      </c>
      <c r="I28" s="9">
        <f>G28+H28</f>
        <v>300000</v>
      </c>
      <c r="J28" s="10"/>
      <c r="K28" s="19" t="s">
        <v>108</v>
      </c>
    </row>
    <row r="29" spans="1:11">
      <c r="A29" s="7">
        <v>2</v>
      </c>
      <c r="B29" s="8" t="s">
        <v>9</v>
      </c>
      <c r="C29" s="8" t="s">
        <v>14</v>
      </c>
      <c r="D29" s="8" t="str">
        <f t="shared" ref="D29:D32" si="5">IF(C29="MB","MINI BUS",IF(C29="SD","SEDAN","TRUK"))</f>
        <v>TRUK</v>
      </c>
      <c r="E29" s="7">
        <v>12</v>
      </c>
      <c r="F29" s="9">
        <f t="shared" ref="F29:F32" si="6">IF(C29="MB",12500,IF(C29="SD",10000,15000))</f>
        <v>15000</v>
      </c>
      <c r="G29" s="9">
        <f t="shared" ref="G29:G32" si="7">E29*F29</f>
        <v>180000</v>
      </c>
      <c r="H29" s="9">
        <f t="shared" ref="H29:H32" si="8">IF(E29&gt;24,5%*G29,0)</f>
        <v>0</v>
      </c>
      <c r="I29" s="9">
        <f t="shared" ref="I29:I32" si="9">G29+H29</f>
        <v>180000</v>
      </c>
      <c r="J29" s="10"/>
    </row>
    <row r="30" spans="1:11">
      <c r="A30" s="7">
        <v>3</v>
      </c>
      <c r="B30" s="8" t="s">
        <v>10</v>
      </c>
      <c r="C30" s="8" t="s">
        <v>15</v>
      </c>
      <c r="D30" s="8" t="str">
        <f t="shared" si="5"/>
        <v>SEDAN</v>
      </c>
      <c r="E30" s="7">
        <v>27</v>
      </c>
      <c r="F30" s="9">
        <f t="shared" si="6"/>
        <v>10000</v>
      </c>
      <c r="G30" s="9">
        <f t="shared" si="7"/>
        <v>270000</v>
      </c>
      <c r="H30" s="9">
        <f t="shared" si="8"/>
        <v>13500</v>
      </c>
      <c r="I30" s="9">
        <f t="shared" si="9"/>
        <v>283500</v>
      </c>
      <c r="J30" s="10">
        <v>4</v>
      </c>
      <c r="K30" t="s">
        <v>80</v>
      </c>
    </row>
    <row r="31" spans="1:11">
      <c r="A31" s="7">
        <v>4</v>
      </c>
      <c r="B31" s="8" t="s">
        <v>11</v>
      </c>
      <c r="C31" s="8" t="s">
        <v>14</v>
      </c>
      <c r="D31" s="8" t="str">
        <f t="shared" si="5"/>
        <v>TRUK</v>
      </c>
      <c r="E31" s="7">
        <v>24</v>
      </c>
      <c r="F31" s="9">
        <f t="shared" si="6"/>
        <v>15000</v>
      </c>
      <c r="G31" s="9">
        <f t="shared" si="7"/>
        <v>360000</v>
      </c>
      <c r="H31" s="9">
        <f t="shared" si="8"/>
        <v>0</v>
      </c>
      <c r="I31" s="9">
        <f t="shared" si="9"/>
        <v>360000</v>
      </c>
      <c r="J31" s="10"/>
      <c r="K31" t="s">
        <v>81</v>
      </c>
    </row>
    <row r="32" spans="1:11">
      <c r="A32" s="7">
        <v>5</v>
      </c>
      <c r="B32" s="8" t="s">
        <v>12</v>
      </c>
      <c r="C32" s="8" t="s">
        <v>13</v>
      </c>
      <c r="D32" s="8" t="str">
        <f t="shared" si="5"/>
        <v>MINI BUS</v>
      </c>
      <c r="E32" s="7">
        <v>30</v>
      </c>
      <c r="F32" s="9">
        <f t="shared" si="6"/>
        <v>12500</v>
      </c>
      <c r="G32" s="9">
        <f t="shared" si="7"/>
        <v>375000</v>
      </c>
      <c r="H32" s="9">
        <f t="shared" si="8"/>
        <v>18750</v>
      </c>
      <c r="I32" s="9">
        <f t="shared" si="9"/>
        <v>393750</v>
      </c>
      <c r="J32" s="10"/>
      <c r="K32" t="s">
        <v>82</v>
      </c>
    </row>
    <row r="33" spans="1:11">
      <c r="A33" s="32" t="s">
        <v>17</v>
      </c>
      <c r="B33" s="33"/>
      <c r="C33" s="33"/>
      <c r="D33" s="33"/>
      <c r="E33" s="33"/>
      <c r="F33" s="33"/>
      <c r="G33" s="33"/>
      <c r="H33" s="34"/>
      <c r="I33" s="9">
        <f>SUM(I28:I32)</f>
        <v>1517250</v>
      </c>
      <c r="J33" s="10"/>
      <c r="K33" t="s">
        <v>83</v>
      </c>
    </row>
    <row r="34" spans="1:11">
      <c r="A34" s="32" t="s">
        <v>18</v>
      </c>
      <c r="B34" s="33"/>
      <c r="C34" s="33"/>
      <c r="D34" s="33"/>
      <c r="E34" s="33"/>
      <c r="F34" s="33"/>
      <c r="G34" s="33"/>
      <c r="H34" s="34"/>
      <c r="I34" s="9">
        <f>AVERAGE(I28:I32)</f>
        <v>303450</v>
      </c>
      <c r="J34" s="10"/>
      <c r="K34" t="s">
        <v>84</v>
      </c>
    </row>
    <row r="35" spans="1:11">
      <c r="A35" s="32" t="s">
        <v>19</v>
      </c>
      <c r="B35" s="33"/>
      <c r="C35" s="33"/>
      <c r="D35" s="33"/>
      <c r="E35" s="33"/>
      <c r="F35" s="33"/>
      <c r="G35" s="33"/>
      <c r="H35" s="34"/>
      <c r="I35" s="9">
        <f>MAX(I28:I32)</f>
        <v>393750</v>
      </c>
      <c r="J35" s="10"/>
      <c r="K35" t="s">
        <v>85</v>
      </c>
    </row>
    <row r="36" spans="1:11">
      <c r="A36" s="32" t="s">
        <v>20</v>
      </c>
      <c r="B36" s="33"/>
      <c r="C36" s="33"/>
      <c r="D36" s="33"/>
      <c r="E36" s="33"/>
      <c r="F36" s="33"/>
      <c r="G36" s="33"/>
      <c r="H36" s="34"/>
      <c r="I36" s="9">
        <f>MIN(I28:I32)</f>
        <v>180000</v>
      </c>
      <c r="J36" s="10"/>
    </row>
    <row r="38" spans="1:11">
      <c r="K38" t="s">
        <v>91</v>
      </c>
    </row>
    <row r="39" spans="1:11">
      <c r="K39" t="s">
        <v>92</v>
      </c>
    </row>
    <row r="40" spans="1:11">
      <c r="K40" t="s">
        <v>93</v>
      </c>
    </row>
    <row r="41" spans="1:11">
      <c r="K41" t="s">
        <v>94</v>
      </c>
    </row>
    <row r="43" spans="1:11">
      <c r="K43" t="s">
        <v>95</v>
      </c>
    </row>
    <row r="44" spans="1:11">
      <c r="K44" t="s">
        <v>96</v>
      </c>
    </row>
    <row r="45" spans="1:11">
      <c r="K45" t="s">
        <v>97</v>
      </c>
    </row>
    <row r="46" spans="1:11">
      <c r="K46" t="s">
        <v>98</v>
      </c>
    </row>
    <row r="47" spans="1:11">
      <c r="K47" t="s">
        <v>99</v>
      </c>
    </row>
    <row r="48" spans="1:11">
      <c r="K48" t="s">
        <v>100</v>
      </c>
    </row>
    <row r="49" spans="11:11">
      <c r="K49" t="s">
        <v>101</v>
      </c>
    </row>
    <row r="50" spans="11:11">
      <c r="K50" t="s">
        <v>102</v>
      </c>
    </row>
    <row r="51" spans="11:11">
      <c r="K51" t="s">
        <v>103</v>
      </c>
    </row>
    <row r="54" spans="11:11">
      <c r="K54" t="s">
        <v>104</v>
      </c>
    </row>
  </sheetData>
  <mergeCells count="11">
    <mergeCell ref="A33:H33"/>
    <mergeCell ref="A34:H34"/>
    <mergeCell ref="A35:H35"/>
    <mergeCell ref="A36:H36"/>
    <mergeCell ref="A15:H15"/>
    <mergeCell ref="A14:H14"/>
    <mergeCell ref="B2:D2"/>
    <mergeCell ref="B3:D3"/>
    <mergeCell ref="B4:D4"/>
    <mergeCell ref="A12:H12"/>
    <mergeCell ref="A13:H13"/>
  </mergeCells>
  <pageMargins left="0.2" right="0.13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topLeftCell="A9" workbookViewId="0">
      <selection activeCell="L24" sqref="L24"/>
    </sheetView>
  </sheetViews>
  <sheetFormatPr defaultRowHeight="15"/>
  <cols>
    <col min="1" max="1" width="7.28515625" customWidth="1"/>
    <col min="2" max="2" width="17.42578125" customWidth="1"/>
    <col min="3" max="3" width="8.28515625" customWidth="1"/>
    <col min="4" max="4" width="11.42578125" customWidth="1"/>
    <col min="5" max="5" width="8.42578125" customWidth="1"/>
    <col min="6" max="6" width="11" customWidth="1"/>
    <col min="7" max="7" width="11.28515625" bestFit="1" customWidth="1"/>
    <col min="8" max="8" width="12.140625" customWidth="1"/>
    <col min="9" max="9" width="11.28515625" customWidth="1"/>
  </cols>
  <sheetData>
    <row r="1" spans="1:9" ht="15.75" thickBot="1"/>
    <row r="2" spans="1:9" ht="15.75">
      <c r="B2" s="23" t="s">
        <v>35</v>
      </c>
      <c r="C2" s="24"/>
      <c r="D2" s="25"/>
    </row>
    <row r="3" spans="1:9" ht="15.75">
      <c r="B3" s="26" t="s">
        <v>33</v>
      </c>
      <c r="C3" s="27"/>
      <c r="D3" s="28"/>
    </row>
    <row r="4" spans="1:9" ht="15.75" thickBot="1">
      <c r="B4" s="29" t="s">
        <v>34</v>
      </c>
      <c r="C4" s="30"/>
      <c r="D4" s="31"/>
    </row>
    <row r="6" spans="1:9" ht="25.5">
      <c r="A6" s="5" t="s">
        <v>0</v>
      </c>
      <c r="B6" s="5" t="s">
        <v>1</v>
      </c>
      <c r="C6" s="6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5" t="s">
        <v>41</v>
      </c>
      <c r="I6" s="6" t="s">
        <v>7</v>
      </c>
    </row>
    <row r="7" spans="1:9">
      <c r="A7" s="7">
        <v>1</v>
      </c>
      <c r="B7" s="8" t="s">
        <v>8</v>
      </c>
      <c r="C7" s="8" t="s">
        <v>44</v>
      </c>
      <c r="D7" s="8"/>
      <c r="E7" s="7">
        <v>2</v>
      </c>
      <c r="F7" s="8"/>
      <c r="G7" s="8"/>
      <c r="H7" s="8"/>
      <c r="I7" s="8"/>
    </row>
    <row r="8" spans="1:9">
      <c r="A8" s="7">
        <v>2</v>
      </c>
      <c r="B8" s="8" t="s">
        <v>9</v>
      </c>
      <c r="C8" s="8" t="s">
        <v>45</v>
      </c>
      <c r="D8" s="8"/>
      <c r="E8" s="7">
        <v>4</v>
      </c>
      <c r="F8" s="8"/>
      <c r="G8" s="8"/>
      <c r="H8" s="8"/>
      <c r="I8" s="8"/>
    </row>
    <row r="9" spans="1:9">
      <c r="A9" s="7">
        <v>3</v>
      </c>
      <c r="B9" s="8" t="s">
        <v>10</v>
      </c>
      <c r="C9" s="8" t="s">
        <v>44</v>
      </c>
      <c r="D9" s="8"/>
      <c r="E9" s="7">
        <v>3</v>
      </c>
      <c r="F9" s="8"/>
      <c r="G9" s="8"/>
      <c r="H9" s="8"/>
      <c r="I9" s="8"/>
    </row>
    <row r="10" spans="1:9">
      <c r="A10" s="7">
        <v>4</v>
      </c>
      <c r="B10" s="8" t="s">
        <v>11</v>
      </c>
      <c r="C10" s="8" t="s">
        <v>46</v>
      </c>
      <c r="D10" s="8"/>
      <c r="E10" s="7">
        <v>5</v>
      </c>
      <c r="F10" s="8"/>
      <c r="G10" s="8"/>
      <c r="H10" s="8"/>
      <c r="I10" s="8"/>
    </row>
    <row r="11" spans="1:9">
      <c r="A11" s="7">
        <v>5</v>
      </c>
      <c r="B11" s="8" t="s">
        <v>12</v>
      </c>
      <c r="C11" s="8" t="s">
        <v>45</v>
      </c>
      <c r="D11" s="8"/>
      <c r="E11" s="7">
        <v>3</v>
      </c>
      <c r="F11" s="8"/>
      <c r="G11" s="8"/>
      <c r="H11" s="8"/>
      <c r="I11" s="8"/>
    </row>
    <row r="12" spans="1:9">
      <c r="A12" s="32" t="s">
        <v>17</v>
      </c>
      <c r="B12" s="33"/>
      <c r="C12" s="33"/>
      <c r="D12" s="33"/>
      <c r="E12" s="33"/>
      <c r="F12" s="33"/>
      <c r="G12" s="33"/>
      <c r="H12" s="34"/>
      <c r="I12" s="8"/>
    </row>
    <row r="13" spans="1:9">
      <c r="A13" s="32" t="s">
        <v>18</v>
      </c>
      <c r="B13" s="33"/>
      <c r="C13" s="33"/>
      <c r="D13" s="33"/>
      <c r="E13" s="33"/>
      <c r="F13" s="33"/>
      <c r="G13" s="33"/>
      <c r="H13" s="34"/>
      <c r="I13" s="8"/>
    </row>
    <row r="14" spans="1:9">
      <c r="A14" s="32" t="s">
        <v>19</v>
      </c>
      <c r="B14" s="33"/>
      <c r="C14" s="33"/>
      <c r="D14" s="33"/>
      <c r="E14" s="33"/>
      <c r="F14" s="33"/>
      <c r="G14" s="33"/>
      <c r="H14" s="34"/>
      <c r="I14" s="8"/>
    </row>
    <row r="15" spans="1:9">
      <c r="A15" s="32" t="s">
        <v>20</v>
      </c>
      <c r="B15" s="33"/>
      <c r="C15" s="33"/>
      <c r="D15" s="33"/>
      <c r="E15" s="33"/>
      <c r="F15" s="33"/>
      <c r="G15" s="33"/>
      <c r="H15" s="34"/>
      <c r="I15" s="8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12">
      <c r="A17" s="10" t="s">
        <v>21</v>
      </c>
      <c r="B17" s="10"/>
      <c r="C17" s="10"/>
      <c r="D17" s="10"/>
      <c r="E17" s="10"/>
      <c r="F17" s="10"/>
      <c r="G17" s="10"/>
      <c r="H17" s="10"/>
      <c r="I17" s="10"/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</row>
    <row r="19" spans="1:12" ht="26.25" customHeight="1">
      <c r="A19" s="6" t="s">
        <v>36</v>
      </c>
      <c r="B19" s="5" t="s">
        <v>37</v>
      </c>
      <c r="C19" s="10"/>
      <c r="D19" s="10"/>
      <c r="E19" s="11" t="s">
        <v>48</v>
      </c>
      <c r="F19" s="12" t="s">
        <v>44</v>
      </c>
      <c r="G19" s="12" t="s">
        <v>45</v>
      </c>
      <c r="H19" s="12" t="s">
        <v>46</v>
      </c>
      <c r="I19" s="10"/>
    </row>
    <row r="20" spans="1:12">
      <c r="A20" s="8" t="s">
        <v>44</v>
      </c>
      <c r="B20" s="8" t="s">
        <v>43</v>
      </c>
      <c r="C20" s="10"/>
      <c r="D20" s="10"/>
      <c r="E20" s="1"/>
      <c r="F20" s="1"/>
      <c r="G20" s="1"/>
      <c r="H20" s="1"/>
      <c r="I20" s="10"/>
    </row>
    <row r="21" spans="1:12" ht="26.25">
      <c r="A21" s="8" t="s">
        <v>45</v>
      </c>
      <c r="B21" s="8" t="s">
        <v>42</v>
      </c>
      <c r="C21" s="10"/>
      <c r="D21" s="10"/>
      <c r="E21" s="13" t="s">
        <v>49</v>
      </c>
      <c r="F21" s="9">
        <v>750000</v>
      </c>
      <c r="G21" s="9">
        <v>500000</v>
      </c>
      <c r="H21" s="9">
        <v>250000</v>
      </c>
      <c r="I21" s="10"/>
    </row>
    <row r="22" spans="1:12">
      <c r="A22" s="8" t="s">
        <v>46</v>
      </c>
      <c r="B22" s="8" t="s">
        <v>47</v>
      </c>
      <c r="C22" s="10"/>
      <c r="D22" s="10"/>
      <c r="E22" s="10"/>
      <c r="F22" s="10"/>
      <c r="G22" s="10"/>
      <c r="H22" s="10"/>
      <c r="I22" s="10"/>
    </row>
    <row r="23" spans="1:12">
      <c r="A23" s="10"/>
      <c r="B23" s="10"/>
      <c r="C23" s="10"/>
      <c r="D23" s="10"/>
      <c r="E23" s="10"/>
      <c r="F23" s="10"/>
      <c r="G23" s="10"/>
      <c r="H23" s="10"/>
      <c r="I23" s="10"/>
      <c r="L23" t="s">
        <v>105</v>
      </c>
    </row>
    <row r="24" spans="1:12">
      <c r="A24" s="10"/>
      <c r="B24" s="10"/>
      <c r="C24" s="10"/>
      <c r="D24" s="10"/>
      <c r="E24" s="10"/>
      <c r="F24" s="10"/>
      <c r="G24" s="10"/>
      <c r="H24" s="10"/>
      <c r="I24" s="10"/>
    </row>
    <row r="25" spans="1:12">
      <c r="A25" s="10" t="s">
        <v>26</v>
      </c>
      <c r="B25" s="10"/>
      <c r="C25" s="10"/>
      <c r="D25" s="10"/>
      <c r="E25" s="10"/>
      <c r="F25" s="10"/>
      <c r="G25" s="10"/>
      <c r="H25" s="10"/>
      <c r="I25" s="10"/>
    </row>
    <row r="26" spans="1:12">
      <c r="A26" s="10" t="s">
        <v>50</v>
      </c>
      <c r="B26" s="10"/>
      <c r="C26" s="10"/>
      <c r="D26" s="10"/>
      <c r="E26" s="10"/>
      <c r="F26" s="10"/>
      <c r="G26" s="10"/>
      <c r="H26" s="10"/>
      <c r="I26" s="10"/>
    </row>
    <row r="27" spans="1:12">
      <c r="A27" s="10" t="s">
        <v>51</v>
      </c>
      <c r="B27" s="10"/>
      <c r="C27" s="10"/>
      <c r="D27" s="10"/>
      <c r="E27" s="10"/>
      <c r="F27" s="10"/>
      <c r="G27" s="10"/>
      <c r="H27" s="10"/>
      <c r="I27" s="10"/>
    </row>
    <row r="28" spans="1:12">
      <c r="A28" s="10" t="s">
        <v>52</v>
      </c>
      <c r="B28" s="10"/>
      <c r="C28" s="10"/>
      <c r="D28" s="10"/>
      <c r="E28" s="10"/>
      <c r="F28" s="10"/>
      <c r="G28" s="10"/>
      <c r="H28" s="10"/>
      <c r="I28" s="10"/>
    </row>
    <row r="29" spans="1:12">
      <c r="A29" s="10" t="s">
        <v>53</v>
      </c>
      <c r="B29" s="10"/>
      <c r="C29" s="10"/>
      <c r="D29" s="10"/>
      <c r="E29" s="10"/>
      <c r="F29" s="10"/>
      <c r="G29" s="10"/>
      <c r="H29" s="10"/>
      <c r="I29" s="10"/>
    </row>
    <row r="30" spans="1:12">
      <c r="A30" s="10" t="s">
        <v>54</v>
      </c>
      <c r="B30" s="10"/>
      <c r="C30" s="10"/>
      <c r="D30" s="10"/>
      <c r="E30" s="10"/>
      <c r="F30" s="10"/>
      <c r="G30" s="10"/>
      <c r="H30" s="10"/>
      <c r="I30" s="10"/>
    </row>
    <row r="31" spans="1:12">
      <c r="A31" s="10"/>
      <c r="B31" s="10"/>
      <c r="C31" s="10"/>
      <c r="D31" s="10"/>
      <c r="E31" s="10"/>
      <c r="F31" s="10"/>
      <c r="G31" s="10"/>
      <c r="H31" s="10"/>
      <c r="I31" s="10"/>
    </row>
  </sheetData>
  <mergeCells count="7">
    <mergeCell ref="A15:H15"/>
    <mergeCell ref="B2:D2"/>
    <mergeCell ref="B3:D3"/>
    <mergeCell ref="B4:D4"/>
    <mergeCell ref="A12:H12"/>
    <mergeCell ref="A13:H13"/>
    <mergeCell ref="A14:H14"/>
  </mergeCells>
  <pageMargins left="0.2" right="0.13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K6" sqref="K6"/>
    </sheetView>
  </sheetViews>
  <sheetFormatPr defaultRowHeight="15"/>
  <cols>
    <col min="1" max="1" width="7.28515625" customWidth="1"/>
    <col min="2" max="2" width="17.42578125" customWidth="1"/>
    <col min="3" max="3" width="8.28515625" customWidth="1"/>
    <col min="4" max="4" width="11.42578125" customWidth="1"/>
    <col min="5" max="5" width="8.42578125" customWidth="1"/>
    <col min="6" max="6" width="12.140625" customWidth="1"/>
    <col min="7" max="7" width="12.5703125" customWidth="1"/>
    <col min="8" max="8" width="10.28515625" customWidth="1"/>
    <col min="9" max="9" width="13.140625" customWidth="1"/>
  </cols>
  <sheetData>
    <row r="1" spans="1:9" ht="15.75" thickBot="1"/>
    <row r="2" spans="1:9" ht="15.75">
      <c r="B2" s="23" t="s">
        <v>35</v>
      </c>
      <c r="C2" s="24"/>
      <c r="D2" s="25"/>
    </row>
    <row r="3" spans="1:9" ht="15.75">
      <c r="B3" s="26" t="s">
        <v>33</v>
      </c>
      <c r="C3" s="27"/>
      <c r="D3" s="28"/>
    </row>
    <row r="4" spans="1:9" ht="15.75" thickBot="1">
      <c r="B4" s="29" t="s">
        <v>34</v>
      </c>
      <c r="C4" s="30"/>
      <c r="D4" s="31"/>
    </row>
    <row r="6" spans="1:9" ht="25.5">
      <c r="A6" s="5" t="s">
        <v>0</v>
      </c>
      <c r="B6" s="5" t="s">
        <v>1</v>
      </c>
      <c r="C6" s="6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5" t="s">
        <v>41</v>
      </c>
      <c r="I6" s="6" t="s">
        <v>7</v>
      </c>
    </row>
    <row r="7" spans="1:9">
      <c r="A7" s="7">
        <v>1</v>
      </c>
      <c r="B7" s="8" t="s">
        <v>8</v>
      </c>
      <c r="C7" s="8" t="s">
        <v>44</v>
      </c>
      <c r="D7" s="8" t="str">
        <f>VLOOKUP(C7,$A$20:$B$22,2)</f>
        <v>LUX</v>
      </c>
      <c r="E7" s="7">
        <v>2</v>
      </c>
      <c r="F7" s="14">
        <f>HLOOKUP(C7,$F$19:$H$21,3)</f>
        <v>750000</v>
      </c>
      <c r="G7" s="14">
        <f>E7*F7</f>
        <v>1500000</v>
      </c>
      <c r="H7" s="14">
        <f>IF(E7&gt;5,5%*G7,0)</f>
        <v>0</v>
      </c>
      <c r="I7" s="14">
        <f>G7-H7</f>
        <v>1500000</v>
      </c>
    </row>
    <row r="8" spans="1:9">
      <c r="A8" s="7">
        <v>2</v>
      </c>
      <c r="B8" s="8" t="s">
        <v>9</v>
      </c>
      <c r="C8" s="8" t="s">
        <v>45</v>
      </c>
      <c r="D8" s="8" t="str">
        <f t="shared" ref="D8:D11" si="0">VLOOKUP(C8,$A$20:$B$22,2)</f>
        <v>VIP</v>
      </c>
      <c r="E8" s="7">
        <v>4</v>
      </c>
      <c r="F8" s="14">
        <f t="shared" ref="F8:F11" si="1">HLOOKUP(C8,$F$19:$H$21,3)</f>
        <v>500000</v>
      </c>
      <c r="G8" s="14">
        <f t="shared" ref="G8:G11" si="2">E8*F8</f>
        <v>2000000</v>
      </c>
      <c r="H8" s="14">
        <f t="shared" ref="H8:H11" si="3">IF(E8&gt;5,5%*G8,0)</f>
        <v>0</v>
      </c>
      <c r="I8" s="14">
        <f t="shared" ref="I8:I11" si="4">G8-H8</f>
        <v>2000000</v>
      </c>
    </row>
    <row r="9" spans="1:9">
      <c r="A9" s="7">
        <v>3</v>
      </c>
      <c r="B9" s="8" t="s">
        <v>10</v>
      </c>
      <c r="C9" s="8" t="s">
        <v>44</v>
      </c>
      <c r="D9" s="8" t="str">
        <f t="shared" si="0"/>
        <v>LUX</v>
      </c>
      <c r="E9" s="7">
        <v>7</v>
      </c>
      <c r="F9" s="14">
        <f t="shared" si="1"/>
        <v>750000</v>
      </c>
      <c r="G9" s="14">
        <f t="shared" si="2"/>
        <v>5250000</v>
      </c>
      <c r="H9" s="14">
        <f t="shared" si="3"/>
        <v>262500</v>
      </c>
      <c r="I9" s="14">
        <f t="shared" si="4"/>
        <v>4987500</v>
      </c>
    </row>
    <row r="10" spans="1:9">
      <c r="A10" s="7">
        <v>4</v>
      </c>
      <c r="B10" s="8" t="s">
        <v>11</v>
      </c>
      <c r="C10" s="8" t="s">
        <v>46</v>
      </c>
      <c r="D10" s="8" t="str">
        <f t="shared" si="0"/>
        <v>EKONOMIS</v>
      </c>
      <c r="E10" s="7">
        <v>5</v>
      </c>
      <c r="F10" s="14">
        <f t="shared" si="1"/>
        <v>250000</v>
      </c>
      <c r="G10" s="14">
        <f t="shared" si="2"/>
        <v>1250000</v>
      </c>
      <c r="H10" s="14">
        <f t="shared" si="3"/>
        <v>0</v>
      </c>
      <c r="I10" s="14">
        <f t="shared" si="4"/>
        <v>1250000</v>
      </c>
    </row>
    <row r="11" spans="1:9">
      <c r="A11" s="7">
        <v>5</v>
      </c>
      <c r="B11" s="8" t="s">
        <v>12</v>
      </c>
      <c r="C11" s="8" t="s">
        <v>45</v>
      </c>
      <c r="D11" s="8" t="str">
        <f t="shared" si="0"/>
        <v>VIP</v>
      </c>
      <c r="E11" s="7">
        <v>8</v>
      </c>
      <c r="F11" s="14">
        <f t="shared" si="1"/>
        <v>500000</v>
      </c>
      <c r="G11" s="14">
        <f t="shared" si="2"/>
        <v>4000000</v>
      </c>
      <c r="H11" s="14">
        <f t="shared" si="3"/>
        <v>200000</v>
      </c>
      <c r="I11" s="14">
        <f t="shared" si="4"/>
        <v>3800000</v>
      </c>
    </row>
    <row r="12" spans="1:9">
      <c r="A12" s="32" t="s">
        <v>17</v>
      </c>
      <c r="B12" s="33"/>
      <c r="C12" s="33"/>
      <c r="D12" s="33"/>
      <c r="E12" s="33"/>
      <c r="F12" s="33"/>
      <c r="G12" s="33"/>
      <c r="H12" s="34"/>
      <c r="I12" s="14">
        <f>SUM(I7:I11)</f>
        <v>13537500</v>
      </c>
    </row>
    <row r="13" spans="1:9">
      <c r="A13" s="32" t="s">
        <v>18</v>
      </c>
      <c r="B13" s="33"/>
      <c r="C13" s="33"/>
      <c r="D13" s="33"/>
      <c r="E13" s="33"/>
      <c r="F13" s="33"/>
      <c r="G13" s="33"/>
      <c r="H13" s="34"/>
      <c r="I13" s="14">
        <f>AVERAGE(I7:I12)</f>
        <v>4512500</v>
      </c>
    </row>
    <row r="14" spans="1:9">
      <c r="A14" s="32" t="s">
        <v>19</v>
      </c>
      <c r="B14" s="33"/>
      <c r="C14" s="33"/>
      <c r="D14" s="33"/>
      <c r="E14" s="33"/>
      <c r="F14" s="33"/>
      <c r="G14" s="33"/>
      <c r="H14" s="34"/>
      <c r="I14" s="14">
        <f>MAX(I7:I13)</f>
        <v>13537500</v>
      </c>
    </row>
    <row r="15" spans="1:9">
      <c r="A15" s="32" t="s">
        <v>20</v>
      </c>
      <c r="B15" s="33"/>
      <c r="C15" s="33"/>
      <c r="D15" s="33"/>
      <c r="E15" s="33"/>
      <c r="F15" s="33"/>
      <c r="G15" s="33"/>
      <c r="H15" s="34"/>
      <c r="I15" s="14">
        <f>MIN(I7:I14)</f>
        <v>1250000</v>
      </c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 t="s">
        <v>21</v>
      </c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26.25" customHeight="1">
      <c r="A19" s="6" t="s">
        <v>36</v>
      </c>
      <c r="B19" s="5" t="s">
        <v>37</v>
      </c>
      <c r="C19" s="10"/>
      <c r="D19" s="10"/>
      <c r="E19" s="11" t="s">
        <v>48</v>
      </c>
      <c r="F19" s="12" t="s">
        <v>46</v>
      </c>
      <c r="G19" s="12" t="s">
        <v>44</v>
      </c>
      <c r="H19" s="12" t="s">
        <v>45</v>
      </c>
      <c r="I19" s="10"/>
    </row>
    <row r="20" spans="1:9">
      <c r="A20" s="8" t="s">
        <v>46</v>
      </c>
      <c r="B20" s="8" t="s">
        <v>47</v>
      </c>
      <c r="C20" s="10"/>
      <c r="D20" s="10"/>
      <c r="E20" s="1"/>
      <c r="F20" s="1"/>
      <c r="G20" s="1"/>
      <c r="H20" s="1"/>
      <c r="I20" s="10"/>
    </row>
    <row r="21" spans="1:9" ht="26.25">
      <c r="A21" s="8" t="s">
        <v>44</v>
      </c>
      <c r="B21" s="8" t="s">
        <v>43</v>
      </c>
      <c r="C21" s="10"/>
      <c r="D21" s="10"/>
      <c r="E21" s="13" t="s">
        <v>49</v>
      </c>
      <c r="F21" s="9">
        <v>250000</v>
      </c>
      <c r="G21" s="9">
        <v>750000</v>
      </c>
      <c r="H21" s="9">
        <v>500000</v>
      </c>
      <c r="I21" s="10"/>
    </row>
    <row r="22" spans="1:9">
      <c r="A22" s="8" t="s">
        <v>45</v>
      </c>
      <c r="B22" s="8" t="s">
        <v>42</v>
      </c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 t="s">
        <v>26</v>
      </c>
      <c r="B25" s="10"/>
      <c r="C25" s="10"/>
      <c r="D25" s="10"/>
      <c r="E25" s="10"/>
      <c r="F25" s="10"/>
      <c r="G25" s="10"/>
      <c r="H25" s="10"/>
      <c r="I25" s="10"/>
    </row>
    <row r="26" spans="1:9">
      <c r="A26" s="10" t="s">
        <v>50</v>
      </c>
      <c r="B26" s="10"/>
      <c r="C26" s="10"/>
      <c r="D26" s="10"/>
      <c r="E26" s="10"/>
      <c r="F26" s="10"/>
      <c r="G26" s="10"/>
      <c r="H26" s="10"/>
      <c r="I26" s="10"/>
    </row>
    <row r="27" spans="1:9">
      <c r="A27" s="10" t="s">
        <v>51</v>
      </c>
      <c r="B27" s="10"/>
      <c r="C27" s="10"/>
      <c r="D27" s="10"/>
      <c r="E27" s="10"/>
      <c r="F27" s="10"/>
      <c r="G27" s="10"/>
      <c r="H27" s="10"/>
      <c r="I27" s="10"/>
    </row>
    <row r="28" spans="1:9">
      <c r="A28" s="10" t="s">
        <v>52</v>
      </c>
      <c r="B28" s="10"/>
      <c r="C28" s="10"/>
      <c r="D28" s="10"/>
      <c r="E28" s="10"/>
      <c r="F28" s="10"/>
      <c r="G28" s="10"/>
      <c r="H28" s="10"/>
      <c r="I28" s="10"/>
    </row>
    <row r="29" spans="1:9">
      <c r="A29" s="10" t="s">
        <v>53</v>
      </c>
      <c r="B29" s="10"/>
      <c r="C29" s="10"/>
      <c r="D29" s="10"/>
      <c r="E29" s="10"/>
      <c r="F29" s="10"/>
      <c r="G29" s="10"/>
      <c r="H29" s="10"/>
      <c r="I29" s="10"/>
    </row>
    <row r="30" spans="1:9">
      <c r="A30" s="10" t="s">
        <v>54</v>
      </c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3" spans="2:2" ht="26.25">
      <c r="B33" s="15" t="s">
        <v>56</v>
      </c>
    </row>
  </sheetData>
  <mergeCells count="7">
    <mergeCell ref="A15:H15"/>
    <mergeCell ref="B2:D2"/>
    <mergeCell ref="B3:D3"/>
    <mergeCell ref="B4:D4"/>
    <mergeCell ref="A12:H12"/>
    <mergeCell ref="A13:H13"/>
    <mergeCell ref="A14:H14"/>
  </mergeCells>
  <pageMargins left="0.2" right="0.13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showGridLines="0" tabSelected="1" topLeftCell="A22" workbookViewId="0">
      <selection activeCell="J38" sqref="J38"/>
    </sheetView>
  </sheetViews>
  <sheetFormatPr defaultRowHeight="12.75"/>
  <cols>
    <col min="1" max="1" width="5.140625" style="36" customWidth="1"/>
    <col min="2" max="2" width="15.28515625" style="36" customWidth="1"/>
    <col min="3" max="3" width="9.5703125" style="36" customWidth="1"/>
    <col min="4" max="4" width="8.85546875" style="36" customWidth="1"/>
    <col min="5" max="5" width="11.28515625" style="36" customWidth="1"/>
    <col min="6" max="6" width="12.140625" style="36" customWidth="1"/>
    <col min="7" max="7" width="14.5703125" style="36" customWidth="1"/>
    <col min="8" max="8" width="11" style="36" customWidth="1"/>
    <col min="9" max="9" width="12.5703125" style="36" customWidth="1"/>
    <col min="10" max="16384" width="9.140625" style="36"/>
  </cols>
  <sheetData>
    <row r="1" spans="1:9" ht="15">
      <c r="A1" s="35" t="s">
        <v>109</v>
      </c>
      <c r="B1" s="35"/>
      <c r="C1" s="35"/>
      <c r="D1" s="35"/>
      <c r="E1" s="35"/>
      <c r="F1" s="35"/>
      <c r="G1" s="35"/>
      <c r="H1" s="35"/>
      <c r="I1" s="35"/>
    </row>
    <row r="2" spans="1:9" ht="15">
      <c r="A2" s="35" t="s">
        <v>110</v>
      </c>
      <c r="B2" s="35"/>
      <c r="C2" s="35"/>
      <c r="D2" s="35"/>
      <c r="E2" s="35"/>
      <c r="F2" s="35"/>
      <c r="G2" s="35"/>
      <c r="H2" s="35"/>
      <c r="I2" s="35"/>
    </row>
    <row r="3" spans="1:9" ht="12.75" customHeight="1">
      <c r="A3" s="37" t="s">
        <v>111</v>
      </c>
      <c r="B3" s="37"/>
      <c r="C3" s="37"/>
      <c r="D3" s="37"/>
      <c r="E3" s="37"/>
      <c r="F3" s="37"/>
      <c r="G3" s="37"/>
      <c r="H3" s="37"/>
      <c r="I3" s="37"/>
    </row>
    <row r="4" spans="1:9" ht="14.25">
      <c r="A4" s="37" t="s">
        <v>112</v>
      </c>
      <c r="B4" s="37"/>
      <c r="C4" s="37"/>
      <c r="D4" s="37"/>
      <c r="E4" s="37"/>
      <c r="F4" s="37"/>
      <c r="G4" s="37"/>
      <c r="H4" s="37"/>
      <c r="I4" s="37"/>
    </row>
    <row r="5" spans="1:9" ht="16.5" thickBot="1">
      <c r="A5" s="38" t="s">
        <v>113</v>
      </c>
      <c r="B5" s="38"/>
      <c r="C5" s="38"/>
      <c r="D5" s="38"/>
      <c r="E5" s="38"/>
      <c r="F5" s="38"/>
      <c r="G5" s="38"/>
      <c r="H5" s="38"/>
      <c r="I5" s="38"/>
    </row>
    <row r="6" spans="1:9" ht="13.5" thickTop="1">
      <c r="A6" s="39"/>
      <c r="B6" s="39"/>
      <c r="C6" s="39"/>
      <c r="D6" s="39"/>
      <c r="E6" s="39"/>
      <c r="F6" s="39"/>
      <c r="G6" s="39"/>
      <c r="H6" s="39"/>
      <c r="I6" s="39"/>
    </row>
    <row r="7" spans="1:9" ht="15.75">
      <c r="A7" s="38" t="s">
        <v>114</v>
      </c>
      <c r="B7" s="38"/>
      <c r="C7" s="38"/>
      <c r="D7" s="38"/>
      <c r="E7" s="38"/>
      <c r="F7" s="38"/>
      <c r="G7" s="38"/>
      <c r="H7" s="38"/>
      <c r="I7" s="38"/>
    </row>
    <row r="8" spans="1:9" ht="15.75">
      <c r="A8" s="38" t="s">
        <v>115</v>
      </c>
      <c r="B8" s="38"/>
      <c r="C8" s="38"/>
      <c r="D8" s="38"/>
      <c r="E8" s="38"/>
      <c r="F8" s="38"/>
      <c r="G8" s="38"/>
      <c r="H8" s="38"/>
      <c r="I8" s="38"/>
    </row>
    <row r="9" spans="1:9" ht="15.75">
      <c r="A9" s="38"/>
      <c r="B9" s="38"/>
      <c r="C9" s="38"/>
      <c r="D9" s="38"/>
      <c r="E9" s="38"/>
      <c r="F9" s="38"/>
      <c r="G9" s="38"/>
      <c r="H9" s="38"/>
      <c r="I9" s="38"/>
    </row>
    <row r="12" spans="1:9" ht="15.75">
      <c r="A12" s="40" t="s">
        <v>116</v>
      </c>
    </row>
    <row r="13" spans="1:9" ht="15.75">
      <c r="A13" s="40" t="s">
        <v>117</v>
      </c>
    </row>
    <row r="14" spans="1:9" ht="15.75">
      <c r="A14" s="40" t="s">
        <v>118</v>
      </c>
    </row>
    <row r="15" spans="1:9" ht="15.75">
      <c r="A15" s="40" t="s">
        <v>119</v>
      </c>
    </row>
    <row r="16" spans="1:9" ht="15.75">
      <c r="A16" s="40" t="s">
        <v>120</v>
      </c>
    </row>
    <row r="17" spans="1:11" ht="15.75">
      <c r="A17" s="40"/>
    </row>
    <row r="18" spans="1:11" ht="14.25">
      <c r="A18" s="41" t="s">
        <v>121</v>
      </c>
      <c r="G18" s="41" t="s">
        <v>122</v>
      </c>
    </row>
    <row r="19" spans="1:11" ht="15.75">
      <c r="A19" s="40"/>
      <c r="H19" s="42"/>
    </row>
    <row r="20" spans="1:11" ht="13.5" thickBot="1">
      <c r="H20" s="42"/>
    </row>
    <row r="21" spans="1:11" ht="19.5" thickTop="1">
      <c r="A21" s="40"/>
      <c r="B21" s="43" t="s">
        <v>123</v>
      </c>
      <c r="C21" s="44"/>
      <c r="D21" s="45"/>
      <c r="E21" s="46"/>
      <c r="F21" s="46"/>
      <c r="G21" s="40"/>
      <c r="H21" s="40"/>
      <c r="I21" s="40"/>
      <c r="J21" s="40"/>
      <c r="K21" s="40"/>
    </row>
    <row r="22" spans="1:11" ht="24.75" customHeight="1" thickBot="1">
      <c r="A22" s="40"/>
      <c r="B22" s="47" t="s">
        <v>124</v>
      </c>
      <c r="C22" s="48"/>
      <c r="D22" s="49"/>
      <c r="E22" s="50"/>
      <c r="F22" s="50"/>
      <c r="G22" s="40"/>
      <c r="H22" s="40"/>
      <c r="I22" s="40"/>
      <c r="J22" s="40"/>
      <c r="K22" s="40"/>
    </row>
    <row r="23" spans="1:11" ht="13.5" customHeight="1" thickTop="1">
      <c r="A23" s="40"/>
      <c r="B23" s="50"/>
      <c r="C23" s="50"/>
      <c r="D23" s="50"/>
      <c r="E23" s="50"/>
      <c r="F23" s="50"/>
      <c r="G23" s="40"/>
      <c r="H23" s="40"/>
      <c r="I23" s="40"/>
      <c r="J23" s="40"/>
      <c r="K23" s="40"/>
    </row>
    <row r="24" spans="1:11" ht="21.75" customHeight="1" thickBot="1">
      <c r="A24" s="51" t="s">
        <v>125</v>
      </c>
      <c r="B24" s="51"/>
      <c r="C24" s="51"/>
      <c r="D24" s="51"/>
      <c r="E24" s="51"/>
      <c r="F24" s="51"/>
      <c r="G24" s="51"/>
      <c r="H24" s="51"/>
      <c r="I24" s="51"/>
      <c r="J24" s="40"/>
      <c r="K24" s="40"/>
    </row>
    <row r="25" spans="1:11" ht="16.5" thickTop="1">
      <c r="A25" s="52" t="s">
        <v>126</v>
      </c>
      <c r="B25" s="53" t="s">
        <v>127</v>
      </c>
      <c r="C25" s="54" t="s">
        <v>128</v>
      </c>
      <c r="D25" s="54" t="s">
        <v>129</v>
      </c>
      <c r="E25" s="54" t="s">
        <v>128</v>
      </c>
      <c r="F25" s="54" t="s">
        <v>130</v>
      </c>
      <c r="G25" s="54" t="s">
        <v>131</v>
      </c>
      <c r="H25" s="52" t="s">
        <v>132</v>
      </c>
      <c r="I25" s="54" t="s">
        <v>133</v>
      </c>
      <c r="J25" s="40"/>
      <c r="K25" s="40"/>
    </row>
    <row r="26" spans="1:11" ht="15.75">
      <c r="A26" s="55"/>
      <c r="B26" s="56"/>
      <c r="C26" s="57" t="s">
        <v>134</v>
      </c>
      <c r="D26" s="57" t="s">
        <v>135</v>
      </c>
      <c r="E26" s="57" t="s">
        <v>136</v>
      </c>
      <c r="F26" s="57" t="s">
        <v>137</v>
      </c>
      <c r="G26" s="57" t="s">
        <v>138</v>
      </c>
      <c r="H26" s="55"/>
      <c r="I26" s="57" t="s">
        <v>139</v>
      </c>
      <c r="J26" s="40"/>
      <c r="K26" s="40"/>
    </row>
    <row r="27" spans="1:11" ht="15.75">
      <c r="A27" s="58">
        <v>210</v>
      </c>
      <c r="B27" s="58" t="s">
        <v>140</v>
      </c>
      <c r="C27" s="59" t="s">
        <v>141</v>
      </c>
      <c r="D27" s="59">
        <v>6</v>
      </c>
      <c r="E27" s="59"/>
      <c r="F27" s="72"/>
      <c r="G27" s="73"/>
      <c r="H27" s="74"/>
      <c r="I27" s="74"/>
      <c r="J27" s="40"/>
      <c r="K27" s="40"/>
    </row>
    <row r="28" spans="1:11" ht="15.75">
      <c r="A28" s="58">
        <v>211</v>
      </c>
      <c r="B28" s="58" t="s">
        <v>142</v>
      </c>
      <c r="C28" s="59" t="s">
        <v>143</v>
      </c>
      <c r="D28" s="59">
        <v>8</v>
      </c>
      <c r="E28" s="59"/>
      <c r="F28" s="72"/>
      <c r="G28" s="73"/>
      <c r="H28" s="74"/>
      <c r="I28" s="74"/>
      <c r="J28" s="40"/>
      <c r="K28" s="40"/>
    </row>
    <row r="29" spans="1:11" ht="15.75">
      <c r="A29" s="58">
        <v>212</v>
      </c>
      <c r="B29" s="58" t="s">
        <v>144</v>
      </c>
      <c r="C29" s="59" t="s">
        <v>145</v>
      </c>
      <c r="D29" s="59">
        <v>12</v>
      </c>
      <c r="E29" s="59"/>
      <c r="F29" s="72"/>
      <c r="G29" s="73"/>
      <c r="H29" s="74"/>
      <c r="I29" s="74"/>
      <c r="J29" s="40"/>
      <c r="K29" s="40"/>
    </row>
    <row r="30" spans="1:11" ht="15.75">
      <c r="A30" s="58">
        <v>213</v>
      </c>
      <c r="B30" s="58" t="s">
        <v>146</v>
      </c>
      <c r="C30" s="59" t="s">
        <v>143</v>
      </c>
      <c r="D30" s="59">
        <v>2</v>
      </c>
      <c r="E30" s="59"/>
      <c r="F30" s="72"/>
      <c r="G30" s="73"/>
      <c r="H30" s="74"/>
      <c r="I30" s="74"/>
      <c r="J30" s="40"/>
      <c r="K30" s="40"/>
    </row>
    <row r="31" spans="1:11" ht="15.75">
      <c r="A31" s="58">
        <v>214</v>
      </c>
      <c r="B31" s="60" t="s">
        <v>147</v>
      </c>
      <c r="C31" s="59" t="s">
        <v>145</v>
      </c>
      <c r="D31" s="59">
        <v>4</v>
      </c>
      <c r="E31" s="59"/>
      <c r="F31" s="72"/>
      <c r="G31" s="73"/>
      <c r="H31" s="74"/>
      <c r="I31" s="74"/>
      <c r="J31" s="40"/>
      <c r="K31" s="40"/>
    </row>
    <row r="32" spans="1:11" ht="15.75">
      <c r="A32" s="58">
        <v>215</v>
      </c>
      <c r="B32" s="58" t="s">
        <v>148</v>
      </c>
      <c r="C32" s="59" t="s">
        <v>141</v>
      </c>
      <c r="D32" s="59">
        <v>10</v>
      </c>
      <c r="E32" s="59"/>
      <c r="F32" s="72"/>
      <c r="G32" s="73"/>
      <c r="H32" s="74"/>
      <c r="I32" s="74"/>
      <c r="J32" s="40"/>
      <c r="K32" s="40"/>
    </row>
    <row r="33" spans="1:11" ht="16.5" thickBot="1">
      <c r="A33" s="61"/>
      <c r="B33" s="61"/>
      <c r="C33" s="62" t="s">
        <v>149</v>
      </c>
      <c r="D33" s="63"/>
      <c r="E33" s="64"/>
      <c r="F33" s="75"/>
      <c r="G33" s="75"/>
      <c r="H33" s="75"/>
      <c r="I33" s="75"/>
      <c r="J33" s="40"/>
      <c r="K33" s="40"/>
    </row>
    <row r="34" spans="1:11" ht="16.5" thickTop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5.75">
      <c r="A35" s="36" t="s">
        <v>150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5.75">
      <c r="A36" s="40" t="s">
        <v>151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5.75">
      <c r="A37" s="40" t="s">
        <v>152</v>
      </c>
      <c r="B37" s="65"/>
      <c r="C37" s="40"/>
      <c r="D37" s="40"/>
      <c r="E37" s="66"/>
      <c r="F37" s="67"/>
      <c r="G37" s="67"/>
      <c r="H37" s="67"/>
      <c r="I37" s="40"/>
      <c r="J37" s="40"/>
      <c r="K37" s="40"/>
    </row>
    <row r="38" spans="1:11" ht="15.75">
      <c r="A38" s="40" t="s">
        <v>153</v>
      </c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5.75">
      <c r="A39" s="40" t="s">
        <v>154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5.75">
      <c r="A40" s="40" t="s">
        <v>155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5.75">
      <c r="A41" s="40" t="s">
        <v>156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3" spans="1:11">
      <c r="G43" s="68" t="s">
        <v>157</v>
      </c>
      <c r="H43" s="69"/>
    </row>
    <row r="44" spans="1:11">
      <c r="G44" s="70"/>
      <c r="H44" s="71"/>
    </row>
  </sheetData>
  <mergeCells count="16">
    <mergeCell ref="C33:E33"/>
    <mergeCell ref="G43:H44"/>
    <mergeCell ref="A8:I8"/>
    <mergeCell ref="A9:I9"/>
    <mergeCell ref="B21:D21"/>
    <mergeCell ref="B22:D22"/>
    <mergeCell ref="A24:I24"/>
    <mergeCell ref="A25:A26"/>
    <mergeCell ref="B25:B26"/>
    <mergeCell ref="H25:H26"/>
    <mergeCell ref="A1:I1"/>
    <mergeCell ref="A2:I2"/>
    <mergeCell ref="A3:I3"/>
    <mergeCell ref="A4:I4"/>
    <mergeCell ref="A5:I5"/>
    <mergeCell ref="A7:I7"/>
  </mergeCells>
  <pageMargins left="0.5" right="0.5" top="0.5" bottom="0.5" header="0.5" footer="0.5"/>
  <pageSetup paperSize="5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showGridLines="0" topLeftCell="A22" workbookViewId="0">
      <selection activeCell="G41" sqref="G41"/>
    </sheetView>
  </sheetViews>
  <sheetFormatPr defaultRowHeight="12.75"/>
  <cols>
    <col min="1" max="1" width="5.140625" style="36" customWidth="1"/>
    <col min="2" max="2" width="15.28515625" style="36" customWidth="1"/>
    <col min="3" max="3" width="9.5703125" style="36" customWidth="1"/>
    <col min="4" max="4" width="8.85546875" style="36" customWidth="1"/>
    <col min="5" max="5" width="11.28515625" style="36" customWidth="1"/>
    <col min="6" max="6" width="12.140625" style="36" customWidth="1"/>
    <col min="7" max="7" width="14.5703125" style="36" customWidth="1"/>
    <col min="8" max="8" width="11" style="36" customWidth="1"/>
    <col min="9" max="9" width="12.5703125" style="36" customWidth="1"/>
    <col min="10" max="16384" width="9.140625" style="36"/>
  </cols>
  <sheetData>
    <row r="1" spans="1:9" ht="15">
      <c r="A1" s="35" t="s">
        <v>109</v>
      </c>
      <c r="B1" s="35"/>
      <c r="C1" s="35"/>
      <c r="D1" s="35"/>
      <c r="E1" s="35"/>
      <c r="F1" s="35"/>
      <c r="G1" s="35"/>
      <c r="H1" s="35"/>
      <c r="I1" s="35"/>
    </row>
    <row r="2" spans="1:9" ht="15">
      <c r="A2" s="35" t="s">
        <v>110</v>
      </c>
      <c r="B2" s="35"/>
      <c r="C2" s="35"/>
      <c r="D2" s="35"/>
      <c r="E2" s="35"/>
      <c r="F2" s="35"/>
      <c r="G2" s="35"/>
      <c r="H2" s="35"/>
      <c r="I2" s="35"/>
    </row>
    <row r="3" spans="1:9" ht="12.75" customHeight="1">
      <c r="A3" s="37" t="s">
        <v>111</v>
      </c>
      <c r="B3" s="37"/>
      <c r="C3" s="37"/>
      <c r="D3" s="37"/>
      <c r="E3" s="37"/>
      <c r="F3" s="37"/>
      <c r="G3" s="37"/>
      <c r="H3" s="37"/>
      <c r="I3" s="37"/>
    </row>
    <row r="4" spans="1:9" ht="14.25">
      <c r="A4" s="37" t="s">
        <v>112</v>
      </c>
      <c r="B4" s="37"/>
      <c r="C4" s="37"/>
      <c r="D4" s="37"/>
      <c r="E4" s="37"/>
      <c r="F4" s="37"/>
      <c r="G4" s="37"/>
      <c r="H4" s="37"/>
      <c r="I4" s="37"/>
    </row>
    <row r="5" spans="1:9" ht="16.5" thickBot="1">
      <c r="A5" s="38" t="s">
        <v>113</v>
      </c>
      <c r="B5" s="38"/>
      <c r="C5" s="38"/>
      <c r="D5" s="38"/>
      <c r="E5" s="38"/>
      <c r="F5" s="38"/>
      <c r="G5" s="38"/>
      <c r="H5" s="38"/>
      <c r="I5" s="38"/>
    </row>
    <row r="6" spans="1:9" ht="13.5" thickTop="1">
      <c r="A6" s="39"/>
      <c r="B6" s="39"/>
      <c r="C6" s="39"/>
      <c r="D6" s="39"/>
      <c r="E6" s="39"/>
      <c r="F6" s="39"/>
      <c r="G6" s="39"/>
      <c r="H6" s="39"/>
      <c r="I6" s="39"/>
    </row>
    <row r="7" spans="1:9" ht="15.75">
      <c r="A7" s="38" t="s">
        <v>114</v>
      </c>
      <c r="B7" s="38"/>
      <c r="C7" s="38"/>
      <c r="D7" s="38"/>
      <c r="E7" s="38"/>
      <c r="F7" s="38"/>
      <c r="G7" s="38"/>
      <c r="H7" s="38"/>
      <c r="I7" s="38"/>
    </row>
    <row r="8" spans="1:9" ht="15.75">
      <c r="A8" s="38" t="s">
        <v>115</v>
      </c>
      <c r="B8" s="38"/>
      <c r="C8" s="38"/>
      <c r="D8" s="38"/>
      <c r="E8" s="38"/>
      <c r="F8" s="38"/>
      <c r="G8" s="38"/>
      <c r="H8" s="38"/>
      <c r="I8" s="38"/>
    </row>
    <row r="9" spans="1:9" ht="15.75">
      <c r="A9" s="38"/>
      <c r="B9" s="38"/>
      <c r="C9" s="38"/>
      <c r="D9" s="38"/>
      <c r="E9" s="38"/>
      <c r="F9" s="38"/>
      <c r="G9" s="38"/>
      <c r="H9" s="38"/>
      <c r="I9" s="38"/>
    </row>
    <row r="12" spans="1:9" ht="15.75">
      <c r="A12" s="40" t="s">
        <v>116</v>
      </c>
    </row>
    <row r="13" spans="1:9" ht="15.75">
      <c r="A13" s="40" t="s">
        <v>117</v>
      </c>
    </row>
    <row r="14" spans="1:9" ht="15.75">
      <c r="A14" s="40" t="s">
        <v>118</v>
      </c>
    </row>
    <row r="15" spans="1:9" ht="15.75">
      <c r="A15" s="40" t="s">
        <v>119</v>
      </c>
    </row>
    <row r="16" spans="1:9" ht="15.75">
      <c r="A16" s="40" t="s">
        <v>120</v>
      </c>
    </row>
    <row r="17" spans="1:11" ht="15.75">
      <c r="A17" s="40"/>
    </row>
    <row r="18" spans="1:11" ht="14.25">
      <c r="A18" s="41" t="s">
        <v>121</v>
      </c>
      <c r="G18" s="41" t="s">
        <v>122</v>
      </c>
    </row>
    <row r="19" spans="1:11" ht="15.75">
      <c r="A19" s="40"/>
      <c r="H19" s="42"/>
    </row>
    <row r="20" spans="1:11" ht="13.5" thickBot="1">
      <c r="H20" s="42"/>
    </row>
    <row r="21" spans="1:11" ht="19.5" thickTop="1">
      <c r="A21" s="40"/>
      <c r="B21" s="43" t="s">
        <v>123</v>
      </c>
      <c r="C21" s="44"/>
      <c r="D21" s="45"/>
      <c r="E21" s="46"/>
      <c r="F21" s="46"/>
      <c r="G21" s="40"/>
      <c r="H21" s="40"/>
      <c r="I21" s="40"/>
      <c r="J21" s="40"/>
      <c r="K21" s="40"/>
    </row>
    <row r="22" spans="1:11" ht="24.75" customHeight="1" thickBot="1">
      <c r="A22" s="40"/>
      <c r="B22" s="47" t="s">
        <v>124</v>
      </c>
      <c r="C22" s="48"/>
      <c r="D22" s="49"/>
      <c r="E22" s="50"/>
      <c r="F22" s="50"/>
      <c r="G22" s="40"/>
      <c r="H22" s="40"/>
      <c r="I22" s="40"/>
      <c r="J22" s="40"/>
      <c r="K22" s="40"/>
    </row>
    <row r="23" spans="1:11" ht="13.5" customHeight="1" thickTop="1">
      <c r="A23" s="40"/>
      <c r="B23" s="50"/>
      <c r="C23" s="50"/>
      <c r="D23" s="50"/>
      <c r="E23" s="50"/>
      <c r="F23" s="50"/>
      <c r="G23" s="40"/>
      <c r="H23" s="40"/>
      <c r="I23" s="40"/>
      <c r="J23" s="40"/>
      <c r="K23" s="40"/>
    </row>
    <row r="24" spans="1:11" ht="21.75" customHeight="1" thickBot="1">
      <c r="A24" s="51" t="s">
        <v>125</v>
      </c>
      <c r="B24" s="51"/>
      <c r="C24" s="51"/>
      <c r="D24" s="51"/>
      <c r="E24" s="51"/>
      <c r="F24" s="51"/>
      <c r="G24" s="51"/>
      <c r="H24" s="51"/>
      <c r="I24" s="51"/>
      <c r="J24" s="40"/>
      <c r="K24" s="40"/>
    </row>
    <row r="25" spans="1:11" ht="16.5" thickTop="1">
      <c r="A25" s="52" t="s">
        <v>126</v>
      </c>
      <c r="B25" s="53" t="s">
        <v>127</v>
      </c>
      <c r="C25" s="54" t="s">
        <v>128</v>
      </c>
      <c r="D25" s="54" t="s">
        <v>129</v>
      </c>
      <c r="E25" s="54" t="s">
        <v>128</v>
      </c>
      <c r="F25" s="54" t="s">
        <v>130</v>
      </c>
      <c r="G25" s="54" t="s">
        <v>131</v>
      </c>
      <c r="H25" s="52" t="s">
        <v>132</v>
      </c>
      <c r="I25" s="54" t="s">
        <v>133</v>
      </c>
      <c r="J25" s="40"/>
      <c r="K25" s="40"/>
    </row>
    <row r="26" spans="1:11" ht="15.75">
      <c r="A26" s="55"/>
      <c r="B26" s="56"/>
      <c r="C26" s="57" t="s">
        <v>134</v>
      </c>
      <c r="D26" s="57" t="s">
        <v>135</v>
      </c>
      <c r="E26" s="57" t="s">
        <v>136</v>
      </c>
      <c r="F26" s="57" t="s">
        <v>137</v>
      </c>
      <c r="G26" s="57" t="s">
        <v>138</v>
      </c>
      <c r="H26" s="55"/>
      <c r="I26" s="57" t="s">
        <v>139</v>
      </c>
      <c r="J26" s="40"/>
      <c r="K26" s="40"/>
    </row>
    <row r="27" spans="1:11" ht="15.75">
      <c r="A27" s="58">
        <v>210</v>
      </c>
      <c r="B27" s="58" t="s">
        <v>140</v>
      </c>
      <c r="C27" s="59" t="s">
        <v>141</v>
      </c>
      <c r="D27" s="59">
        <v>6</v>
      </c>
      <c r="E27" s="59" t="str">
        <f>IF(C27="Sd","Sedan",IF(C27="Tr","Truk","Mini Bus"))</f>
        <v>Sedan</v>
      </c>
      <c r="F27" s="72">
        <f>IF(C27="Sd",200000,IF(C27="Tr",300000,400000))</f>
        <v>200000</v>
      </c>
      <c r="G27" s="73">
        <f>D27*F27</f>
        <v>1200000</v>
      </c>
      <c r="H27" s="74">
        <f>IF(D27&gt;7,7.5%*F27,0)</f>
        <v>0</v>
      </c>
      <c r="I27" s="74">
        <f>G27-H27</f>
        <v>1200000</v>
      </c>
      <c r="J27" s="40"/>
      <c r="K27" s="40"/>
    </row>
    <row r="28" spans="1:11" ht="15.75">
      <c r="A28" s="58">
        <v>211</v>
      </c>
      <c r="B28" s="58" t="s">
        <v>142</v>
      </c>
      <c r="C28" s="59" t="s">
        <v>143</v>
      </c>
      <c r="D28" s="59">
        <v>8</v>
      </c>
      <c r="E28" s="59" t="str">
        <f t="shared" ref="E28:E32" si="0">IF(C28="Sd","Sedan",IF(C28="Tr","Truk","Mini Bus"))</f>
        <v>Truk</v>
      </c>
      <c r="F28" s="72">
        <f t="shared" ref="F28:F32" si="1">IF(C28="Sd",200000,IF(C28="Tr",300000,400000))</f>
        <v>300000</v>
      </c>
      <c r="G28" s="73">
        <f t="shared" ref="G28:G32" si="2">D28*F28</f>
        <v>2400000</v>
      </c>
      <c r="H28" s="74">
        <f t="shared" ref="H28:H32" si="3">IF(D28&gt;7,7.5%*F28,0)</f>
        <v>22500</v>
      </c>
      <c r="I28" s="74">
        <f t="shared" ref="I28:I32" si="4">G28-H28</f>
        <v>2377500</v>
      </c>
      <c r="J28" s="40"/>
      <c r="K28" s="40"/>
    </row>
    <row r="29" spans="1:11" ht="15.75">
      <c r="A29" s="58">
        <v>212</v>
      </c>
      <c r="B29" s="58" t="s">
        <v>144</v>
      </c>
      <c r="C29" s="59" t="s">
        <v>145</v>
      </c>
      <c r="D29" s="59">
        <v>12</v>
      </c>
      <c r="E29" s="59" t="str">
        <f t="shared" si="0"/>
        <v>Mini Bus</v>
      </c>
      <c r="F29" s="72">
        <f t="shared" si="1"/>
        <v>400000</v>
      </c>
      <c r="G29" s="73">
        <f t="shared" si="2"/>
        <v>4800000</v>
      </c>
      <c r="H29" s="74">
        <f t="shared" si="3"/>
        <v>30000</v>
      </c>
      <c r="I29" s="74">
        <f t="shared" si="4"/>
        <v>4770000</v>
      </c>
      <c r="J29" s="40"/>
      <c r="K29" s="40"/>
    </row>
    <row r="30" spans="1:11" ht="15.75">
      <c r="A30" s="58">
        <v>213</v>
      </c>
      <c r="B30" s="58" t="s">
        <v>146</v>
      </c>
      <c r="C30" s="59" t="s">
        <v>143</v>
      </c>
      <c r="D30" s="59">
        <v>2</v>
      </c>
      <c r="E30" s="59" t="str">
        <f t="shared" si="0"/>
        <v>Truk</v>
      </c>
      <c r="F30" s="72">
        <f t="shared" si="1"/>
        <v>300000</v>
      </c>
      <c r="G30" s="73">
        <f t="shared" si="2"/>
        <v>600000</v>
      </c>
      <c r="H30" s="74">
        <f t="shared" si="3"/>
        <v>0</v>
      </c>
      <c r="I30" s="74">
        <f t="shared" si="4"/>
        <v>600000</v>
      </c>
      <c r="J30" s="40"/>
      <c r="K30" s="40"/>
    </row>
    <row r="31" spans="1:11" ht="15.75">
      <c r="A31" s="58">
        <v>214</v>
      </c>
      <c r="B31" s="60" t="s">
        <v>147</v>
      </c>
      <c r="C31" s="59" t="s">
        <v>145</v>
      </c>
      <c r="D31" s="59">
        <v>4</v>
      </c>
      <c r="E31" s="59" t="str">
        <f t="shared" si="0"/>
        <v>Mini Bus</v>
      </c>
      <c r="F31" s="72">
        <f t="shared" si="1"/>
        <v>400000</v>
      </c>
      <c r="G31" s="73">
        <f t="shared" si="2"/>
        <v>1600000</v>
      </c>
      <c r="H31" s="74">
        <f t="shared" si="3"/>
        <v>0</v>
      </c>
      <c r="I31" s="74">
        <f t="shared" si="4"/>
        <v>1600000</v>
      </c>
      <c r="J31" s="40"/>
      <c r="K31" s="40"/>
    </row>
    <row r="32" spans="1:11" ht="15.75">
      <c r="A32" s="58">
        <v>215</v>
      </c>
      <c r="B32" s="58" t="s">
        <v>148</v>
      </c>
      <c r="C32" s="59" t="s">
        <v>141</v>
      </c>
      <c r="D32" s="59">
        <v>10</v>
      </c>
      <c r="E32" s="59" t="str">
        <f t="shared" si="0"/>
        <v>Sedan</v>
      </c>
      <c r="F32" s="72">
        <f t="shared" si="1"/>
        <v>200000</v>
      </c>
      <c r="G32" s="73">
        <f t="shared" si="2"/>
        <v>2000000</v>
      </c>
      <c r="H32" s="74">
        <f t="shared" si="3"/>
        <v>15000</v>
      </c>
      <c r="I32" s="74">
        <f t="shared" si="4"/>
        <v>1985000</v>
      </c>
      <c r="J32" s="40"/>
      <c r="K32" s="40"/>
    </row>
    <row r="33" spans="1:11" ht="16.5" thickBot="1">
      <c r="A33" s="61"/>
      <c r="B33" s="61"/>
      <c r="C33" s="62" t="s">
        <v>149</v>
      </c>
      <c r="D33" s="63"/>
      <c r="E33" s="64"/>
      <c r="F33" s="75">
        <f>SUM(F27:F32)</f>
        <v>1800000</v>
      </c>
      <c r="G33" s="75">
        <f t="shared" ref="G33:I33" si="5">SUM(G27:G32)</f>
        <v>12600000</v>
      </c>
      <c r="H33" s="75">
        <f t="shared" si="5"/>
        <v>67500</v>
      </c>
      <c r="I33" s="75">
        <f t="shared" si="5"/>
        <v>12532500</v>
      </c>
      <c r="J33" s="40"/>
      <c r="K33" s="40"/>
    </row>
    <row r="34" spans="1:11" ht="16.5" thickTop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5.75">
      <c r="A35" s="36" t="s">
        <v>150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5.75">
      <c r="A36" s="40" t="s">
        <v>151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5.75">
      <c r="A37" s="40" t="s">
        <v>152</v>
      </c>
      <c r="B37" s="65"/>
      <c r="C37" s="40"/>
      <c r="D37" s="40"/>
      <c r="E37" s="66"/>
      <c r="F37" s="67"/>
      <c r="G37" s="67"/>
      <c r="H37" s="67"/>
      <c r="I37" s="40"/>
      <c r="J37" s="40"/>
      <c r="K37" s="40"/>
    </row>
    <row r="38" spans="1:11" ht="15.75">
      <c r="A38" s="40" t="s">
        <v>153</v>
      </c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5.75">
      <c r="A39" s="40" t="s">
        <v>154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5.75">
      <c r="A40" s="40" t="s">
        <v>155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5.75">
      <c r="A41" s="40" t="s">
        <v>156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3" spans="1:11">
      <c r="G43" s="68" t="s">
        <v>157</v>
      </c>
      <c r="H43" s="69"/>
    </row>
    <row r="44" spans="1:11">
      <c r="G44" s="70"/>
      <c r="H44" s="71"/>
    </row>
  </sheetData>
  <mergeCells count="16">
    <mergeCell ref="C33:E33"/>
    <mergeCell ref="G43:H44"/>
    <mergeCell ref="A8:I8"/>
    <mergeCell ref="A9:I9"/>
    <mergeCell ref="B21:D21"/>
    <mergeCell ref="B22:D22"/>
    <mergeCell ref="A24:I24"/>
    <mergeCell ref="A25:A26"/>
    <mergeCell ref="B25:B26"/>
    <mergeCell ref="H25:H26"/>
    <mergeCell ref="A1:I1"/>
    <mergeCell ref="A2:I2"/>
    <mergeCell ref="A3:I3"/>
    <mergeCell ref="A4:I4"/>
    <mergeCell ref="A5:I5"/>
    <mergeCell ref="A7:I7"/>
  </mergeCells>
  <pageMargins left="0.5" right="0.5" top="0.5" bottom="0.5" header="0.5" footer="0.5"/>
  <pageSetup paperSize="5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SOAL 1</vt:lpstr>
      <vt:lpstr>JAWABAN SOAL 1</vt:lpstr>
      <vt:lpstr>soal 2</vt:lpstr>
      <vt:lpstr>jawaban 2</vt:lpstr>
      <vt:lpstr>SOAL 3</vt:lpstr>
      <vt:lpstr>JAWABAN 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one</cp:lastModifiedBy>
  <cp:lastPrinted>2012-03-21T02:02:21Z</cp:lastPrinted>
  <dcterms:created xsi:type="dcterms:W3CDTF">2012-03-21T01:39:32Z</dcterms:created>
  <dcterms:modified xsi:type="dcterms:W3CDTF">2013-10-26T11:09:00Z</dcterms:modified>
</cp:coreProperties>
</file>