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pln365-my.sharepoint.com/personal/yusvi_adi_ptpln365_onmicrosoft_com/Documents/"/>
    </mc:Choice>
  </mc:AlternateContent>
  <xr:revisionPtr revIDLastSave="63" documentId="8_{BB1D75C5-8534-4D96-9949-DA989885AA0D}" xr6:coauthVersionLast="47" xr6:coauthVersionMax="47" xr10:uidLastSave="{93BCD76B-5E16-4061-A5BF-6E6D4EB1C719}"/>
  <bookViews>
    <workbookView xWindow="-120" yWindow="-120" windowWidth="29040" windowHeight="15720" xr2:uid="{43E6B0AC-62C9-429C-BBEC-A9E4E6E7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0" i="1"/>
  <c r="J9" i="1"/>
  <c r="J8" i="1"/>
  <c r="J7" i="1"/>
  <c r="I11" i="1"/>
  <c r="I10" i="1"/>
  <c r="I9" i="1"/>
  <c r="I8" i="1"/>
  <c r="I7" i="1"/>
  <c r="H11" i="1"/>
  <c r="H10" i="1"/>
  <c r="H9" i="1"/>
  <c r="H7" i="1"/>
  <c r="H8" i="1"/>
  <c r="G11" i="1"/>
  <c r="G10" i="1"/>
  <c r="G9" i="1"/>
  <c r="G8" i="1"/>
  <c r="G7" i="1"/>
  <c r="F11" i="1"/>
  <c r="F10" i="1"/>
  <c r="F9" i="1"/>
  <c r="F8" i="1"/>
  <c r="F7" i="1"/>
  <c r="E11" i="1"/>
  <c r="E9" i="1"/>
  <c r="E8" i="1"/>
  <c r="E7" i="1"/>
  <c r="E10" i="1"/>
  <c r="D11" i="1"/>
  <c r="D10" i="1"/>
  <c r="D9" i="1"/>
  <c r="D8" i="1"/>
  <c r="D7" i="1"/>
</calcChain>
</file>

<file path=xl/sharedStrings.xml><?xml version="1.0" encoding="utf-8"?>
<sst xmlns="http://schemas.openxmlformats.org/spreadsheetml/2006/main" count="41" uniqueCount="38">
  <si>
    <t>Daftar Gaji Karyawan</t>
  </si>
  <si>
    <t>PT. Pusat Cara Cara</t>
  </si>
  <si>
    <t>Oktober 2022</t>
  </si>
  <si>
    <t>No</t>
  </si>
  <si>
    <t>Nama</t>
  </si>
  <si>
    <t>ID Karyawan</t>
  </si>
  <si>
    <t>Jabatan</t>
  </si>
  <si>
    <t>Status</t>
  </si>
  <si>
    <t>Tahun Masuk</t>
  </si>
  <si>
    <t>Gaji Pokok</t>
  </si>
  <si>
    <t>Tunjangan</t>
  </si>
  <si>
    <t>Alafia Lanny</t>
  </si>
  <si>
    <t>Budhi Setyo</t>
  </si>
  <si>
    <t>Cindy Damayanthy</t>
  </si>
  <si>
    <t>Denny Damia</t>
  </si>
  <si>
    <t>Elsa Kamila</t>
  </si>
  <si>
    <t>DR-K1-1995012</t>
  </si>
  <si>
    <t>TK-K2-2002003</t>
  </si>
  <si>
    <t>TK-B3-2000205</t>
  </si>
  <si>
    <t>AD-K2-1999312</t>
  </si>
  <si>
    <t>Jumlah</t>
  </si>
  <si>
    <t>Tabel Gaji &amp; Tunjangan</t>
  </si>
  <si>
    <t>Kode</t>
  </si>
  <si>
    <t>Kawin (K)</t>
  </si>
  <si>
    <t>Belum (B)</t>
  </si>
  <si>
    <t>Tabel Potongan Asuransi</t>
  </si>
  <si>
    <t>Tarif Per Kelas</t>
  </si>
  <si>
    <t>TK</t>
  </si>
  <si>
    <t>AD</t>
  </si>
  <si>
    <t>MJ</t>
  </si>
  <si>
    <t>DR</t>
  </si>
  <si>
    <t>Teknisi</t>
  </si>
  <si>
    <t>Administrasi</t>
  </si>
  <si>
    <t>Manajemen</t>
  </si>
  <si>
    <t>Direktur</t>
  </si>
  <si>
    <t>Total</t>
  </si>
  <si>
    <t>Potongan Asuransi</t>
  </si>
  <si>
    <t>MJ-K1-1997021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</si>
</sst>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41" fontId="0" fillId="0" borderId="1" xfId="1" applyFont="1" applyBorder="1"/>
    <xf numFmtId="41" fontId="0" fillId="0" borderId="1" xfId="1" applyFont="1" applyBorder="1" applyAlignment="1">
      <alignment horizontal="center" vertical="center"/>
    </xf>
    <xf numFmtId="41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8A47-5C9D-4B4F-8E33-3C1662C15291}">
  <dimension ref="A1:J20"/>
  <sheetViews>
    <sheetView tabSelected="1" workbookViewId="0">
      <selection activeCell="D30" sqref="D30"/>
    </sheetView>
  </sheetViews>
  <sheetFormatPr defaultRowHeight="15" x14ac:dyDescent="0.25"/>
  <cols>
    <col min="2" max="2" width="25.7109375" customWidth="1"/>
    <col min="3" max="3" width="27" customWidth="1"/>
    <col min="4" max="4" width="19" customWidth="1"/>
    <col min="5" max="5" width="24" customWidth="1"/>
    <col min="6" max="6" width="19" customWidth="1"/>
    <col min="7" max="9" width="30.7109375" customWidth="1"/>
    <col min="10" max="10" width="30.5703125" customWidth="1"/>
  </cols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10" x14ac:dyDescent="0.25">
      <c r="A2" s="8" t="s">
        <v>1</v>
      </c>
      <c r="B2" s="8"/>
      <c r="C2" s="8"/>
      <c r="D2" s="8"/>
      <c r="E2" s="8"/>
      <c r="F2" s="8"/>
      <c r="G2" s="8"/>
      <c r="H2" s="8"/>
    </row>
    <row r="3" spans="1:10" x14ac:dyDescent="0.25">
      <c r="A3" s="8" t="s">
        <v>2</v>
      </c>
      <c r="B3" s="8"/>
      <c r="C3" s="8"/>
      <c r="D3" s="8"/>
      <c r="E3" s="8"/>
      <c r="F3" s="8"/>
      <c r="G3" s="8"/>
      <c r="H3" s="8"/>
    </row>
    <row r="5" spans="1:10" s="1" customFormat="1" x14ac:dyDescent="0.25">
      <c r="A5" s="9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36</v>
      </c>
      <c r="J5" s="9" t="s">
        <v>35</v>
      </c>
    </row>
    <row r="6" spans="1:10" s="1" customFormat="1" x14ac:dyDescent="0.2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2">
        <v>1</v>
      </c>
      <c r="B7" s="2" t="s">
        <v>11</v>
      </c>
      <c r="C7" s="2" t="s">
        <v>16</v>
      </c>
      <c r="D7" s="2" t="str">
        <f>VLOOKUP(LEFT(C7,2),$A$17:$B$20,2,FALSE)</f>
        <v>Direktur</v>
      </c>
      <c r="E7" s="2" t="str">
        <f t="shared" ref="E7:E9" si="0">IF(MID(C7,4,1)="K","Kawin",IF(MID(C7,4,1)="B","Belum",""))</f>
        <v>Kawin</v>
      </c>
      <c r="F7" s="2" t="str">
        <f>MID(C7,7,4)</f>
        <v>1995</v>
      </c>
      <c r="G7" s="6">
        <f>VLOOKUP(D7,$B$17:$E$20,4,FALSE)</f>
        <v>4000000</v>
      </c>
      <c r="H7" s="6">
        <f>IF(E7="Kawin",VLOOKUP(D7,$B$17:$C$20,2,FALSE),IF(E7="Belum",VLOOKUP(D7,$B$17:$D$20,3,FALSE),""))</f>
        <v>1000000</v>
      </c>
      <c r="I7" s="5">
        <f>HLOOKUP(INT(MID(C7,5,1)),$G$16:$I$17,2,FALSE)</f>
        <v>300000</v>
      </c>
      <c r="J7" s="7">
        <f>G7+H7-I7</f>
        <v>4700000</v>
      </c>
    </row>
    <row r="8" spans="1:10" x14ac:dyDescent="0.25">
      <c r="A8" s="2">
        <v>2</v>
      </c>
      <c r="B8" s="2" t="s">
        <v>12</v>
      </c>
      <c r="C8" s="2" t="s">
        <v>17</v>
      </c>
      <c r="D8" s="2" t="str">
        <f t="shared" ref="D8:D11" si="1">VLOOKUP(LEFT(C8,2),$A$17:$B$20,2,FALSE)</f>
        <v>Teknisi</v>
      </c>
      <c r="E8" s="2" t="str">
        <f t="shared" si="0"/>
        <v>Kawin</v>
      </c>
      <c r="F8" s="2" t="str">
        <f t="shared" ref="F8:F11" si="2">MID(C8,7,4)</f>
        <v>2002</v>
      </c>
      <c r="G8" s="6">
        <f t="shared" ref="G8:G11" si="3">VLOOKUP(D8,$B$17:$E$20,4,FALSE)</f>
        <v>2750000</v>
      </c>
      <c r="H8" s="6">
        <f>IF(E8="Kawin",VLOOKUP(D8,$B$17:$C$20,2,FALSE),IF(E8="Belum",VLOOKUP(D8,$B$17:$D$20,3,FALSE),""))</f>
        <v>250000</v>
      </c>
      <c r="I8" s="5">
        <f t="shared" ref="I8:I11" si="4">HLOOKUP(INT(MID(C8,5,1)),$G$16:$I$17,2,FALSE)</f>
        <v>200000</v>
      </c>
      <c r="J8" s="7">
        <f t="shared" ref="J8:J11" si="5">G8+H8-I8</f>
        <v>2800000</v>
      </c>
    </row>
    <row r="9" spans="1:10" x14ac:dyDescent="0.25">
      <c r="A9" s="2">
        <v>3</v>
      </c>
      <c r="B9" s="2" t="s">
        <v>13</v>
      </c>
      <c r="C9" s="2" t="s">
        <v>37</v>
      </c>
      <c r="D9" s="2" t="str">
        <f t="shared" si="1"/>
        <v>Manajemen</v>
      </c>
      <c r="E9" s="2" t="str">
        <f t="shared" si="0"/>
        <v>Kawin</v>
      </c>
      <c r="F9" s="2" t="str">
        <f t="shared" si="2"/>
        <v>1997</v>
      </c>
      <c r="G9" s="6">
        <f t="shared" si="3"/>
        <v>3500000</v>
      </c>
      <c r="H9" s="6">
        <f>IF(E9="Kawin",VLOOKUP(D9,$B$17:$C$20,2,FALSE),IF(E9="Belum",VLOOKUP(D9,$B$17:$D$20,3,FALSE),""))</f>
        <v>750000</v>
      </c>
      <c r="I9" s="5">
        <f t="shared" si="4"/>
        <v>300000</v>
      </c>
      <c r="J9" s="7">
        <f t="shared" si="5"/>
        <v>3950000</v>
      </c>
    </row>
    <row r="10" spans="1:10" x14ac:dyDescent="0.25">
      <c r="A10" s="2">
        <v>4</v>
      </c>
      <c r="B10" s="2" t="s">
        <v>14</v>
      </c>
      <c r="C10" s="2" t="s">
        <v>18</v>
      </c>
      <c r="D10" s="2" t="str">
        <f t="shared" si="1"/>
        <v>Teknisi</v>
      </c>
      <c r="E10" s="2" t="str">
        <f>IF(MID(C10,4,1)="K","Kawin",IF(MID(C10,4,1)="B","Belum",""))</f>
        <v>Belum</v>
      </c>
      <c r="F10" s="2" t="str">
        <f t="shared" si="2"/>
        <v>2000</v>
      </c>
      <c r="G10" s="6">
        <f t="shared" si="3"/>
        <v>2750000</v>
      </c>
      <c r="H10" s="6">
        <f>IF(E10="Kawin",VLOOKUP(D10,$B$17:$C$20,2,FALSE),IF(E10="Belum",VLOOKUP(D10,$B$17:$D$20,3,FALSE),""))</f>
        <v>150000</v>
      </c>
      <c r="I10" s="5">
        <f t="shared" si="4"/>
        <v>100000</v>
      </c>
      <c r="J10" s="7">
        <f t="shared" si="5"/>
        <v>2800000</v>
      </c>
    </row>
    <row r="11" spans="1:10" x14ac:dyDescent="0.25">
      <c r="A11" s="2">
        <v>5</v>
      </c>
      <c r="B11" s="2" t="s">
        <v>15</v>
      </c>
      <c r="C11" s="2" t="s">
        <v>19</v>
      </c>
      <c r="D11" s="2" t="str">
        <f t="shared" si="1"/>
        <v>Administrasi</v>
      </c>
      <c r="E11" s="2" t="str">
        <f>IF(MID(C11,4,1)="K","Kawin",IF(MID(C11,4,1)="B","Belum",""))</f>
        <v>Kawin</v>
      </c>
      <c r="F11" s="2" t="str">
        <f t="shared" si="2"/>
        <v>1999</v>
      </c>
      <c r="G11" s="6">
        <f t="shared" si="3"/>
        <v>3000000</v>
      </c>
      <c r="H11" s="6">
        <f>IF(E11="Kawin",VLOOKUP(D11,$B$17:$C$20,2,FALSE),IF(E11="Belum",VLOOKUP(D11,$B$17:$D$20,3,FALSE),""))</f>
        <v>500000</v>
      </c>
      <c r="I11" s="5">
        <f t="shared" si="4"/>
        <v>200000</v>
      </c>
      <c r="J11" s="7">
        <f t="shared" si="5"/>
        <v>3300000</v>
      </c>
    </row>
    <row r="12" spans="1:10" x14ac:dyDescent="0.25">
      <c r="A12" s="10" t="s">
        <v>20</v>
      </c>
      <c r="B12" s="11"/>
      <c r="C12" s="11"/>
      <c r="D12" s="11"/>
      <c r="E12" s="11"/>
      <c r="F12" s="11"/>
      <c r="G12" s="11"/>
      <c r="H12" s="12"/>
      <c r="I12" s="4"/>
      <c r="J12" s="4"/>
    </row>
    <row r="14" spans="1:10" x14ac:dyDescent="0.25">
      <c r="A14" t="s">
        <v>21</v>
      </c>
      <c r="G14" t="s">
        <v>25</v>
      </c>
    </row>
    <row r="15" spans="1:10" x14ac:dyDescent="0.25">
      <c r="A15" s="9" t="s">
        <v>22</v>
      </c>
      <c r="B15" s="9" t="s">
        <v>6</v>
      </c>
      <c r="C15" s="9" t="s">
        <v>10</v>
      </c>
      <c r="D15" s="9"/>
      <c r="E15" s="9" t="s">
        <v>9</v>
      </c>
      <c r="G15" s="13" t="s">
        <v>26</v>
      </c>
      <c r="H15" s="13"/>
      <c r="I15" s="13"/>
    </row>
    <row r="16" spans="1:10" x14ac:dyDescent="0.25">
      <c r="A16" s="9"/>
      <c r="B16" s="9"/>
      <c r="C16" s="2" t="s">
        <v>23</v>
      </c>
      <c r="D16" s="2" t="s">
        <v>24</v>
      </c>
      <c r="E16" s="9"/>
      <c r="G16" s="3">
        <v>1</v>
      </c>
      <c r="H16" s="3">
        <v>2</v>
      </c>
      <c r="I16" s="3">
        <v>3</v>
      </c>
    </row>
    <row r="17" spans="1:9" x14ac:dyDescent="0.25">
      <c r="A17" s="3" t="s">
        <v>27</v>
      </c>
      <c r="B17" s="4" t="s">
        <v>31</v>
      </c>
      <c r="C17" s="5">
        <v>250000</v>
      </c>
      <c r="D17" s="5">
        <v>150000</v>
      </c>
      <c r="E17" s="5">
        <v>2750000</v>
      </c>
      <c r="G17" s="5">
        <v>300000</v>
      </c>
      <c r="H17" s="5">
        <v>200000</v>
      </c>
      <c r="I17" s="5">
        <v>100000</v>
      </c>
    </row>
    <row r="18" spans="1:9" x14ac:dyDescent="0.25">
      <c r="A18" s="3" t="s">
        <v>28</v>
      </c>
      <c r="B18" s="4" t="s">
        <v>32</v>
      </c>
      <c r="C18" s="5">
        <v>500000</v>
      </c>
      <c r="D18" s="5">
        <v>300000</v>
      </c>
      <c r="E18" s="5">
        <v>3000000</v>
      </c>
    </row>
    <row r="19" spans="1:9" x14ac:dyDescent="0.25">
      <c r="A19" s="3" t="s">
        <v>29</v>
      </c>
      <c r="B19" s="4" t="s">
        <v>33</v>
      </c>
      <c r="C19" s="5">
        <v>750000</v>
      </c>
      <c r="D19" s="5">
        <v>450000</v>
      </c>
      <c r="E19" s="5">
        <v>3500000</v>
      </c>
    </row>
    <row r="20" spans="1:9" x14ac:dyDescent="0.25">
      <c r="A20" s="3" t="s">
        <v>30</v>
      </c>
      <c r="B20" s="4" t="s">
        <v>34</v>
      </c>
      <c r="C20" s="5">
        <v>1000000</v>
      </c>
      <c r="D20" s="5">
        <v>600000</v>
      </c>
      <c r="E20" s="5">
        <v>4000000</v>
      </c>
    </row>
  </sheetData>
  <mergeCells count="19">
    <mergeCell ref="A15:A16"/>
    <mergeCell ref="B15:B16"/>
    <mergeCell ref="C15:D15"/>
    <mergeCell ref="E15:E16"/>
    <mergeCell ref="A12:H12"/>
    <mergeCell ref="G15:I15"/>
    <mergeCell ref="A1:H1"/>
    <mergeCell ref="A2:H2"/>
    <mergeCell ref="A3:H3"/>
    <mergeCell ref="I5:I6"/>
    <mergeCell ref="J5:J6"/>
    <mergeCell ref="G5:G6"/>
    <mergeCell ref="H5:H6"/>
    <mergeCell ref="A5:A6"/>
    <mergeCell ref="B5:B6"/>
    <mergeCell ref="C5:C6"/>
    <mergeCell ref="D5:D6"/>
    <mergeCell ref="E5:E6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YUSVI ADI MUSTOFA</dc:creator>
  <cp:lastModifiedBy>YUSVI ADI MUSTOFA</cp:lastModifiedBy>
  <dcterms:created xsi:type="dcterms:W3CDTF">2024-08-01T00:11:09Z</dcterms:created>
  <dcterms:modified xsi:type="dcterms:W3CDTF">2024-08-02T00:49:18Z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2024-08-01T02:26:59Z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8563cab0-791d-47e3-bdfb-3dce1dce71b8</vt:lpwstr>
  </property>
  <property fmtid="{D5CDD505-2E9C-101B-9397-08002B2CF9AE}" pid="8" name="MSIP_Label_defa4170-0d19-0005-0004-bc88714345d2_ContentBits">
    <vt:lpwstr>0</vt:lpwstr>
  </property>
</Properties>
</file>