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ch\git\AbondonedGirl\ganhou\"/>
    </mc:Choice>
  </mc:AlternateContent>
  <xr:revisionPtr revIDLastSave="0" documentId="13_ncr:1_{0306C054-FFD3-406D-A353-326EE960B32F}" xr6:coauthVersionLast="46" xr6:coauthVersionMax="46" xr10:uidLastSave="{00000000-0000-0000-0000-000000000000}"/>
  <bookViews>
    <workbookView xWindow="-120" yWindow="-120" windowWidth="29040" windowHeight="15840" activeTab="2" xr2:uid="{1BF5935A-02A0-4DDF-845C-EF9C5BF7E890}"/>
  </bookViews>
  <sheets>
    <sheet name="Sheet1" sheetId="1" r:id="rId1"/>
    <sheet name="グラフ1" sheetId="3" r:id="rId2"/>
    <sheet name="Sheet2" sheetId="2" r:id="rId3"/>
    <sheet name="10月までにできそうなニむ" sheetId="7" r:id="rId4"/>
    <sheet name="ノア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" l="1"/>
  <c r="E21" i="2"/>
  <c r="F21" i="2"/>
  <c r="G21" i="2"/>
  <c r="C21" i="2"/>
  <c r="G20" i="2"/>
  <c r="G21" i="8"/>
  <c r="H21" i="8"/>
  <c r="I21" i="8"/>
  <c r="I18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C14" i="8"/>
  <c r="C15" i="8"/>
  <c r="E2" i="7"/>
  <c r="E18" i="2"/>
  <c r="E19" i="2" s="1"/>
  <c r="F18" i="2"/>
  <c r="G18" i="2"/>
  <c r="H18" i="2"/>
  <c r="D18" i="2"/>
  <c r="C18" i="2"/>
  <c r="C19" i="2" s="1"/>
  <c r="I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E2" i="2"/>
  <c r="F2" i="2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D2" i="2"/>
  <c r="L2" i="1"/>
  <c r="D13" i="1"/>
  <c r="D14" i="1"/>
  <c r="D15" i="1"/>
  <c r="D16" i="1"/>
  <c r="D17" i="1"/>
  <c r="D18" i="1"/>
  <c r="D3" i="1"/>
  <c r="D4" i="1"/>
  <c r="D5" i="1"/>
  <c r="D6" i="1"/>
  <c r="D7" i="1"/>
  <c r="D8" i="1"/>
  <c r="D9" i="1"/>
  <c r="D2" i="1"/>
  <c r="D15" i="8" l="1"/>
  <c r="E15" i="8" s="1"/>
  <c r="F15" i="8" s="1"/>
  <c r="G15" i="8" s="1"/>
  <c r="H15" i="8" s="1"/>
  <c r="I15" i="8" s="1"/>
  <c r="J15" i="8" s="1"/>
  <c r="J17" i="8" s="1"/>
  <c r="E20" i="2"/>
  <c r="F19" i="2" s="1"/>
  <c r="D19" i="2"/>
  <c r="I18" i="2"/>
  <c r="I7" i="1"/>
  <c r="I2" i="1"/>
  <c r="H7" i="1"/>
  <c r="J2" i="1"/>
  <c r="H2" i="1"/>
  <c r="F20" i="2" l="1"/>
  <c r="G19" i="2" s="1"/>
  <c r="J18" i="2"/>
  <c r="J3" i="1"/>
  <c r="K2" i="1"/>
  <c r="J12" i="1"/>
  <c r="L12" i="1" s="1"/>
  <c r="L13" i="1" s="1"/>
  <c r="J13" i="1"/>
  <c r="I3" i="1"/>
  <c r="I13" i="1"/>
  <c r="I12" i="1"/>
  <c r="H3" i="1"/>
  <c r="H13" i="1"/>
  <c r="H12" i="1"/>
  <c r="K18" i="2" l="1"/>
  <c r="K12" i="1"/>
  <c r="K3" i="1"/>
  <c r="K13" i="1"/>
  <c r="H19" i="2" l="1"/>
  <c r="H21" i="2"/>
  <c r="L18" i="2"/>
  <c r="I19" i="2" l="1"/>
  <c r="I20" i="2"/>
  <c r="M18" i="2"/>
  <c r="I21" i="2" l="1"/>
  <c r="J19" i="2"/>
  <c r="J20" i="2"/>
  <c r="J21" i="2" s="1"/>
  <c r="N18" i="2"/>
  <c r="K19" i="2" l="1"/>
  <c r="K20" i="2"/>
  <c r="O18" i="2"/>
  <c r="K21" i="2" l="1"/>
  <c r="L20" i="2"/>
  <c r="L19" i="2"/>
  <c r="P18" i="2"/>
  <c r="L21" i="2" l="1"/>
  <c r="M20" i="2"/>
  <c r="M19" i="2"/>
  <c r="Q18" i="2"/>
  <c r="M21" i="2" l="1"/>
  <c r="N20" i="2"/>
  <c r="N19" i="2"/>
  <c r="R18" i="2"/>
  <c r="N21" i="2" l="1"/>
  <c r="O19" i="2"/>
  <c r="O20" i="2"/>
  <c r="O21" i="2" s="1"/>
  <c r="S18" i="2"/>
  <c r="P19" i="2" l="1"/>
  <c r="P20" i="2"/>
  <c r="P21" i="2" s="1"/>
  <c r="T18" i="2"/>
  <c r="Q20" i="2" l="1"/>
  <c r="Q19" i="2"/>
  <c r="V18" i="2"/>
  <c r="U18" i="2"/>
  <c r="Q21" i="2" l="1"/>
  <c r="R20" i="2"/>
  <c r="R19" i="2"/>
  <c r="R21" i="2" l="1"/>
  <c r="S20" i="2"/>
  <c r="S19" i="2"/>
  <c r="S21" i="2" l="1"/>
  <c r="T20" i="2"/>
  <c r="T19" i="2"/>
  <c r="T21" i="2" l="1"/>
  <c r="U19" i="2"/>
  <c r="U20" i="2"/>
  <c r="U21" i="2" s="1"/>
  <c r="V20" i="2" l="1"/>
  <c r="V19" i="2"/>
  <c r="V21" i="2" l="1"/>
</calcChain>
</file>

<file path=xl/sharedStrings.xml><?xml version="1.0" encoding="utf-8"?>
<sst xmlns="http://schemas.openxmlformats.org/spreadsheetml/2006/main" count="111" uniqueCount="89">
  <si>
    <t>月のギフト</t>
    <rPh sb="0" eb="1">
      <t>ツキ</t>
    </rPh>
    <phoneticPr fontId="1"/>
  </si>
  <si>
    <t>元宝/日</t>
    <rPh sb="0" eb="1">
      <t>モト</t>
    </rPh>
    <rPh sb="1" eb="2">
      <t>タカラ</t>
    </rPh>
    <rPh sb="3" eb="4">
      <t>ニチ</t>
    </rPh>
    <phoneticPr fontId="1"/>
  </si>
  <si>
    <t>日数</t>
    <rPh sb="0" eb="2">
      <t>ニッスウ</t>
    </rPh>
    <phoneticPr fontId="1"/>
  </si>
  <si>
    <t>合計</t>
    <rPh sb="0" eb="2">
      <t>ゴウケイ</t>
    </rPh>
    <phoneticPr fontId="1"/>
  </si>
  <si>
    <t>ハッピーギフト</t>
    <phoneticPr fontId="1"/>
  </si>
  <si>
    <t>闘技場</t>
    <rPh sb="0" eb="3">
      <t>トウギジョウ</t>
    </rPh>
    <phoneticPr fontId="1"/>
  </si>
  <si>
    <t>同盟ログイン</t>
    <rPh sb="0" eb="2">
      <t>ドウメイ</t>
    </rPh>
    <phoneticPr fontId="1"/>
  </si>
  <si>
    <t>月間ログボ</t>
    <rPh sb="0" eb="2">
      <t>ゲッカン</t>
    </rPh>
    <phoneticPr fontId="1"/>
  </si>
  <si>
    <t>土日活躍</t>
    <rPh sb="0" eb="2">
      <t>ドニチ</t>
    </rPh>
    <rPh sb="2" eb="4">
      <t>カツヤク</t>
    </rPh>
    <phoneticPr fontId="1"/>
  </si>
  <si>
    <t>獲得</t>
    <rPh sb="0" eb="2">
      <t>カクトク</t>
    </rPh>
    <phoneticPr fontId="1"/>
  </si>
  <si>
    <t>消費</t>
    <rPh sb="0" eb="2">
      <t>ショウヒ</t>
    </rPh>
    <phoneticPr fontId="1"/>
  </si>
  <si>
    <t>他LvUp等</t>
    <rPh sb="0" eb="1">
      <t>ホカ</t>
    </rPh>
    <rPh sb="5" eb="6">
      <t>ナド</t>
    </rPh>
    <phoneticPr fontId="1"/>
  </si>
  <si>
    <t>匪賊団討伐自動参加</t>
    <rPh sb="0" eb="2">
      <t>ヒゾク</t>
    </rPh>
    <rPh sb="2" eb="3">
      <t>ダン</t>
    </rPh>
    <rPh sb="3" eb="5">
      <t>トウバツ</t>
    </rPh>
    <rPh sb="5" eb="7">
      <t>ジドウ</t>
    </rPh>
    <rPh sb="7" eb="9">
      <t>サンカ</t>
    </rPh>
    <phoneticPr fontId="1"/>
  </si>
  <si>
    <t>限定獲得 覚醒丹</t>
    <rPh sb="0" eb="2">
      <t>ゲンテイ</t>
    </rPh>
    <rPh sb="2" eb="4">
      <t>カクトク</t>
    </rPh>
    <rPh sb="5" eb="7">
      <t>カクセイ</t>
    </rPh>
    <rPh sb="7" eb="8">
      <t>タン</t>
    </rPh>
    <phoneticPr fontId="1"/>
  </si>
  <si>
    <t>限定獲得 絆</t>
    <rPh sb="0" eb="4">
      <t>ゲンテイカクトク</t>
    </rPh>
    <rPh sb="5" eb="6">
      <t>キズナ</t>
    </rPh>
    <phoneticPr fontId="1"/>
  </si>
  <si>
    <t>鋳造工房</t>
    <rPh sb="0" eb="2">
      <t>チュウゾウ</t>
    </rPh>
    <rPh sb="2" eb="4">
      <t>コウボウ</t>
    </rPh>
    <phoneticPr fontId="1"/>
  </si>
  <si>
    <t>ギフト系無し</t>
    <rPh sb="3" eb="4">
      <t>ケイ</t>
    </rPh>
    <rPh sb="4" eb="5">
      <t>ナ</t>
    </rPh>
    <phoneticPr fontId="1"/>
  </si>
  <si>
    <t>ギフト無し・闘技場無し</t>
    <rPh sb="3" eb="4">
      <t>ナ</t>
    </rPh>
    <rPh sb="6" eb="9">
      <t>トウギジョウ</t>
    </rPh>
    <rPh sb="9" eb="10">
      <t>ナ</t>
    </rPh>
    <phoneticPr fontId="1"/>
  </si>
  <si>
    <t>9/18段階</t>
    <rPh sb="4" eb="6">
      <t>ダンカイ</t>
    </rPh>
    <phoneticPr fontId="1"/>
  </si>
  <si>
    <t>限定 覚醒丹・メンテ日</t>
    <rPh sb="0" eb="2">
      <t>ゲンテイ</t>
    </rPh>
    <rPh sb="3" eb="5">
      <t>カクセイ</t>
    </rPh>
    <rPh sb="5" eb="6">
      <t>タン</t>
    </rPh>
    <rPh sb="10" eb="11">
      <t>ビ</t>
    </rPh>
    <phoneticPr fontId="1"/>
  </si>
  <si>
    <t>限定 絆・メンテ日</t>
    <rPh sb="0" eb="2">
      <t>ゲンテイ</t>
    </rPh>
    <rPh sb="3" eb="4">
      <t>キズナ</t>
    </rPh>
    <rPh sb="8" eb="9">
      <t>ビ</t>
    </rPh>
    <phoneticPr fontId="1"/>
  </si>
  <si>
    <t>デイリー任務(30・80・130)</t>
    <rPh sb="4" eb="6">
      <t>ニンム</t>
    </rPh>
    <phoneticPr fontId="1"/>
  </si>
  <si>
    <t>デイリー任務(闘技場挑戦など)</t>
    <rPh sb="4" eb="6">
      <t>ニンム</t>
    </rPh>
    <rPh sb="7" eb="10">
      <t>トウギジョウ</t>
    </rPh>
    <rPh sb="10" eb="12">
      <t>チョウセン</t>
    </rPh>
    <phoneticPr fontId="1"/>
  </si>
  <si>
    <t>備考</t>
    <rPh sb="0" eb="2">
      <t>ビコウ</t>
    </rPh>
    <phoneticPr fontId="1"/>
  </si>
  <si>
    <t>月ギフあり・闘技場無し</t>
    <rPh sb="0" eb="1">
      <t>ツキ</t>
    </rPh>
    <rPh sb="6" eb="9">
      <t>トウギジョウ</t>
    </rPh>
    <rPh sb="9" eb="10">
      <t>ナ</t>
    </rPh>
    <phoneticPr fontId="1"/>
  </si>
  <si>
    <t>いっきゅう所持元宝+獲得</t>
    <rPh sb="5" eb="7">
      <t>ショジ</t>
    </rPh>
    <rPh sb="7" eb="8">
      <t>ゲン</t>
    </rPh>
    <rPh sb="8" eb="9">
      <t>タカラ</t>
    </rPh>
    <rPh sb="10" eb="12">
      <t>カクトク</t>
    </rPh>
    <phoneticPr fontId="1"/>
  </si>
  <si>
    <t>ギフト系・闘技場無し</t>
    <rPh sb="3" eb="4">
      <t>ケイ</t>
    </rPh>
    <rPh sb="5" eb="8">
      <t>トウギジョウ</t>
    </rPh>
    <rPh sb="8" eb="9">
      <t>ナ</t>
    </rPh>
    <phoneticPr fontId="1"/>
  </si>
  <si>
    <t>いっきゅう</t>
    <phoneticPr fontId="1"/>
  </si>
  <si>
    <t>いっきゅうの場合</t>
    <rPh sb="6" eb="8">
      <t>バアイ</t>
    </rPh>
    <phoneticPr fontId="1"/>
  </si>
  <si>
    <t xml:space="preserve">金曜のみ回す </t>
    <rPh sb="0" eb="2">
      <t>キンヨウ</t>
    </rPh>
    <rPh sb="4" eb="5">
      <t>マワ</t>
    </rPh>
    <phoneticPr fontId="1"/>
  </si>
  <si>
    <t>(メンテナンス火曜・金曜)</t>
    <rPh sb="7" eb="9">
      <t>カヨウ</t>
    </rPh>
    <rPh sb="10" eb="12">
      <t>キンヨウ</t>
    </rPh>
    <phoneticPr fontId="1"/>
  </si>
  <si>
    <t>1日1回の場合</t>
    <rPh sb="1" eb="2">
      <t>ニチ</t>
    </rPh>
    <rPh sb="3" eb="4">
      <t>カイ</t>
    </rPh>
    <rPh sb="5" eb="7">
      <t>バアイ</t>
    </rPh>
    <phoneticPr fontId="1"/>
  </si>
  <si>
    <t>消費系全てした場合</t>
    <rPh sb="0" eb="2">
      <t>ショウヒ</t>
    </rPh>
    <rPh sb="2" eb="3">
      <t>ケイ</t>
    </rPh>
    <rPh sb="3" eb="4">
      <t>スベ</t>
    </rPh>
    <rPh sb="7" eb="9">
      <t>バアイ</t>
    </rPh>
    <phoneticPr fontId="1"/>
  </si>
  <si>
    <t>ギフト無し・闘技場報酬150元宝</t>
    <rPh sb="3" eb="4">
      <t>ナ</t>
    </rPh>
    <rPh sb="6" eb="9">
      <t>トウギジョウ</t>
    </rPh>
    <rPh sb="9" eb="11">
      <t>ホウシュウ</t>
    </rPh>
    <rPh sb="14" eb="15">
      <t>モト</t>
    </rPh>
    <rPh sb="15" eb="16">
      <t>タカラ</t>
    </rPh>
    <phoneticPr fontId="1"/>
  </si>
  <si>
    <t>ギフト無し・闘技場報酬150元宝</t>
    <rPh sb="3" eb="4">
      <t>ナ</t>
    </rPh>
    <rPh sb="6" eb="9">
      <t>トウギジョウ</t>
    </rPh>
    <rPh sb="9" eb="11">
      <t>ホウシュウ</t>
    </rPh>
    <rPh sb="14" eb="15">
      <t>ゲン</t>
    </rPh>
    <rPh sb="15" eb="16">
      <t>タカラ</t>
    </rPh>
    <phoneticPr fontId="1"/>
  </si>
  <si>
    <t>獲得できる元宝</t>
    <rPh sb="0" eb="2">
      <t>カクトク</t>
    </rPh>
    <rPh sb="5" eb="6">
      <t>ゲン</t>
    </rPh>
    <rPh sb="6" eb="7">
      <t>タカラ</t>
    </rPh>
    <phoneticPr fontId="1"/>
  </si>
  <si>
    <t>消費する元宝</t>
    <rPh sb="0" eb="2">
      <t>ショウヒ</t>
    </rPh>
    <rPh sb="4" eb="5">
      <t>モト</t>
    </rPh>
    <rPh sb="5" eb="6">
      <t>タカラ</t>
    </rPh>
    <phoneticPr fontId="1"/>
  </si>
  <si>
    <t>溜まる元宝</t>
    <rPh sb="0" eb="1">
      <t>タ</t>
    </rPh>
    <rPh sb="3" eb="4">
      <t>ゲン</t>
    </rPh>
    <rPh sb="4" eb="5">
      <t>タカラ</t>
    </rPh>
    <phoneticPr fontId="1"/>
  </si>
  <si>
    <t>消費全て実行時,獲得元宝</t>
    <rPh sb="0" eb="2">
      <t>ショウヒ</t>
    </rPh>
    <rPh sb="2" eb="3">
      <t>スベ</t>
    </rPh>
    <rPh sb="4" eb="6">
      <t>ジッコウ</t>
    </rPh>
    <rPh sb="6" eb="7">
      <t>ジ</t>
    </rPh>
    <rPh sb="8" eb="10">
      <t>カクトク</t>
    </rPh>
    <rPh sb="10" eb="11">
      <t>ゲン</t>
    </rPh>
    <rPh sb="11" eb="12">
      <t>タカラ</t>
    </rPh>
    <phoneticPr fontId="1"/>
  </si>
  <si>
    <t>表の見方についての説明。
「月ギフトなど買っていない。闘技場報酬は毎日150元宝,覚醒丹や絆は可能な限り買う。
鋳造石ガチャも無料分と合わせてメンテ日までに4回目まで回すようにする。匪賊団討伐戦は自動参加しない。」
という日常を過ごしている人は、10月1日までで、7210元宝獲得して、4600元宝消費する。
9月13日に1万元宝持っていた人は,10月1日のデイリーや闘技場報酬をもらった段階で、12610元宝になっている。</t>
    <rPh sb="0" eb="1">
      <t>ヒョウ</t>
    </rPh>
    <rPh sb="2" eb="4">
      <t>ミカタ</t>
    </rPh>
    <rPh sb="9" eb="11">
      <t>セツメイ</t>
    </rPh>
    <rPh sb="27" eb="32">
      <t>トウギジョウホウシュウ</t>
    </rPh>
    <rPh sb="33" eb="35">
      <t>マイニチ</t>
    </rPh>
    <rPh sb="38" eb="39">
      <t>ゲン</t>
    </rPh>
    <rPh sb="39" eb="40">
      <t>タカラ</t>
    </rPh>
    <rPh sb="41" eb="43">
      <t>カクセイ</t>
    </rPh>
    <rPh sb="43" eb="44">
      <t>タン</t>
    </rPh>
    <rPh sb="45" eb="46">
      <t>キズナ</t>
    </rPh>
    <rPh sb="47" eb="49">
      <t>カノウ</t>
    </rPh>
    <rPh sb="50" eb="51">
      <t>カギ</t>
    </rPh>
    <rPh sb="52" eb="53">
      <t>カ</t>
    </rPh>
    <rPh sb="56" eb="58">
      <t>チュウゾウ</t>
    </rPh>
    <rPh sb="58" eb="59">
      <t>イシ</t>
    </rPh>
    <rPh sb="63" eb="65">
      <t>ムリョウ</t>
    </rPh>
    <rPh sb="65" eb="66">
      <t>ブン</t>
    </rPh>
    <rPh sb="67" eb="68">
      <t>ア</t>
    </rPh>
    <rPh sb="74" eb="75">
      <t>ニチ</t>
    </rPh>
    <rPh sb="79" eb="80">
      <t>カイ</t>
    </rPh>
    <rPh sb="80" eb="81">
      <t>メ</t>
    </rPh>
    <rPh sb="83" eb="84">
      <t>マワ</t>
    </rPh>
    <rPh sb="91" eb="94">
      <t>ヒゾクダン</t>
    </rPh>
    <rPh sb="94" eb="96">
      <t>トウバツ</t>
    </rPh>
    <rPh sb="96" eb="97">
      <t>セン</t>
    </rPh>
    <rPh sb="98" eb="100">
      <t>ジドウ</t>
    </rPh>
    <rPh sb="100" eb="102">
      <t>サンカ</t>
    </rPh>
    <rPh sb="112" eb="114">
      <t>ニチジョウ</t>
    </rPh>
    <rPh sb="115" eb="116">
      <t>ス</t>
    </rPh>
    <rPh sb="121" eb="122">
      <t>ヒト</t>
    </rPh>
    <rPh sb="126" eb="127">
      <t>ガツ</t>
    </rPh>
    <rPh sb="128" eb="129">
      <t>ニチ</t>
    </rPh>
    <rPh sb="137" eb="138">
      <t>モト</t>
    </rPh>
    <rPh sb="138" eb="139">
      <t>タカラ</t>
    </rPh>
    <rPh sb="139" eb="141">
      <t>カクトク</t>
    </rPh>
    <rPh sb="148" eb="149">
      <t>ゲン</t>
    </rPh>
    <rPh sb="149" eb="150">
      <t>タカラ</t>
    </rPh>
    <rPh sb="150" eb="152">
      <t>ショウヒ</t>
    </rPh>
    <rPh sb="157" eb="158">
      <t>ガツ</t>
    </rPh>
    <rPh sb="160" eb="161">
      <t>ニチ</t>
    </rPh>
    <rPh sb="163" eb="164">
      <t>マン</t>
    </rPh>
    <rPh sb="164" eb="165">
      <t>モト</t>
    </rPh>
    <rPh sb="165" eb="166">
      <t>タカラ</t>
    </rPh>
    <rPh sb="166" eb="167">
      <t>モ</t>
    </rPh>
    <rPh sb="171" eb="172">
      <t>ヒト</t>
    </rPh>
    <rPh sb="176" eb="177">
      <t>ガツ</t>
    </rPh>
    <rPh sb="178" eb="179">
      <t>ニチ</t>
    </rPh>
    <rPh sb="185" eb="188">
      <t>トウギジョウ</t>
    </rPh>
    <rPh sb="188" eb="190">
      <t>ホウシュウ</t>
    </rPh>
    <rPh sb="195" eb="197">
      <t>ダンカイ</t>
    </rPh>
    <rPh sb="204" eb="205">
      <t>モト</t>
    </rPh>
    <rPh sb="205" eb="206">
      <t>タカラ</t>
    </rPh>
    <phoneticPr fontId="1"/>
  </si>
  <si>
    <t>匪賊団手動(自動参加無し)</t>
    <rPh sb="0" eb="2">
      <t>ヒゾク</t>
    </rPh>
    <rPh sb="2" eb="3">
      <t>ダン</t>
    </rPh>
    <rPh sb="3" eb="5">
      <t>シュドウ</t>
    </rPh>
    <rPh sb="6" eb="8">
      <t>ジドウ</t>
    </rPh>
    <rPh sb="8" eb="10">
      <t>サンカ</t>
    </rPh>
    <rPh sb="10" eb="11">
      <t>ナ</t>
    </rPh>
    <phoneticPr fontId="1"/>
  </si>
  <si>
    <t>匪賊団を手動</t>
    <rPh sb="0" eb="2">
      <t>ヒゾク</t>
    </rPh>
    <rPh sb="2" eb="3">
      <t>ダン</t>
    </rPh>
    <rPh sb="4" eb="6">
      <t>シュドウ</t>
    </rPh>
    <phoneticPr fontId="1"/>
  </si>
  <si>
    <t>日付</t>
    <rPh sb="0" eb="2">
      <t>ヒヅケ</t>
    </rPh>
    <phoneticPr fontId="1"/>
  </si>
  <si>
    <t>経過日数</t>
    <rPh sb="0" eb="2">
      <t>ケイカ</t>
    </rPh>
    <rPh sb="2" eb="4">
      <t>ニッスウ</t>
    </rPh>
    <phoneticPr fontId="1"/>
  </si>
  <si>
    <t>月ギフ</t>
    <rPh sb="0" eb="1">
      <t>ツキ</t>
    </rPh>
    <phoneticPr fontId="1"/>
  </si>
  <si>
    <t>ハッピー</t>
    <phoneticPr fontId="1"/>
  </si>
  <si>
    <t>幸運</t>
    <rPh sb="0" eb="2">
      <t>コウウン</t>
    </rPh>
    <phoneticPr fontId="1"/>
  </si>
  <si>
    <t>元宝/day</t>
    <rPh sb="0" eb="1">
      <t>ゲン</t>
    </rPh>
    <rPh sb="1" eb="2">
      <t>タカラ</t>
    </rPh>
    <phoneticPr fontId="1"/>
  </si>
  <si>
    <t>デイリー任務</t>
    <rPh sb="4" eb="6">
      <t>ニンム</t>
    </rPh>
    <phoneticPr fontId="1"/>
  </si>
  <si>
    <t>闘技場報酬</t>
    <rPh sb="0" eb="3">
      <t>トウギジョウ</t>
    </rPh>
    <rPh sb="3" eb="5">
      <t>ホウシュウ</t>
    </rPh>
    <phoneticPr fontId="1"/>
  </si>
  <si>
    <t>獲得累計</t>
    <rPh sb="0" eb="2">
      <t>カクトク</t>
    </rPh>
    <rPh sb="2" eb="4">
      <t>ルイケイ</t>
    </rPh>
    <phoneticPr fontId="1"/>
  </si>
  <si>
    <t>幸運舞い込む</t>
    <rPh sb="0" eb="2">
      <t>コウウン</t>
    </rPh>
    <rPh sb="2" eb="3">
      <t>マ</t>
    </rPh>
    <rPh sb="4" eb="5">
      <t>コ</t>
    </rPh>
    <phoneticPr fontId="1"/>
  </si>
  <si>
    <t>十日活躍</t>
    <rPh sb="0" eb="2">
      <t>ジュウニチ</t>
    </rPh>
    <rPh sb="2" eb="4">
      <t>カツヤク</t>
    </rPh>
    <phoneticPr fontId="1"/>
  </si>
  <si>
    <t>10月ログボ</t>
    <rPh sb="2" eb="3">
      <t>ガツ</t>
    </rPh>
    <phoneticPr fontId="1"/>
  </si>
  <si>
    <t>Lv115</t>
    <phoneticPr fontId="1"/>
  </si>
  <si>
    <t>任務</t>
    <rPh sb="0" eb="2">
      <t>ニンム</t>
    </rPh>
    <phoneticPr fontId="1"/>
  </si>
  <si>
    <t>元宝</t>
    <rPh sb="0" eb="2">
      <t>ゲンタカラ</t>
    </rPh>
    <phoneticPr fontId="1"/>
  </si>
  <si>
    <t>10個武器Lv60</t>
    <rPh sb="2" eb="3">
      <t>コ</t>
    </rPh>
    <rPh sb="3" eb="5">
      <t>ブキ</t>
    </rPh>
    <phoneticPr fontId="1"/>
  </si>
  <si>
    <t>Lv70</t>
    <phoneticPr fontId="1"/>
  </si>
  <si>
    <t>Lv80</t>
    <phoneticPr fontId="1"/>
  </si>
  <si>
    <t>Lv90</t>
    <phoneticPr fontId="1"/>
  </si>
  <si>
    <t>Lv100</t>
    <phoneticPr fontId="1"/>
  </si>
  <si>
    <t>任務達成総計元宝</t>
    <rPh sb="0" eb="2">
      <t>ニンム</t>
    </rPh>
    <rPh sb="2" eb="4">
      <t>タッセイ</t>
    </rPh>
    <rPh sb="4" eb="6">
      <t>ソウケイ</t>
    </rPh>
    <rPh sb="6" eb="8">
      <t>ゲンタカラ</t>
    </rPh>
    <phoneticPr fontId="1"/>
  </si>
  <si>
    <t>装備製造20回</t>
    <rPh sb="0" eb="2">
      <t>ソウビ</t>
    </rPh>
    <rPh sb="2" eb="4">
      <t>セイゾウ</t>
    </rPh>
    <rPh sb="6" eb="7">
      <t>カイ</t>
    </rPh>
    <phoneticPr fontId="1"/>
  </si>
  <si>
    <t>主将天明40</t>
    <rPh sb="0" eb="2">
      <t>シュショウ</t>
    </rPh>
    <rPh sb="2" eb="4">
      <t>テンメイ</t>
    </rPh>
    <phoneticPr fontId="1"/>
  </si>
  <si>
    <t>Kv118</t>
    <phoneticPr fontId="1"/>
  </si>
  <si>
    <t>Lv121</t>
    <phoneticPr fontId="1"/>
  </si>
  <si>
    <t>不定</t>
    <rPh sb="0" eb="2">
      <t>フテイ</t>
    </rPh>
    <phoneticPr fontId="1"/>
  </si>
  <si>
    <t>不明</t>
    <rPh sb="0" eb="2">
      <t>フメイ</t>
    </rPh>
    <phoneticPr fontId="1"/>
  </si>
  <si>
    <t>土・日・月</t>
    <rPh sb="0" eb="1">
      <t>ツチ</t>
    </rPh>
    <rPh sb="2" eb="3">
      <t>ヒ</t>
    </rPh>
    <rPh sb="4" eb="5">
      <t>ツキ</t>
    </rPh>
    <phoneticPr fontId="1"/>
  </si>
  <si>
    <t>10日間</t>
    <rPh sb="2" eb="4">
      <t>ニチカン</t>
    </rPh>
    <phoneticPr fontId="1"/>
  </si>
  <si>
    <t>9月ログボ</t>
    <rPh sb="1" eb="2">
      <t>ガツ</t>
    </rPh>
    <phoneticPr fontId="1"/>
  </si>
  <si>
    <t>週間基金</t>
    <rPh sb="0" eb="2">
      <t>シュウカン</t>
    </rPh>
    <rPh sb="2" eb="4">
      <t>キキン</t>
    </rPh>
    <phoneticPr fontId="1"/>
  </si>
  <si>
    <t>実際</t>
    <rPh sb="0" eb="2">
      <t>ジッサイ</t>
    </rPh>
    <phoneticPr fontId="1"/>
  </si>
  <si>
    <t>所持元宝予想</t>
    <rPh sb="0" eb="2">
      <t>ショジ</t>
    </rPh>
    <rPh sb="2" eb="4">
      <t>ゲンタカラ</t>
    </rPh>
    <rPh sb="4" eb="6">
      <t>ヨソウ</t>
    </rPh>
    <phoneticPr fontId="1"/>
  </si>
  <si>
    <t>その他任務</t>
  </si>
  <si>
    <t>覚醒丹</t>
    <rPh sb="0" eb="2">
      <t>カクセイ</t>
    </rPh>
    <rPh sb="2" eb="3">
      <t>タン</t>
    </rPh>
    <phoneticPr fontId="1"/>
  </si>
  <si>
    <t>獲得元宝</t>
    <rPh sb="0" eb="2">
      <t>カクトク</t>
    </rPh>
    <rPh sb="2" eb="3">
      <t>ゲン</t>
    </rPh>
    <rPh sb="3" eb="4">
      <t>タカラ</t>
    </rPh>
    <phoneticPr fontId="1"/>
  </si>
  <si>
    <t>覚醒丹/絆</t>
    <rPh sb="0" eb="2">
      <t>カクセイ</t>
    </rPh>
    <rPh sb="2" eb="3">
      <t>タン</t>
    </rPh>
    <rPh sb="4" eb="5">
      <t>キズナ</t>
    </rPh>
    <phoneticPr fontId="1"/>
  </si>
  <si>
    <t>鋳造4まで</t>
    <rPh sb="0" eb="2">
      <t>チュウゾウ</t>
    </rPh>
    <phoneticPr fontId="1"/>
  </si>
  <si>
    <t>q</t>
    <phoneticPr fontId="1"/>
  </si>
  <si>
    <t>(1,1)</t>
    <phoneticPr fontId="1"/>
  </si>
  <si>
    <t>(2,1)</t>
    <phoneticPr fontId="1"/>
  </si>
  <si>
    <t>(2,2)</t>
    <phoneticPr fontId="1"/>
  </si>
  <si>
    <t>鋳造石</t>
    <rPh sb="0" eb="2">
      <t>チュウゾウ</t>
    </rPh>
    <rPh sb="2" eb="3">
      <t>イシ</t>
    </rPh>
    <phoneticPr fontId="1"/>
  </si>
  <si>
    <t>謎の取得</t>
    <rPh sb="0" eb="1">
      <t>ナゾ</t>
    </rPh>
    <rPh sb="2" eb="4">
      <t>シュトク</t>
    </rPh>
    <phoneticPr fontId="1"/>
  </si>
  <si>
    <t>好感度40</t>
    <rPh sb="0" eb="3">
      <t>コウカンド</t>
    </rPh>
    <phoneticPr fontId="1"/>
  </si>
  <si>
    <t>いつもの謎10</t>
    <rPh sb="4" eb="5">
      <t>ナゾ</t>
    </rPh>
    <phoneticPr fontId="1"/>
  </si>
  <si>
    <t>事故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</si>
</sst>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月&quot;d&quot;日&quot;;@"/>
  </numFmts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Calibri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14" fontId="0" fillId="0" borderId="0" xfId="0" applyNumberFormat="1">
      <alignment vertical="center"/>
    </xf>
    <xf numFmtId="0" fontId="0" fillId="6" borderId="0" xfId="0" applyFill="1">
      <alignment vertical="center"/>
    </xf>
    <xf numFmtId="0" fontId="2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1" xfId="0" applyFill="1" applyBorder="1">
      <alignment vertical="center"/>
    </xf>
    <xf numFmtId="164" fontId="0" fillId="0" borderId="0" xfId="0" applyNumberForma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Fill="1" applyBorder="1">
      <alignment vertical="center"/>
    </xf>
    <xf numFmtId="0" fontId="0" fillId="7" borderId="0" xfId="0" applyFill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8" borderId="10" xfId="0" applyFill="1" applyBorder="1">
      <alignment vertical="center"/>
    </xf>
    <xf numFmtId="164" fontId="0" fillId="9" borderId="0" xfId="0" applyNumberFormat="1" applyFill="1">
      <alignment vertical="center"/>
    </xf>
    <xf numFmtId="0" fontId="0" fillId="9" borderId="9" xfId="0" applyFill="1" applyBorder="1">
      <alignment vertical="center"/>
    </xf>
    <xf numFmtId="0" fontId="0" fillId="9" borderId="0" xfId="0" applyFill="1">
      <alignment vertical="center"/>
    </xf>
    <xf numFmtId="0" fontId="0" fillId="9" borderId="0" xfId="0" applyFill="1" applyBorder="1">
      <alignment vertical="center"/>
    </xf>
    <xf numFmtId="0" fontId="0" fillId="9" borderId="12" xfId="0" applyFill="1" applyBorder="1">
      <alignment vertical="center"/>
    </xf>
    <xf numFmtId="0" fontId="0" fillId="0" borderId="0" xfId="0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日付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Sheet2!$B$1:$AP$1</c:f>
              <c:numCache>
                <c:formatCode>m"月"d"日";@</c:formatCode>
                <c:ptCount val="41"/>
                <c:pt idx="1">
                  <c:v>44463</c:v>
                </c:pt>
                <c:pt idx="2">
                  <c:v>44464</c:v>
                </c:pt>
                <c:pt idx="3">
                  <c:v>44465</c:v>
                </c:pt>
                <c:pt idx="4">
                  <c:v>44466</c:v>
                </c:pt>
                <c:pt idx="5">
                  <c:v>44467</c:v>
                </c:pt>
                <c:pt idx="6">
                  <c:v>44468</c:v>
                </c:pt>
                <c:pt idx="7">
                  <c:v>44469</c:v>
                </c:pt>
                <c:pt idx="8">
                  <c:v>44470</c:v>
                </c:pt>
                <c:pt idx="9">
                  <c:v>44471</c:v>
                </c:pt>
                <c:pt idx="10">
                  <c:v>44472</c:v>
                </c:pt>
                <c:pt idx="11">
                  <c:v>44473</c:v>
                </c:pt>
                <c:pt idx="12">
                  <c:v>44474</c:v>
                </c:pt>
                <c:pt idx="13">
                  <c:v>44475</c:v>
                </c:pt>
                <c:pt idx="14">
                  <c:v>44476</c:v>
                </c:pt>
                <c:pt idx="15">
                  <c:v>44477</c:v>
                </c:pt>
                <c:pt idx="16">
                  <c:v>44478</c:v>
                </c:pt>
                <c:pt idx="17">
                  <c:v>44479</c:v>
                </c:pt>
                <c:pt idx="18">
                  <c:v>44480</c:v>
                </c:pt>
                <c:pt idx="19">
                  <c:v>44481</c:v>
                </c:pt>
                <c:pt idx="20">
                  <c:v>44482</c:v>
                </c:pt>
                <c:pt idx="21">
                  <c:v>44483</c:v>
                </c:pt>
                <c:pt idx="22">
                  <c:v>44484</c:v>
                </c:pt>
                <c:pt idx="23">
                  <c:v>44485</c:v>
                </c:pt>
                <c:pt idx="24">
                  <c:v>44486</c:v>
                </c:pt>
                <c:pt idx="25">
                  <c:v>44487</c:v>
                </c:pt>
                <c:pt idx="26">
                  <c:v>44488</c:v>
                </c:pt>
                <c:pt idx="27">
                  <c:v>44489</c:v>
                </c:pt>
                <c:pt idx="28">
                  <c:v>44490</c:v>
                </c:pt>
                <c:pt idx="29">
                  <c:v>44491</c:v>
                </c:pt>
                <c:pt idx="30">
                  <c:v>44492</c:v>
                </c:pt>
                <c:pt idx="31">
                  <c:v>44493</c:v>
                </c:pt>
                <c:pt idx="32">
                  <c:v>44494</c:v>
                </c:pt>
                <c:pt idx="33">
                  <c:v>44495</c:v>
                </c:pt>
                <c:pt idx="34">
                  <c:v>44496</c:v>
                </c:pt>
                <c:pt idx="35">
                  <c:v>44497</c:v>
                </c:pt>
                <c:pt idx="36">
                  <c:v>44498</c:v>
                </c:pt>
                <c:pt idx="37">
                  <c:v>44499</c:v>
                </c:pt>
                <c:pt idx="38">
                  <c:v>44500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E-484F-99E9-9EB87F933693}"/>
            </c:ext>
          </c:extLst>
        </c:ser>
        <c:ser>
          <c:idx val="1"/>
          <c:order val="1"/>
          <c:tx>
            <c:strRef>
              <c:f>Sheet2!$A$2</c:f>
              <c:strCache>
                <c:ptCount val="1"/>
                <c:pt idx="0">
                  <c:v>経過日数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Sheet2!$B$2:$AP$2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E-484F-99E9-9EB87F933693}"/>
            </c:ext>
          </c:extLst>
        </c:ser>
        <c:ser>
          <c:idx val="2"/>
          <c:order val="2"/>
          <c:tx>
            <c:strRef>
              <c:f>Sheet2!$A$3</c:f>
              <c:strCache>
                <c:ptCount val="1"/>
                <c:pt idx="0">
                  <c:v>月ギフ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Sheet2!$B$3:$AP$3</c:f>
              <c:numCache>
                <c:formatCode>General</c:formatCode>
                <c:ptCount val="41"/>
                <c:pt idx="0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E-484F-99E9-9EB87F933693}"/>
            </c:ext>
          </c:extLst>
        </c:ser>
        <c:ser>
          <c:idx val="3"/>
          <c:order val="3"/>
          <c:tx>
            <c:strRef>
              <c:f>Sheet2!$A$4</c:f>
              <c:strCache>
                <c:ptCount val="1"/>
                <c:pt idx="0">
                  <c:v>ハッピー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Sheet2!$B$4:$AP$4</c:f>
              <c:numCache>
                <c:formatCode>General</c:formatCode>
                <c:ptCount val="41"/>
                <c:pt idx="0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2E-484F-99E9-9EB87F933693}"/>
            </c:ext>
          </c:extLst>
        </c:ser>
        <c:ser>
          <c:idx val="4"/>
          <c:order val="4"/>
          <c:tx>
            <c:strRef>
              <c:f>Sheet2!$A$5</c:f>
              <c:strCache>
                <c:ptCount val="1"/>
                <c:pt idx="0">
                  <c:v>幸運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Sheet2!$B$5:$AP$5</c:f>
              <c:numCache>
                <c:formatCode>General</c:formatCode>
                <c:ptCount val="41"/>
                <c:pt idx="0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2E-484F-99E9-9EB87F933693}"/>
            </c:ext>
          </c:extLst>
        </c:ser>
        <c:ser>
          <c:idx val="5"/>
          <c:order val="5"/>
          <c:tx>
            <c:strRef>
              <c:f>Sheet2!$A$6</c:f>
              <c:strCache>
                <c:ptCount val="1"/>
                <c:pt idx="0">
                  <c:v>週間基金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Sheet2!$B$6:$AP$6</c:f>
              <c:numCache>
                <c:formatCode>General</c:formatCode>
                <c:ptCount val="41"/>
                <c:pt idx="0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2E-484F-99E9-9EB87F933693}"/>
            </c:ext>
          </c:extLst>
        </c:ser>
        <c:ser>
          <c:idx val="6"/>
          <c:order val="6"/>
          <c:tx>
            <c:strRef>
              <c:f>Sheet2!$A$7</c:f>
              <c:strCache>
                <c:ptCount val="1"/>
                <c:pt idx="0">
                  <c:v>デイリー任務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Sheet2!$B$7:$AP$7</c:f>
              <c:numCache>
                <c:formatCode>General</c:formatCode>
                <c:ptCount val="41"/>
                <c:pt idx="0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4800</c:v>
                </c:pt>
                <c:pt idx="22">
                  <c:v>5040</c:v>
                </c:pt>
                <c:pt idx="23">
                  <c:v>5280</c:v>
                </c:pt>
                <c:pt idx="24">
                  <c:v>5520</c:v>
                </c:pt>
                <c:pt idx="25">
                  <c:v>5760</c:v>
                </c:pt>
                <c:pt idx="26">
                  <c:v>6000</c:v>
                </c:pt>
                <c:pt idx="27">
                  <c:v>6240</c:v>
                </c:pt>
                <c:pt idx="28">
                  <c:v>6480</c:v>
                </c:pt>
                <c:pt idx="29">
                  <c:v>6720</c:v>
                </c:pt>
                <c:pt idx="30">
                  <c:v>6960</c:v>
                </c:pt>
                <c:pt idx="31">
                  <c:v>7200</c:v>
                </c:pt>
                <c:pt idx="32">
                  <c:v>7440</c:v>
                </c:pt>
                <c:pt idx="33">
                  <c:v>7680</c:v>
                </c:pt>
                <c:pt idx="34">
                  <c:v>7920</c:v>
                </c:pt>
                <c:pt idx="35">
                  <c:v>8160</c:v>
                </c:pt>
                <c:pt idx="36">
                  <c:v>8400</c:v>
                </c:pt>
                <c:pt idx="37">
                  <c:v>8640</c:v>
                </c:pt>
                <c:pt idx="38">
                  <c:v>8880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2E-484F-99E9-9EB87F933693}"/>
            </c:ext>
          </c:extLst>
        </c:ser>
        <c:ser>
          <c:idx val="7"/>
          <c:order val="7"/>
          <c:tx>
            <c:strRef>
              <c:f>Sheet2!$A$8</c:f>
              <c:strCache>
                <c:ptCount val="1"/>
                <c:pt idx="0">
                  <c:v>闘技場報酬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Sheet2!$B$8:$AP$8</c:f>
              <c:numCache>
                <c:formatCode>General</c:formatCode>
                <c:ptCount val="41"/>
                <c:pt idx="0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  <c:pt idx="13">
                  <c:v>260</c:v>
                </c:pt>
                <c:pt idx="14">
                  <c:v>260</c:v>
                </c:pt>
                <c:pt idx="15">
                  <c:v>260</c:v>
                </c:pt>
                <c:pt idx="16">
                  <c:v>260</c:v>
                </c:pt>
                <c:pt idx="17">
                  <c:v>260</c:v>
                </c:pt>
                <c:pt idx="18">
                  <c:v>260</c:v>
                </c:pt>
                <c:pt idx="19">
                  <c:v>260</c:v>
                </c:pt>
                <c:pt idx="20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2E-484F-99E9-9EB87F933693}"/>
            </c:ext>
          </c:extLst>
        </c:ser>
        <c:ser>
          <c:idx val="8"/>
          <c:order val="8"/>
          <c:tx>
            <c:strRef>
              <c:f>Sheet2!$A$9</c:f>
              <c:strCache>
                <c:ptCount val="1"/>
                <c:pt idx="0">
                  <c:v>同盟ログイン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Sheet2!$B$9:$AP$9</c:f>
              <c:numCache>
                <c:formatCode>General</c:formatCode>
                <c:ptCount val="41"/>
                <c:pt idx="0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2E-484F-99E9-9EB87F933693}"/>
            </c:ext>
          </c:extLst>
        </c:ser>
        <c:ser>
          <c:idx val="9"/>
          <c:order val="9"/>
          <c:tx>
            <c:strRef>
              <c:f>Sheet2!$A$10</c:f>
              <c:strCache>
                <c:ptCount val="1"/>
                <c:pt idx="0">
                  <c:v>9月ログボ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Sheet2!$B$10:$AP$10</c:f>
              <c:numCache>
                <c:formatCode>General</c:formatCode>
                <c:ptCount val="41"/>
                <c:pt idx="0">
                  <c:v>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2E-484F-99E9-9EB87F933693}"/>
            </c:ext>
          </c:extLst>
        </c:ser>
        <c:ser>
          <c:idx val="10"/>
          <c:order val="10"/>
          <c:tx>
            <c:strRef>
              <c:f>Sheet2!$A$11</c:f>
              <c:strCache>
                <c:ptCount val="1"/>
                <c:pt idx="0">
                  <c:v>幸運舞い込む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Sheet2!$B$11:$AP$11</c:f>
              <c:numCache>
                <c:formatCode>General</c:formatCode>
                <c:ptCount val="41"/>
                <c:pt idx="0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2E-484F-99E9-9EB87F933693}"/>
            </c:ext>
          </c:extLst>
        </c:ser>
        <c:ser>
          <c:idx val="11"/>
          <c:order val="11"/>
          <c:tx>
            <c:strRef>
              <c:f>Sheet2!$A$12</c:f>
              <c:strCache>
                <c:ptCount val="1"/>
                <c:pt idx="0">
                  <c:v>十日活躍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Sheet2!$B$12:$AP$12</c:f>
              <c:numCache>
                <c:formatCode>General</c:formatCode>
                <c:ptCount val="41"/>
                <c:pt idx="0">
                  <c:v>0</c:v>
                </c:pt>
                <c:pt idx="6">
                  <c:v>300</c:v>
                </c:pt>
                <c:pt idx="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2E-484F-99E9-9EB87F933693}"/>
            </c:ext>
          </c:extLst>
        </c:ser>
        <c:ser>
          <c:idx val="12"/>
          <c:order val="12"/>
          <c:tx>
            <c:strRef>
              <c:f>Sheet2!$A$13</c:f>
              <c:strCache>
                <c:ptCount val="1"/>
                <c:pt idx="0">
                  <c:v>10月ログボ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Sheet2!$B$13:$AP$13</c:f>
              <c:numCache>
                <c:formatCode>General</c:formatCode>
                <c:ptCount val="41"/>
                <c:pt idx="0">
                  <c:v>0</c:v>
                </c:pt>
                <c:pt idx="9">
                  <c:v>100</c:v>
                </c:pt>
                <c:pt idx="1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2E-484F-99E9-9EB87F933693}"/>
            </c:ext>
          </c:extLst>
        </c:ser>
        <c:ser>
          <c:idx val="13"/>
          <c:order val="13"/>
          <c:tx>
            <c:strRef>
              <c:f>Sheet2!$A$14</c:f>
              <c:strCache>
                <c:ptCount val="1"/>
                <c:pt idx="0">
                  <c:v>その他任務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Sheet2!$B$14:$AP$14</c:f>
              <c:numCache>
                <c:formatCode>General</c:formatCode>
                <c:ptCount val="41"/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2E-484F-99E9-9EB87F933693}"/>
            </c:ext>
          </c:extLst>
        </c:ser>
        <c:ser>
          <c:idx val="14"/>
          <c:order val="14"/>
          <c:tx>
            <c:strRef>
              <c:f>Sheet2!$A$15</c:f>
              <c:strCache>
                <c:ptCount val="1"/>
                <c:pt idx="0">
                  <c:v>鋳造石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Sheet2!$B$15:$AP$15</c:f>
              <c:numCache>
                <c:formatCode>General</c:formatCode>
                <c:ptCount val="41"/>
                <c:pt idx="3">
                  <c:v>-300</c:v>
                </c:pt>
                <c:pt idx="6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12E-484F-99E9-9EB87F933693}"/>
            </c:ext>
          </c:extLst>
        </c:ser>
        <c:ser>
          <c:idx val="15"/>
          <c:order val="15"/>
          <c:tx>
            <c:strRef>
              <c:f>Sheet2!$A$16</c:f>
              <c:strCache>
                <c:ptCount val="1"/>
                <c:pt idx="0">
                  <c:v>覚醒丹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Sheet2!$B$16:$AP$16</c:f>
              <c:numCache>
                <c:formatCode>General</c:formatCode>
                <c:ptCount val="41"/>
                <c:pt idx="3">
                  <c:v>-100</c:v>
                </c:pt>
                <c:pt idx="4">
                  <c:v>-200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-200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12E-484F-99E9-9EB87F933693}"/>
            </c:ext>
          </c:extLst>
        </c:ser>
        <c:ser>
          <c:idx val="16"/>
          <c:order val="16"/>
          <c:tx>
            <c:strRef>
              <c:f>Sheet2!$A$17</c:f>
              <c:strCache>
                <c:ptCount val="1"/>
                <c:pt idx="0">
                  <c:v>事故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Sheet2!$B$17:$AP$17</c:f>
              <c:numCache>
                <c:formatCode>General</c:formatCode>
                <c:ptCount val="41"/>
                <c:pt idx="6">
                  <c:v>-25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12E-484F-99E9-9EB87F933693}"/>
            </c:ext>
          </c:extLst>
        </c:ser>
        <c:ser>
          <c:idx val="17"/>
          <c:order val="17"/>
          <c:tx>
            <c:strRef>
              <c:f>Sheet2!$A$18</c:f>
              <c:strCache>
                <c:ptCount val="1"/>
                <c:pt idx="0">
                  <c:v>獲得累計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Sheet2!$B$18:$AP$18</c:f>
              <c:numCache>
                <c:formatCode>General</c:formatCode>
                <c:ptCount val="41"/>
                <c:pt idx="1">
                  <c:v>0</c:v>
                </c:pt>
                <c:pt idx="2">
                  <c:v>1820</c:v>
                </c:pt>
                <c:pt idx="3">
                  <c:v>1220</c:v>
                </c:pt>
                <c:pt idx="4">
                  <c:v>1120</c:v>
                </c:pt>
                <c:pt idx="5">
                  <c:v>1120</c:v>
                </c:pt>
                <c:pt idx="6">
                  <c:v>795</c:v>
                </c:pt>
                <c:pt idx="7">
                  <c:v>850</c:v>
                </c:pt>
                <c:pt idx="8">
                  <c:v>500</c:v>
                </c:pt>
                <c:pt idx="9">
                  <c:v>1200</c:v>
                </c:pt>
                <c:pt idx="10">
                  <c:v>900</c:v>
                </c:pt>
                <c:pt idx="11">
                  <c:v>700</c:v>
                </c:pt>
                <c:pt idx="12">
                  <c:v>600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12E-484F-99E9-9EB87F933693}"/>
            </c:ext>
          </c:extLst>
        </c:ser>
        <c:ser>
          <c:idx val="18"/>
          <c:order val="18"/>
          <c:tx>
            <c:strRef>
              <c:f>Sheet2!$A$19</c:f>
              <c:strCache>
                <c:ptCount val="1"/>
                <c:pt idx="0">
                  <c:v>所持元宝予想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Sheet2!$B$19:$AP$19</c:f>
              <c:numCache>
                <c:formatCode>General</c:formatCode>
                <c:ptCount val="41"/>
                <c:pt idx="0">
                  <c:v>14029</c:v>
                </c:pt>
                <c:pt idx="1">
                  <c:v>14029</c:v>
                </c:pt>
                <c:pt idx="2">
                  <c:v>15849</c:v>
                </c:pt>
                <c:pt idx="3">
                  <c:v>17079</c:v>
                </c:pt>
                <c:pt idx="4">
                  <c:v>18199</c:v>
                </c:pt>
                <c:pt idx="5">
                  <c:v>19319</c:v>
                </c:pt>
                <c:pt idx="6">
                  <c:v>20164</c:v>
                </c:pt>
                <c:pt idx="7">
                  <c:v>20970</c:v>
                </c:pt>
                <c:pt idx="8">
                  <c:v>21470</c:v>
                </c:pt>
                <c:pt idx="9">
                  <c:v>22670</c:v>
                </c:pt>
                <c:pt idx="10">
                  <c:v>23570</c:v>
                </c:pt>
                <c:pt idx="11">
                  <c:v>24270</c:v>
                </c:pt>
                <c:pt idx="12">
                  <c:v>24870</c:v>
                </c:pt>
                <c:pt idx="13">
                  <c:v>25560</c:v>
                </c:pt>
                <c:pt idx="14">
                  <c:v>26250</c:v>
                </c:pt>
                <c:pt idx="15">
                  <c:v>26940</c:v>
                </c:pt>
                <c:pt idx="16">
                  <c:v>27630</c:v>
                </c:pt>
                <c:pt idx="17">
                  <c:v>28320</c:v>
                </c:pt>
                <c:pt idx="18">
                  <c:v>29010</c:v>
                </c:pt>
                <c:pt idx="19">
                  <c:v>29700</c:v>
                </c:pt>
                <c:pt idx="20">
                  <c:v>30390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12E-484F-99E9-9EB87F933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379472"/>
        <c:axId val="1581371152"/>
      </c:barChart>
      <c:catAx>
        <c:axId val="158137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71152"/>
        <c:crosses val="autoZero"/>
        <c:auto val="1"/>
        <c:lblAlgn val="ctr"/>
        <c:lblOffset val="100"/>
        <c:noMultiLvlLbl val="0"/>
      </c:catAx>
      <c:valAx>
        <c:axId val="15813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1CE138-D291-4F4D-91C1-F3C582C01588}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523FC21-B574-4D95-9B56-800BF7E4D6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3391-B3AF-4558-941F-CFD28EEE15B2}">
  <dimension ref="A1:O23"/>
  <sheetViews>
    <sheetView zoomScale="85" zoomScaleNormal="85" workbookViewId="0">
      <selection activeCell="K24" sqref="K24"/>
    </sheetView>
  </sheetViews>
  <sheetFormatPr defaultRowHeight="15"/>
  <cols>
    <col min="1" max="1" width="27.140625" customWidth="1"/>
    <col min="4" max="4" width="10.5703125" customWidth="1"/>
    <col min="5" max="6" width="17.5703125" customWidth="1"/>
    <col min="7" max="7" width="25" bestFit="1" customWidth="1"/>
    <col min="8" max="8" width="18.85546875" customWidth="1"/>
    <col min="9" max="9" width="12.42578125" customWidth="1"/>
    <col min="10" max="10" width="23.7109375" customWidth="1"/>
    <col min="11" max="11" width="21.5703125" customWidth="1"/>
    <col min="12" max="12" width="28" customWidth="1"/>
  </cols>
  <sheetData>
    <row r="1" spans="1:15">
      <c r="A1" s="7" t="s">
        <v>9</v>
      </c>
      <c r="B1" s="8" t="s">
        <v>1</v>
      </c>
      <c r="C1" s="8" t="s">
        <v>2</v>
      </c>
      <c r="D1" s="8" t="s">
        <v>3</v>
      </c>
      <c r="E1" s="9" t="s">
        <v>23</v>
      </c>
      <c r="F1" s="3"/>
      <c r="G1" s="5"/>
      <c r="H1" t="s">
        <v>27</v>
      </c>
      <c r="I1" s="1" t="s">
        <v>16</v>
      </c>
      <c r="J1" t="s">
        <v>17</v>
      </c>
      <c r="K1" t="s">
        <v>24</v>
      </c>
      <c r="L1" s="6" t="s">
        <v>34</v>
      </c>
    </row>
    <row r="2" spans="1:15">
      <c r="A2" s="10" t="s">
        <v>0</v>
      </c>
      <c r="B2" s="3">
        <v>160</v>
      </c>
      <c r="C2" s="3">
        <v>13</v>
      </c>
      <c r="D2" s="3">
        <f>(B2*C2)</f>
        <v>2080</v>
      </c>
      <c r="E2" s="11"/>
      <c r="F2" s="3"/>
      <c r="G2" t="s">
        <v>35</v>
      </c>
      <c r="H2">
        <f>SUM(D2:D11)</f>
        <v>11490</v>
      </c>
      <c r="I2" s="1">
        <f>SUM(I5,D4:D9)</f>
        <v>8510</v>
      </c>
      <c r="J2">
        <f>SUM(D5:D9)</f>
        <v>5260</v>
      </c>
      <c r="K2">
        <f>SUM(J2+D2)</f>
        <v>7340</v>
      </c>
      <c r="L2" s="6">
        <f>5260+13*150</f>
        <v>7210</v>
      </c>
      <c r="O2" t="s">
        <v>18</v>
      </c>
    </row>
    <row r="3" spans="1:15">
      <c r="A3" s="10" t="s">
        <v>4</v>
      </c>
      <c r="B3" s="3">
        <v>180</v>
      </c>
      <c r="C3" s="3">
        <v>5</v>
      </c>
      <c r="D3" s="3">
        <f t="shared" ref="D3:D9" si="0">(B3*C3)</f>
        <v>900</v>
      </c>
      <c r="E3" s="11"/>
      <c r="F3" s="3"/>
      <c r="G3" s="2" t="s">
        <v>25</v>
      </c>
      <c r="H3" s="2">
        <f>($O$3+H$2)</f>
        <v>20234</v>
      </c>
      <c r="I3" s="2">
        <f>($O$3+I$2)</f>
        <v>17254</v>
      </c>
      <c r="J3" s="2">
        <f>($O$3+J$2)</f>
        <v>14004</v>
      </c>
      <c r="K3" s="2">
        <f>($O$3+K$2)</f>
        <v>16084</v>
      </c>
      <c r="L3" s="4"/>
      <c r="O3">
        <v>8744</v>
      </c>
    </row>
    <row r="4" spans="1:15">
      <c r="A4" s="10" t="s">
        <v>5</v>
      </c>
      <c r="B4" s="3">
        <v>250</v>
      </c>
      <c r="C4" s="3">
        <v>13</v>
      </c>
      <c r="D4" s="3">
        <f t="shared" si="0"/>
        <v>3250</v>
      </c>
      <c r="E4" s="11" t="s">
        <v>28</v>
      </c>
      <c r="F4" s="3"/>
    </row>
    <row r="5" spans="1:15">
      <c r="A5" s="10" t="s">
        <v>21</v>
      </c>
      <c r="B5" s="3">
        <v>180</v>
      </c>
      <c r="C5" s="3">
        <v>13</v>
      </c>
      <c r="D5" s="3">
        <f t="shared" si="0"/>
        <v>2340</v>
      </c>
      <c r="E5" s="11"/>
      <c r="F5" s="3"/>
    </row>
    <row r="6" spans="1:15">
      <c r="A6" s="10" t="s">
        <v>22</v>
      </c>
      <c r="B6" s="3">
        <v>60</v>
      </c>
      <c r="C6" s="3">
        <v>13</v>
      </c>
      <c r="D6" s="3">
        <f t="shared" si="0"/>
        <v>780</v>
      </c>
      <c r="E6" s="11"/>
      <c r="F6" s="3"/>
      <c r="H6" s="1" t="s">
        <v>32</v>
      </c>
      <c r="I6" s="1" t="s">
        <v>40</v>
      </c>
    </row>
    <row r="7" spans="1:15">
      <c r="A7" s="10" t="s">
        <v>6</v>
      </c>
      <c r="B7" s="3">
        <v>30</v>
      </c>
      <c r="C7" s="3">
        <v>13</v>
      </c>
      <c r="D7" s="3">
        <f t="shared" si="0"/>
        <v>390</v>
      </c>
      <c r="E7" s="11"/>
      <c r="F7" s="3"/>
      <c r="G7" t="s">
        <v>36</v>
      </c>
      <c r="H7" s="1">
        <f>SUM(D13:D18)</f>
        <v>4840</v>
      </c>
      <c r="I7" s="1">
        <f>SUM(D14:D18)</f>
        <v>4600</v>
      </c>
    </row>
    <row r="8" spans="1:15">
      <c r="A8" s="10" t="s">
        <v>7</v>
      </c>
      <c r="B8" s="3">
        <v>850</v>
      </c>
      <c r="C8" s="3">
        <v>1</v>
      </c>
      <c r="D8" s="3">
        <f t="shared" si="0"/>
        <v>850</v>
      </c>
      <c r="E8" s="11"/>
      <c r="F8" s="3"/>
    </row>
    <row r="9" spans="1:15">
      <c r="A9" s="10" t="s">
        <v>8</v>
      </c>
      <c r="B9" s="3">
        <v>900</v>
      </c>
      <c r="C9" s="3">
        <v>1</v>
      </c>
      <c r="D9" s="3">
        <f t="shared" si="0"/>
        <v>900</v>
      </c>
      <c r="E9" s="11"/>
      <c r="F9" s="3"/>
    </row>
    <row r="10" spans="1:15" ht="15.75" thickBot="1">
      <c r="A10" s="12" t="s">
        <v>11</v>
      </c>
      <c r="B10" s="13"/>
      <c r="C10" s="13"/>
      <c r="D10" s="13"/>
      <c r="E10" s="14"/>
      <c r="F10" s="3"/>
      <c r="G10" t="s">
        <v>37</v>
      </c>
    </row>
    <row r="11" spans="1:15" ht="15.75" thickBot="1">
      <c r="B11" s="3"/>
      <c r="C11" s="3"/>
      <c r="D11" s="3"/>
      <c r="E11" s="3"/>
      <c r="F11" s="3"/>
      <c r="H11" t="s">
        <v>27</v>
      </c>
      <c r="I11" t="s">
        <v>16</v>
      </c>
      <c r="J11" s="1" t="s">
        <v>26</v>
      </c>
      <c r="K11" s="1" t="s">
        <v>24</v>
      </c>
      <c r="L11" s="6" t="s">
        <v>33</v>
      </c>
    </row>
    <row r="12" spans="1:15">
      <c r="A12" s="15" t="s">
        <v>10</v>
      </c>
      <c r="B12" s="8" t="s">
        <v>1</v>
      </c>
      <c r="C12" s="8" t="s">
        <v>2</v>
      </c>
      <c r="D12" s="8" t="s">
        <v>3</v>
      </c>
      <c r="E12" s="9"/>
      <c r="F12" s="3"/>
      <c r="G12" t="s">
        <v>38</v>
      </c>
      <c r="H12" s="4">
        <f>H$2-$H$7</f>
        <v>6650</v>
      </c>
      <c r="I12">
        <f>I$2-$H$7</f>
        <v>3670</v>
      </c>
      <c r="J12" s="1">
        <f>J$2-$H$7</f>
        <v>420</v>
      </c>
      <c r="K12">
        <f>K$2-$H$7</f>
        <v>2500</v>
      </c>
      <c r="L12" s="6">
        <f>J12+150*13</f>
        <v>2370</v>
      </c>
    </row>
    <row r="13" spans="1:15">
      <c r="A13" s="10" t="s">
        <v>12</v>
      </c>
      <c r="B13" s="3">
        <v>20</v>
      </c>
      <c r="C13" s="3">
        <v>12</v>
      </c>
      <c r="D13" s="3">
        <f t="shared" ref="D13:D18" si="1">(B13*C13)</f>
        <v>240</v>
      </c>
      <c r="E13" s="11" t="s">
        <v>31</v>
      </c>
      <c r="F13" s="3"/>
      <c r="G13" t="s">
        <v>41</v>
      </c>
      <c r="H13">
        <f>H$2-$I$7</f>
        <v>6890</v>
      </c>
      <c r="I13">
        <f t="shared" ref="I13:K13" si="2">I$2-$I$7</f>
        <v>3910</v>
      </c>
      <c r="J13" s="1">
        <f t="shared" si="2"/>
        <v>660</v>
      </c>
      <c r="K13">
        <f t="shared" si="2"/>
        <v>2740</v>
      </c>
      <c r="L13" s="6">
        <f>L12+240</f>
        <v>2610</v>
      </c>
    </row>
    <row r="14" spans="1:15">
      <c r="A14" s="10" t="s">
        <v>13</v>
      </c>
      <c r="B14" s="3">
        <v>100</v>
      </c>
      <c r="C14" s="3">
        <v>12</v>
      </c>
      <c r="D14" s="3">
        <f t="shared" si="1"/>
        <v>1200</v>
      </c>
      <c r="E14" s="11"/>
      <c r="F14" s="3"/>
    </row>
    <row r="15" spans="1:15" ht="18.75" customHeight="1">
      <c r="A15" s="10" t="s">
        <v>14</v>
      </c>
      <c r="B15" s="3">
        <v>150</v>
      </c>
      <c r="C15" s="3">
        <v>12</v>
      </c>
      <c r="D15" s="3">
        <f t="shared" si="1"/>
        <v>1800</v>
      </c>
      <c r="E15" s="11"/>
      <c r="F15" s="3"/>
      <c r="G15" s="30" t="s">
        <v>39</v>
      </c>
      <c r="H15" s="30"/>
      <c r="I15" s="30"/>
      <c r="J15" s="30"/>
    </row>
    <row r="16" spans="1:15">
      <c r="A16" s="10" t="s">
        <v>15</v>
      </c>
      <c r="B16" s="3">
        <v>300</v>
      </c>
      <c r="C16" s="3">
        <v>2</v>
      </c>
      <c r="D16" s="3">
        <f t="shared" si="1"/>
        <v>600</v>
      </c>
      <c r="E16" s="11" t="s">
        <v>29</v>
      </c>
      <c r="F16" s="3"/>
      <c r="G16" s="30"/>
      <c r="H16" s="30"/>
      <c r="I16" s="30"/>
      <c r="J16" s="30"/>
    </row>
    <row r="17" spans="1:10">
      <c r="A17" s="10" t="s">
        <v>19</v>
      </c>
      <c r="B17" s="3">
        <v>100</v>
      </c>
      <c r="C17" s="3">
        <v>4</v>
      </c>
      <c r="D17" s="3">
        <f t="shared" si="1"/>
        <v>400</v>
      </c>
      <c r="E17" s="11"/>
      <c r="F17" s="3"/>
      <c r="G17" s="30"/>
      <c r="H17" s="30"/>
      <c r="I17" s="30"/>
      <c r="J17" s="30"/>
    </row>
    <row r="18" spans="1:10" ht="15.75" thickBot="1">
      <c r="A18" s="12" t="s">
        <v>20</v>
      </c>
      <c r="B18" s="13">
        <v>150</v>
      </c>
      <c r="C18" s="13">
        <v>4</v>
      </c>
      <c r="D18" s="13">
        <f t="shared" si="1"/>
        <v>600</v>
      </c>
      <c r="E18" s="14"/>
      <c r="F18" s="3"/>
      <c r="G18" s="30"/>
      <c r="H18" s="30"/>
      <c r="I18" s="30"/>
      <c r="J18" s="30"/>
    </row>
    <row r="19" spans="1:10" ht="61.5" customHeight="1">
      <c r="A19" s="3"/>
      <c r="B19" s="3"/>
      <c r="C19" s="3"/>
      <c r="D19" s="3"/>
      <c r="E19" s="3"/>
      <c r="F19" s="3"/>
      <c r="G19" s="30"/>
      <c r="H19" s="30"/>
      <c r="I19" s="30"/>
      <c r="J19" s="30"/>
    </row>
    <row r="20" spans="1:10">
      <c r="F20" s="3"/>
      <c r="G20" s="30"/>
      <c r="H20" s="30"/>
      <c r="I20" s="30"/>
      <c r="J20" s="30"/>
    </row>
    <row r="23" spans="1:10">
      <c r="A23" s="3" t="s">
        <v>30</v>
      </c>
    </row>
  </sheetData>
  <mergeCells count="1">
    <mergeCell ref="G15:J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5119-1C6C-451A-9E0A-5F25E95013BC}">
  <dimension ref="A1:AP23"/>
  <sheetViews>
    <sheetView tabSelected="1" workbookViewId="0">
      <selection activeCell="H21" sqref="H21"/>
    </sheetView>
  </sheetViews>
  <sheetFormatPr defaultRowHeight="15"/>
  <cols>
    <col min="1" max="1" width="12.85546875" style="18" customWidth="1"/>
    <col min="2" max="2" width="9" style="3"/>
    <col min="3" max="3" width="13.42578125" customWidth="1"/>
    <col min="4" max="5" width="10.42578125" bestFit="1" customWidth="1"/>
    <col min="6" max="9" width="9.28515625" bestFit="1" customWidth="1"/>
    <col min="10" max="10" width="10.42578125" style="1" bestFit="1" customWidth="1"/>
    <col min="11" max="12" width="9.28515625" style="1" bestFit="1" customWidth="1"/>
    <col min="13" max="13" width="10.42578125" style="1" bestFit="1" customWidth="1"/>
    <col min="14" max="14" width="9.28515625" style="1" bestFit="1" customWidth="1"/>
    <col min="15" max="15" width="10.42578125" bestFit="1" customWidth="1"/>
    <col min="16" max="18" width="9.28515625" bestFit="1" customWidth="1"/>
    <col min="19" max="29" width="9.42578125" bestFit="1" customWidth="1"/>
    <col min="30" max="40" width="9.28515625" bestFit="1" customWidth="1"/>
  </cols>
  <sheetData>
    <row r="1" spans="1:42">
      <c r="A1" s="18" t="s">
        <v>42</v>
      </c>
      <c r="C1" s="16">
        <v>44463</v>
      </c>
      <c r="D1" s="16">
        <v>44464</v>
      </c>
      <c r="E1" s="16">
        <v>44465</v>
      </c>
      <c r="F1" s="16">
        <v>44466</v>
      </c>
      <c r="G1" s="16">
        <v>44467</v>
      </c>
      <c r="H1" s="16">
        <v>44468</v>
      </c>
      <c r="I1" s="16">
        <v>44469</v>
      </c>
      <c r="J1" s="25">
        <v>44470</v>
      </c>
      <c r="K1" s="25">
        <v>44471</v>
      </c>
      <c r="L1" s="25">
        <v>44472</v>
      </c>
      <c r="M1" s="25">
        <v>44473</v>
      </c>
      <c r="N1" s="25">
        <v>44474</v>
      </c>
      <c r="O1" s="16">
        <v>44475</v>
      </c>
      <c r="P1" s="16">
        <v>44476</v>
      </c>
      <c r="Q1" s="16">
        <v>44477</v>
      </c>
      <c r="R1" s="16">
        <v>44478</v>
      </c>
      <c r="S1" s="16">
        <v>44479</v>
      </c>
      <c r="T1" s="16">
        <v>44480</v>
      </c>
      <c r="U1" s="16">
        <v>44481</v>
      </c>
      <c r="V1" s="16">
        <v>44482</v>
      </c>
      <c r="W1" s="16">
        <v>44483</v>
      </c>
      <c r="X1" s="16">
        <v>44484</v>
      </c>
      <c r="Y1" s="16">
        <v>44485</v>
      </c>
      <c r="Z1" s="16">
        <v>44486</v>
      </c>
      <c r="AA1" s="16">
        <v>44487</v>
      </c>
      <c r="AB1" s="16">
        <v>44488</v>
      </c>
      <c r="AC1" s="16">
        <v>44489</v>
      </c>
      <c r="AD1" s="16">
        <v>44490</v>
      </c>
      <c r="AE1" s="16">
        <v>44491</v>
      </c>
      <c r="AF1" s="16">
        <v>44492</v>
      </c>
      <c r="AG1" s="16">
        <v>44493</v>
      </c>
      <c r="AH1" s="16">
        <v>44494</v>
      </c>
      <c r="AI1" s="16">
        <v>44495</v>
      </c>
      <c r="AJ1" s="16">
        <v>44496</v>
      </c>
      <c r="AK1" s="16">
        <v>44497</v>
      </c>
      <c r="AL1" s="16">
        <v>44498</v>
      </c>
      <c r="AM1" s="16">
        <v>44499</v>
      </c>
      <c r="AN1" s="16">
        <v>44500</v>
      </c>
    </row>
    <row r="2" spans="1:42" s="17" customFormat="1">
      <c r="A2" s="19" t="s">
        <v>43</v>
      </c>
      <c r="B2" s="17" t="s">
        <v>47</v>
      </c>
      <c r="C2" s="17">
        <v>0</v>
      </c>
      <c r="D2" s="17">
        <f>C2+1</f>
        <v>1</v>
      </c>
      <c r="E2" s="17">
        <f t="shared" ref="E2:AN2" si="0">D2+1</f>
        <v>2</v>
      </c>
      <c r="F2" s="17">
        <f t="shared" si="0"/>
        <v>3</v>
      </c>
      <c r="G2" s="17">
        <f t="shared" si="0"/>
        <v>4</v>
      </c>
      <c r="H2" s="17">
        <f t="shared" si="0"/>
        <v>5</v>
      </c>
      <c r="I2" s="17">
        <f t="shared" si="0"/>
        <v>6</v>
      </c>
      <c r="J2" s="26">
        <f t="shared" si="0"/>
        <v>7</v>
      </c>
      <c r="K2" s="26">
        <f t="shared" si="0"/>
        <v>8</v>
      </c>
      <c r="L2" s="26">
        <f t="shared" si="0"/>
        <v>9</v>
      </c>
      <c r="M2" s="26">
        <f t="shared" si="0"/>
        <v>10</v>
      </c>
      <c r="N2" s="26">
        <f t="shared" si="0"/>
        <v>11</v>
      </c>
      <c r="O2" s="17">
        <f t="shared" si="0"/>
        <v>12</v>
      </c>
      <c r="P2" s="17">
        <f t="shared" si="0"/>
        <v>13</v>
      </c>
      <c r="Q2" s="17">
        <f t="shared" si="0"/>
        <v>14</v>
      </c>
      <c r="R2" s="17">
        <f t="shared" si="0"/>
        <v>15</v>
      </c>
      <c r="S2" s="17">
        <f t="shared" si="0"/>
        <v>16</v>
      </c>
      <c r="T2" s="17">
        <f t="shared" si="0"/>
        <v>17</v>
      </c>
      <c r="U2" s="17">
        <f t="shared" si="0"/>
        <v>18</v>
      </c>
      <c r="V2" s="17">
        <f t="shared" si="0"/>
        <v>19</v>
      </c>
      <c r="W2" s="17">
        <f t="shared" si="0"/>
        <v>20</v>
      </c>
      <c r="X2" s="17">
        <f t="shared" si="0"/>
        <v>21</v>
      </c>
      <c r="Y2" s="17">
        <f t="shared" si="0"/>
        <v>22</v>
      </c>
      <c r="Z2" s="17">
        <f t="shared" si="0"/>
        <v>23</v>
      </c>
      <c r="AA2" s="17">
        <f t="shared" si="0"/>
        <v>24</v>
      </c>
      <c r="AB2" s="17">
        <f t="shared" si="0"/>
        <v>25</v>
      </c>
      <c r="AC2" s="17">
        <f t="shared" si="0"/>
        <v>26</v>
      </c>
      <c r="AD2" s="17">
        <f t="shared" si="0"/>
        <v>27</v>
      </c>
      <c r="AE2" s="17">
        <f t="shared" si="0"/>
        <v>28</v>
      </c>
      <c r="AF2" s="17">
        <f t="shared" si="0"/>
        <v>29</v>
      </c>
      <c r="AG2" s="17">
        <f t="shared" si="0"/>
        <v>30</v>
      </c>
      <c r="AH2" s="17">
        <f t="shared" si="0"/>
        <v>31</v>
      </c>
      <c r="AI2" s="17">
        <f t="shared" si="0"/>
        <v>32</v>
      </c>
      <c r="AJ2" s="17">
        <f t="shared" si="0"/>
        <v>33</v>
      </c>
      <c r="AK2" s="17">
        <f t="shared" si="0"/>
        <v>34</v>
      </c>
      <c r="AL2" s="17">
        <f t="shared" si="0"/>
        <v>35</v>
      </c>
      <c r="AM2" s="17">
        <f t="shared" si="0"/>
        <v>36</v>
      </c>
      <c r="AN2" s="17">
        <f t="shared" si="0"/>
        <v>37</v>
      </c>
    </row>
    <row r="3" spans="1:42">
      <c r="A3" s="24" t="s">
        <v>44</v>
      </c>
      <c r="B3" s="3">
        <v>160</v>
      </c>
      <c r="C3" s="3"/>
      <c r="D3">
        <v>160</v>
      </c>
      <c r="E3">
        <v>160</v>
      </c>
      <c r="F3">
        <v>160</v>
      </c>
      <c r="G3">
        <v>160</v>
      </c>
      <c r="H3">
        <v>160</v>
      </c>
      <c r="I3">
        <v>160</v>
      </c>
      <c r="J3" s="27">
        <v>160</v>
      </c>
      <c r="K3" s="27">
        <v>160</v>
      </c>
      <c r="L3" s="27">
        <v>160</v>
      </c>
      <c r="M3" s="27">
        <v>160</v>
      </c>
      <c r="N3" s="27">
        <v>160</v>
      </c>
      <c r="O3">
        <v>160</v>
      </c>
      <c r="P3">
        <v>160</v>
      </c>
      <c r="Q3">
        <v>160</v>
      </c>
      <c r="R3">
        <v>160</v>
      </c>
      <c r="S3">
        <v>160</v>
      </c>
      <c r="T3">
        <v>160</v>
      </c>
      <c r="U3">
        <v>160</v>
      </c>
      <c r="V3">
        <v>160</v>
      </c>
    </row>
    <row r="4" spans="1:42">
      <c r="A4" s="24" t="s">
        <v>45</v>
      </c>
      <c r="B4" s="3">
        <v>180</v>
      </c>
      <c r="C4" s="3"/>
      <c r="D4">
        <v>180</v>
      </c>
      <c r="E4">
        <v>180</v>
      </c>
      <c r="F4">
        <v>180</v>
      </c>
      <c r="G4">
        <v>180</v>
      </c>
      <c r="H4">
        <v>180</v>
      </c>
      <c r="J4" s="27"/>
      <c r="K4" s="27"/>
      <c r="L4" s="27"/>
      <c r="M4" s="27"/>
      <c r="N4" s="27"/>
    </row>
    <row r="5" spans="1:42">
      <c r="A5" s="24" t="s">
        <v>46</v>
      </c>
      <c r="B5" s="3">
        <v>50</v>
      </c>
      <c r="C5" s="3"/>
      <c r="D5">
        <v>50</v>
      </c>
      <c r="E5">
        <v>50</v>
      </c>
      <c r="F5">
        <v>50</v>
      </c>
      <c r="G5">
        <v>50</v>
      </c>
      <c r="H5">
        <v>50</v>
      </c>
      <c r="I5">
        <v>50</v>
      </c>
      <c r="J5" s="27"/>
      <c r="K5" s="27"/>
      <c r="L5" s="27"/>
      <c r="M5" s="27"/>
      <c r="N5" s="27"/>
    </row>
    <row r="6" spans="1:42">
      <c r="A6" s="24" t="s">
        <v>72</v>
      </c>
      <c r="B6" s="20">
        <v>300</v>
      </c>
      <c r="C6" s="3"/>
      <c r="D6">
        <v>300</v>
      </c>
      <c r="E6">
        <v>300</v>
      </c>
      <c r="F6">
        <v>300</v>
      </c>
      <c r="G6">
        <v>300</v>
      </c>
      <c r="H6">
        <v>0</v>
      </c>
      <c r="I6">
        <f t="shared" ref="I6" si="1">H6</f>
        <v>0</v>
      </c>
      <c r="J6" s="27"/>
      <c r="K6" s="27"/>
      <c r="L6" s="27"/>
      <c r="M6" s="27"/>
      <c r="N6" s="27"/>
    </row>
    <row r="7" spans="1:42">
      <c r="A7" s="18" t="s">
        <v>48</v>
      </c>
      <c r="B7" s="20">
        <v>240</v>
      </c>
      <c r="C7" s="3"/>
      <c r="D7">
        <v>240</v>
      </c>
      <c r="E7">
        <v>240</v>
      </c>
      <c r="F7">
        <v>240</v>
      </c>
      <c r="G7">
        <v>240</v>
      </c>
      <c r="H7">
        <v>240</v>
      </c>
      <c r="I7">
        <v>240</v>
      </c>
      <c r="J7" s="27">
        <v>240</v>
      </c>
      <c r="K7" s="27">
        <v>240</v>
      </c>
      <c r="L7" s="27">
        <v>240</v>
      </c>
      <c r="M7" s="27">
        <v>240</v>
      </c>
      <c r="N7" s="27">
        <v>240</v>
      </c>
      <c r="O7">
        <v>240</v>
      </c>
      <c r="P7">
        <v>240</v>
      </c>
      <c r="Q7">
        <v>240</v>
      </c>
      <c r="R7">
        <v>240</v>
      </c>
      <c r="S7">
        <v>240</v>
      </c>
      <c r="T7">
        <v>240</v>
      </c>
      <c r="U7">
        <v>240</v>
      </c>
      <c r="V7">
        <v>240</v>
      </c>
      <c r="W7">
        <f t="shared" ref="W7" si="2">$B7*W$2</f>
        <v>4800</v>
      </c>
      <c r="X7">
        <f t="shared" ref="X7:AP7" si="3">$B7*X$2</f>
        <v>5040</v>
      </c>
      <c r="Y7">
        <f t="shared" si="3"/>
        <v>5280</v>
      </c>
      <c r="Z7">
        <f t="shared" si="3"/>
        <v>5520</v>
      </c>
      <c r="AA7">
        <f t="shared" si="3"/>
        <v>5760</v>
      </c>
      <c r="AB7">
        <f t="shared" si="3"/>
        <v>6000</v>
      </c>
      <c r="AC7">
        <f t="shared" si="3"/>
        <v>6240</v>
      </c>
      <c r="AD7">
        <f t="shared" si="3"/>
        <v>6480</v>
      </c>
      <c r="AE7">
        <f t="shared" si="3"/>
        <v>6720</v>
      </c>
      <c r="AF7">
        <f t="shared" si="3"/>
        <v>6960</v>
      </c>
      <c r="AG7">
        <f t="shared" si="3"/>
        <v>7200</v>
      </c>
      <c r="AH7">
        <f t="shared" si="3"/>
        <v>7440</v>
      </c>
      <c r="AI7">
        <f t="shared" si="3"/>
        <v>7680</v>
      </c>
      <c r="AJ7">
        <f t="shared" si="3"/>
        <v>7920</v>
      </c>
      <c r="AK7">
        <f t="shared" si="3"/>
        <v>8160</v>
      </c>
      <c r="AL7">
        <f t="shared" si="3"/>
        <v>8400</v>
      </c>
      <c r="AM7">
        <f t="shared" si="3"/>
        <v>8640</v>
      </c>
      <c r="AN7">
        <f t="shared" si="3"/>
        <v>8880</v>
      </c>
      <c r="AO7">
        <f t="shared" si="3"/>
        <v>0</v>
      </c>
      <c r="AP7">
        <f t="shared" si="3"/>
        <v>0</v>
      </c>
    </row>
    <row r="8" spans="1:42">
      <c r="A8" s="18" t="s">
        <v>49</v>
      </c>
      <c r="B8" s="20">
        <v>260</v>
      </c>
      <c r="C8" s="3"/>
      <c r="D8">
        <v>260</v>
      </c>
      <c r="E8">
        <v>260</v>
      </c>
      <c r="F8">
        <v>260</v>
      </c>
      <c r="G8">
        <v>260</v>
      </c>
      <c r="H8">
        <v>260</v>
      </c>
      <c r="I8">
        <v>260</v>
      </c>
      <c r="J8" s="27">
        <v>260</v>
      </c>
      <c r="K8" s="27">
        <v>260</v>
      </c>
      <c r="L8" s="27">
        <v>260</v>
      </c>
      <c r="M8" s="27">
        <v>260</v>
      </c>
      <c r="N8" s="27">
        <v>260</v>
      </c>
      <c r="O8">
        <v>260</v>
      </c>
      <c r="P8">
        <v>260</v>
      </c>
      <c r="Q8">
        <v>260</v>
      </c>
      <c r="R8">
        <v>260</v>
      </c>
      <c r="S8">
        <v>260</v>
      </c>
      <c r="T8">
        <v>260</v>
      </c>
      <c r="U8">
        <v>260</v>
      </c>
      <c r="V8">
        <v>260</v>
      </c>
    </row>
    <row r="9" spans="1:42">
      <c r="A9" s="18" t="s">
        <v>6</v>
      </c>
      <c r="B9" s="20">
        <v>30</v>
      </c>
      <c r="C9" s="3"/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  <c r="J9" s="27">
        <v>30</v>
      </c>
      <c r="K9" s="27">
        <v>30</v>
      </c>
      <c r="L9" s="27">
        <v>30</v>
      </c>
      <c r="M9" s="27">
        <v>30</v>
      </c>
      <c r="N9" s="27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30</v>
      </c>
    </row>
    <row r="10" spans="1:42">
      <c r="A10" s="18" t="s">
        <v>71</v>
      </c>
      <c r="B10" s="3" t="s">
        <v>67</v>
      </c>
      <c r="C10" s="3"/>
      <c r="D10">
        <v>500</v>
      </c>
      <c r="E10">
        <v>0</v>
      </c>
      <c r="F10">
        <v>0</v>
      </c>
      <c r="G10">
        <v>0</v>
      </c>
      <c r="H10">
        <v>0</v>
      </c>
      <c r="I10" s="1">
        <v>200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</row>
    <row r="11" spans="1:42">
      <c r="A11" s="18" t="s">
        <v>51</v>
      </c>
      <c r="B11" s="3" t="s">
        <v>69</v>
      </c>
      <c r="C11" s="3"/>
      <c r="D11">
        <v>100</v>
      </c>
      <c r="E11">
        <v>100</v>
      </c>
      <c r="F11">
        <v>100</v>
      </c>
      <c r="G11">
        <v>0</v>
      </c>
      <c r="H11">
        <v>0</v>
      </c>
      <c r="I11" s="3"/>
      <c r="J11" s="28"/>
      <c r="K11" s="27">
        <v>100</v>
      </c>
      <c r="L11" s="27">
        <v>100</v>
      </c>
      <c r="M11" s="27">
        <v>100</v>
      </c>
      <c r="N11" s="27"/>
    </row>
    <row r="12" spans="1:42">
      <c r="A12" s="18" t="s">
        <v>52</v>
      </c>
      <c r="B12" s="3" t="s">
        <v>70</v>
      </c>
      <c r="C12" s="3"/>
      <c r="D12" s="3"/>
      <c r="E12" s="3"/>
      <c r="F12" s="3"/>
      <c r="G12" s="3"/>
      <c r="H12">
        <v>300</v>
      </c>
      <c r="I12" s="3"/>
      <c r="J12" s="28"/>
      <c r="K12" s="27">
        <v>400</v>
      </c>
      <c r="L12" s="27"/>
      <c r="M12" s="27"/>
      <c r="N12" s="27"/>
    </row>
    <row r="13" spans="1:42">
      <c r="A13" s="18" t="s">
        <v>53</v>
      </c>
      <c r="B13" s="20" t="s">
        <v>68</v>
      </c>
      <c r="C13" s="3"/>
      <c r="D13" s="3"/>
      <c r="E13" s="3"/>
      <c r="F13" s="3"/>
      <c r="G13" s="3"/>
      <c r="H13" s="3"/>
      <c r="I13" s="3"/>
      <c r="J13" s="28"/>
      <c r="K13" s="27">
        <v>100</v>
      </c>
      <c r="L13" s="27">
        <v>200</v>
      </c>
      <c r="M13" s="27"/>
      <c r="N13" s="27"/>
    </row>
    <row r="14" spans="1:42">
      <c r="A14" s="18" t="s">
        <v>75</v>
      </c>
      <c r="C14" s="3"/>
      <c r="D14" s="20"/>
      <c r="E14" s="20">
        <v>300</v>
      </c>
      <c r="F14" s="3"/>
      <c r="G14" s="3"/>
      <c r="H14" s="3"/>
      <c r="I14" s="3"/>
      <c r="J14" s="28"/>
      <c r="K14" s="28"/>
      <c r="L14" s="28"/>
      <c r="M14" s="28"/>
      <c r="N14" s="27"/>
    </row>
    <row r="15" spans="1:42">
      <c r="A15" s="18" t="s">
        <v>84</v>
      </c>
      <c r="C15" s="3"/>
      <c r="D15" s="3"/>
      <c r="E15" s="20">
        <v>-300</v>
      </c>
      <c r="F15" s="3"/>
      <c r="G15" s="3"/>
      <c r="H15" s="20">
        <v>-300</v>
      </c>
      <c r="I15" s="3"/>
      <c r="J15" s="28"/>
      <c r="K15" s="28"/>
      <c r="L15" s="28"/>
      <c r="M15" s="28"/>
      <c r="N15" s="27"/>
    </row>
    <row r="16" spans="1:42">
      <c r="A16" s="18" t="s">
        <v>76</v>
      </c>
      <c r="C16" s="3"/>
      <c r="D16" s="3"/>
      <c r="E16" s="3">
        <v>-100</v>
      </c>
      <c r="F16" s="3">
        <v>-200</v>
      </c>
      <c r="G16" s="3">
        <v>-100</v>
      </c>
      <c r="H16" s="20">
        <v>-100</v>
      </c>
      <c r="I16" s="20">
        <v>-100</v>
      </c>
      <c r="J16" s="28">
        <v>-200</v>
      </c>
      <c r="K16" s="28">
        <v>-100</v>
      </c>
      <c r="L16" s="28">
        <v>-100</v>
      </c>
      <c r="M16" s="28">
        <v>-100</v>
      </c>
      <c r="N16" s="27">
        <v>-100</v>
      </c>
    </row>
    <row r="17" spans="1:22">
      <c r="A17" s="18" t="s">
        <v>88</v>
      </c>
      <c r="C17" s="3"/>
      <c r="D17" s="3"/>
      <c r="E17" s="3"/>
      <c r="F17" s="3"/>
      <c r="G17" s="3"/>
      <c r="H17" s="3">
        <v>-25</v>
      </c>
      <c r="I17" s="3">
        <v>10</v>
      </c>
      <c r="J17" s="3">
        <v>10</v>
      </c>
      <c r="K17" s="3">
        <v>10</v>
      </c>
      <c r="L17" s="3">
        <v>10</v>
      </c>
      <c r="M17" s="3">
        <v>10</v>
      </c>
      <c r="N17" s="3">
        <v>10</v>
      </c>
    </row>
    <row r="18" spans="1:22" s="23" customFormat="1">
      <c r="A18" s="22" t="s">
        <v>50</v>
      </c>
      <c r="C18" s="23">
        <f>SUM(C3:C17)</f>
        <v>0</v>
      </c>
      <c r="D18" s="23">
        <f>SUM(D3:D17)</f>
        <v>1820</v>
      </c>
      <c r="E18" s="23">
        <f t="shared" ref="E18:N18" si="4">SUM(E3:E17)</f>
        <v>1220</v>
      </c>
      <c r="F18" s="23">
        <f t="shared" si="4"/>
        <v>1120</v>
      </c>
      <c r="G18" s="23">
        <f t="shared" si="4"/>
        <v>1120</v>
      </c>
      <c r="H18" s="23">
        <f t="shared" si="4"/>
        <v>795</v>
      </c>
      <c r="I18" s="23">
        <f t="shared" si="4"/>
        <v>850</v>
      </c>
      <c r="J18" s="29">
        <f t="shared" si="4"/>
        <v>500</v>
      </c>
      <c r="K18" s="29">
        <f t="shared" si="4"/>
        <v>1200</v>
      </c>
      <c r="L18" s="29">
        <f t="shared" si="4"/>
        <v>900</v>
      </c>
      <c r="M18" s="29">
        <f t="shared" si="4"/>
        <v>700</v>
      </c>
      <c r="N18" s="29">
        <f t="shared" si="4"/>
        <v>600</v>
      </c>
      <c r="O18" s="23">
        <f>SUM(O3:O17)</f>
        <v>690</v>
      </c>
      <c r="P18" s="23">
        <f>SUM(P3:P17)</f>
        <v>690</v>
      </c>
      <c r="Q18" s="23">
        <f t="shared" ref="Q18" si="5">SUM(Q3:Q17)</f>
        <v>690</v>
      </c>
      <c r="R18" s="23">
        <f t="shared" ref="R18" si="6">SUM(R3:R17)</f>
        <v>690</v>
      </c>
      <c r="S18" s="23">
        <f t="shared" ref="S18" si="7">SUM(S3:S17)</f>
        <v>690</v>
      </c>
      <c r="T18" s="23">
        <f t="shared" ref="T18" si="8">SUM(T3:T17)</f>
        <v>690</v>
      </c>
      <c r="U18" s="23">
        <f t="shared" ref="U18" si="9">SUM(U3:U17)</f>
        <v>690</v>
      </c>
      <c r="V18" s="23">
        <f t="shared" ref="V18" si="10">SUM(V3:V17)</f>
        <v>690</v>
      </c>
    </row>
    <row r="19" spans="1:22" s="3" customFormat="1">
      <c r="A19" s="18" t="s">
        <v>74</v>
      </c>
      <c r="B19" s="3">
        <v>14029</v>
      </c>
      <c r="C19" s="3">
        <f>B$19+C18</f>
        <v>14029</v>
      </c>
      <c r="D19" s="3">
        <f t="shared" ref="D19" si="11">C$19+D18</f>
        <v>15849</v>
      </c>
      <c r="E19" s="3">
        <f>D$20+E18</f>
        <v>17079</v>
      </c>
      <c r="F19" s="3">
        <f>E$20+F18</f>
        <v>18199</v>
      </c>
      <c r="G19" s="3">
        <f t="shared" ref="G19:V19" si="12">F$20+G18</f>
        <v>19319</v>
      </c>
      <c r="H19" s="3">
        <f t="shared" si="12"/>
        <v>20164</v>
      </c>
      <c r="I19" s="3">
        <f t="shared" si="12"/>
        <v>20970</v>
      </c>
      <c r="J19" s="3">
        <f t="shared" si="12"/>
        <v>21470</v>
      </c>
      <c r="K19" s="3">
        <f t="shared" si="12"/>
        <v>22670</v>
      </c>
      <c r="L19" s="3">
        <f t="shared" si="12"/>
        <v>23570</v>
      </c>
      <c r="M19" s="3">
        <f t="shared" si="12"/>
        <v>24270</v>
      </c>
      <c r="N19" s="3">
        <f t="shared" si="12"/>
        <v>24870</v>
      </c>
      <c r="O19" s="3">
        <f t="shared" si="12"/>
        <v>25560</v>
      </c>
      <c r="P19" s="3">
        <f t="shared" si="12"/>
        <v>26250</v>
      </c>
      <c r="Q19" s="3">
        <f t="shared" si="12"/>
        <v>26940</v>
      </c>
      <c r="R19" s="3">
        <f t="shared" si="12"/>
        <v>27630</v>
      </c>
      <c r="S19" s="3">
        <f t="shared" si="12"/>
        <v>28320</v>
      </c>
      <c r="T19" s="3">
        <f t="shared" si="12"/>
        <v>29010</v>
      </c>
      <c r="U19" s="3">
        <f t="shared" si="12"/>
        <v>29700</v>
      </c>
      <c r="V19" s="3">
        <f t="shared" si="12"/>
        <v>30390</v>
      </c>
    </row>
    <row r="20" spans="1:22">
      <c r="A20" s="18" t="s">
        <v>73</v>
      </c>
      <c r="D20">
        <v>15859</v>
      </c>
      <c r="E20">
        <f>D$20+E$18</f>
        <v>17079</v>
      </c>
      <c r="F20">
        <f>E$20+F$18</f>
        <v>18199</v>
      </c>
      <c r="G20">
        <f>19619-250</f>
        <v>19369</v>
      </c>
      <c r="H20">
        <v>20120</v>
      </c>
      <c r="I20">
        <f t="shared" ref="H20:V20" si="13">H$20+I$18</f>
        <v>20970</v>
      </c>
      <c r="J20">
        <f t="shared" si="13"/>
        <v>21470</v>
      </c>
      <c r="K20">
        <f t="shared" si="13"/>
        <v>22670</v>
      </c>
      <c r="L20">
        <f t="shared" si="13"/>
        <v>23570</v>
      </c>
      <c r="M20">
        <f t="shared" si="13"/>
        <v>24270</v>
      </c>
      <c r="N20">
        <f t="shared" si="13"/>
        <v>24870</v>
      </c>
      <c r="O20">
        <f t="shared" si="13"/>
        <v>25560</v>
      </c>
      <c r="P20">
        <f t="shared" si="13"/>
        <v>26250</v>
      </c>
      <c r="Q20">
        <f t="shared" si="13"/>
        <v>26940</v>
      </c>
      <c r="R20">
        <f t="shared" si="13"/>
        <v>27630</v>
      </c>
      <c r="S20">
        <f t="shared" si="13"/>
        <v>28320</v>
      </c>
      <c r="T20">
        <f t="shared" si="13"/>
        <v>29010</v>
      </c>
      <c r="U20">
        <f t="shared" si="13"/>
        <v>29700</v>
      </c>
      <c r="V20">
        <f t="shared" si="13"/>
        <v>30390</v>
      </c>
    </row>
    <row r="21" spans="1:22">
      <c r="A21" s="18" t="s">
        <v>85</v>
      </c>
      <c r="C21">
        <f>(C$20-C$19)</f>
        <v>-14029</v>
      </c>
      <c r="D21">
        <f t="shared" ref="D21:V21" si="14">(D$20-D$19)</f>
        <v>10</v>
      </c>
      <c r="E21">
        <f t="shared" si="14"/>
        <v>0</v>
      </c>
      <c r="F21">
        <f t="shared" si="14"/>
        <v>0</v>
      </c>
      <c r="G21">
        <f t="shared" si="14"/>
        <v>50</v>
      </c>
      <c r="H21">
        <f t="shared" si="14"/>
        <v>-44</v>
      </c>
      <c r="I21">
        <f t="shared" si="14"/>
        <v>0</v>
      </c>
      <c r="J21">
        <f t="shared" si="14"/>
        <v>0</v>
      </c>
      <c r="K21">
        <f t="shared" si="14"/>
        <v>0</v>
      </c>
      <c r="L21">
        <f t="shared" si="14"/>
        <v>0</v>
      </c>
      <c r="M21">
        <f t="shared" si="14"/>
        <v>0</v>
      </c>
      <c r="N21">
        <f t="shared" si="14"/>
        <v>0</v>
      </c>
      <c r="O21">
        <f t="shared" si="14"/>
        <v>0</v>
      </c>
      <c r="P21">
        <f t="shared" si="14"/>
        <v>0</v>
      </c>
      <c r="Q21">
        <f t="shared" si="14"/>
        <v>0</v>
      </c>
      <c r="R21">
        <f t="shared" si="14"/>
        <v>0</v>
      </c>
      <c r="S21">
        <f t="shared" si="14"/>
        <v>0</v>
      </c>
      <c r="T21">
        <f t="shared" si="14"/>
        <v>0</v>
      </c>
      <c r="U21">
        <f t="shared" si="14"/>
        <v>0</v>
      </c>
      <c r="V21">
        <f t="shared" si="14"/>
        <v>0</v>
      </c>
    </row>
    <row r="22" spans="1:22">
      <c r="G22" t="s">
        <v>86</v>
      </c>
    </row>
    <row r="23" spans="1:22">
      <c r="G23" t="s">
        <v>87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3BFC-6BE5-49B7-805D-87C39333445D}">
  <dimension ref="A1:E13"/>
  <sheetViews>
    <sheetView workbookViewId="0">
      <selection activeCell="E18" sqref="E18"/>
    </sheetView>
  </sheetViews>
  <sheetFormatPr defaultRowHeight="15"/>
  <cols>
    <col min="1" max="1" width="18" customWidth="1"/>
  </cols>
  <sheetData>
    <row r="1" spans="1:5">
      <c r="A1" t="s">
        <v>55</v>
      </c>
      <c r="B1" t="s">
        <v>56</v>
      </c>
      <c r="E1" t="s">
        <v>62</v>
      </c>
    </row>
    <row r="2" spans="1:5">
      <c r="A2" t="s">
        <v>54</v>
      </c>
      <c r="B2">
        <v>300</v>
      </c>
      <c r="E2">
        <f>SUM(B2:B21)</f>
        <v>1490</v>
      </c>
    </row>
    <row r="3" spans="1:5">
      <c r="A3" t="s">
        <v>65</v>
      </c>
      <c r="B3">
        <v>300</v>
      </c>
    </row>
    <row r="4" spans="1:5">
      <c r="A4" t="s">
        <v>66</v>
      </c>
      <c r="B4">
        <v>300</v>
      </c>
    </row>
    <row r="5" spans="1:5">
      <c r="A5" t="s">
        <v>57</v>
      </c>
      <c r="B5">
        <v>60</v>
      </c>
    </row>
    <row r="6" spans="1:5">
      <c r="A6" t="s">
        <v>58</v>
      </c>
      <c r="B6">
        <v>70</v>
      </c>
    </row>
    <row r="7" spans="1:5">
      <c r="A7" t="s">
        <v>59</v>
      </c>
      <c r="B7">
        <v>80</v>
      </c>
    </row>
    <row r="8" spans="1:5">
      <c r="A8" t="s">
        <v>60</v>
      </c>
      <c r="B8">
        <v>90</v>
      </c>
    </row>
    <row r="9" spans="1:5">
      <c r="A9" t="s">
        <v>61</v>
      </c>
      <c r="B9">
        <v>100</v>
      </c>
    </row>
    <row r="10" spans="1:5">
      <c r="A10" t="s">
        <v>63</v>
      </c>
      <c r="B10">
        <v>20</v>
      </c>
    </row>
    <row r="11" spans="1:5">
      <c r="A11" t="s">
        <v>64</v>
      </c>
      <c r="B11">
        <v>50</v>
      </c>
    </row>
    <row r="12" spans="1:5">
      <c r="A12">
        <v>45</v>
      </c>
      <c r="B12">
        <v>55</v>
      </c>
    </row>
    <row r="13" spans="1:5">
      <c r="A13">
        <v>50</v>
      </c>
      <c r="B13">
        <v>65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C1F8A-45EE-48D4-B307-473113FB3E7A}">
  <dimension ref="A1:V21"/>
  <sheetViews>
    <sheetView workbookViewId="0">
      <selection activeCell="G21" sqref="G21"/>
    </sheetView>
  </sheetViews>
  <sheetFormatPr defaultRowHeight="15"/>
  <cols>
    <col min="1" max="1" width="12.85546875" customWidth="1"/>
    <col min="2" max="2" width="10.140625" customWidth="1"/>
  </cols>
  <sheetData>
    <row r="1" spans="1:22">
      <c r="A1" s="18" t="s">
        <v>42</v>
      </c>
      <c r="B1" s="3"/>
      <c r="C1" s="16">
        <v>44467</v>
      </c>
      <c r="D1" s="16">
        <v>44468</v>
      </c>
      <c r="E1" s="16">
        <v>44469</v>
      </c>
      <c r="F1" s="25">
        <v>44470</v>
      </c>
      <c r="G1" s="25">
        <v>44471</v>
      </c>
      <c r="H1" s="25">
        <v>44472</v>
      </c>
      <c r="I1" s="25">
        <v>44473</v>
      </c>
      <c r="J1" s="25">
        <v>44474</v>
      </c>
      <c r="K1" s="16">
        <v>44475</v>
      </c>
      <c r="L1" s="16">
        <v>44476</v>
      </c>
      <c r="M1" s="16">
        <v>44477</v>
      </c>
      <c r="N1" s="16">
        <v>44478</v>
      </c>
      <c r="O1" s="16">
        <v>44479</v>
      </c>
      <c r="P1" s="16">
        <v>44480</v>
      </c>
      <c r="Q1" s="16">
        <v>44481</v>
      </c>
      <c r="R1" s="16">
        <v>44482</v>
      </c>
    </row>
    <row r="2" spans="1:22">
      <c r="A2" s="24" t="s">
        <v>44</v>
      </c>
      <c r="B2" s="3">
        <v>160</v>
      </c>
      <c r="C2" s="3">
        <v>160</v>
      </c>
      <c r="D2">
        <v>160</v>
      </c>
      <c r="E2">
        <v>160</v>
      </c>
      <c r="F2">
        <v>160</v>
      </c>
      <c r="G2">
        <v>160</v>
      </c>
      <c r="H2">
        <v>160</v>
      </c>
      <c r="I2">
        <v>160</v>
      </c>
      <c r="J2" s="27">
        <v>160</v>
      </c>
      <c r="K2" s="27">
        <v>160</v>
      </c>
      <c r="L2" s="27">
        <v>160</v>
      </c>
      <c r="M2" s="27">
        <v>160</v>
      </c>
      <c r="N2" s="27">
        <v>160</v>
      </c>
      <c r="O2">
        <v>160</v>
      </c>
      <c r="P2">
        <v>160</v>
      </c>
      <c r="Q2">
        <v>160</v>
      </c>
      <c r="R2">
        <v>160</v>
      </c>
      <c r="S2">
        <v>160</v>
      </c>
      <c r="T2">
        <v>160</v>
      </c>
      <c r="U2">
        <v>160</v>
      </c>
      <c r="V2">
        <v>160</v>
      </c>
    </row>
    <row r="3" spans="1:22">
      <c r="A3" s="18" t="s">
        <v>48</v>
      </c>
      <c r="B3" s="20">
        <v>240</v>
      </c>
      <c r="C3">
        <v>240</v>
      </c>
      <c r="D3">
        <v>240</v>
      </c>
      <c r="E3">
        <v>240</v>
      </c>
      <c r="F3" s="27">
        <v>240</v>
      </c>
      <c r="G3" s="27">
        <v>240</v>
      </c>
      <c r="H3" s="27">
        <v>240</v>
      </c>
      <c r="I3" s="27">
        <v>240</v>
      </c>
      <c r="J3" s="27">
        <v>240</v>
      </c>
      <c r="K3">
        <v>240</v>
      </c>
      <c r="L3">
        <v>240</v>
      </c>
      <c r="M3">
        <v>240</v>
      </c>
      <c r="N3">
        <v>240</v>
      </c>
      <c r="O3">
        <v>240</v>
      </c>
      <c r="P3">
        <v>240</v>
      </c>
      <c r="Q3">
        <v>240</v>
      </c>
      <c r="R3">
        <v>240</v>
      </c>
    </row>
    <row r="4" spans="1:22">
      <c r="A4" s="18" t="s">
        <v>49</v>
      </c>
      <c r="B4" s="20">
        <v>200</v>
      </c>
      <c r="C4" s="20">
        <v>200</v>
      </c>
      <c r="D4" s="20">
        <v>200</v>
      </c>
      <c r="E4" s="20">
        <v>200</v>
      </c>
      <c r="F4" s="20">
        <v>200</v>
      </c>
      <c r="G4" s="20">
        <v>200</v>
      </c>
      <c r="H4" s="20">
        <v>200</v>
      </c>
      <c r="I4" s="20">
        <v>200</v>
      </c>
      <c r="J4" s="20">
        <v>200</v>
      </c>
      <c r="K4" s="20">
        <v>200</v>
      </c>
      <c r="L4" s="20">
        <v>200</v>
      </c>
      <c r="M4" s="20">
        <v>200</v>
      </c>
      <c r="N4" s="20">
        <v>200</v>
      </c>
      <c r="O4" s="20">
        <v>200</v>
      </c>
      <c r="P4" s="20">
        <v>200</v>
      </c>
      <c r="Q4" s="20">
        <v>200</v>
      </c>
      <c r="R4" s="20">
        <v>200</v>
      </c>
    </row>
    <row r="5" spans="1:22">
      <c r="A5" s="18" t="s">
        <v>6</v>
      </c>
      <c r="B5" s="20">
        <v>30</v>
      </c>
      <c r="C5">
        <v>30</v>
      </c>
      <c r="D5">
        <v>30</v>
      </c>
      <c r="E5">
        <v>30</v>
      </c>
      <c r="F5" s="27">
        <v>30</v>
      </c>
      <c r="G5" s="27">
        <v>30</v>
      </c>
      <c r="H5" s="27">
        <v>30</v>
      </c>
      <c r="I5" s="27">
        <v>30</v>
      </c>
      <c r="J5" s="27">
        <v>30</v>
      </c>
      <c r="K5">
        <v>30</v>
      </c>
      <c r="L5">
        <v>30</v>
      </c>
      <c r="M5">
        <v>30</v>
      </c>
      <c r="N5">
        <v>30</v>
      </c>
      <c r="O5">
        <v>30</v>
      </c>
      <c r="P5">
        <v>30</v>
      </c>
      <c r="Q5">
        <v>30</v>
      </c>
      <c r="R5">
        <v>30</v>
      </c>
    </row>
    <row r="6" spans="1:22">
      <c r="A6" s="18" t="s">
        <v>71</v>
      </c>
      <c r="B6" s="3" t="s">
        <v>67</v>
      </c>
      <c r="C6">
        <v>0</v>
      </c>
      <c r="D6">
        <v>0</v>
      </c>
      <c r="E6" s="1">
        <v>200</v>
      </c>
    </row>
    <row r="7" spans="1:22">
      <c r="A7" s="18" t="s">
        <v>51</v>
      </c>
      <c r="B7" s="3" t="s">
        <v>69</v>
      </c>
      <c r="C7">
        <v>0</v>
      </c>
      <c r="D7">
        <v>0</v>
      </c>
      <c r="E7" s="3"/>
      <c r="F7" s="28"/>
      <c r="G7" s="27">
        <v>100</v>
      </c>
      <c r="H7" s="27">
        <v>100</v>
      </c>
      <c r="I7" s="27">
        <v>100</v>
      </c>
      <c r="J7" s="27"/>
    </row>
    <row r="8" spans="1:22">
      <c r="A8" s="18" t="s">
        <v>52</v>
      </c>
      <c r="B8" s="3" t="s">
        <v>70</v>
      </c>
      <c r="C8" s="3"/>
      <c r="D8">
        <v>300</v>
      </c>
      <c r="E8" s="3"/>
      <c r="F8" s="28"/>
      <c r="G8" s="27">
        <v>400</v>
      </c>
      <c r="H8" s="27"/>
      <c r="I8" s="27"/>
      <c r="J8" s="27"/>
    </row>
    <row r="9" spans="1:22">
      <c r="A9" s="18" t="s">
        <v>53</v>
      </c>
      <c r="B9" s="20" t="s">
        <v>68</v>
      </c>
      <c r="C9" s="3"/>
      <c r="D9" s="3"/>
      <c r="E9" s="3"/>
      <c r="F9" s="28"/>
      <c r="G9" s="27">
        <v>100</v>
      </c>
      <c r="H9" s="27">
        <v>200</v>
      </c>
      <c r="I9" s="27"/>
      <c r="J9" s="27"/>
    </row>
    <row r="10" spans="1:22">
      <c r="A10" s="18" t="s">
        <v>75</v>
      </c>
      <c r="B10" s="3"/>
      <c r="C10" s="3"/>
      <c r="D10" s="3"/>
      <c r="E10" s="3"/>
      <c r="F10" s="28"/>
      <c r="G10" s="28"/>
      <c r="H10" s="28"/>
      <c r="I10" s="28"/>
      <c r="J10" s="27"/>
    </row>
    <row r="11" spans="1:22">
      <c r="A11" s="18"/>
      <c r="B11" s="3"/>
      <c r="C11" s="3"/>
      <c r="D11" s="3"/>
      <c r="E11" s="3"/>
      <c r="F11" s="28"/>
      <c r="G11" s="28"/>
      <c r="H11" s="28"/>
      <c r="I11" s="28"/>
      <c r="J11" s="27"/>
    </row>
    <row r="12" spans="1:22">
      <c r="A12" s="18" t="s">
        <v>78</v>
      </c>
      <c r="B12" s="3"/>
      <c r="C12" s="3"/>
      <c r="D12" s="3">
        <v>-250</v>
      </c>
      <c r="E12" s="3">
        <v>-250</v>
      </c>
      <c r="F12" s="28">
        <v>-250</v>
      </c>
      <c r="G12" s="28">
        <v>-250</v>
      </c>
      <c r="H12" s="28">
        <v>-250</v>
      </c>
      <c r="I12" s="28">
        <v>-250</v>
      </c>
      <c r="J12" s="28">
        <v>-250</v>
      </c>
      <c r="U12" t="s">
        <v>80</v>
      </c>
    </row>
    <row r="13" spans="1:22">
      <c r="A13" s="18" t="s">
        <v>79</v>
      </c>
      <c r="B13" s="3"/>
      <c r="C13" s="3"/>
      <c r="D13" s="3"/>
      <c r="E13" s="3"/>
      <c r="F13" s="28"/>
      <c r="G13" s="28"/>
      <c r="H13" s="28"/>
      <c r="I13" s="28"/>
      <c r="J13" s="27"/>
    </row>
    <row r="14" spans="1:22">
      <c r="A14" s="22" t="s">
        <v>9</v>
      </c>
      <c r="B14" s="23"/>
      <c r="C14" s="23">
        <f>SUM(C2:C13)</f>
        <v>630</v>
      </c>
      <c r="D14" s="23">
        <f t="shared" ref="D14:S14" si="0">SUM(D2:D13)</f>
        <v>680</v>
      </c>
      <c r="E14" s="23">
        <f t="shared" si="0"/>
        <v>580</v>
      </c>
      <c r="F14" s="23">
        <f t="shared" si="0"/>
        <v>380</v>
      </c>
      <c r="G14" s="23">
        <f t="shared" si="0"/>
        <v>980</v>
      </c>
      <c r="H14" s="23">
        <f t="shared" si="0"/>
        <v>680</v>
      </c>
      <c r="I14" s="23">
        <f t="shared" si="0"/>
        <v>480</v>
      </c>
      <c r="J14" s="23">
        <f t="shared" si="0"/>
        <v>380</v>
      </c>
      <c r="K14" s="23">
        <f t="shared" si="0"/>
        <v>630</v>
      </c>
      <c r="L14" s="23">
        <f t="shared" si="0"/>
        <v>630</v>
      </c>
      <c r="M14" s="23">
        <f t="shared" si="0"/>
        <v>630</v>
      </c>
      <c r="N14" s="23">
        <f t="shared" si="0"/>
        <v>630</v>
      </c>
      <c r="O14" s="23">
        <f t="shared" si="0"/>
        <v>630</v>
      </c>
      <c r="P14" s="23">
        <f t="shared" si="0"/>
        <v>630</v>
      </c>
      <c r="Q14" s="23">
        <f t="shared" si="0"/>
        <v>630</v>
      </c>
      <c r="R14" s="23">
        <f t="shared" si="0"/>
        <v>630</v>
      </c>
      <c r="S14" s="23">
        <f t="shared" si="0"/>
        <v>160</v>
      </c>
    </row>
    <row r="15" spans="1:22">
      <c r="A15" t="s">
        <v>77</v>
      </c>
      <c r="B15">
        <v>0</v>
      </c>
      <c r="C15">
        <f t="shared" ref="C15:J15" si="1">B$15+C$14</f>
        <v>630</v>
      </c>
      <c r="D15">
        <f t="shared" si="1"/>
        <v>1310</v>
      </c>
      <c r="E15">
        <f t="shared" si="1"/>
        <v>1890</v>
      </c>
      <c r="F15">
        <f t="shared" si="1"/>
        <v>2270</v>
      </c>
      <c r="G15">
        <f t="shared" si="1"/>
        <v>3250</v>
      </c>
      <c r="H15">
        <f t="shared" si="1"/>
        <v>3930</v>
      </c>
      <c r="I15">
        <f t="shared" si="1"/>
        <v>4410</v>
      </c>
      <c r="J15">
        <f t="shared" si="1"/>
        <v>4790</v>
      </c>
    </row>
    <row r="16" spans="1:22">
      <c r="J16">
        <v>666</v>
      </c>
    </row>
    <row r="17" spans="6:10">
      <c r="J17">
        <f>SUM(J15:J16)</f>
        <v>5456</v>
      </c>
    </row>
    <row r="18" spans="6:10">
      <c r="I18">
        <f>30000-J17</f>
        <v>24544</v>
      </c>
    </row>
    <row r="19" spans="6:10">
      <c r="G19" t="s">
        <v>81</v>
      </c>
      <c r="H19" t="s">
        <v>82</v>
      </c>
      <c r="I19" t="s">
        <v>83</v>
      </c>
    </row>
    <row r="20" spans="6:10">
      <c r="G20">
        <v>550</v>
      </c>
      <c r="H20">
        <v>800</v>
      </c>
      <c r="I20">
        <v>1100</v>
      </c>
    </row>
    <row r="21" spans="6:10">
      <c r="F21">
        <v>24544</v>
      </c>
      <c r="G21">
        <f>$F$21+G$20</f>
        <v>25094</v>
      </c>
      <c r="H21">
        <f t="shared" ref="H21:I21" si="2">$F$21+H$20</f>
        <v>25344</v>
      </c>
      <c r="I21">
        <f t="shared" si="2"/>
        <v>25644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Sheet1</vt:lpstr>
      <vt:lpstr>Sheet2</vt:lpstr>
      <vt:lpstr>10月までにできそうなニむ</vt:lpstr>
      <vt:lpstr>ノア</vt:lpstr>
      <vt:lpstr>グラフ1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cs19038</dc:creator>
  <cp:lastModifiedBy>kinch</cp:lastModifiedBy>
  <dcterms:created xsi:type="dcterms:W3CDTF">2021-09-17T17:58:37Z</dcterms:created>
  <dcterms:modified xsi:type="dcterms:W3CDTF">2021-09-29T03:59:35Z</dcterms:modified>
</cp:coreProperties>
</file>