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L8tRvObHIcBZ1f7v0mG+mQS8upWlCFz93jh1KHVDxbo="/>
    </ext>
  </extLst>
</workbook>
</file>

<file path=xl/sharedStrings.xml><?xml version="1.0" encoding="utf-8"?>
<sst xmlns="http://schemas.openxmlformats.org/spreadsheetml/2006/main" count="64" uniqueCount="61">
  <si>
    <t>SIMULATORE - inserire valori gialli (calibrato su persona single)</t>
  </si>
  <si>
    <t>Retribuzione annnuale lorda (RAL) (mensile)</t>
  </si>
  <si>
    <t>Istruzioni</t>
  </si>
  <si>
    <t>IRPEF 2024 - Scaglioni</t>
  </si>
  <si>
    <t>Aliquota</t>
  </si>
  <si>
    <t>Detrazioni dipendente formula per scaglioni</t>
  </si>
  <si>
    <t>Numero di mensilità contratto</t>
  </si>
  <si>
    <t>Riempire le caselle in giallo</t>
  </si>
  <si>
    <t>Da 0 a 28000 €</t>
  </si>
  <si>
    <t>1910 + 1190 x [(28000-reddito annuale complessivo)/13000)]</t>
  </si>
  <si>
    <t>Retribuzione lorda mensile</t>
  </si>
  <si>
    <t>Dovrebbe funzionare sia su Google che su excel.</t>
  </si>
  <si>
    <t>Da 28001 a 50000</t>
  </si>
  <si>
    <t>1.910 x [(50.000 - reddito complessivo)/22.000)]</t>
  </si>
  <si>
    <t>Giorni riferiti</t>
  </si>
  <si>
    <t>Se non va, pulire gli "@" davanti alle funzioni su excel</t>
  </si>
  <si>
    <t>Oltre 50000</t>
  </si>
  <si>
    <t>no detrazioni</t>
  </si>
  <si>
    <t>Mensilita effettivamente percepite nell'anno</t>
  </si>
  <si>
    <t>se inferiore ai 15k, fisso di 1955 euro</t>
  </si>
  <si>
    <t>Reddito annuale lordo effettivamente percepito</t>
  </si>
  <si>
    <t>Puntuale, no media pesata</t>
  </si>
  <si>
    <t>Aliquota (Tassazione media) IRPEF (su effettivo)</t>
  </si>
  <si>
    <t>Mensili su 12 mesi</t>
  </si>
  <si>
    <t>Ho scelto di calcolare la media pesata sugli scaglioni. È quella che userei nel modulo detrazioni se si decidesse di applicare un'aliquotta fissa. Di solito l'aliquota viene aggiornata ad ogni busta paga, ad accumulo. Ho supposto fosse calcolata conoscendo i dati dell'intero anno per semplicità</t>
  </si>
  <si>
    <t>Detrazione annua lav. dip su RAL (mese di fianco)</t>
  </si>
  <si>
    <t>Detrazione annua lav. dip su mensilita effettive</t>
  </si>
  <si>
    <t>Voci Variabili</t>
  </si>
  <si>
    <t>Importo base</t>
  </si>
  <si>
    <t>Riferimento</t>
  </si>
  <si>
    <t>Trattenute</t>
  </si>
  <si>
    <t>Competenze</t>
  </si>
  <si>
    <t>Z00010 Anticipo Retribuzione</t>
  </si>
  <si>
    <t>Z02000 Assenza assunti/dimessi</t>
  </si>
  <si>
    <t xml:space="preserve">Z00000 Contributo IVS </t>
  </si>
  <si>
    <t xml:space="preserve">Z00071 Contributo CIGS </t>
  </si>
  <si>
    <t>---&gt;</t>
  </si>
  <si>
    <t xml:space="preserve">Dovrebbero essere calcolate su retribuzione lorda </t>
  </si>
  <si>
    <t xml:space="preserve">Z00346 Esonero IVS L. 197/2022 </t>
  </si>
  <si>
    <r>
      <rPr/>
      <t xml:space="preserve">Eventuale esonero come funziona? </t>
    </r>
    <r>
      <rPr>
        <color rgb="FF1155CC"/>
        <u/>
      </rPr>
      <t>qui</t>
    </r>
  </si>
  <si>
    <t>F02000 Imponibile IRPEF</t>
  </si>
  <si>
    <t>L'imponibile IRPEF si calcola sottraendo i contrinuti prevideziali alla retribuzione lorda (totale competenze).</t>
  </si>
  <si>
    <t>F02010 IRPEF lorda</t>
  </si>
  <si>
    <t>F02500 Detrazioni lav.dip.</t>
  </si>
  <si>
    <t xml:space="preserve">(vedi formula tabelle)Le detrazioni per lavoro dipendente sono un beneficio fiscale a favore dei dipendenti in quanto riducono l'IRPEF trattenuta in busta paga operando come detrazioni dall’imposta lorda rapportate al periodo di lavoro nell’anno e graduate in relazione all’ammontare del reddito complessivo. </t>
  </si>
  <si>
    <t>F03020 Ritenute IRPEF</t>
  </si>
  <si>
    <t xml:space="preserve">              Imp. INAIL</t>
  </si>
  <si>
    <t>Totale Competenze</t>
  </si>
  <si>
    <t>Totale Trattenute</t>
  </si>
  <si>
    <t>Ttrattenute %</t>
  </si>
  <si>
    <t>Netto</t>
  </si>
  <si>
    <t>Simulazione su 13 mensilita</t>
  </si>
  <si>
    <t>RAL annuale</t>
  </si>
  <si>
    <t>Netto annuale</t>
  </si>
  <si>
    <t>Netto mensile</t>
  </si>
  <si>
    <t>Trattenute%</t>
  </si>
  <si>
    <t>Aggiungere:</t>
  </si>
  <si>
    <r>
      <rPr>
        <rFont val="Arial"/>
        <color theme="1"/>
      </rPr>
      <t xml:space="preserve">Addizionali comunali e regionali: si pagano pero riferite all' anno prima. Vedi </t>
    </r>
    <r>
      <rPr>
        <rFont val="Arial"/>
        <color rgb="FF1155CC"/>
        <u/>
      </rPr>
      <t>qui</t>
    </r>
    <r>
      <rPr>
        <rFont val="Arial"/>
        <color theme="1"/>
      </rPr>
      <t xml:space="preserve"> </t>
    </r>
  </si>
  <si>
    <t>Mancano:</t>
  </si>
  <si>
    <t>le variabili come assegni familiari, 13 esima , godimento ferie, e simili, che si possono aggiungere tranquillamente. Personalizzalo se vuoi ottenere qualcosa di piu simile alla tua bustapaga. Anzi prova a simularla!</t>
  </si>
  <si>
    <t xml:space="preserve">Il tool al momento è semplice ma efficace e da un'idea delle trattenute e detrazioni di base.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</si>
</sst>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Arial"/>
    </font>
    <font>
      <color rgb="FF000000"/>
      <name val="Arial"/>
    </font>
    <font>
      <u/>
      <color rgb="FF0000FF"/>
    </font>
    <font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0" fontId="2" numFmtId="9" xfId="0" applyFont="1" applyNumberFormat="1"/>
    <xf borderId="0" fillId="0" fontId="2" numFmtId="4" xfId="0" applyFont="1" applyNumberFormat="1"/>
    <xf borderId="0" fillId="3" fontId="2" numFmtId="0" xfId="0" applyFill="1" applyFont="1"/>
    <xf borderId="0" fillId="3" fontId="2" numFmtId="4" xfId="0" applyFont="1" applyNumberFormat="1"/>
    <xf borderId="0" fillId="0" fontId="3" numFmtId="0" xfId="0" applyAlignment="1" applyFont="1">
      <alignment horizontal="left"/>
    </xf>
    <xf borderId="0" fillId="4" fontId="2" numFmtId="0" xfId="0" applyFill="1" applyFont="1"/>
    <xf borderId="0" fillId="3" fontId="4" numFmtId="0" xfId="0" applyAlignment="1" applyFont="1">
      <alignment horizontal="left"/>
    </xf>
    <xf borderId="0" fillId="0" fontId="5" numFmtId="0" xfId="0" applyFont="1"/>
    <xf borderId="0" fillId="5" fontId="2" numFmtId="0" xfId="0" applyFill="1" applyFont="1"/>
    <xf borderId="0" fillId="5" fontId="2" numFmtId="4" xfId="0" applyFont="1" applyNumberFormat="1"/>
    <xf borderId="0" fillId="6" fontId="2" numFmtId="0" xfId="0" applyFill="1" applyFont="1"/>
    <xf borderId="0" fillId="6" fontId="2" numFmtId="4" xfId="0" applyFont="1" applyNumberFormat="1"/>
    <xf borderId="0" fillId="0" fontId="2" numFmtId="1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Netto annuale rispetto a RAL annuale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netto annuale (con %trattenute)</c:v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Foglio1!$A$33:$A$46</c:f>
            </c:strRef>
          </c:cat>
          <c:val>
            <c:numRef>
              <c:f>Foglio1!$B$33:$B$46</c:f>
              <c:numCache/>
            </c:numRef>
          </c:val>
          <c:smooth val="0"/>
        </c:ser>
        <c:ser>
          <c:idx val="1"/>
          <c:order val="1"/>
          <c:tx>
            <c:v>senza tasse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6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Foglio1!$A$33:$A$46</c:f>
            </c:strRef>
          </c:cat>
          <c:val>
            <c:numRef>
              <c:f>Foglio1!$D$33:$D$43</c:f>
              <c:numCache/>
            </c:numRef>
          </c:val>
          <c:smooth val="0"/>
        </c:ser>
        <c:axId val="803828681"/>
        <c:axId val="1935632914"/>
      </c:lineChart>
      <c:catAx>
        <c:axId val="803828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RAL annuale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5632914"/>
      </c:catAx>
      <c:valAx>
        <c:axId val="193563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382868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29</xdr:row>
      <xdr:rowOff>133350</xdr:rowOff>
    </xdr:from>
    <xdr:ext cx="4810125" cy="2962275"/>
    <xdr:graphicFrame>
      <xdr:nvGraphicFramePr>
        <xdr:cNvPr id="76670171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ps.it/it/it/inps-comunica/notizie/dettaglio-news-page.news.2024.01.lavoratori-dipendenti-esonero-dei-contributi-previdenziali-2024.html" TargetMode="External"/><Relationship Id="rId2" Type="http://schemas.openxmlformats.org/officeDocument/2006/relationships/hyperlink" Target="https://asmel.eu/downloads/251022c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0"/>
    <col customWidth="1" min="4" max="4" width="15.75"/>
    <col customWidth="1" min="6" max="6" width="15.38"/>
    <col customWidth="1" min="7" max="7" width="21.25"/>
    <col customWidth="1" min="8" max="8" width="13.13"/>
    <col customWidth="1" min="9" max="9" width="17.75"/>
  </cols>
  <sheetData>
    <row r="1" ht="15.75" customHeight="1">
      <c r="A1" s="1" t="s">
        <v>0</v>
      </c>
    </row>
    <row r="2" ht="15.75" customHeight="1">
      <c r="A2" s="2" t="s">
        <v>1</v>
      </c>
      <c r="B2" s="3">
        <v>40000.0</v>
      </c>
      <c r="D2" s="3" t="s">
        <v>2</v>
      </c>
      <c r="G2" s="1" t="s">
        <v>3</v>
      </c>
      <c r="H2" s="1" t="s">
        <v>4</v>
      </c>
      <c r="I2" s="1"/>
      <c r="J2" s="1" t="s">
        <v>5</v>
      </c>
      <c r="L2" s="1"/>
    </row>
    <row r="3" ht="15.75" customHeight="1">
      <c r="A3" s="2" t="s">
        <v>6</v>
      </c>
      <c r="B3" s="3">
        <v>13.0</v>
      </c>
      <c r="D3" s="2" t="s">
        <v>7</v>
      </c>
      <c r="G3" s="2" t="s">
        <v>8</v>
      </c>
      <c r="H3" s="4">
        <v>0.23</v>
      </c>
      <c r="J3" s="2" t="s">
        <v>9</v>
      </c>
      <c r="K3" s="2"/>
    </row>
    <row r="4" ht="15.75" customHeight="1">
      <c r="A4" s="2" t="s">
        <v>10</v>
      </c>
      <c r="B4" s="5">
        <f>B2/B3</f>
        <v>3076.923077</v>
      </c>
      <c r="D4" s="2" t="s">
        <v>11</v>
      </c>
      <c r="G4" s="2" t="s">
        <v>12</v>
      </c>
      <c r="H4" s="4">
        <v>0.35</v>
      </c>
      <c r="J4" s="2" t="s">
        <v>13</v>
      </c>
    </row>
    <row r="5" ht="15.75" customHeight="1">
      <c r="A5" s="2" t="s">
        <v>14</v>
      </c>
      <c r="B5" s="3">
        <v>26.0</v>
      </c>
      <c r="D5" s="2" t="s">
        <v>15</v>
      </c>
      <c r="G5" s="2" t="s">
        <v>16</v>
      </c>
      <c r="H5" s="4">
        <v>0.43</v>
      </c>
      <c r="J5" s="2" t="s">
        <v>17</v>
      </c>
    </row>
    <row r="6" ht="15.75" customHeight="1">
      <c r="A6" s="2" t="s">
        <v>18</v>
      </c>
      <c r="B6" s="3">
        <v>13.0</v>
      </c>
      <c r="J6" s="2" t="s">
        <v>19</v>
      </c>
    </row>
    <row r="7" ht="15.75" customHeight="1">
      <c r="A7" s="2" t="s">
        <v>20</v>
      </c>
      <c r="B7" s="2">
        <f>(B2/B3)*B6</f>
        <v>40000</v>
      </c>
      <c r="E7" s="6" t="s">
        <v>21</v>
      </c>
    </row>
    <row r="8" ht="15.75" customHeight="1">
      <c r="A8" s="2" t="s">
        <v>22</v>
      </c>
      <c r="B8" s="7">
        <f>IFS(AND(0&lt;=B7,B7&lt;=28000),0.23, AND(28000&lt;B7,B7&lt;=50000), (0.23*28000 + 0.35*(B7-28000))/B7 ,B7&gt;50000, (0.23*28000 + 0.35*(50000-28000) +0.43*(B7-50000))/(B7))</f>
        <v>0.266</v>
      </c>
      <c r="C8" s="2" t="s">
        <v>23</v>
      </c>
      <c r="E8" s="8">
        <f>IFS(AND(0&lt;=B7,B7&lt;=28000),0.23, AND(28000&lt;B7,B7&lt;=50000),  0.35 ,B7&gt;50000, 0.43)</f>
        <v>0.35</v>
      </c>
      <c r="G8" s="2" t="s">
        <v>24</v>
      </c>
    </row>
    <row r="9" ht="15.75" customHeight="1">
      <c r="A9" s="2" t="s">
        <v>25</v>
      </c>
      <c r="B9" s="5">
        <f>IFS(B2&lt;=15000,1955,AND(15000&lt;B2,B2&lt;=28000),1910+1190*((28000-B2)/13000), AND(28000&lt;B2,B2&lt;=50000), 1190*((50000-B2)/22000),B2&gt;50000, 0)</f>
        <v>540.9090909</v>
      </c>
      <c r="C9" s="5">
        <f t="shared" ref="C9:C10" si="1">B9/12</f>
        <v>45.07575758</v>
      </c>
      <c r="G9" s="2"/>
    </row>
    <row r="10" ht="15.75" customHeight="1">
      <c r="A10" s="2" t="s">
        <v>26</v>
      </c>
      <c r="B10" s="5">
        <f>IFS(B7&lt;=15000,1955,AND(15000&lt;B7,B7&lt;=28000),1910+1190*((28000-B7)/13000), AND(28000&lt;B7,B7&lt;=50000), 1190*((50000-B7)/22000),B7&gt;50000, 0)</f>
        <v>540.9090909</v>
      </c>
      <c r="C10" s="5">
        <f t="shared" si="1"/>
        <v>45.07575758</v>
      </c>
    </row>
    <row r="11" ht="15.75" customHeight="1">
      <c r="A11" s="9" t="s">
        <v>27</v>
      </c>
      <c r="B11" s="9" t="s">
        <v>28</v>
      </c>
      <c r="C11" s="9" t="s">
        <v>29</v>
      </c>
      <c r="D11" s="9" t="s">
        <v>30</v>
      </c>
      <c r="E11" s="9" t="s">
        <v>31</v>
      </c>
    </row>
    <row r="12" ht="15.75" customHeight="1">
      <c r="A12" s="2" t="s">
        <v>32</v>
      </c>
      <c r="B12" s="5">
        <f>B4/B5</f>
        <v>118.3431953</v>
      </c>
      <c r="C12" s="2">
        <f>B5</f>
        <v>26</v>
      </c>
      <c r="E12" s="5">
        <f>B4</f>
        <v>3076.923077</v>
      </c>
    </row>
    <row r="13" ht="15.75" customHeight="1">
      <c r="A13" s="2" t="s">
        <v>33</v>
      </c>
      <c r="B13" s="5">
        <f>B4/B5</f>
        <v>118.3431953</v>
      </c>
      <c r="C13" s="3">
        <v>0.0</v>
      </c>
      <c r="D13" s="2">
        <f>B13*C13</f>
        <v>0</v>
      </c>
    </row>
    <row r="14" ht="15.75" customHeight="1"/>
    <row r="15" ht="15.75" customHeight="1">
      <c r="A15" s="2" t="s">
        <v>34</v>
      </c>
      <c r="B15" s="5">
        <f>E12-D13</f>
        <v>3076.923077</v>
      </c>
      <c r="C15" s="2">
        <v>0.0919</v>
      </c>
      <c r="D15" s="5">
        <f t="shared" ref="D15:D16" si="2">B15*C15</f>
        <v>282.7692308</v>
      </c>
    </row>
    <row r="16" ht="15.75" customHeight="1">
      <c r="A16" s="2" t="s">
        <v>35</v>
      </c>
      <c r="B16" s="5">
        <f>E12-D13</f>
        <v>3076.923077</v>
      </c>
      <c r="C16" s="2">
        <v>0.003</v>
      </c>
      <c r="D16" s="5">
        <f t="shared" si="2"/>
        <v>9.230769231</v>
      </c>
      <c r="F16" s="2" t="s">
        <v>36</v>
      </c>
      <c r="G16" s="2" t="s">
        <v>37</v>
      </c>
    </row>
    <row r="17" ht="15.75" customHeight="1">
      <c r="A17" s="2" t="s">
        <v>38</v>
      </c>
      <c r="B17" s="5">
        <f>E12-D13</f>
        <v>3076.923077</v>
      </c>
      <c r="C17" s="2">
        <f>IFS(B17 &lt;=1923, 0.07, AND(B17&gt;1923, B17&lt;=2692), 0.06, B17&gt;2692,0)</f>
        <v>0</v>
      </c>
      <c r="E17" s="2">
        <f>B17*C17</f>
        <v>0</v>
      </c>
      <c r="F17" s="10" t="s">
        <v>36</v>
      </c>
      <c r="G17" s="11" t="s">
        <v>39</v>
      </c>
    </row>
    <row r="18" ht="15.75" customHeight="1"/>
    <row r="19" ht="15.75" customHeight="1">
      <c r="A19" s="2" t="s">
        <v>40</v>
      </c>
      <c r="B19" s="5">
        <f>E12-D13-D15-D16+E17</f>
        <v>2784.923077</v>
      </c>
      <c r="F19" s="10" t="s">
        <v>36</v>
      </c>
      <c r="G19" s="2" t="s">
        <v>41</v>
      </c>
    </row>
    <row r="20" ht="15.75" customHeight="1">
      <c r="A20" s="2" t="s">
        <v>42</v>
      </c>
      <c r="B20" s="5">
        <f>B19*B8</f>
        <v>740.7895385</v>
      </c>
    </row>
    <row r="21" ht="15.75" customHeight="1">
      <c r="A21" s="2" t="s">
        <v>43</v>
      </c>
      <c r="B21" s="5">
        <f>IF(C13=0,C10, (C10/B5)*(B5-C13))</f>
        <v>45.07575758</v>
      </c>
      <c r="F21" s="10" t="s">
        <v>36</v>
      </c>
      <c r="G21" s="2" t="s">
        <v>44</v>
      </c>
    </row>
    <row r="22" ht="15.75" customHeight="1">
      <c r="A22" s="2" t="s">
        <v>45</v>
      </c>
      <c r="D22" s="5">
        <f>B20-B21</f>
        <v>695.7137809</v>
      </c>
    </row>
    <row r="23" ht="15.75" customHeight="1">
      <c r="A23" s="2" t="s">
        <v>46</v>
      </c>
    </row>
    <row r="24" ht="15.75" customHeight="1">
      <c r="D24" s="2" t="s">
        <v>47</v>
      </c>
      <c r="E24" s="5">
        <f>SUM(E12:E23)</f>
        <v>3076.923077</v>
      </c>
    </row>
    <row r="25" ht="15.75" customHeight="1">
      <c r="D25" s="12" t="s">
        <v>48</v>
      </c>
      <c r="E25" s="13">
        <f>SUM(D12:D23)</f>
        <v>987.7137809</v>
      </c>
      <c r="F25" s="12" t="s">
        <v>49</v>
      </c>
      <c r="G25" s="13">
        <f>(1-(E26/E12))*100</f>
        <v>32.10069788</v>
      </c>
    </row>
    <row r="26" ht="15.75" customHeight="1">
      <c r="D26" s="14" t="s">
        <v>50</v>
      </c>
      <c r="E26" s="15">
        <f>E24-E25</f>
        <v>2089.209296</v>
      </c>
    </row>
    <row r="27" ht="15.75" customHeight="1">
      <c r="A27" s="1"/>
    </row>
    <row r="28" ht="15.75" customHeight="1">
      <c r="A28" s="2"/>
    </row>
    <row r="29" ht="15.75" customHeight="1"/>
    <row r="30" ht="15.75" customHeight="1"/>
    <row r="31" ht="15.75" customHeight="1">
      <c r="A31" s="2" t="s">
        <v>51</v>
      </c>
    </row>
    <row r="32" ht="15.75" customHeight="1">
      <c r="A32" s="2" t="s">
        <v>52</v>
      </c>
      <c r="B32" s="2" t="s">
        <v>53</v>
      </c>
      <c r="C32" s="2" t="s">
        <v>54</v>
      </c>
      <c r="D32" s="2" t="s">
        <v>55</v>
      </c>
    </row>
    <row r="33" ht="15.75" customHeight="1">
      <c r="A33" s="2">
        <v>20000.0</v>
      </c>
      <c r="B33" s="2">
        <f t="shared" ref="B33:B43" si="3">C33*13</f>
        <v>17875</v>
      </c>
      <c r="C33" s="2">
        <v>1375.0</v>
      </c>
      <c r="D33" s="16">
        <f t="shared" ref="D33:D43" si="4">100*(1-B33/A33)</f>
        <v>10.625</v>
      </c>
      <c r="E33" s="16"/>
      <c r="F33" s="16"/>
    </row>
    <row r="34" ht="15.75" customHeight="1">
      <c r="A34" s="2">
        <v>25000.0</v>
      </c>
      <c r="B34" s="2">
        <f t="shared" si="3"/>
        <v>20943</v>
      </c>
      <c r="C34" s="2">
        <v>1611.0</v>
      </c>
      <c r="D34" s="16">
        <f t="shared" si="4"/>
        <v>16.228</v>
      </c>
      <c r="E34" s="16"/>
      <c r="F34" s="16"/>
    </row>
    <row r="35" ht="15.75" customHeight="1">
      <c r="A35" s="2">
        <v>30000.0</v>
      </c>
      <c r="B35" s="2">
        <f t="shared" si="3"/>
        <v>23231</v>
      </c>
      <c r="C35" s="2">
        <v>1787.0</v>
      </c>
      <c r="D35" s="16">
        <f t="shared" si="4"/>
        <v>22.56333333</v>
      </c>
      <c r="E35" s="16"/>
      <c r="F35" s="16"/>
    </row>
    <row r="36" ht="15.75" customHeight="1">
      <c r="A36" s="2">
        <v>35000.0</v>
      </c>
      <c r="B36" s="2">
        <f t="shared" si="3"/>
        <v>24505</v>
      </c>
      <c r="C36" s="2">
        <v>1885.0</v>
      </c>
      <c r="D36" s="16">
        <f t="shared" si="4"/>
        <v>29.98571429</v>
      </c>
      <c r="E36" s="16"/>
      <c r="F36" s="16"/>
    </row>
    <row r="37" ht="15.75" customHeight="1">
      <c r="A37" s="2">
        <v>40000.0</v>
      </c>
      <c r="B37" s="2">
        <f t="shared" si="3"/>
        <v>27157</v>
      </c>
      <c r="C37" s="2">
        <v>2089.0</v>
      </c>
      <c r="D37" s="16">
        <f t="shared" si="4"/>
        <v>32.1075</v>
      </c>
      <c r="E37" s="16"/>
      <c r="F37" s="16"/>
    </row>
    <row r="38" ht="15.75" customHeight="1">
      <c r="A38" s="2">
        <v>45000.0</v>
      </c>
      <c r="B38" s="2">
        <f t="shared" si="3"/>
        <v>29809</v>
      </c>
      <c r="C38" s="2">
        <v>2293.0</v>
      </c>
      <c r="D38" s="16">
        <f t="shared" si="4"/>
        <v>33.75777778</v>
      </c>
      <c r="E38" s="16"/>
      <c r="F38" s="16"/>
    </row>
    <row r="39" ht="15.75" customHeight="1">
      <c r="A39" s="2">
        <v>50000.0</v>
      </c>
      <c r="B39" s="2">
        <f t="shared" si="3"/>
        <v>32461</v>
      </c>
      <c r="C39" s="2">
        <v>2497.0</v>
      </c>
      <c r="D39" s="16">
        <f t="shared" si="4"/>
        <v>35.078</v>
      </c>
      <c r="E39" s="16"/>
      <c r="F39" s="16"/>
    </row>
    <row r="40" ht="15.75" customHeight="1">
      <c r="A40" s="2">
        <v>55000.0</v>
      </c>
      <c r="B40" s="2">
        <f t="shared" si="3"/>
        <v>35035</v>
      </c>
      <c r="C40" s="2">
        <v>2695.0</v>
      </c>
      <c r="D40" s="16">
        <f t="shared" si="4"/>
        <v>36.3</v>
      </c>
      <c r="E40" s="16"/>
      <c r="F40" s="16"/>
    </row>
    <row r="41" ht="15.75" customHeight="1">
      <c r="A41" s="2">
        <v>60000.0</v>
      </c>
      <c r="B41" s="2">
        <f t="shared" si="3"/>
        <v>37622</v>
      </c>
      <c r="C41" s="2">
        <v>2894.0</v>
      </c>
      <c r="D41" s="16">
        <f t="shared" si="4"/>
        <v>37.29666667</v>
      </c>
      <c r="E41" s="16"/>
      <c r="F41" s="16"/>
    </row>
    <row r="42" ht="15.75" customHeight="1">
      <c r="A42" s="2">
        <v>65000.0</v>
      </c>
      <c r="B42" s="2">
        <f t="shared" si="3"/>
        <v>40196</v>
      </c>
      <c r="C42" s="2">
        <v>3092.0</v>
      </c>
      <c r="D42" s="16">
        <f t="shared" si="4"/>
        <v>38.16</v>
      </c>
      <c r="E42" s="16"/>
      <c r="F42" s="16"/>
    </row>
    <row r="43" ht="15.75" customHeight="1">
      <c r="A43" s="2">
        <v>70000.0</v>
      </c>
      <c r="B43" s="2">
        <f t="shared" si="3"/>
        <v>42770</v>
      </c>
      <c r="C43" s="2">
        <v>3290.0</v>
      </c>
      <c r="D43" s="16">
        <f t="shared" si="4"/>
        <v>38.9</v>
      </c>
      <c r="E43" s="16"/>
      <c r="F43" s="16"/>
    </row>
    <row r="44" ht="15.75" customHeight="1">
      <c r="D44" s="16"/>
      <c r="E44" s="16"/>
      <c r="F44" s="16"/>
    </row>
    <row r="45" ht="15.75" customHeight="1">
      <c r="D45" s="16"/>
      <c r="E45" s="16"/>
      <c r="F45" s="16"/>
    </row>
    <row r="46" ht="15.75" customHeight="1">
      <c r="D46" s="16"/>
      <c r="E46" s="16"/>
    </row>
    <row r="47" ht="15.75" customHeight="1"/>
    <row r="48" ht="15.75" customHeight="1"/>
    <row r="49" ht="15.75" customHeight="1"/>
    <row r="50" ht="15.75" customHeight="1"/>
    <row r="51" ht="15.75" customHeight="1">
      <c r="A51" s="2" t="s">
        <v>56</v>
      </c>
      <c r="B51" s="17" t="s">
        <v>57</v>
      </c>
    </row>
    <row r="52" ht="15.75" customHeight="1">
      <c r="A52" s="2" t="s">
        <v>58</v>
      </c>
      <c r="B52" s="2" t="s">
        <v>59</v>
      </c>
    </row>
    <row r="53" ht="15.75" customHeight="1">
      <c r="B53" s="2" t="s">
        <v>60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:~:text=L'esonero%20%C3%A8%20riconosciuto%3A,i%201.923%20euro%20al%20mese." ref="G17"/>
    <hyperlink r:id="rId2" ref="B51"/>
  </hyperlinks>
  <drawing r:id="rId3"/>
</worksheet>
</file>